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defaultThemeVersion="124226"/>
  <xr:revisionPtr revIDLastSave="0" documentId="13_ncr:1_{4A48AB9C-ED8B-4E7E-95C8-801FF5A195E6}" xr6:coauthVersionLast="45" xr6:coauthVersionMax="47" xr10:uidLastSave="{00000000-0000-0000-0000-000000000000}"/>
  <bookViews>
    <workbookView xWindow="-120" yWindow="-120" windowWidth="29040" windowHeight="15840" tabRatio="806" activeTab="4" xr2:uid="{00000000-000D-0000-FFFF-FFFF00000000}"/>
  </bookViews>
  <sheets>
    <sheet name="Cover" sheetId="1" r:id="rId1"/>
    <sheet name="SEC questionnair" sheetId="34" state="hidden" r:id="rId2"/>
    <sheet name="Sheet1" sheetId="35" state="hidden" r:id="rId3"/>
    <sheet name="SEC Q" sheetId="36" state="hidden" r:id="rId4"/>
    <sheet name="NIST Reference" sheetId="29" r:id="rId5"/>
    <sheet name="Combined_Q" sheetId="39" r:id="rId6"/>
    <sheet name="Dashboard" sheetId="40" r:id="rId7"/>
    <sheet name="25" sheetId="10" state="hidden" r:id="rId8"/>
    <sheet name="NamedRanges" sheetId="33" state="hidden" r:id="rId9"/>
  </sheets>
  <externalReferences>
    <externalReference r:id="rId10"/>
    <externalReference r:id="rId11"/>
    <externalReference r:id="rId12"/>
    <externalReference r:id="rId13"/>
  </externalReferences>
  <definedNames>
    <definedName name="_xlnm._FilterDatabase" localSheetId="5" hidden="1">Combined_Q!$A$3:$N$1243</definedName>
    <definedName name="Compliant">NamedRanges!$D$22:$D$25</definedName>
    <definedName name="Non_Compliant">NamedRanges!$B$22</definedName>
    <definedName name="Not_Applicable">NamedRanges!$E$22</definedName>
    <definedName name="Partially_Compliant">NamedRanges!$C$22:$C$24</definedName>
    <definedName name="_xlnm.Print_Area" localSheetId="0">Cover!$A$1:$J$30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1" i="39" l="1"/>
  <c r="N344" i="39"/>
  <c r="N343" i="39"/>
  <c r="N1066" i="39"/>
  <c r="N1067" i="39"/>
  <c r="N1068" i="39"/>
  <c r="N1069" i="39"/>
  <c r="N1070" i="39"/>
  <c r="N1071" i="39"/>
  <c r="N1072" i="39"/>
  <c r="N1073" i="39"/>
  <c r="N1074" i="39"/>
  <c r="N1075" i="39"/>
  <c r="N1076" i="39"/>
  <c r="N1077" i="39"/>
  <c r="N1078" i="39"/>
  <c r="N1079" i="39"/>
  <c r="N1080" i="39"/>
  <c r="N1081" i="39"/>
  <c r="N1082" i="39"/>
  <c r="N1083" i="39"/>
  <c r="N1084" i="39"/>
  <c r="N1085" i="39"/>
  <c r="N1086" i="39"/>
  <c r="N1087" i="39"/>
  <c r="N1088" i="39"/>
  <c r="N1089" i="39"/>
  <c r="N1090" i="39"/>
  <c r="N1091" i="39"/>
  <c r="N1092" i="39"/>
  <c r="N1093" i="39"/>
  <c r="N1094" i="39"/>
  <c r="N1095" i="39"/>
  <c r="N1096" i="39"/>
  <c r="N1097" i="39"/>
  <c r="N1098" i="39"/>
  <c r="N1099" i="39"/>
  <c r="N1100" i="39"/>
  <c r="N1101" i="39"/>
  <c r="N1102" i="39"/>
  <c r="N1103" i="39"/>
  <c r="N1104" i="39"/>
  <c r="N1105" i="39"/>
  <c r="N1106" i="39"/>
  <c r="N1107" i="39"/>
  <c r="N1108" i="39"/>
  <c r="N1109" i="39"/>
  <c r="N1110" i="39"/>
  <c r="N1111" i="39"/>
  <c r="N1112" i="39"/>
  <c r="N1113" i="39"/>
  <c r="N1114" i="39"/>
  <c r="N1115" i="39"/>
  <c r="N1116" i="39"/>
  <c r="N1117" i="39"/>
  <c r="N1118" i="39"/>
  <c r="N1119" i="39"/>
  <c r="N1120" i="39"/>
  <c r="N1121" i="39"/>
  <c r="N1122" i="39"/>
  <c r="N1123" i="39"/>
  <c r="N1124" i="39"/>
  <c r="N1125" i="39"/>
  <c r="N1126" i="39"/>
  <c r="N1127" i="39"/>
  <c r="N1128" i="39"/>
  <c r="N1129" i="39"/>
  <c r="N1130" i="39"/>
  <c r="N1131" i="39"/>
  <c r="N1132" i="39"/>
  <c r="N1133" i="39"/>
  <c r="N1134" i="39"/>
  <c r="N1135" i="39"/>
  <c r="N1136" i="39"/>
  <c r="N1137" i="39"/>
  <c r="N1138" i="39"/>
  <c r="N1139" i="39"/>
  <c r="N1140" i="39"/>
  <c r="N1141" i="39"/>
  <c r="N1142" i="39"/>
  <c r="N1143" i="39"/>
  <c r="N1144" i="39"/>
  <c r="N1145" i="39"/>
  <c r="N1146" i="39"/>
  <c r="N1147" i="39"/>
  <c r="N1148" i="39"/>
  <c r="N1149" i="39"/>
  <c r="N1150" i="39"/>
  <c r="N1151" i="39"/>
  <c r="N1152" i="39"/>
  <c r="N1153" i="39"/>
  <c r="N1154" i="39"/>
  <c r="N1155" i="39"/>
  <c r="N1156" i="39"/>
  <c r="N1157" i="39"/>
  <c r="N1158" i="39"/>
  <c r="N1159" i="39"/>
  <c r="N1160" i="39"/>
  <c r="N1161" i="39"/>
  <c r="N1162" i="39"/>
  <c r="N1163" i="39"/>
  <c r="N1164" i="39"/>
  <c r="N1165" i="39"/>
  <c r="N1166" i="39"/>
  <c r="N1167" i="39"/>
  <c r="N1168" i="39"/>
  <c r="N1169" i="39"/>
  <c r="N1170" i="39"/>
  <c r="N1171" i="39"/>
  <c r="N1172" i="39"/>
  <c r="N1173" i="39"/>
  <c r="N1174" i="39"/>
  <c r="N1175" i="39"/>
  <c r="N1176" i="39"/>
  <c r="N1177" i="39"/>
  <c r="N1178" i="39"/>
  <c r="N1179" i="39"/>
  <c r="N1180" i="39"/>
  <c r="N1181" i="39"/>
  <c r="N1182" i="39"/>
  <c r="N1183" i="39"/>
  <c r="N1184" i="39"/>
  <c r="N1185" i="39"/>
  <c r="N1186" i="39"/>
  <c r="N1187" i="39"/>
  <c r="N1188" i="39"/>
  <c r="N1189" i="39"/>
  <c r="N1190" i="39"/>
  <c r="N1191" i="39"/>
  <c r="N1192" i="39"/>
  <c r="N1193" i="39"/>
  <c r="N1194" i="39"/>
  <c r="N1195" i="39"/>
  <c r="N1196" i="39"/>
  <c r="N1197" i="39"/>
  <c r="N1198" i="39"/>
  <c r="N1199" i="39"/>
  <c r="N1200" i="39"/>
  <c r="N1201" i="39"/>
  <c r="N1202" i="39"/>
  <c r="N1203" i="39"/>
  <c r="N1204" i="39"/>
  <c r="N1205" i="39"/>
  <c r="N1206" i="39"/>
  <c r="N1207" i="39"/>
  <c r="N1208" i="39"/>
  <c r="N1209" i="39"/>
  <c r="N1210" i="39"/>
  <c r="N1211" i="39"/>
  <c r="N1212" i="39"/>
  <c r="N1213" i="39"/>
  <c r="N1214" i="39"/>
  <c r="N1215" i="39"/>
  <c r="N1216" i="39"/>
  <c r="N1217" i="39"/>
  <c r="N1218" i="39"/>
  <c r="N1219" i="39"/>
  <c r="N1220" i="39"/>
  <c r="N1221" i="39"/>
  <c r="N1222" i="39"/>
  <c r="N1223" i="39"/>
  <c r="N1224" i="39"/>
  <c r="N1225" i="39"/>
  <c r="N1226" i="39"/>
  <c r="N1227" i="39"/>
  <c r="N1228" i="39"/>
  <c r="N1229" i="39"/>
  <c r="N1230" i="39"/>
  <c r="N1231" i="39"/>
  <c r="N1232" i="39"/>
  <c r="N1233" i="39"/>
  <c r="N1234" i="39"/>
  <c r="N1235" i="39"/>
  <c r="N1236" i="39"/>
  <c r="N1237" i="39"/>
  <c r="N1238" i="39"/>
  <c r="N1239" i="39"/>
  <c r="N1240" i="39"/>
  <c r="N1241" i="39"/>
  <c r="N1242" i="39"/>
  <c r="N1243" i="39"/>
  <c r="J18" i="39"/>
  <c r="M18" i="39" s="1"/>
  <c r="N18" i="39"/>
  <c r="N6" i="39"/>
  <c r="N7" i="39"/>
  <c r="N8" i="39"/>
  <c r="N9" i="39"/>
  <c r="N10" i="39"/>
  <c r="N11" i="39"/>
  <c r="N12" i="39"/>
  <c r="N13" i="39"/>
  <c r="N14" i="39"/>
  <c r="N15" i="39"/>
  <c r="N16" i="39"/>
  <c r="N17" i="39"/>
  <c r="J1243" i="39" l="1"/>
  <c r="M1243" i="39" s="1"/>
  <c r="J1227" i="39" l="1"/>
  <c r="M1227" i="39" s="1"/>
  <c r="J1228" i="39"/>
  <c r="M1228" i="39" s="1"/>
  <c r="J1229" i="39"/>
  <c r="M1229" i="39" s="1"/>
  <c r="J1230" i="39"/>
  <c r="M1230" i="39" s="1"/>
  <c r="J1231" i="39"/>
  <c r="M1231" i="39" s="1"/>
  <c r="J1232" i="39"/>
  <c r="M1232" i="39" s="1"/>
  <c r="J1233" i="39"/>
  <c r="M1233" i="39" s="1"/>
  <c r="J1234" i="39"/>
  <c r="M1234" i="39" s="1"/>
  <c r="J1235" i="39"/>
  <c r="M1235" i="39" s="1"/>
  <c r="J1236" i="39"/>
  <c r="M1236" i="39" s="1"/>
  <c r="J1237" i="39"/>
  <c r="M1237" i="39" s="1"/>
  <c r="J1238" i="39"/>
  <c r="M1238" i="39" s="1"/>
  <c r="J1239" i="39"/>
  <c r="M1239" i="39" s="1"/>
  <c r="J1240" i="39"/>
  <c r="M1240" i="39" s="1"/>
  <c r="J1241" i="39"/>
  <c r="M1241" i="39" s="1"/>
  <c r="J1242" i="39"/>
  <c r="M1242" i="39" s="1"/>
  <c r="J1187" i="39"/>
  <c r="M1187" i="39" s="1"/>
  <c r="J1188" i="39"/>
  <c r="M1188" i="39" s="1"/>
  <c r="J1189" i="39"/>
  <c r="M1189" i="39" s="1"/>
  <c r="J1190" i="39"/>
  <c r="M1190" i="39" s="1"/>
  <c r="J1191" i="39"/>
  <c r="M1191" i="39" s="1"/>
  <c r="J1192" i="39"/>
  <c r="M1192" i="39" s="1"/>
  <c r="J1193" i="39"/>
  <c r="M1193" i="39" s="1"/>
  <c r="J1194" i="39"/>
  <c r="M1194" i="39" s="1"/>
  <c r="J1195" i="39"/>
  <c r="M1195" i="39" s="1"/>
  <c r="J1196" i="39"/>
  <c r="M1196" i="39" s="1"/>
  <c r="J1197" i="39"/>
  <c r="M1197" i="39" s="1"/>
  <c r="J1198" i="39"/>
  <c r="M1198" i="39" s="1"/>
  <c r="J1199" i="39"/>
  <c r="M1199" i="39" s="1"/>
  <c r="J1200" i="39"/>
  <c r="M1200" i="39" s="1"/>
  <c r="J1201" i="39"/>
  <c r="M1201" i="39" s="1"/>
  <c r="J1202" i="39"/>
  <c r="M1202" i="39" s="1"/>
  <c r="J1203" i="39"/>
  <c r="M1203" i="39" s="1"/>
  <c r="J1204" i="39"/>
  <c r="M1204" i="39" s="1"/>
  <c r="J1205" i="39"/>
  <c r="M1205" i="39" s="1"/>
  <c r="J1206" i="39"/>
  <c r="M1206" i="39" s="1"/>
  <c r="J1207" i="39"/>
  <c r="M1207" i="39" s="1"/>
  <c r="J1208" i="39"/>
  <c r="M1208" i="39" s="1"/>
  <c r="J1209" i="39"/>
  <c r="M1209" i="39" s="1"/>
  <c r="J1210" i="39"/>
  <c r="M1210" i="39" s="1"/>
  <c r="J1211" i="39"/>
  <c r="M1211" i="39" s="1"/>
  <c r="J1212" i="39"/>
  <c r="M1212" i="39" s="1"/>
  <c r="J1213" i="39"/>
  <c r="M1213" i="39" s="1"/>
  <c r="J1214" i="39"/>
  <c r="M1214" i="39" s="1"/>
  <c r="J1215" i="39"/>
  <c r="M1215" i="39" s="1"/>
  <c r="J1216" i="39"/>
  <c r="M1216" i="39" s="1"/>
  <c r="J1217" i="39"/>
  <c r="M1217" i="39" s="1"/>
  <c r="J1218" i="39"/>
  <c r="M1218" i="39" s="1"/>
  <c r="J1219" i="39"/>
  <c r="M1219" i="39" s="1"/>
  <c r="J1220" i="39"/>
  <c r="M1220" i="39" s="1"/>
  <c r="J1221" i="39"/>
  <c r="M1221" i="39" s="1"/>
  <c r="J1222" i="39"/>
  <c r="M1222" i="39" s="1"/>
  <c r="J1223" i="39"/>
  <c r="M1223" i="39" s="1"/>
  <c r="J1224" i="39"/>
  <c r="M1224" i="39" s="1"/>
  <c r="J1225" i="39"/>
  <c r="M1225" i="39" s="1"/>
  <c r="J1226" i="39"/>
  <c r="M1226" i="39" s="1"/>
  <c r="J1066" i="39"/>
  <c r="M1066" i="39" s="1"/>
  <c r="J1067" i="39"/>
  <c r="M1067" i="39" s="1"/>
  <c r="J1068" i="39"/>
  <c r="M1068" i="39" s="1"/>
  <c r="J1069" i="39"/>
  <c r="M1069" i="39" s="1"/>
  <c r="J1070" i="39"/>
  <c r="M1070" i="39" s="1"/>
  <c r="J1071" i="39"/>
  <c r="M1071" i="39" s="1"/>
  <c r="J1072" i="39"/>
  <c r="M1072" i="39" s="1"/>
  <c r="J1073" i="39"/>
  <c r="M1073" i="39" s="1"/>
  <c r="J1074" i="39"/>
  <c r="M1074" i="39" s="1"/>
  <c r="J1075" i="39"/>
  <c r="M1075" i="39" s="1"/>
  <c r="J1076" i="39"/>
  <c r="M1076" i="39" s="1"/>
  <c r="J1077" i="39"/>
  <c r="M1077" i="39" s="1"/>
  <c r="J1078" i="39"/>
  <c r="M1078" i="39" s="1"/>
  <c r="J1079" i="39"/>
  <c r="M1079" i="39" s="1"/>
  <c r="J1080" i="39"/>
  <c r="M1080" i="39" s="1"/>
  <c r="J1081" i="39"/>
  <c r="M1081" i="39" s="1"/>
  <c r="J1082" i="39"/>
  <c r="M1082" i="39" s="1"/>
  <c r="J1083" i="39"/>
  <c r="M1083" i="39" s="1"/>
  <c r="J1084" i="39"/>
  <c r="M1084" i="39" s="1"/>
  <c r="J1085" i="39"/>
  <c r="M1085" i="39" s="1"/>
  <c r="J1086" i="39"/>
  <c r="M1086" i="39" s="1"/>
  <c r="J1087" i="39"/>
  <c r="M1087" i="39" s="1"/>
  <c r="J1088" i="39"/>
  <c r="M1088" i="39" s="1"/>
  <c r="J1089" i="39"/>
  <c r="M1089" i="39" s="1"/>
  <c r="J1090" i="39"/>
  <c r="M1090" i="39" s="1"/>
  <c r="J1091" i="39"/>
  <c r="M1091" i="39" s="1"/>
  <c r="J1092" i="39"/>
  <c r="M1092" i="39" s="1"/>
  <c r="J1093" i="39"/>
  <c r="M1093" i="39" s="1"/>
  <c r="J1094" i="39"/>
  <c r="M1094" i="39" s="1"/>
  <c r="J1095" i="39"/>
  <c r="M1095" i="39" s="1"/>
  <c r="J1096" i="39"/>
  <c r="M1096" i="39" s="1"/>
  <c r="J1097" i="39"/>
  <c r="M1097" i="39" s="1"/>
  <c r="J1098" i="39"/>
  <c r="M1098" i="39" s="1"/>
  <c r="J1099" i="39"/>
  <c r="M1099" i="39" s="1"/>
  <c r="J1100" i="39"/>
  <c r="M1100" i="39" s="1"/>
  <c r="J1101" i="39"/>
  <c r="M1101" i="39" s="1"/>
  <c r="J1102" i="39"/>
  <c r="M1102" i="39" s="1"/>
  <c r="J1103" i="39"/>
  <c r="M1103" i="39" s="1"/>
  <c r="J1104" i="39"/>
  <c r="M1104" i="39" s="1"/>
  <c r="J1105" i="39"/>
  <c r="M1105" i="39" s="1"/>
  <c r="J1106" i="39"/>
  <c r="M1106" i="39" s="1"/>
  <c r="J1107" i="39"/>
  <c r="M1107" i="39" s="1"/>
  <c r="J1108" i="39"/>
  <c r="M1108" i="39" s="1"/>
  <c r="J1109" i="39"/>
  <c r="M1109" i="39" s="1"/>
  <c r="J1110" i="39"/>
  <c r="M1110" i="39" s="1"/>
  <c r="J1111" i="39"/>
  <c r="M1111" i="39" s="1"/>
  <c r="J1112" i="39"/>
  <c r="M1112" i="39" s="1"/>
  <c r="J1113" i="39"/>
  <c r="M1113" i="39" s="1"/>
  <c r="J1114" i="39"/>
  <c r="M1114" i="39" s="1"/>
  <c r="J1115" i="39"/>
  <c r="M1115" i="39" s="1"/>
  <c r="J1116" i="39"/>
  <c r="M1116" i="39" s="1"/>
  <c r="J1117" i="39"/>
  <c r="M1117" i="39" s="1"/>
  <c r="J1118" i="39"/>
  <c r="M1118" i="39" s="1"/>
  <c r="J1119" i="39"/>
  <c r="M1119" i="39" s="1"/>
  <c r="J1120" i="39"/>
  <c r="M1120" i="39" s="1"/>
  <c r="J1121" i="39"/>
  <c r="M1121" i="39" s="1"/>
  <c r="J1122" i="39"/>
  <c r="M1122" i="39" s="1"/>
  <c r="J1123" i="39"/>
  <c r="M1123" i="39" s="1"/>
  <c r="J1124" i="39"/>
  <c r="M1124" i="39" s="1"/>
  <c r="J1125" i="39"/>
  <c r="M1125" i="39" s="1"/>
  <c r="J1126" i="39"/>
  <c r="M1126" i="39" s="1"/>
  <c r="J1127" i="39"/>
  <c r="M1127" i="39" s="1"/>
  <c r="J1128" i="39"/>
  <c r="M1128" i="39" s="1"/>
  <c r="J1129" i="39"/>
  <c r="M1129" i="39" s="1"/>
  <c r="J1130" i="39"/>
  <c r="M1130" i="39" s="1"/>
  <c r="J1131" i="39"/>
  <c r="M1131" i="39" s="1"/>
  <c r="J1132" i="39"/>
  <c r="M1132" i="39" s="1"/>
  <c r="J1133" i="39"/>
  <c r="M1133" i="39" s="1"/>
  <c r="J1134" i="39"/>
  <c r="M1134" i="39" s="1"/>
  <c r="J1135" i="39"/>
  <c r="M1135" i="39" s="1"/>
  <c r="J1136" i="39"/>
  <c r="M1136" i="39" s="1"/>
  <c r="J1137" i="39"/>
  <c r="M1137" i="39" s="1"/>
  <c r="J1138" i="39"/>
  <c r="M1138" i="39" s="1"/>
  <c r="J1139" i="39"/>
  <c r="M1139" i="39" s="1"/>
  <c r="J1140" i="39"/>
  <c r="M1140" i="39" s="1"/>
  <c r="J1141" i="39"/>
  <c r="M1141" i="39" s="1"/>
  <c r="J1142" i="39"/>
  <c r="M1142" i="39" s="1"/>
  <c r="J1143" i="39"/>
  <c r="M1143" i="39" s="1"/>
  <c r="J1144" i="39"/>
  <c r="M1144" i="39" s="1"/>
  <c r="J1145" i="39"/>
  <c r="M1145" i="39" s="1"/>
  <c r="J1146" i="39"/>
  <c r="M1146" i="39" s="1"/>
  <c r="J1147" i="39"/>
  <c r="M1147" i="39" s="1"/>
  <c r="J1148" i="39"/>
  <c r="M1148" i="39" s="1"/>
  <c r="J1149" i="39"/>
  <c r="M1149" i="39" s="1"/>
  <c r="J1150" i="39"/>
  <c r="M1150" i="39" s="1"/>
  <c r="J1151" i="39"/>
  <c r="M1151" i="39" s="1"/>
  <c r="J1152" i="39"/>
  <c r="M1152" i="39" s="1"/>
  <c r="J1153" i="39"/>
  <c r="M1153" i="39" s="1"/>
  <c r="J1154" i="39"/>
  <c r="M1154" i="39" s="1"/>
  <c r="J1155" i="39"/>
  <c r="M1155" i="39" s="1"/>
  <c r="J1156" i="39"/>
  <c r="M1156" i="39" s="1"/>
  <c r="J1157" i="39"/>
  <c r="M1157" i="39" s="1"/>
  <c r="J1158" i="39"/>
  <c r="M1158" i="39" s="1"/>
  <c r="J1159" i="39"/>
  <c r="M1159" i="39" s="1"/>
  <c r="J1160" i="39"/>
  <c r="M1160" i="39" s="1"/>
  <c r="J1161" i="39"/>
  <c r="M1161" i="39" s="1"/>
  <c r="J1162" i="39"/>
  <c r="M1162" i="39" s="1"/>
  <c r="J1163" i="39"/>
  <c r="M1163" i="39" s="1"/>
  <c r="J1164" i="39"/>
  <c r="M1164" i="39" s="1"/>
  <c r="J1165" i="39"/>
  <c r="M1165" i="39" s="1"/>
  <c r="J1166" i="39"/>
  <c r="M1166" i="39" s="1"/>
  <c r="J1167" i="39"/>
  <c r="M1167" i="39" s="1"/>
  <c r="J1168" i="39"/>
  <c r="M1168" i="39" s="1"/>
  <c r="J1169" i="39"/>
  <c r="M1169" i="39" s="1"/>
  <c r="J1170" i="39"/>
  <c r="M1170" i="39" s="1"/>
  <c r="J1171" i="39"/>
  <c r="M1171" i="39" s="1"/>
  <c r="J1172" i="39"/>
  <c r="M1172" i="39" s="1"/>
  <c r="J1173" i="39"/>
  <c r="M1173" i="39" s="1"/>
  <c r="J1174" i="39"/>
  <c r="M1174" i="39" s="1"/>
  <c r="J1175" i="39"/>
  <c r="M1175" i="39" s="1"/>
  <c r="J1176" i="39"/>
  <c r="M1176" i="39" s="1"/>
  <c r="J1177" i="39"/>
  <c r="M1177" i="39" s="1"/>
  <c r="J1178" i="39"/>
  <c r="M1178" i="39" s="1"/>
  <c r="J1179" i="39"/>
  <c r="M1179" i="39" s="1"/>
  <c r="J1180" i="39"/>
  <c r="M1180" i="39" s="1"/>
  <c r="J1181" i="39"/>
  <c r="M1181" i="39" s="1"/>
  <c r="J1182" i="39"/>
  <c r="M1182" i="39" s="1"/>
  <c r="J1183" i="39"/>
  <c r="M1183" i="39" s="1"/>
  <c r="J1184" i="39"/>
  <c r="M1184" i="39" s="1"/>
  <c r="J1185" i="39"/>
  <c r="M1185" i="39" s="1"/>
  <c r="J1186" i="39"/>
  <c r="M1186" i="39" s="1"/>
  <c r="J422" i="39" l="1"/>
  <c r="M422" i="39" s="1"/>
  <c r="J423" i="39"/>
  <c r="M423" i="39" s="1"/>
  <c r="J424" i="39"/>
  <c r="M424" i="39" s="1"/>
  <c r="J425" i="39"/>
  <c r="M425" i="39" s="1"/>
  <c r="J426" i="39"/>
  <c r="M426" i="39" s="1"/>
  <c r="J427" i="39"/>
  <c r="M427" i="39" s="1"/>
  <c r="J428" i="39"/>
  <c r="M428" i="39" s="1"/>
  <c r="J429" i="39"/>
  <c r="M429" i="39" s="1"/>
  <c r="J430" i="39"/>
  <c r="M430" i="39" s="1"/>
  <c r="J431" i="39"/>
  <c r="M431" i="39" s="1"/>
  <c r="J432" i="39"/>
  <c r="M432" i="39" s="1"/>
  <c r="J433" i="39"/>
  <c r="M433" i="39" s="1"/>
  <c r="J434" i="39"/>
  <c r="M434" i="39" s="1"/>
  <c r="J435" i="39"/>
  <c r="M435" i="39" s="1"/>
  <c r="J436" i="39"/>
  <c r="M436" i="39" s="1"/>
  <c r="J437" i="39"/>
  <c r="M437" i="39" s="1"/>
  <c r="J438" i="39"/>
  <c r="M438" i="39" s="1"/>
  <c r="J439" i="39"/>
  <c r="M439" i="39" s="1"/>
  <c r="J440" i="39"/>
  <c r="M440" i="39" s="1"/>
  <c r="J441" i="39"/>
  <c r="M441" i="39" s="1"/>
  <c r="J442" i="39"/>
  <c r="M442" i="39" s="1"/>
  <c r="J443" i="39"/>
  <c r="M443" i="39" s="1"/>
  <c r="J444" i="39"/>
  <c r="M444" i="39" s="1"/>
  <c r="J445" i="39"/>
  <c r="M445" i="39" s="1"/>
  <c r="J446" i="39"/>
  <c r="M446" i="39" s="1"/>
  <c r="J447" i="39"/>
  <c r="M447" i="39" s="1"/>
  <c r="J448" i="39"/>
  <c r="M448" i="39" s="1"/>
  <c r="J449" i="39"/>
  <c r="M449" i="39" s="1"/>
  <c r="J450" i="39"/>
  <c r="M450" i="39" s="1"/>
  <c r="J451" i="39"/>
  <c r="M451" i="39" s="1"/>
  <c r="J452" i="39"/>
  <c r="M452" i="39" s="1"/>
  <c r="J453" i="39"/>
  <c r="M453" i="39" s="1"/>
  <c r="J454" i="39"/>
  <c r="M454" i="39" s="1"/>
  <c r="J455" i="39"/>
  <c r="M455" i="39" s="1"/>
  <c r="J456" i="39"/>
  <c r="M456" i="39" s="1"/>
  <c r="J457" i="39"/>
  <c r="M457" i="39" s="1"/>
  <c r="J458" i="39"/>
  <c r="M458" i="39" s="1"/>
  <c r="J459" i="39"/>
  <c r="M459" i="39" s="1"/>
  <c r="J460" i="39"/>
  <c r="M460" i="39" s="1"/>
  <c r="J461" i="39"/>
  <c r="M461" i="39" s="1"/>
  <c r="J462" i="39"/>
  <c r="M462" i="39" s="1"/>
  <c r="J463" i="39"/>
  <c r="M463" i="39" s="1"/>
  <c r="J464" i="39"/>
  <c r="M464" i="39" s="1"/>
  <c r="J465" i="39"/>
  <c r="M465" i="39" s="1"/>
  <c r="J466" i="39"/>
  <c r="M466" i="39" s="1"/>
  <c r="J467" i="39"/>
  <c r="M467" i="39" s="1"/>
  <c r="J468" i="39"/>
  <c r="M468" i="39" s="1"/>
  <c r="J469" i="39"/>
  <c r="M469" i="39" s="1"/>
  <c r="J470" i="39"/>
  <c r="M470" i="39" s="1"/>
  <c r="J471" i="39"/>
  <c r="M471" i="39" s="1"/>
  <c r="J472" i="39"/>
  <c r="M472" i="39" s="1"/>
  <c r="J473" i="39"/>
  <c r="M473" i="39" s="1"/>
  <c r="J474" i="39"/>
  <c r="M474" i="39" s="1"/>
  <c r="J475" i="39"/>
  <c r="M475" i="39" s="1"/>
  <c r="J476" i="39"/>
  <c r="M476" i="39" s="1"/>
  <c r="J477" i="39"/>
  <c r="M477" i="39" s="1"/>
  <c r="J478" i="39"/>
  <c r="M478" i="39" s="1"/>
  <c r="J479" i="39"/>
  <c r="M479" i="39" s="1"/>
  <c r="J480" i="39"/>
  <c r="M480" i="39" s="1"/>
  <c r="J481" i="39"/>
  <c r="M481" i="39" s="1"/>
  <c r="J482" i="39"/>
  <c r="M482" i="39" s="1"/>
  <c r="J483" i="39"/>
  <c r="M483" i="39" s="1"/>
  <c r="J484" i="39"/>
  <c r="M484" i="39" s="1"/>
  <c r="J485" i="39"/>
  <c r="M485" i="39" s="1"/>
  <c r="J486" i="39"/>
  <c r="M486" i="39" s="1"/>
  <c r="J487" i="39"/>
  <c r="M487" i="39" s="1"/>
  <c r="J488" i="39"/>
  <c r="M488" i="39" s="1"/>
  <c r="J489" i="39"/>
  <c r="M489" i="39" s="1"/>
  <c r="J490" i="39"/>
  <c r="M490" i="39" s="1"/>
  <c r="J491" i="39"/>
  <c r="M491" i="39" s="1"/>
  <c r="J492" i="39"/>
  <c r="M492" i="39" s="1"/>
  <c r="J493" i="39"/>
  <c r="M493" i="39" s="1"/>
  <c r="J494" i="39"/>
  <c r="M494" i="39" s="1"/>
  <c r="J495" i="39"/>
  <c r="M495" i="39" s="1"/>
  <c r="J496" i="39"/>
  <c r="M496" i="39" s="1"/>
  <c r="J497" i="39"/>
  <c r="M497" i="39" s="1"/>
  <c r="J498" i="39"/>
  <c r="M498" i="39" s="1"/>
  <c r="J499" i="39"/>
  <c r="M499" i="39" s="1"/>
  <c r="J500" i="39"/>
  <c r="M500" i="39" s="1"/>
  <c r="J501" i="39"/>
  <c r="M501" i="39" s="1"/>
  <c r="J502" i="39"/>
  <c r="M502" i="39" s="1"/>
  <c r="J503" i="39"/>
  <c r="M503" i="39" s="1"/>
  <c r="J504" i="39"/>
  <c r="M504" i="39" s="1"/>
  <c r="J505" i="39"/>
  <c r="M505" i="39" s="1"/>
  <c r="J506" i="39"/>
  <c r="M506" i="39" s="1"/>
  <c r="J507" i="39"/>
  <c r="M507" i="39" s="1"/>
  <c r="J508" i="39"/>
  <c r="M508" i="39" s="1"/>
  <c r="J509" i="39"/>
  <c r="M509" i="39" s="1"/>
  <c r="J510" i="39"/>
  <c r="M510" i="39" s="1"/>
  <c r="J511" i="39"/>
  <c r="M511" i="39" s="1"/>
  <c r="J512" i="39"/>
  <c r="M512" i="39" s="1"/>
  <c r="J513" i="39"/>
  <c r="M513" i="39" s="1"/>
  <c r="J514" i="39"/>
  <c r="M514" i="39" s="1"/>
  <c r="J515" i="39"/>
  <c r="M515" i="39" s="1"/>
  <c r="J516" i="39"/>
  <c r="M516" i="39" s="1"/>
  <c r="J517" i="39"/>
  <c r="M517" i="39" s="1"/>
  <c r="J518" i="39"/>
  <c r="M518" i="39" s="1"/>
  <c r="J519" i="39"/>
  <c r="M519" i="39" s="1"/>
  <c r="J520" i="39"/>
  <c r="M520" i="39" s="1"/>
  <c r="J521" i="39"/>
  <c r="M521" i="39" s="1"/>
  <c r="J522" i="39"/>
  <c r="M522" i="39" s="1"/>
  <c r="J523" i="39"/>
  <c r="M523" i="39" s="1"/>
  <c r="J524" i="39"/>
  <c r="M524" i="39" s="1"/>
  <c r="J525" i="39"/>
  <c r="M525" i="39" s="1"/>
  <c r="J526" i="39"/>
  <c r="M526" i="39" s="1"/>
  <c r="J527" i="39"/>
  <c r="M527" i="39" s="1"/>
  <c r="J528" i="39"/>
  <c r="M528" i="39" s="1"/>
  <c r="J529" i="39"/>
  <c r="M529" i="39" s="1"/>
  <c r="J530" i="39"/>
  <c r="M530" i="39" s="1"/>
  <c r="J531" i="39"/>
  <c r="M531" i="39" s="1"/>
  <c r="J532" i="39"/>
  <c r="M532" i="39" s="1"/>
  <c r="J533" i="39"/>
  <c r="M533" i="39" s="1"/>
  <c r="J534" i="39"/>
  <c r="M534" i="39" s="1"/>
  <c r="J535" i="39"/>
  <c r="M535" i="39" s="1"/>
  <c r="J536" i="39"/>
  <c r="M536" i="39" s="1"/>
  <c r="J537" i="39"/>
  <c r="M537" i="39" s="1"/>
  <c r="J538" i="39"/>
  <c r="M538" i="39" s="1"/>
  <c r="J539" i="39"/>
  <c r="M539" i="39" s="1"/>
  <c r="J540" i="39"/>
  <c r="M540" i="39" s="1"/>
  <c r="J541" i="39"/>
  <c r="M541" i="39" s="1"/>
  <c r="J542" i="39"/>
  <c r="M542" i="39" s="1"/>
  <c r="J543" i="39"/>
  <c r="M543" i="39" s="1"/>
  <c r="J544" i="39"/>
  <c r="M544" i="39" s="1"/>
  <c r="J545" i="39"/>
  <c r="M545" i="39" s="1"/>
  <c r="J546" i="39"/>
  <c r="M546" i="39" s="1"/>
  <c r="J547" i="39"/>
  <c r="M547" i="39" s="1"/>
  <c r="J548" i="39"/>
  <c r="M548" i="39" s="1"/>
  <c r="J549" i="39"/>
  <c r="M549" i="39" s="1"/>
  <c r="J550" i="39"/>
  <c r="M550" i="39" s="1"/>
  <c r="J551" i="39"/>
  <c r="M551" i="39" s="1"/>
  <c r="J552" i="39"/>
  <c r="M552" i="39" s="1"/>
  <c r="J553" i="39"/>
  <c r="M553" i="39" s="1"/>
  <c r="J554" i="39"/>
  <c r="M554" i="39" s="1"/>
  <c r="J555" i="39"/>
  <c r="M555" i="39" s="1"/>
  <c r="J556" i="39"/>
  <c r="M556" i="39" s="1"/>
  <c r="J557" i="39"/>
  <c r="M557" i="39" s="1"/>
  <c r="J558" i="39"/>
  <c r="M558" i="39" s="1"/>
  <c r="J559" i="39"/>
  <c r="M559" i="39" s="1"/>
  <c r="J560" i="39"/>
  <c r="M560" i="39" s="1"/>
  <c r="J561" i="39"/>
  <c r="M561" i="39" s="1"/>
  <c r="J562" i="39"/>
  <c r="M562" i="39" s="1"/>
  <c r="J563" i="39"/>
  <c r="M563" i="39" s="1"/>
  <c r="J564" i="39"/>
  <c r="M564" i="39" s="1"/>
  <c r="J565" i="39"/>
  <c r="M565" i="39" s="1"/>
  <c r="J566" i="39"/>
  <c r="M566" i="39" s="1"/>
  <c r="J567" i="39"/>
  <c r="M567" i="39" s="1"/>
  <c r="J568" i="39"/>
  <c r="M568" i="39" s="1"/>
  <c r="J569" i="39"/>
  <c r="M569" i="39" s="1"/>
  <c r="J570" i="39"/>
  <c r="M570" i="39" s="1"/>
  <c r="J571" i="39"/>
  <c r="M571" i="39" s="1"/>
  <c r="J572" i="39"/>
  <c r="M572" i="39" s="1"/>
  <c r="J573" i="39"/>
  <c r="M573" i="39" s="1"/>
  <c r="J574" i="39"/>
  <c r="M574" i="39" s="1"/>
  <c r="J575" i="39"/>
  <c r="M575" i="39" s="1"/>
  <c r="J576" i="39"/>
  <c r="M576" i="39" s="1"/>
  <c r="J577" i="39"/>
  <c r="M577" i="39" s="1"/>
  <c r="J578" i="39"/>
  <c r="M578" i="39" s="1"/>
  <c r="J579" i="39"/>
  <c r="M579" i="39" s="1"/>
  <c r="J580" i="39"/>
  <c r="M580" i="39" s="1"/>
  <c r="J581" i="39"/>
  <c r="M581" i="39" s="1"/>
  <c r="J582" i="39"/>
  <c r="M582" i="39" s="1"/>
  <c r="J583" i="39"/>
  <c r="M583" i="39" s="1"/>
  <c r="J584" i="39"/>
  <c r="M584" i="39" s="1"/>
  <c r="J585" i="39"/>
  <c r="M585" i="39" s="1"/>
  <c r="J586" i="39"/>
  <c r="M586" i="39" s="1"/>
  <c r="J587" i="39"/>
  <c r="M587" i="39" s="1"/>
  <c r="J588" i="39"/>
  <c r="M588" i="39" s="1"/>
  <c r="J589" i="39"/>
  <c r="M589" i="39" s="1"/>
  <c r="J590" i="39"/>
  <c r="M590" i="39" s="1"/>
  <c r="J591" i="39"/>
  <c r="M591" i="39" s="1"/>
  <c r="J592" i="39"/>
  <c r="M592" i="39" s="1"/>
  <c r="J593" i="39"/>
  <c r="M593" i="39" s="1"/>
  <c r="J594" i="39"/>
  <c r="M594" i="39" s="1"/>
  <c r="J595" i="39"/>
  <c r="M595" i="39" s="1"/>
  <c r="J596" i="39"/>
  <c r="M596" i="39" s="1"/>
  <c r="J597" i="39"/>
  <c r="M597" i="39" s="1"/>
  <c r="J598" i="39"/>
  <c r="M598" i="39" s="1"/>
  <c r="J599" i="39"/>
  <c r="M599" i="39" s="1"/>
  <c r="J600" i="39"/>
  <c r="M600" i="39" s="1"/>
  <c r="J601" i="39"/>
  <c r="M601" i="39" s="1"/>
  <c r="J602" i="39"/>
  <c r="M602" i="39" s="1"/>
  <c r="J603" i="39"/>
  <c r="M603" i="39" s="1"/>
  <c r="J604" i="39"/>
  <c r="M604" i="39" s="1"/>
  <c r="J605" i="39"/>
  <c r="M605" i="39" s="1"/>
  <c r="J606" i="39"/>
  <c r="M606" i="39" s="1"/>
  <c r="J607" i="39"/>
  <c r="M607" i="39" s="1"/>
  <c r="J608" i="39"/>
  <c r="M608" i="39" s="1"/>
  <c r="J609" i="39"/>
  <c r="M609" i="39" s="1"/>
  <c r="J610" i="39"/>
  <c r="M610" i="39" s="1"/>
  <c r="J611" i="39"/>
  <c r="M611" i="39" s="1"/>
  <c r="J612" i="39"/>
  <c r="M612" i="39" s="1"/>
  <c r="J613" i="39"/>
  <c r="M613" i="39" s="1"/>
  <c r="J614" i="39"/>
  <c r="M614" i="39" s="1"/>
  <c r="J615" i="39"/>
  <c r="M615" i="39" s="1"/>
  <c r="J616" i="39"/>
  <c r="M616" i="39" s="1"/>
  <c r="J617" i="39"/>
  <c r="M617" i="39" s="1"/>
  <c r="J618" i="39"/>
  <c r="M618" i="39" s="1"/>
  <c r="J619" i="39"/>
  <c r="M619" i="39" s="1"/>
  <c r="J620" i="39"/>
  <c r="M620" i="39" s="1"/>
  <c r="J621" i="39"/>
  <c r="M621" i="39" s="1"/>
  <c r="J622" i="39"/>
  <c r="M622" i="39" s="1"/>
  <c r="J623" i="39"/>
  <c r="M623" i="39" s="1"/>
  <c r="J624" i="39"/>
  <c r="M624" i="39" s="1"/>
  <c r="J625" i="39"/>
  <c r="M625" i="39" s="1"/>
  <c r="J626" i="39"/>
  <c r="M626" i="39" s="1"/>
  <c r="J627" i="39"/>
  <c r="M627" i="39" s="1"/>
  <c r="J628" i="39"/>
  <c r="M628" i="39" s="1"/>
  <c r="J629" i="39"/>
  <c r="M629" i="39" s="1"/>
  <c r="J630" i="39"/>
  <c r="M630" i="39" s="1"/>
  <c r="J631" i="39"/>
  <c r="M631" i="39" s="1"/>
  <c r="J632" i="39"/>
  <c r="M632" i="39" s="1"/>
  <c r="J633" i="39"/>
  <c r="M633" i="39" s="1"/>
  <c r="J634" i="39"/>
  <c r="M634" i="39" s="1"/>
  <c r="J635" i="39"/>
  <c r="M635" i="39" s="1"/>
  <c r="J636" i="39"/>
  <c r="M636" i="39" s="1"/>
  <c r="J637" i="39"/>
  <c r="M637" i="39" s="1"/>
  <c r="J638" i="39"/>
  <c r="M638" i="39" s="1"/>
  <c r="J639" i="39"/>
  <c r="M639" i="39" s="1"/>
  <c r="J640" i="39"/>
  <c r="M640" i="39" s="1"/>
  <c r="J641" i="39"/>
  <c r="M641" i="39" s="1"/>
  <c r="J642" i="39"/>
  <c r="M642" i="39" s="1"/>
  <c r="J643" i="39"/>
  <c r="M643" i="39" s="1"/>
  <c r="J644" i="39"/>
  <c r="M644" i="39" s="1"/>
  <c r="J645" i="39"/>
  <c r="M645" i="39" s="1"/>
  <c r="J646" i="39"/>
  <c r="M646" i="39" s="1"/>
  <c r="J647" i="39"/>
  <c r="M647" i="39" s="1"/>
  <c r="J648" i="39"/>
  <c r="M648" i="39" s="1"/>
  <c r="J649" i="39"/>
  <c r="M649" i="39" s="1"/>
  <c r="J650" i="39"/>
  <c r="M650" i="39" s="1"/>
  <c r="J651" i="39"/>
  <c r="M651" i="39" s="1"/>
  <c r="J652" i="39"/>
  <c r="M652" i="39" s="1"/>
  <c r="J653" i="39"/>
  <c r="M653" i="39" s="1"/>
  <c r="J654" i="39"/>
  <c r="M654" i="39" s="1"/>
  <c r="J655" i="39"/>
  <c r="M655" i="39" s="1"/>
  <c r="J656" i="39"/>
  <c r="M656" i="39" s="1"/>
  <c r="J657" i="39"/>
  <c r="M657" i="39" s="1"/>
  <c r="J658" i="39"/>
  <c r="M658" i="39" s="1"/>
  <c r="J659" i="39"/>
  <c r="M659" i="39" s="1"/>
  <c r="J660" i="39"/>
  <c r="M660" i="39" s="1"/>
  <c r="J661" i="39"/>
  <c r="M661" i="39" s="1"/>
  <c r="J662" i="39"/>
  <c r="M662" i="39" s="1"/>
  <c r="J663" i="39"/>
  <c r="M663" i="39" s="1"/>
  <c r="J664" i="39"/>
  <c r="M664" i="39" s="1"/>
  <c r="J665" i="39"/>
  <c r="M665" i="39" s="1"/>
  <c r="J666" i="39"/>
  <c r="J667" i="39"/>
  <c r="M667" i="39" s="1"/>
  <c r="J668" i="39"/>
  <c r="M668" i="39" s="1"/>
  <c r="J669" i="39"/>
  <c r="M669" i="39" s="1"/>
  <c r="J670" i="39"/>
  <c r="M670" i="39" s="1"/>
  <c r="J671" i="39"/>
  <c r="M671" i="39" s="1"/>
  <c r="J672" i="39"/>
  <c r="M672" i="39" s="1"/>
  <c r="J673" i="39"/>
  <c r="M673" i="39" s="1"/>
  <c r="J674" i="39"/>
  <c r="M674" i="39" s="1"/>
  <c r="J675" i="39"/>
  <c r="M675" i="39" s="1"/>
  <c r="J676" i="39"/>
  <c r="M676" i="39" s="1"/>
  <c r="J677" i="39"/>
  <c r="M677" i="39" s="1"/>
  <c r="J678" i="39"/>
  <c r="M678" i="39" s="1"/>
  <c r="J679" i="39"/>
  <c r="M679" i="39" s="1"/>
  <c r="J680" i="39"/>
  <c r="M680" i="39" s="1"/>
  <c r="J681" i="39"/>
  <c r="M681" i="39" s="1"/>
  <c r="J682" i="39"/>
  <c r="M682" i="39" s="1"/>
  <c r="J683" i="39"/>
  <c r="M683" i="39" s="1"/>
  <c r="J684" i="39"/>
  <c r="M684" i="39" s="1"/>
  <c r="J685" i="39"/>
  <c r="M685" i="39" s="1"/>
  <c r="J686" i="39"/>
  <c r="M686" i="39" s="1"/>
  <c r="J687" i="39"/>
  <c r="M687" i="39" s="1"/>
  <c r="J688" i="39"/>
  <c r="M688" i="39" s="1"/>
  <c r="J689" i="39"/>
  <c r="M689" i="39" s="1"/>
  <c r="J690" i="39"/>
  <c r="M690" i="39" s="1"/>
  <c r="J691" i="39"/>
  <c r="M691" i="39" s="1"/>
  <c r="J692" i="39"/>
  <c r="M692" i="39" s="1"/>
  <c r="J693" i="39"/>
  <c r="M693" i="39" s="1"/>
  <c r="J694" i="39"/>
  <c r="M694" i="39" s="1"/>
  <c r="J695" i="39"/>
  <c r="M695" i="39" s="1"/>
  <c r="J696" i="39"/>
  <c r="M696" i="39" s="1"/>
  <c r="J697" i="39"/>
  <c r="M697" i="39" s="1"/>
  <c r="J698" i="39"/>
  <c r="M698" i="39" s="1"/>
  <c r="J699" i="39"/>
  <c r="M699" i="39" s="1"/>
  <c r="J700" i="39"/>
  <c r="M700" i="39" s="1"/>
  <c r="J701" i="39"/>
  <c r="M701" i="39" s="1"/>
  <c r="J702" i="39"/>
  <c r="M702" i="39" s="1"/>
  <c r="J703" i="39"/>
  <c r="M703" i="39" s="1"/>
  <c r="J704" i="39"/>
  <c r="M704" i="39" s="1"/>
  <c r="J705" i="39"/>
  <c r="M705" i="39" s="1"/>
  <c r="J706" i="39"/>
  <c r="M706" i="39" s="1"/>
  <c r="J707" i="39"/>
  <c r="M707" i="39" s="1"/>
  <c r="J708" i="39"/>
  <c r="M708" i="39" s="1"/>
  <c r="J709" i="39"/>
  <c r="M709" i="39" s="1"/>
  <c r="J710" i="39"/>
  <c r="M710" i="39" s="1"/>
  <c r="J711" i="39"/>
  <c r="M711" i="39" s="1"/>
  <c r="J712" i="39"/>
  <c r="M712" i="39" s="1"/>
  <c r="J713" i="39"/>
  <c r="M713" i="39" s="1"/>
  <c r="J714" i="39"/>
  <c r="M714" i="39" s="1"/>
  <c r="J715" i="39"/>
  <c r="M715" i="39" s="1"/>
  <c r="J716" i="39"/>
  <c r="M716" i="39" s="1"/>
  <c r="J717" i="39"/>
  <c r="M717" i="39" s="1"/>
  <c r="J718" i="39"/>
  <c r="M718" i="39" s="1"/>
  <c r="J719" i="39"/>
  <c r="M719" i="39" s="1"/>
  <c r="J720" i="39"/>
  <c r="M720" i="39" s="1"/>
  <c r="J721" i="39"/>
  <c r="M721" i="39" s="1"/>
  <c r="J722" i="39"/>
  <c r="M722" i="39" s="1"/>
  <c r="J723" i="39"/>
  <c r="M723" i="39" s="1"/>
  <c r="J724" i="39"/>
  <c r="M724" i="39" s="1"/>
  <c r="J725" i="39"/>
  <c r="M725" i="39" s="1"/>
  <c r="J726" i="39"/>
  <c r="M726" i="39" s="1"/>
  <c r="J727" i="39"/>
  <c r="M727" i="39" s="1"/>
  <c r="J728" i="39"/>
  <c r="M728" i="39" s="1"/>
  <c r="J729" i="39"/>
  <c r="M729" i="39" s="1"/>
  <c r="J730" i="39"/>
  <c r="M730" i="39" s="1"/>
  <c r="J731" i="39"/>
  <c r="M731" i="39" s="1"/>
  <c r="J732" i="39"/>
  <c r="M732" i="39" s="1"/>
  <c r="J733" i="39"/>
  <c r="M733" i="39" s="1"/>
  <c r="J734" i="39"/>
  <c r="M734" i="39" s="1"/>
  <c r="J735" i="39"/>
  <c r="M735" i="39" s="1"/>
  <c r="J736" i="39"/>
  <c r="M736" i="39" s="1"/>
  <c r="J737" i="39"/>
  <c r="M737" i="39" s="1"/>
  <c r="J738" i="39"/>
  <c r="M738" i="39" s="1"/>
  <c r="J739" i="39"/>
  <c r="M739" i="39" s="1"/>
  <c r="J740" i="39"/>
  <c r="M740" i="39" s="1"/>
  <c r="J741" i="39"/>
  <c r="M741" i="39" s="1"/>
  <c r="J742" i="39"/>
  <c r="M742" i="39" s="1"/>
  <c r="J743" i="39"/>
  <c r="M743" i="39" s="1"/>
  <c r="J744" i="39"/>
  <c r="M744" i="39" s="1"/>
  <c r="J745" i="39"/>
  <c r="M745" i="39" s="1"/>
  <c r="J746" i="39"/>
  <c r="M746" i="39" s="1"/>
  <c r="J747" i="39"/>
  <c r="M747" i="39" s="1"/>
  <c r="J748" i="39"/>
  <c r="M748" i="39" s="1"/>
  <c r="J749" i="39"/>
  <c r="M749" i="39" s="1"/>
  <c r="J750" i="39"/>
  <c r="M750" i="39" s="1"/>
  <c r="J751" i="39"/>
  <c r="M751" i="39" s="1"/>
  <c r="J752" i="39"/>
  <c r="M752" i="39" s="1"/>
  <c r="J753" i="39"/>
  <c r="M753" i="39" s="1"/>
  <c r="J754" i="39"/>
  <c r="M754" i="39" s="1"/>
  <c r="J755" i="39"/>
  <c r="M755" i="39" s="1"/>
  <c r="J756" i="39"/>
  <c r="M756" i="39" s="1"/>
  <c r="J757" i="39"/>
  <c r="M757" i="39" s="1"/>
  <c r="J758" i="39"/>
  <c r="M758" i="39" s="1"/>
  <c r="J759" i="39"/>
  <c r="M759" i="39" s="1"/>
  <c r="J760" i="39"/>
  <c r="M760" i="39" s="1"/>
  <c r="J761" i="39"/>
  <c r="M761" i="39" s="1"/>
  <c r="J762" i="39"/>
  <c r="M762" i="39" s="1"/>
  <c r="J763" i="39"/>
  <c r="M763" i="39" s="1"/>
  <c r="J764" i="39"/>
  <c r="M764" i="39" s="1"/>
  <c r="J765" i="39"/>
  <c r="M765" i="39" s="1"/>
  <c r="J766" i="39"/>
  <c r="M766" i="39" s="1"/>
  <c r="J767" i="39"/>
  <c r="M767" i="39" s="1"/>
  <c r="J768" i="39"/>
  <c r="M768" i="39" s="1"/>
  <c r="J769" i="39"/>
  <c r="M769" i="39" s="1"/>
  <c r="J770" i="39"/>
  <c r="M770" i="39" s="1"/>
  <c r="J771" i="39"/>
  <c r="M771" i="39" s="1"/>
  <c r="J772" i="39"/>
  <c r="M772" i="39" s="1"/>
  <c r="J773" i="39"/>
  <c r="M773" i="39" s="1"/>
  <c r="J774" i="39"/>
  <c r="M774" i="39" s="1"/>
  <c r="J775" i="39"/>
  <c r="M775" i="39" s="1"/>
  <c r="J776" i="39"/>
  <c r="M776" i="39" s="1"/>
  <c r="J777" i="39"/>
  <c r="M777" i="39" s="1"/>
  <c r="J778" i="39"/>
  <c r="M778" i="39" s="1"/>
  <c r="J779" i="39"/>
  <c r="M779" i="39" s="1"/>
  <c r="J780" i="39"/>
  <c r="M780" i="39" s="1"/>
  <c r="J781" i="39"/>
  <c r="M781" i="39" s="1"/>
  <c r="J782" i="39"/>
  <c r="M782" i="39" s="1"/>
  <c r="J783" i="39"/>
  <c r="M783" i="39" s="1"/>
  <c r="J784" i="39"/>
  <c r="M784" i="39" s="1"/>
  <c r="J785" i="39"/>
  <c r="M785" i="39" s="1"/>
  <c r="J786" i="39"/>
  <c r="M786" i="39" s="1"/>
  <c r="J787" i="39"/>
  <c r="M787" i="39" s="1"/>
  <c r="J788" i="39"/>
  <c r="M788" i="39" s="1"/>
  <c r="J789" i="39"/>
  <c r="M789" i="39" s="1"/>
  <c r="J790" i="39"/>
  <c r="M790" i="39" s="1"/>
  <c r="J791" i="39"/>
  <c r="M791" i="39" s="1"/>
  <c r="J792" i="39"/>
  <c r="M792" i="39" s="1"/>
  <c r="J793" i="39"/>
  <c r="M793" i="39" s="1"/>
  <c r="J794" i="39"/>
  <c r="M794" i="39" s="1"/>
  <c r="J795" i="39"/>
  <c r="M795" i="39" s="1"/>
  <c r="J796" i="39"/>
  <c r="M796" i="39" s="1"/>
  <c r="J797" i="39"/>
  <c r="M797" i="39" s="1"/>
  <c r="J798" i="39"/>
  <c r="M798" i="39" s="1"/>
  <c r="J799" i="39"/>
  <c r="M799" i="39" s="1"/>
  <c r="J800" i="39"/>
  <c r="M800" i="39" s="1"/>
  <c r="J801" i="39"/>
  <c r="M801" i="39" s="1"/>
  <c r="J802" i="39"/>
  <c r="M802" i="39" s="1"/>
  <c r="J803" i="39"/>
  <c r="M803" i="39" s="1"/>
  <c r="J804" i="39"/>
  <c r="M804" i="39" s="1"/>
  <c r="J805" i="39"/>
  <c r="M805" i="39" s="1"/>
  <c r="J806" i="39"/>
  <c r="M806" i="39" s="1"/>
  <c r="J807" i="39"/>
  <c r="M807" i="39" s="1"/>
  <c r="J808" i="39"/>
  <c r="M808" i="39" s="1"/>
  <c r="J809" i="39"/>
  <c r="M809" i="39" s="1"/>
  <c r="J810" i="39"/>
  <c r="M810" i="39" s="1"/>
  <c r="J811" i="39"/>
  <c r="M811" i="39" s="1"/>
  <c r="J812" i="39"/>
  <c r="M812" i="39" s="1"/>
  <c r="J813" i="39"/>
  <c r="M813" i="39" s="1"/>
  <c r="J814" i="39"/>
  <c r="M814" i="39" s="1"/>
  <c r="J815" i="39"/>
  <c r="M815" i="39" s="1"/>
  <c r="J816" i="39"/>
  <c r="M816" i="39" s="1"/>
  <c r="J817" i="39"/>
  <c r="M817" i="39" s="1"/>
  <c r="J818" i="39"/>
  <c r="M818" i="39" s="1"/>
  <c r="J819" i="39"/>
  <c r="M819" i="39" s="1"/>
  <c r="J820" i="39"/>
  <c r="M820" i="39" s="1"/>
  <c r="J821" i="39"/>
  <c r="M821" i="39" s="1"/>
  <c r="J822" i="39"/>
  <c r="M822" i="39" s="1"/>
  <c r="J823" i="39"/>
  <c r="M823" i="39" s="1"/>
  <c r="J824" i="39"/>
  <c r="M824" i="39" s="1"/>
  <c r="J825" i="39"/>
  <c r="M825" i="39" s="1"/>
  <c r="J826" i="39"/>
  <c r="M826" i="39" s="1"/>
  <c r="J827" i="39"/>
  <c r="M827" i="39" s="1"/>
  <c r="J828" i="39"/>
  <c r="M828" i="39" s="1"/>
  <c r="J829" i="39"/>
  <c r="M829" i="39" s="1"/>
  <c r="J830" i="39"/>
  <c r="M830" i="39" s="1"/>
  <c r="J831" i="39"/>
  <c r="M831" i="39" s="1"/>
  <c r="J832" i="39"/>
  <c r="M832" i="39" s="1"/>
  <c r="J833" i="39"/>
  <c r="M833" i="39" s="1"/>
  <c r="J834" i="39"/>
  <c r="M834" i="39" s="1"/>
  <c r="J835" i="39"/>
  <c r="M835" i="39" s="1"/>
  <c r="J836" i="39"/>
  <c r="M836" i="39" s="1"/>
  <c r="J837" i="39"/>
  <c r="M837" i="39" s="1"/>
  <c r="J838" i="39"/>
  <c r="M838" i="39" s="1"/>
  <c r="J839" i="39"/>
  <c r="M839" i="39" s="1"/>
  <c r="J840" i="39"/>
  <c r="M840" i="39" s="1"/>
  <c r="J841" i="39"/>
  <c r="M841" i="39" s="1"/>
  <c r="J842" i="39"/>
  <c r="M842" i="39" s="1"/>
  <c r="J843" i="39"/>
  <c r="M843" i="39" s="1"/>
  <c r="J844" i="39"/>
  <c r="M844" i="39" s="1"/>
  <c r="J845" i="39"/>
  <c r="M845" i="39" s="1"/>
  <c r="J846" i="39"/>
  <c r="M846" i="39" s="1"/>
  <c r="J847" i="39"/>
  <c r="M847" i="39" s="1"/>
  <c r="J848" i="39"/>
  <c r="M848" i="39" s="1"/>
  <c r="J849" i="39"/>
  <c r="M849" i="39" s="1"/>
  <c r="J850" i="39"/>
  <c r="M850" i="39" s="1"/>
  <c r="J851" i="39"/>
  <c r="M851" i="39" s="1"/>
  <c r="J852" i="39"/>
  <c r="M852" i="39" s="1"/>
  <c r="J853" i="39"/>
  <c r="M853" i="39" s="1"/>
  <c r="J854" i="39"/>
  <c r="M854" i="39" s="1"/>
  <c r="J855" i="39"/>
  <c r="M855" i="39" s="1"/>
  <c r="J856" i="39"/>
  <c r="M856" i="39" s="1"/>
  <c r="J857" i="39"/>
  <c r="M857" i="39" s="1"/>
  <c r="J858" i="39"/>
  <c r="M858" i="39" s="1"/>
  <c r="J859" i="39"/>
  <c r="M859" i="39" s="1"/>
  <c r="J860" i="39"/>
  <c r="M860" i="39" s="1"/>
  <c r="J861" i="39"/>
  <c r="M861" i="39" s="1"/>
  <c r="J862" i="39"/>
  <c r="M862" i="39" s="1"/>
  <c r="J863" i="39"/>
  <c r="M863" i="39" s="1"/>
  <c r="J864" i="39"/>
  <c r="M864" i="39" s="1"/>
  <c r="J865" i="39"/>
  <c r="M865" i="39" s="1"/>
  <c r="J866" i="39"/>
  <c r="M866" i="39" s="1"/>
  <c r="J867" i="39"/>
  <c r="M867" i="39" s="1"/>
  <c r="J868" i="39"/>
  <c r="M868" i="39" s="1"/>
  <c r="J869" i="39"/>
  <c r="M869" i="39" s="1"/>
  <c r="J870" i="39"/>
  <c r="M870" i="39" s="1"/>
  <c r="J871" i="39"/>
  <c r="M871" i="39" s="1"/>
  <c r="J872" i="39"/>
  <c r="M872" i="39" s="1"/>
  <c r="J873" i="39"/>
  <c r="M873" i="39" s="1"/>
  <c r="J874" i="39"/>
  <c r="M874" i="39" s="1"/>
  <c r="J875" i="39"/>
  <c r="M875" i="39" s="1"/>
  <c r="J876" i="39"/>
  <c r="M876" i="39" s="1"/>
  <c r="J877" i="39"/>
  <c r="M877" i="39" s="1"/>
  <c r="J878" i="39"/>
  <c r="M878" i="39" s="1"/>
  <c r="J879" i="39"/>
  <c r="M879" i="39" s="1"/>
  <c r="J880" i="39"/>
  <c r="M880" i="39" s="1"/>
  <c r="J881" i="39"/>
  <c r="M881" i="39" s="1"/>
  <c r="J882" i="39"/>
  <c r="M882" i="39" s="1"/>
  <c r="J883" i="39"/>
  <c r="M883" i="39" s="1"/>
  <c r="J884" i="39"/>
  <c r="M884" i="39" s="1"/>
  <c r="J885" i="39"/>
  <c r="M885" i="39" s="1"/>
  <c r="J886" i="39"/>
  <c r="M886" i="39" s="1"/>
  <c r="J887" i="39"/>
  <c r="M887" i="39" s="1"/>
  <c r="J888" i="39"/>
  <c r="M888" i="39" s="1"/>
  <c r="J889" i="39"/>
  <c r="M889" i="39" s="1"/>
  <c r="J890" i="39"/>
  <c r="M890" i="39" s="1"/>
  <c r="J891" i="39"/>
  <c r="M891" i="39" s="1"/>
  <c r="J892" i="39"/>
  <c r="M892" i="39" s="1"/>
  <c r="J893" i="39"/>
  <c r="M893" i="39" s="1"/>
  <c r="J894" i="39"/>
  <c r="M894" i="39" s="1"/>
  <c r="J895" i="39"/>
  <c r="M895" i="39" s="1"/>
  <c r="J896" i="39"/>
  <c r="M896" i="39" s="1"/>
  <c r="J897" i="39"/>
  <c r="M897" i="39" s="1"/>
  <c r="J898" i="39"/>
  <c r="M898" i="39" s="1"/>
  <c r="J899" i="39"/>
  <c r="M899" i="39" s="1"/>
  <c r="J900" i="39"/>
  <c r="M900" i="39" s="1"/>
  <c r="J901" i="39"/>
  <c r="M901" i="39" s="1"/>
  <c r="J902" i="39"/>
  <c r="M902" i="39" s="1"/>
  <c r="J903" i="39"/>
  <c r="M903" i="39" s="1"/>
  <c r="J904" i="39"/>
  <c r="M904" i="39" s="1"/>
  <c r="J905" i="39"/>
  <c r="M905" i="39" s="1"/>
  <c r="J906" i="39"/>
  <c r="M906" i="39" s="1"/>
  <c r="J907" i="39"/>
  <c r="M907" i="39" s="1"/>
  <c r="J908" i="39"/>
  <c r="M908" i="39" s="1"/>
  <c r="J909" i="39"/>
  <c r="M909" i="39" s="1"/>
  <c r="J910" i="39"/>
  <c r="M910" i="39" s="1"/>
  <c r="J911" i="39"/>
  <c r="M911" i="39" s="1"/>
  <c r="J912" i="39"/>
  <c r="M912" i="39" s="1"/>
  <c r="J913" i="39"/>
  <c r="M913" i="39" s="1"/>
  <c r="J914" i="39"/>
  <c r="M914" i="39" s="1"/>
  <c r="J915" i="39"/>
  <c r="M915" i="39" s="1"/>
  <c r="J916" i="39"/>
  <c r="M916" i="39" s="1"/>
  <c r="J917" i="39"/>
  <c r="M917" i="39" s="1"/>
  <c r="J918" i="39"/>
  <c r="M918" i="39" s="1"/>
  <c r="J919" i="39"/>
  <c r="M919" i="39" s="1"/>
  <c r="J920" i="39"/>
  <c r="M920" i="39" s="1"/>
  <c r="J921" i="39"/>
  <c r="M921" i="39" s="1"/>
  <c r="J922" i="39"/>
  <c r="M922" i="39" s="1"/>
  <c r="J923" i="39"/>
  <c r="M923" i="39" s="1"/>
  <c r="J924" i="39"/>
  <c r="M924" i="39" s="1"/>
  <c r="J925" i="39"/>
  <c r="M925" i="39" s="1"/>
  <c r="J926" i="39"/>
  <c r="M926" i="39" s="1"/>
  <c r="J927" i="39"/>
  <c r="M927" i="39" s="1"/>
  <c r="J928" i="39"/>
  <c r="M928" i="39" s="1"/>
  <c r="J929" i="39"/>
  <c r="M929" i="39" s="1"/>
  <c r="J930" i="39"/>
  <c r="M930" i="39" s="1"/>
  <c r="J931" i="39"/>
  <c r="M931" i="39" s="1"/>
  <c r="J932" i="39"/>
  <c r="M932" i="39" s="1"/>
  <c r="J933" i="39"/>
  <c r="M933" i="39" s="1"/>
  <c r="J934" i="39"/>
  <c r="M934" i="39" s="1"/>
  <c r="J935" i="39"/>
  <c r="M935" i="39" s="1"/>
  <c r="J936" i="39"/>
  <c r="M936" i="39" s="1"/>
  <c r="J937" i="39"/>
  <c r="M937" i="39" s="1"/>
  <c r="J938" i="39"/>
  <c r="M938" i="39" s="1"/>
  <c r="J939" i="39"/>
  <c r="M939" i="39" s="1"/>
  <c r="J940" i="39"/>
  <c r="M940" i="39" s="1"/>
  <c r="J941" i="39"/>
  <c r="M941" i="39" s="1"/>
  <c r="J942" i="39"/>
  <c r="M942" i="39" s="1"/>
  <c r="J943" i="39"/>
  <c r="M943" i="39" s="1"/>
  <c r="J944" i="39"/>
  <c r="M944" i="39" s="1"/>
  <c r="J945" i="39"/>
  <c r="M945" i="39" s="1"/>
  <c r="J946" i="39"/>
  <c r="M946" i="39" s="1"/>
  <c r="J947" i="39"/>
  <c r="M947" i="39" s="1"/>
  <c r="J948" i="39"/>
  <c r="M948" i="39" s="1"/>
  <c r="J949" i="39"/>
  <c r="M949" i="39" s="1"/>
  <c r="J950" i="39"/>
  <c r="M950" i="39" s="1"/>
  <c r="J951" i="39"/>
  <c r="M951" i="39" s="1"/>
  <c r="J952" i="39"/>
  <c r="M952" i="39" s="1"/>
  <c r="J953" i="39"/>
  <c r="M953" i="39" s="1"/>
  <c r="J954" i="39"/>
  <c r="M954" i="39" s="1"/>
  <c r="J955" i="39"/>
  <c r="M955" i="39" s="1"/>
  <c r="J956" i="39"/>
  <c r="M956" i="39" s="1"/>
  <c r="J957" i="39"/>
  <c r="M957" i="39" s="1"/>
  <c r="J958" i="39"/>
  <c r="M958" i="39" s="1"/>
  <c r="J959" i="39"/>
  <c r="M959" i="39" s="1"/>
  <c r="J960" i="39"/>
  <c r="M960" i="39" s="1"/>
  <c r="J961" i="39"/>
  <c r="M961" i="39" s="1"/>
  <c r="J962" i="39"/>
  <c r="M962" i="39" s="1"/>
  <c r="J963" i="39"/>
  <c r="M963" i="39" s="1"/>
  <c r="J964" i="39"/>
  <c r="M964" i="39" s="1"/>
  <c r="J965" i="39"/>
  <c r="M965" i="39" s="1"/>
  <c r="J966" i="39"/>
  <c r="M966" i="39" s="1"/>
  <c r="J967" i="39"/>
  <c r="M967" i="39" s="1"/>
  <c r="J968" i="39"/>
  <c r="M968" i="39" s="1"/>
  <c r="J969" i="39"/>
  <c r="M969" i="39" s="1"/>
  <c r="J970" i="39"/>
  <c r="M970" i="39" s="1"/>
  <c r="J971" i="39"/>
  <c r="M971" i="39" s="1"/>
  <c r="J972" i="39"/>
  <c r="M972" i="39" s="1"/>
  <c r="J973" i="39"/>
  <c r="M973" i="39" s="1"/>
  <c r="J974" i="39"/>
  <c r="M974" i="39" s="1"/>
  <c r="J975" i="39"/>
  <c r="M975" i="39" s="1"/>
  <c r="J976" i="39"/>
  <c r="M976" i="39" s="1"/>
  <c r="J977" i="39"/>
  <c r="M977" i="39" s="1"/>
  <c r="J978" i="39"/>
  <c r="M978" i="39" s="1"/>
  <c r="J979" i="39"/>
  <c r="M979" i="39" s="1"/>
  <c r="J980" i="39"/>
  <c r="M980" i="39" s="1"/>
  <c r="J981" i="39"/>
  <c r="M981" i="39" s="1"/>
  <c r="J982" i="39"/>
  <c r="M982" i="39" s="1"/>
  <c r="J983" i="39"/>
  <c r="M983" i="39" s="1"/>
  <c r="J984" i="39"/>
  <c r="M984" i="39" s="1"/>
  <c r="J985" i="39"/>
  <c r="M985" i="39" s="1"/>
  <c r="J986" i="39"/>
  <c r="M986" i="39" s="1"/>
  <c r="J987" i="39"/>
  <c r="M987" i="39" s="1"/>
  <c r="J988" i="39"/>
  <c r="M988" i="39" s="1"/>
  <c r="J989" i="39"/>
  <c r="M989" i="39" s="1"/>
  <c r="J990" i="39"/>
  <c r="M990" i="39" s="1"/>
  <c r="J991" i="39"/>
  <c r="M991" i="39" s="1"/>
  <c r="J992" i="39"/>
  <c r="M992" i="39" s="1"/>
  <c r="J993" i="39"/>
  <c r="M993" i="39" s="1"/>
  <c r="J994" i="39"/>
  <c r="M994" i="39" s="1"/>
  <c r="J995" i="39"/>
  <c r="M995" i="39" s="1"/>
  <c r="J996" i="39"/>
  <c r="M996" i="39" s="1"/>
  <c r="J997" i="39"/>
  <c r="M997" i="39" s="1"/>
  <c r="J998" i="39"/>
  <c r="M998" i="39" s="1"/>
  <c r="J999" i="39"/>
  <c r="M999" i="39" s="1"/>
  <c r="J1000" i="39"/>
  <c r="M1000" i="39" s="1"/>
  <c r="J1001" i="39"/>
  <c r="M1001" i="39" s="1"/>
  <c r="J1002" i="39"/>
  <c r="M1002" i="39" s="1"/>
  <c r="J1003" i="39"/>
  <c r="M1003" i="39" s="1"/>
  <c r="J1004" i="39"/>
  <c r="M1004" i="39" s="1"/>
  <c r="J1005" i="39"/>
  <c r="M1005" i="39" s="1"/>
  <c r="J1006" i="39"/>
  <c r="M1006" i="39" s="1"/>
  <c r="J1007" i="39"/>
  <c r="M1007" i="39" s="1"/>
  <c r="J1008" i="39"/>
  <c r="M1008" i="39" s="1"/>
  <c r="J1009" i="39"/>
  <c r="M1009" i="39" s="1"/>
  <c r="J1010" i="39"/>
  <c r="M1010" i="39" s="1"/>
  <c r="J1011" i="39"/>
  <c r="M1011" i="39" s="1"/>
  <c r="J1012" i="39"/>
  <c r="M1012" i="39" s="1"/>
  <c r="J1013" i="39"/>
  <c r="M1013" i="39" s="1"/>
  <c r="J1014" i="39"/>
  <c r="M1014" i="39" s="1"/>
  <c r="J1015" i="39"/>
  <c r="M1015" i="39" s="1"/>
  <c r="J1016" i="39"/>
  <c r="M1016" i="39" s="1"/>
  <c r="J1017" i="39"/>
  <c r="M1017" i="39" s="1"/>
  <c r="J1018" i="39"/>
  <c r="M1018" i="39" s="1"/>
  <c r="J1019" i="39"/>
  <c r="M1019" i="39" s="1"/>
  <c r="J1020" i="39"/>
  <c r="M1020" i="39" s="1"/>
  <c r="J1021" i="39"/>
  <c r="M1021" i="39" s="1"/>
  <c r="J1022" i="39"/>
  <c r="M1022" i="39" s="1"/>
  <c r="J1023" i="39"/>
  <c r="M1023" i="39" s="1"/>
  <c r="J1024" i="39"/>
  <c r="M1024" i="39" s="1"/>
  <c r="J1025" i="39"/>
  <c r="M1025" i="39" s="1"/>
  <c r="J1026" i="39"/>
  <c r="M1026" i="39" s="1"/>
  <c r="J1027" i="39"/>
  <c r="M1027" i="39" s="1"/>
  <c r="J1028" i="39"/>
  <c r="M1028" i="39" s="1"/>
  <c r="J1029" i="39"/>
  <c r="M1029" i="39" s="1"/>
  <c r="J1030" i="39"/>
  <c r="M1030" i="39" s="1"/>
  <c r="J1031" i="39"/>
  <c r="M1031" i="39" s="1"/>
  <c r="J1032" i="39"/>
  <c r="M1032" i="39" s="1"/>
  <c r="J1033" i="39"/>
  <c r="M1033" i="39" s="1"/>
  <c r="J1034" i="39"/>
  <c r="M1034" i="39" s="1"/>
  <c r="J1035" i="39"/>
  <c r="M1035" i="39" s="1"/>
  <c r="J1036" i="39"/>
  <c r="M1036" i="39" s="1"/>
  <c r="J1037" i="39"/>
  <c r="M1037" i="39" s="1"/>
  <c r="J1038" i="39"/>
  <c r="M1038" i="39" s="1"/>
  <c r="J1039" i="39"/>
  <c r="M1039" i="39" s="1"/>
  <c r="J1040" i="39"/>
  <c r="M1040" i="39" s="1"/>
  <c r="J1041" i="39"/>
  <c r="M1041" i="39" s="1"/>
  <c r="J1042" i="39"/>
  <c r="M1042" i="39" s="1"/>
  <c r="J1043" i="39"/>
  <c r="M1043" i="39" s="1"/>
  <c r="J1044" i="39"/>
  <c r="M1044" i="39" s="1"/>
  <c r="J1045" i="39"/>
  <c r="M1045" i="39" s="1"/>
  <c r="J1046" i="39"/>
  <c r="M1046" i="39" s="1"/>
  <c r="J1047" i="39"/>
  <c r="M1047" i="39" s="1"/>
  <c r="J1048" i="39"/>
  <c r="M1048" i="39" s="1"/>
  <c r="J1049" i="39"/>
  <c r="M1049" i="39" s="1"/>
  <c r="J1050" i="39"/>
  <c r="M1050" i="39" s="1"/>
  <c r="J1051" i="39"/>
  <c r="M1051" i="39" s="1"/>
  <c r="J1052" i="39"/>
  <c r="M1052" i="39" s="1"/>
  <c r="J1053" i="39"/>
  <c r="M1053" i="39" s="1"/>
  <c r="J1054" i="39"/>
  <c r="M1054" i="39" s="1"/>
  <c r="J1055" i="39"/>
  <c r="M1055" i="39" s="1"/>
  <c r="J1056" i="39"/>
  <c r="M1056" i="39" s="1"/>
  <c r="J1057" i="39"/>
  <c r="M1057" i="39" s="1"/>
  <c r="J1058" i="39"/>
  <c r="M1058" i="39" s="1"/>
  <c r="J1059" i="39"/>
  <c r="M1059" i="39" s="1"/>
  <c r="J1060" i="39"/>
  <c r="M1060" i="39" s="1"/>
  <c r="J1061" i="39"/>
  <c r="M1061" i="39" s="1"/>
  <c r="J1062" i="39"/>
  <c r="M1062" i="39" s="1"/>
  <c r="J1063" i="39"/>
  <c r="M1063" i="39" s="1"/>
  <c r="J1064" i="39"/>
  <c r="M1064" i="39" s="1"/>
  <c r="J1065" i="39"/>
  <c r="M1065" i="39" s="1"/>
  <c r="N1065" i="39"/>
  <c r="N1064" i="39"/>
  <c r="N1063" i="39"/>
  <c r="N1062" i="39"/>
  <c r="N1061" i="39"/>
  <c r="N1060" i="39"/>
  <c r="N1059" i="39"/>
  <c r="N1058" i="39"/>
  <c r="N1057" i="39"/>
  <c r="N1056" i="39"/>
  <c r="N1055" i="39"/>
  <c r="N1054" i="39"/>
  <c r="N1053" i="39"/>
  <c r="N1052" i="39"/>
  <c r="N1051" i="39"/>
  <c r="N1050" i="39"/>
  <c r="N1049" i="39"/>
  <c r="N1048" i="39"/>
  <c r="N1047" i="39"/>
  <c r="N1046" i="39"/>
  <c r="N1045" i="39"/>
  <c r="N1044" i="39"/>
  <c r="N1043" i="39"/>
  <c r="N1042" i="39"/>
  <c r="N1041" i="39"/>
  <c r="N1040" i="39"/>
  <c r="N1039" i="39"/>
  <c r="N1038" i="39"/>
  <c r="N1037" i="39"/>
  <c r="N1036" i="39"/>
  <c r="N1035" i="39"/>
  <c r="N1034" i="39"/>
  <c r="N1033" i="39"/>
  <c r="N1032" i="39"/>
  <c r="N1031" i="39"/>
  <c r="N1030" i="39"/>
  <c r="N1029" i="39"/>
  <c r="N1028" i="39"/>
  <c r="N1027" i="39"/>
  <c r="N1026" i="39"/>
  <c r="N1025" i="39"/>
  <c r="N1024" i="39"/>
  <c r="N1023" i="39"/>
  <c r="N1022" i="39"/>
  <c r="N1021" i="39"/>
  <c r="N1020" i="39"/>
  <c r="N1019" i="39"/>
  <c r="N1018" i="39"/>
  <c r="N1017" i="39"/>
  <c r="N1016" i="39"/>
  <c r="N1015" i="39"/>
  <c r="N1014" i="39"/>
  <c r="N1013" i="39"/>
  <c r="N1012" i="39"/>
  <c r="N1011" i="39"/>
  <c r="N1010" i="39"/>
  <c r="N1009" i="39"/>
  <c r="N1008" i="39"/>
  <c r="N1007" i="39"/>
  <c r="N1006" i="39"/>
  <c r="N1005" i="39"/>
  <c r="N1004" i="39"/>
  <c r="N1003" i="39"/>
  <c r="N1002" i="39"/>
  <c r="N1001" i="39"/>
  <c r="N1000" i="39"/>
  <c r="N999" i="39"/>
  <c r="N998" i="39"/>
  <c r="N997" i="39"/>
  <c r="N996" i="39"/>
  <c r="N995" i="39"/>
  <c r="N994" i="39"/>
  <c r="N993" i="39"/>
  <c r="N992" i="39"/>
  <c r="N991" i="39"/>
  <c r="N990" i="39"/>
  <c r="N989" i="39"/>
  <c r="N988" i="39"/>
  <c r="N987" i="39"/>
  <c r="N986" i="39"/>
  <c r="N985" i="39"/>
  <c r="N984" i="39"/>
  <c r="N983" i="39"/>
  <c r="N982" i="39"/>
  <c r="N981" i="39"/>
  <c r="N980" i="39"/>
  <c r="N979" i="39"/>
  <c r="N978" i="39"/>
  <c r="N977" i="39"/>
  <c r="N976" i="39"/>
  <c r="N975" i="39"/>
  <c r="N974" i="39"/>
  <c r="N973" i="39"/>
  <c r="N972" i="39"/>
  <c r="N971" i="39"/>
  <c r="N970" i="39"/>
  <c r="N969" i="39"/>
  <c r="N968" i="39"/>
  <c r="N967" i="39"/>
  <c r="N966" i="39"/>
  <c r="N965" i="39"/>
  <c r="N964" i="39"/>
  <c r="N963" i="39"/>
  <c r="N962" i="39"/>
  <c r="N961" i="39"/>
  <c r="N960" i="39"/>
  <c r="N959" i="39"/>
  <c r="N958" i="39"/>
  <c r="N957" i="39"/>
  <c r="N956" i="39"/>
  <c r="N955" i="39"/>
  <c r="N954" i="39"/>
  <c r="N953" i="39"/>
  <c r="N952" i="39"/>
  <c r="N951" i="39"/>
  <c r="N950" i="39"/>
  <c r="N949" i="39"/>
  <c r="N948" i="39"/>
  <c r="N947" i="39"/>
  <c r="N946" i="39"/>
  <c r="N945" i="39"/>
  <c r="N944" i="39"/>
  <c r="N943" i="39"/>
  <c r="N942" i="39"/>
  <c r="N941" i="39"/>
  <c r="N940" i="39"/>
  <c r="N939" i="39"/>
  <c r="N938" i="39"/>
  <c r="N937" i="39"/>
  <c r="N936" i="39"/>
  <c r="N935" i="39"/>
  <c r="N934" i="39"/>
  <c r="N933" i="39"/>
  <c r="N932" i="39"/>
  <c r="N931" i="39"/>
  <c r="N930" i="39"/>
  <c r="N929" i="39"/>
  <c r="N928" i="39"/>
  <c r="N927" i="39"/>
  <c r="N926" i="39"/>
  <c r="N925" i="39"/>
  <c r="N924" i="39"/>
  <c r="N923" i="39"/>
  <c r="N922" i="39"/>
  <c r="N921" i="39"/>
  <c r="N920" i="39"/>
  <c r="N919" i="39"/>
  <c r="N918" i="39"/>
  <c r="N917" i="39"/>
  <c r="N916" i="39"/>
  <c r="N915" i="39"/>
  <c r="N914" i="39"/>
  <c r="N913" i="39"/>
  <c r="N912" i="39"/>
  <c r="N911" i="39"/>
  <c r="N910" i="39"/>
  <c r="N909" i="39"/>
  <c r="N908" i="39"/>
  <c r="N907" i="39"/>
  <c r="N906" i="39"/>
  <c r="N905" i="39"/>
  <c r="N904" i="39"/>
  <c r="N903" i="39"/>
  <c r="N902" i="39"/>
  <c r="N901" i="39"/>
  <c r="N900" i="39"/>
  <c r="N899" i="39"/>
  <c r="N898" i="39"/>
  <c r="N897" i="39"/>
  <c r="N896" i="39"/>
  <c r="N895" i="39"/>
  <c r="N894" i="39"/>
  <c r="N893" i="39"/>
  <c r="N892" i="39"/>
  <c r="N891" i="39"/>
  <c r="N890" i="39"/>
  <c r="N889" i="39"/>
  <c r="N888" i="39"/>
  <c r="N887" i="39"/>
  <c r="N886" i="39"/>
  <c r="N885" i="39"/>
  <c r="N884" i="39"/>
  <c r="N883" i="39"/>
  <c r="N882" i="39"/>
  <c r="N881" i="39"/>
  <c r="N880" i="39"/>
  <c r="N879" i="39"/>
  <c r="N878" i="39"/>
  <c r="N877" i="39"/>
  <c r="N876" i="39"/>
  <c r="N875" i="39"/>
  <c r="N874" i="39"/>
  <c r="N873" i="39"/>
  <c r="N872" i="39"/>
  <c r="N871" i="39"/>
  <c r="N870" i="39"/>
  <c r="N869" i="39"/>
  <c r="N868" i="39"/>
  <c r="N867" i="39"/>
  <c r="N866" i="39"/>
  <c r="N865" i="39"/>
  <c r="N864" i="39"/>
  <c r="N863" i="39"/>
  <c r="N862" i="39"/>
  <c r="N861" i="39"/>
  <c r="N860" i="39"/>
  <c r="N859" i="39"/>
  <c r="N858" i="39"/>
  <c r="N857" i="39"/>
  <c r="N856" i="39"/>
  <c r="N855" i="39"/>
  <c r="N854" i="39"/>
  <c r="N853" i="39"/>
  <c r="N852" i="39"/>
  <c r="N851" i="39"/>
  <c r="N850" i="39"/>
  <c r="N849" i="39"/>
  <c r="N848" i="39"/>
  <c r="N847" i="39"/>
  <c r="N846" i="39"/>
  <c r="N845" i="39"/>
  <c r="N844" i="39"/>
  <c r="N843" i="39"/>
  <c r="N842" i="39"/>
  <c r="N841" i="39"/>
  <c r="N840" i="39"/>
  <c r="N839" i="39"/>
  <c r="N838" i="39"/>
  <c r="N837" i="39"/>
  <c r="N836" i="39"/>
  <c r="N835" i="39"/>
  <c r="N834" i="39"/>
  <c r="N833" i="39"/>
  <c r="N832" i="39"/>
  <c r="N831" i="39"/>
  <c r="N830" i="39"/>
  <c r="N829" i="39"/>
  <c r="N828" i="39"/>
  <c r="N827" i="39"/>
  <c r="N826" i="39"/>
  <c r="N825" i="39"/>
  <c r="N824" i="39"/>
  <c r="N823" i="39"/>
  <c r="N822" i="39"/>
  <c r="N821" i="39"/>
  <c r="N820" i="39"/>
  <c r="N819" i="39"/>
  <c r="N818" i="39"/>
  <c r="N817" i="39"/>
  <c r="N816" i="39"/>
  <c r="N815" i="39"/>
  <c r="N814" i="39"/>
  <c r="N813" i="39"/>
  <c r="N812" i="39"/>
  <c r="N811" i="39"/>
  <c r="N810" i="39"/>
  <c r="N809" i="39"/>
  <c r="N808" i="39"/>
  <c r="N807" i="39"/>
  <c r="N806" i="39"/>
  <c r="N805" i="39"/>
  <c r="N804" i="39"/>
  <c r="N803" i="39"/>
  <c r="N802" i="39"/>
  <c r="N801" i="39"/>
  <c r="N800" i="39"/>
  <c r="N799" i="39"/>
  <c r="N798" i="39"/>
  <c r="N797" i="39"/>
  <c r="N796" i="39"/>
  <c r="N795" i="39"/>
  <c r="N794" i="39"/>
  <c r="N793" i="39"/>
  <c r="N792" i="39"/>
  <c r="N791" i="39"/>
  <c r="N790" i="39"/>
  <c r="N789" i="39"/>
  <c r="N788" i="39"/>
  <c r="N787" i="39"/>
  <c r="N786" i="39"/>
  <c r="N785" i="39"/>
  <c r="N784" i="39"/>
  <c r="N783" i="39"/>
  <c r="N782" i="39"/>
  <c r="N781" i="39"/>
  <c r="N780" i="39"/>
  <c r="N779" i="39"/>
  <c r="N778" i="39"/>
  <c r="N777" i="39"/>
  <c r="N776" i="39"/>
  <c r="N775" i="39"/>
  <c r="N774" i="39"/>
  <c r="N773" i="39"/>
  <c r="N772" i="39"/>
  <c r="N771" i="39"/>
  <c r="N770" i="39"/>
  <c r="N769" i="39"/>
  <c r="N768" i="39"/>
  <c r="N767" i="39"/>
  <c r="N766" i="39"/>
  <c r="N765" i="39"/>
  <c r="N764" i="39"/>
  <c r="N763" i="39"/>
  <c r="N762" i="39"/>
  <c r="N761" i="39"/>
  <c r="N760" i="39"/>
  <c r="N759" i="39"/>
  <c r="N758" i="39"/>
  <c r="N757" i="39"/>
  <c r="N756" i="39"/>
  <c r="N755" i="39"/>
  <c r="N754" i="39"/>
  <c r="N753" i="39"/>
  <c r="N752" i="39"/>
  <c r="N751" i="39"/>
  <c r="N750" i="39"/>
  <c r="N749" i="39"/>
  <c r="N748" i="39"/>
  <c r="N747" i="39"/>
  <c r="N746" i="39"/>
  <c r="N745" i="39"/>
  <c r="N744" i="39"/>
  <c r="N743" i="39"/>
  <c r="N742" i="39"/>
  <c r="N741" i="39"/>
  <c r="N740" i="39"/>
  <c r="N739" i="39"/>
  <c r="N738" i="39"/>
  <c r="N737" i="39"/>
  <c r="N736" i="39"/>
  <c r="N735" i="39"/>
  <c r="N734" i="39"/>
  <c r="N733" i="39"/>
  <c r="N732" i="39"/>
  <c r="N731" i="39"/>
  <c r="N730" i="39"/>
  <c r="N729" i="39"/>
  <c r="N728" i="39"/>
  <c r="N727" i="39"/>
  <c r="N726" i="39"/>
  <c r="N725" i="39"/>
  <c r="N724" i="39"/>
  <c r="N723" i="39"/>
  <c r="N722" i="39"/>
  <c r="N721" i="39"/>
  <c r="N720" i="39"/>
  <c r="N719" i="39"/>
  <c r="N718" i="39"/>
  <c r="N717" i="39"/>
  <c r="N716" i="39"/>
  <c r="N715" i="39"/>
  <c r="N714" i="39"/>
  <c r="N713" i="39"/>
  <c r="N712" i="39"/>
  <c r="N711" i="39"/>
  <c r="N710" i="39"/>
  <c r="N709" i="39"/>
  <c r="N708" i="39"/>
  <c r="N707" i="39"/>
  <c r="N706" i="39"/>
  <c r="N705" i="39"/>
  <c r="N704" i="39"/>
  <c r="N703" i="39"/>
  <c r="N702" i="39"/>
  <c r="N701" i="39"/>
  <c r="N700" i="39"/>
  <c r="N699" i="39"/>
  <c r="N698" i="39"/>
  <c r="N697" i="39"/>
  <c r="N696" i="39"/>
  <c r="N695" i="39"/>
  <c r="N694" i="39"/>
  <c r="N693" i="39"/>
  <c r="N692" i="39"/>
  <c r="N691" i="39"/>
  <c r="N690" i="39"/>
  <c r="N689" i="39"/>
  <c r="N688" i="39"/>
  <c r="N687" i="39"/>
  <c r="N686" i="39"/>
  <c r="N685" i="39"/>
  <c r="N684" i="39"/>
  <c r="N683" i="39"/>
  <c r="N682" i="39"/>
  <c r="N681" i="39"/>
  <c r="N680" i="39"/>
  <c r="N679" i="39"/>
  <c r="N678" i="39"/>
  <c r="N677" i="39"/>
  <c r="N676" i="39"/>
  <c r="N675" i="39"/>
  <c r="N674" i="39"/>
  <c r="N673" i="39"/>
  <c r="N672" i="39"/>
  <c r="N671" i="39"/>
  <c r="N670" i="39"/>
  <c r="N669" i="39"/>
  <c r="N668" i="39"/>
  <c r="N667" i="39"/>
  <c r="N666" i="39"/>
  <c r="M666" i="39"/>
  <c r="N665" i="39"/>
  <c r="N664" i="39"/>
  <c r="N663" i="39"/>
  <c r="N662" i="39"/>
  <c r="N661" i="39"/>
  <c r="N660" i="39"/>
  <c r="N659" i="39"/>
  <c r="N658" i="39"/>
  <c r="N657" i="39"/>
  <c r="N656" i="39"/>
  <c r="N655" i="39"/>
  <c r="N654" i="39"/>
  <c r="N653" i="39"/>
  <c r="N652" i="39"/>
  <c r="N651" i="39"/>
  <c r="N650" i="39"/>
  <c r="N649" i="39"/>
  <c r="N648" i="39"/>
  <c r="N647" i="39"/>
  <c r="N646" i="39"/>
  <c r="N645" i="39"/>
  <c r="N644" i="39"/>
  <c r="N643" i="39"/>
  <c r="N642" i="39"/>
  <c r="N641" i="39"/>
  <c r="N640" i="39"/>
  <c r="N639" i="39"/>
  <c r="N638" i="39"/>
  <c r="N637" i="39"/>
  <c r="N636" i="39"/>
  <c r="N635" i="39"/>
  <c r="N634" i="39"/>
  <c r="N633" i="39"/>
  <c r="N632" i="39"/>
  <c r="N631" i="39"/>
  <c r="N630" i="39"/>
  <c r="N629" i="39"/>
  <c r="N628" i="39"/>
  <c r="N627" i="39"/>
  <c r="N626" i="39"/>
  <c r="N625" i="39"/>
  <c r="N624" i="39"/>
  <c r="N623" i="39"/>
  <c r="N622" i="39"/>
  <c r="N621" i="39"/>
  <c r="N620" i="39"/>
  <c r="N619" i="39"/>
  <c r="N618" i="39"/>
  <c r="N617" i="39"/>
  <c r="N616" i="39"/>
  <c r="N615" i="39"/>
  <c r="N614" i="39"/>
  <c r="N613" i="39"/>
  <c r="N612" i="39"/>
  <c r="N611" i="39"/>
  <c r="N610" i="39"/>
  <c r="N609" i="39"/>
  <c r="N608" i="39"/>
  <c r="N607" i="39"/>
  <c r="N606" i="39"/>
  <c r="N605" i="39"/>
  <c r="N604" i="39"/>
  <c r="N603" i="39"/>
  <c r="N602" i="39"/>
  <c r="N601" i="39"/>
  <c r="N600" i="39"/>
  <c r="N599" i="39"/>
  <c r="N598" i="39"/>
  <c r="N597" i="39"/>
  <c r="N596" i="39"/>
  <c r="N595" i="39"/>
  <c r="N594" i="39"/>
  <c r="N593" i="39"/>
  <c r="N592" i="39"/>
  <c r="N591" i="39"/>
  <c r="N590" i="39"/>
  <c r="N589" i="39"/>
  <c r="N588" i="39"/>
  <c r="N587" i="39"/>
  <c r="N586" i="39"/>
  <c r="N585" i="39"/>
  <c r="N584" i="39"/>
  <c r="N583" i="39"/>
  <c r="N582" i="39"/>
  <c r="N581" i="39"/>
  <c r="N580" i="39"/>
  <c r="N579" i="39"/>
  <c r="N578" i="39"/>
  <c r="N577" i="39"/>
  <c r="N576" i="39"/>
  <c r="N575" i="39"/>
  <c r="N574" i="39"/>
  <c r="N573" i="39"/>
  <c r="N572" i="39"/>
  <c r="N571" i="39"/>
  <c r="N570" i="39"/>
  <c r="N569" i="39"/>
  <c r="N568" i="39"/>
  <c r="N567" i="39"/>
  <c r="N566" i="39"/>
  <c r="N565" i="39"/>
  <c r="N564" i="39"/>
  <c r="N563" i="39"/>
  <c r="N562" i="39"/>
  <c r="N561" i="39"/>
  <c r="N560" i="39"/>
  <c r="N559" i="39"/>
  <c r="N558" i="39"/>
  <c r="N557" i="39"/>
  <c r="N556" i="39"/>
  <c r="N555" i="39"/>
  <c r="N554" i="39"/>
  <c r="N553" i="39"/>
  <c r="N552" i="39"/>
  <c r="N551" i="39"/>
  <c r="N550" i="39"/>
  <c r="N549" i="39"/>
  <c r="N548" i="39"/>
  <c r="N547" i="39"/>
  <c r="N546" i="39"/>
  <c r="N545" i="39"/>
  <c r="N544" i="39"/>
  <c r="N543" i="39"/>
  <c r="N542" i="39"/>
  <c r="N541" i="39"/>
  <c r="N540" i="39"/>
  <c r="N539" i="39"/>
  <c r="N538" i="39"/>
  <c r="N537" i="39"/>
  <c r="N536" i="39"/>
  <c r="N535" i="39"/>
  <c r="N534" i="39"/>
  <c r="N533" i="39"/>
  <c r="N532" i="39"/>
  <c r="N531" i="39"/>
  <c r="N530" i="39"/>
  <c r="N529" i="39"/>
  <c r="N528" i="39"/>
  <c r="N527" i="39"/>
  <c r="N526" i="39"/>
  <c r="N525" i="39"/>
  <c r="N524" i="39"/>
  <c r="N523" i="39"/>
  <c r="N522" i="39"/>
  <c r="N521" i="39"/>
  <c r="N520" i="39"/>
  <c r="N519" i="39"/>
  <c r="N518" i="39"/>
  <c r="N517" i="39"/>
  <c r="N516" i="39"/>
  <c r="N515" i="39"/>
  <c r="N514" i="39"/>
  <c r="N513" i="39"/>
  <c r="N512" i="39"/>
  <c r="N511" i="39"/>
  <c r="N510" i="39"/>
  <c r="N509" i="39"/>
  <c r="N508" i="39"/>
  <c r="N507" i="39"/>
  <c r="N506" i="39"/>
  <c r="N505" i="39"/>
  <c r="N504" i="39"/>
  <c r="N503" i="39"/>
  <c r="N502" i="39"/>
  <c r="N501" i="39"/>
  <c r="N500" i="39"/>
  <c r="N499" i="39"/>
  <c r="N498" i="39"/>
  <c r="N497" i="39"/>
  <c r="N496" i="39"/>
  <c r="N495" i="39"/>
  <c r="N494" i="39"/>
  <c r="N493" i="39"/>
  <c r="N492" i="39"/>
  <c r="N491" i="39"/>
  <c r="N490" i="39"/>
  <c r="N489" i="39"/>
  <c r="N488" i="39"/>
  <c r="N487" i="39"/>
  <c r="N486" i="39"/>
  <c r="N485" i="39"/>
  <c r="N484" i="39"/>
  <c r="N483" i="39"/>
  <c r="N482" i="39"/>
  <c r="N481" i="39"/>
  <c r="N480" i="39"/>
  <c r="N479" i="39"/>
  <c r="N478" i="39"/>
  <c r="N477" i="39"/>
  <c r="N476" i="39"/>
  <c r="N475" i="39"/>
  <c r="N474" i="39"/>
  <c r="N473" i="39"/>
  <c r="N472" i="39"/>
  <c r="N471" i="39"/>
  <c r="N470" i="39"/>
  <c r="N469" i="39"/>
  <c r="N468" i="39"/>
  <c r="N467" i="39"/>
  <c r="N466" i="39"/>
  <c r="N465" i="39"/>
  <c r="N464" i="39"/>
  <c r="N463" i="39"/>
  <c r="N462" i="39"/>
  <c r="N461" i="39"/>
  <c r="N460" i="39"/>
  <c r="N459" i="39"/>
  <c r="N458" i="39"/>
  <c r="N457" i="39"/>
  <c r="N456" i="39"/>
  <c r="N455" i="39"/>
  <c r="N454" i="39"/>
  <c r="N453" i="39"/>
  <c r="N452" i="39"/>
  <c r="N451" i="39"/>
  <c r="N450" i="39"/>
  <c r="N449" i="39"/>
  <c r="N448" i="39"/>
  <c r="N447" i="39"/>
  <c r="N446" i="39"/>
  <c r="N445" i="39"/>
  <c r="N444" i="39"/>
  <c r="N443" i="39"/>
  <c r="N442" i="39"/>
  <c r="N441" i="39"/>
  <c r="N440" i="39"/>
  <c r="N439" i="39"/>
  <c r="N438" i="39"/>
  <c r="N437" i="39"/>
  <c r="N436" i="39"/>
  <c r="N435" i="39"/>
  <c r="N434" i="39"/>
  <c r="N433" i="39"/>
  <c r="N432" i="39"/>
  <c r="N431" i="39"/>
  <c r="N430" i="39"/>
  <c r="N429" i="39"/>
  <c r="N428" i="39"/>
  <c r="N427" i="39"/>
  <c r="N426" i="39"/>
  <c r="N425" i="39"/>
  <c r="N424" i="39"/>
  <c r="N423" i="39"/>
  <c r="N422" i="39"/>
  <c r="J402" i="39"/>
  <c r="M402" i="39" s="1"/>
  <c r="N402" i="39"/>
  <c r="N421" i="39"/>
  <c r="J421" i="39"/>
  <c r="M421" i="39" s="1"/>
  <c r="N420" i="39"/>
  <c r="J420" i="39"/>
  <c r="M420" i="39" s="1"/>
  <c r="N419" i="39"/>
  <c r="J419" i="39"/>
  <c r="M419" i="39" s="1"/>
  <c r="N418" i="39"/>
  <c r="J418" i="39"/>
  <c r="M418" i="39" s="1"/>
  <c r="N417" i="39"/>
  <c r="J417" i="39"/>
  <c r="M417" i="39" s="1"/>
  <c r="N416" i="39"/>
  <c r="J416" i="39"/>
  <c r="M416" i="39" s="1"/>
  <c r="N415" i="39"/>
  <c r="J415" i="39"/>
  <c r="M415" i="39" s="1"/>
  <c r="N414" i="39"/>
  <c r="J414" i="39"/>
  <c r="M414" i="39" s="1"/>
  <c r="N413" i="39"/>
  <c r="J413" i="39"/>
  <c r="M413" i="39" s="1"/>
  <c r="N412" i="39"/>
  <c r="J412" i="39"/>
  <c r="M412" i="39" s="1"/>
  <c r="N411" i="39"/>
  <c r="J411" i="39"/>
  <c r="M411" i="39" s="1"/>
  <c r="N410" i="39"/>
  <c r="J410" i="39"/>
  <c r="M410" i="39" s="1"/>
  <c r="N409" i="39"/>
  <c r="J409" i="39"/>
  <c r="M409" i="39" s="1"/>
  <c r="N408" i="39"/>
  <c r="J408" i="39"/>
  <c r="M408" i="39" s="1"/>
  <c r="N407" i="39"/>
  <c r="J407" i="39"/>
  <c r="M407" i="39" s="1"/>
  <c r="N406" i="39"/>
  <c r="J406" i="39"/>
  <c r="M406" i="39" s="1"/>
  <c r="N405" i="39"/>
  <c r="J405" i="39"/>
  <c r="M405" i="39" s="1"/>
  <c r="N404" i="39"/>
  <c r="J404" i="39"/>
  <c r="M404" i="39" s="1"/>
  <c r="N403" i="39"/>
  <c r="J403" i="39"/>
  <c r="M403" i="39" s="1"/>
  <c r="N401" i="39"/>
  <c r="J401" i="39"/>
  <c r="M401" i="39" s="1"/>
  <c r="N400" i="39"/>
  <c r="J400" i="39"/>
  <c r="M400" i="39" s="1"/>
  <c r="N399" i="39"/>
  <c r="J399" i="39"/>
  <c r="M399" i="39" s="1"/>
  <c r="N398" i="39"/>
  <c r="J398" i="39"/>
  <c r="M398" i="39" s="1"/>
  <c r="N397" i="39"/>
  <c r="J397" i="39"/>
  <c r="M397" i="39" s="1"/>
  <c r="N396" i="39"/>
  <c r="J396" i="39"/>
  <c r="M396" i="39" s="1"/>
  <c r="N395" i="39"/>
  <c r="J395" i="39"/>
  <c r="M395" i="39" s="1"/>
  <c r="N394" i="39"/>
  <c r="J394" i="39"/>
  <c r="M394" i="39" s="1"/>
  <c r="N393" i="39"/>
  <c r="J393" i="39"/>
  <c r="M393" i="39" s="1"/>
  <c r="N392" i="39"/>
  <c r="J392" i="39"/>
  <c r="M392" i="39" s="1"/>
  <c r="N391" i="39"/>
  <c r="J391" i="39"/>
  <c r="M391" i="39" s="1"/>
  <c r="N390" i="39"/>
  <c r="J390" i="39"/>
  <c r="M390" i="39" s="1"/>
  <c r="N389" i="39"/>
  <c r="J389" i="39"/>
  <c r="M389" i="39" s="1"/>
  <c r="N388" i="39"/>
  <c r="J388" i="39"/>
  <c r="M388" i="39" s="1"/>
  <c r="N387" i="39"/>
  <c r="J387" i="39"/>
  <c r="M387" i="39" s="1"/>
  <c r="N386" i="39"/>
  <c r="J386" i="39"/>
  <c r="M386" i="39" s="1"/>
  <c r="N385" i="39"/>
  <c r="J385" i="39"/>
  <c r="M385" i="39" s="1"/>
  <c r="N384" i="39"/>
  <c r="J384" i="39"/>
  <c r="M384" i="39" s="1"/>
  <c r="N383" i="39"/>
  <c r="J383" i="39"/>
  <c r="M383" i="39" s="1"/>
  <c r="N382" i="39"/>
  <c r="J382" i="39"/>
  <c r="M382" i="39" s="1"/>
  <c r="N381" i="39"/>
  <c r="J381" i="39"/>
  <c r="M381" i="39" s="1"/>
  <c r="N380" i="39"/>
  <c r="J380" i="39"/>
  <c r="M380" i="39" s="1"/>
  <c r="N379" i="39"/>
  <c r="J379" i="39"/>
  <c r="M379" i="39" s="1"/>
  <c r="N378" i="39"/>
  <c r="J378" i="39"/>
  <c r="M378" i="39" s="1"/>
  <c r="N377" i="39"/>
  <c r="J377" i="39"/>
  <c r="M377" i="39" s="1"/>
  <c r="N376" i="39"/>
  <c r="J376" i="39"/>
  <c r="M376" i="39" s="1"/>
  <c r="N375" i="39"/>
  <c r="J375" i="39"/>
  <c r="M375" i="39" s="1"/>
  <c r="N374" i="39"/>
  <c r="J374" i="39"/>
  <c r="M374" i="39" s="1"/>
  <c r="N373" i="39"/>
  <c r="J373" i="39"/>
  <c r="M373" i="39" s="1"/>
  <c r="N372" i="39"/>
  <c r="J372" i="39"/>
  <c r="M372" i="39" s="1"/>
  <c r="N371" i="39"/>
  <c r="J371" i="39"/>
  <c r="M371" i="39" s="1"/>
  <c r="N370" i="39"/>
  <c r="J370" i="39"/>
  <c r="M370" i="39" s="1"/>
  <c r="N369" i="39"/>
  <c r="J369" i="39"/>
  <c r="M369" i="39" s="1"/>
  <c r="N368" i="39"/>
  <c r="J368" i="39"/>
  <c r="M368" i="39" s="1"/>
  <c r="N367" i="39"/>
  <c r="J367" i="39"/>
  <c r="M367" i="39" s="1"/>
  <c r="N366" i="39"/>
  <c r="J366" i="39"/>
  <c r="M366" i="39" s="1"/>
  <c r="N365" i="39"/>
  <c r="J365" i="39"/>
  <c r="M365" i="39" s="1"/>
  <c r="N364" i="39"/>
  <c r="J364" i="39"/>
  <c r="M364" i="39" s="1"/>
  <c r="N363" i="39"/>
  <c r="J363" i="39"/>
  <c r="M363" i="39" s="1"/>
  <c r="N362" i="39"/>
  <c r="J362" i="39"/>
  <c r="M362" i="39" s="1"/>
  <c r="N361" i="39"/>
  <c r="J361" i="39"/>
  <c r="M361" i="39" s="1"/>
  <c r="N360" i="39"/>
  <c r="J360" i="39"/>
  <c r="M360" i="39" s="1"/>
  <c r="N359" i="39"/>
  <c r="J359" i="39"/>
  <c r="M359" i="39" s="1"/>
  <c r="N358" i="39"/>
  <c r="J358" i="39"/>
  <c r="M358" i="39" s="1"/>
  <c r="N357" i="39"/>
  <c r="J357" i="39"/>
  <c r="M357" i="39" s="1"/>
  <c r="N356" i="39"/>
  <c r="J356" i="39"/>
  <c r="M356" i="39" s="1"/>
  <c r="N355" i="39"/>
  <c r="J355" i="39"/>
  <c r="M355" i="39" s="1"/>
  <c r="N354" i="39"/>
  <c r="J354" i="39"/>
  <c r="M354" i="39" s="1"/>
  <c r="N353" i="39"/>
  <c r="J353" i="39"/>
  <c r="M353" i="39" s="1"/>
  <c r="N352" i="39"/>
  <c r="J352" i="39"/>
  <c r="M352" i="39" s="1"/>
  <c r="N351" i="39"/>
  <c r="J351" i="39"/>
  <c r="M351" i="39" s="1"/>
  <c r="N350" i="39"/>
  <c r="J350" i="39"/>
  <c r="M350" i="39" s="1"/>
  <c r="N349" i="39"/>
  <c r="J349" i="39"/>
  <c r="M349" i="39" s="1"/>
  <c r="N348" i="39"/>
  <c r="J348" i="39"/>
  <c r="M348" i="39" s="1"/>
  <c r="N347" i="39"/>
  <c r="J347" i="39"/>
  <c r="M347" i="39" s="1"/>
  <c r="N346" i="39"/>
  <c r="J346" i="39"/>
  <c r="M346" i="39" s="1"/>
  <c r="N345" i="39"/>
  <c r="J345" i="39"/>
  <c r="M345" i="39" s="1"/>
  <c r="J344" i="39"/>
  <c r="M344" i="39" s="1"/>
  <c r="J343" i="39"/>
  <c r="M343" i="39" s="1"/>
  <c r="N342" i="39"/>
  <c r="J342" i="39"/>
  <c r="M342" i="39" s="1"/>
  <c r="N341" i="39"/>
  <c r="J341" i="39"/>
  <c r="M341" i="39" s="1"/>
  <c r="N340" i="39"/>
  <c r="J340" i="39"/>
  <c r="M340" i="39" s="1"/>
  <c r="N339" i="39"/>
  <c r="J339" i="39"/>
  <c r="M339" i="39" s="1"/>
  <c r="N338" i="39"/>
  <c r="J338" i="39"/>
  <c r="M338" i="39" s="1"/>
  <c r="N337" i="39"/>
  <c r="J337" i="39"/>
  <c r="M337" i="39" s="1"/>
  <c r="N336" i="39"/>
  <c r="J336" i="39"/>
  <c r="M336" i="39" s="1"/>
  <c r="N335" i="39"/>
  <c r="J335" i="39"/>
  <c r="M335" i="39" s="1"/>
  <c r="N334" i="39"/>
  <c r="J334" i="39"/>
  <c r="M334" i="39" s="1"/>
  <c r="N333" i="39"/>
  <c r="J333" i="39"/>
  <c r="M333" i="39" s="1"/>
  <c r="N332" i="39"/>
  <c r="J332" i="39"/>
  <c r="M332" i="39" s="1"/>
  <c r="N331" i="39"/>
  <c r="J331" i="39"/>
  <c r="M331" i="39" s="1"/>
  <c r="N330" i="39"/>
  <c r="J330" i="39"/>
  <c r="M330" i="39" s="1"/>
  <c r="N329" i="39"/>
  <c r="J329" i="39"/>
  <c r="M329" i="39" s="1"/>
  <c r="N328" i="39"/>
  <c r="J328" i="39"/>
  <c r="M328" i="39" s="1"/>
  <c r="N327" i="39"/>
  <c r="J327" i="39"/>
  <c r="M327" i="39" s="1"/>
  <c r="N326" i="39"/>
  <c r="J326" i="39"/>
  <c r="M326" i="39" s="1"/>
  <c r="N325" i="39"/>
  <c r="J325" i="39"/>
  <c r="M325" i="39" s="1"/>
  <c r="N324" i="39"/>
  <c r="J324" i="39"/>
  <c r="M324" i="39" s="1"/>
  <c r="N323" i="39"/>
  <c r="J323" i="39"/>
  <c r="M323" i="39" s="1"/>
  <c r="N322" i="39"/>
  <c r="J322" i="39"/>
  <c r="M322" i="39" s="1"/>
  <c r="N321" i="39"/>
  <c r="J321" i="39"/>
  <c r="M321" i="39" s="1"/>
  <c r="N320" i="39"/>
  <c r="J320" i="39"/>
  <c r="M320" i="39" s="1"/>
  <c r="N319" i="39"/>
  <c r="J319" i="39"/>
  <c r="M319" i="39" s="1"/>
  <c r="N318" i="39"/>
  <c r="J318" i="39"/>
  <c r="M318" i="39" s="1"/>
  <c r="N317" i="39"/>
  <c r="J317" i="39"/>
  <c r="M317" i="39" s="1"/>
  <c r="N316" i="39"/>
  <c r="J316" i="39"/>
  <c r="M316" i="39" s="1"/>
  <c r="N315" i="39"/>
  <c r="J315" i="39"/>
  <c r="M315" i="39" s="1"/>
  <c r="N314" i="39"/>
  <c r="J314" i="39"/>
  <c r="M314" i="39" s="1"/>
  <c r="N313" i="39"/>
  <c r="J313" i="39"/>
  <c r="M313" i="39" s="1"/>
  <c r="N312" i="39"/>
  <c r="J312" i="39"/>
  <c r="M312" i="39" s="1"/>
  <c r="N311" i="39"/>
  <c r="J311" i="39"/>
  <c r="M311" i="39" s="1"/>
  <c r="N310" i="39"/>
  <c r="J310" i="39"/>
  <c r="M310" i="39" s="1"/>
  <c r="N309" i="39"/>
  <c r="J309" i="39"/>
  <c r="M309" i="39" s="1"/>
  <c r="N308" i="39"/>
  <c r="J308" i="39"/>
  <c r="M308" i="39" s="1"/>
  <c r="N307" i="39"/>
  <c r="J307" i="39"/>
  <c r="M307" i="39" s="1"/>
  <c r="N306" i="39"/>
  <c r="J306" i="39"/>
  <c r="M306" i="39" s="1"/>
  <c r="N305" i="39"/>
  <c r="J305" i="39"/>
  <c r="M305" i="39" s="1"/>
  <c r="N304" i="39"/>
  <c r="J304" i="39"/>
  <c r="M304" i="39" s="1"/>
  <c r="N303" i="39"/>
  <c r="J303" i="39"/>
  <c r="M303" i="39" s="1"/>
  <c r="N302" i="39"/>
  <c r="J302" i="39"/>
  <c r="M302" i="39" s="1"/>
  <c r="N301" i="39"/>
  <c r="J301" i="39"/>
  <c r="M301" i="39" s="1"/>
  <c r="N300" i="39"/>
  <c r="J300" i="39"/>
  <c r="M300" i="39" s="1"/>
  <c r="N299" i="39"/>
  <c r="J299" i="39"/>
  <c r="M299" i="39" s="1"/>
  <c r="N298" i="39"/>
  <c r="J298" i="39"/>
  <c r="M298" i="39" s="1"/>
  <c r="N297" i="39"/>
  <c r="J297" i="39"/>
  <c r="M297" i="39" s="1"/>
  <c r="N296" i="39"/>
  <c r="J296" i="39"/>
  <c r="M296" i="39" s="1"/>
  <c r="N295" i="39"/>
  <c r="J295" i="39"/>
  <c r="M295" i="39" s="1"/>
  <c r="N294" i="39"/>
  <c r="J294" i="39"/>
  <c r="M294" i="39" s="1"/>
  <c r="N293" i="39"/>
  <c r="J293" i="39"/>
  <c r="M293" i="39" s="1"/>
  <c r="N292" i="39"/>
  <c r="J292" i="39"/>
  <c r="M292" i="39" s="1"/>
  <c r="N291" i="39"/>
  <c r="J291" i="39"/>
  <c r="M291" i="39" s="1"/>
  <c r="N290" i="39"/>
  <c r="J290" i="39"/>
  <c r="M290" i="39" s="1"/>
  <c r="N289" i="39"/>
  <c r="J289" i="39"/>
  <c r="M289" i="39" s="1"/>
  <c r="N288" i="39"/>
  <c r="J288" i="39"/>
  <c r="M288" i="39" s="1"/>
  <c r="N287" i="39"/>
  <c r="J287" i="39"/>
  <c r="M287" i="39" s="1"/>
  <c r="N286" i="39"/>
  <c r="J286" i="39"/>
  <c r="M286" i="39" s="1"/>
  <c r="N285" i="39"/>
  <c r="J285" i="39"/>
  <c r="M285" i="39" s="1"/>
  <c r="N284" i="39"/>
  <c r="J284" i="39"/>
  <c r="M284" i="39" s="1"/>
  <c r="N283" i="39"/>
  <c r="J283" i="39"/>
  <c r="M283" i="39" s="1"/>
  <c r="N282" i="39"/>
  <c r="J282" i="39"/>
  <c r="M282" i="39" s="1"/>
  <c r="N281" i="39"/>
  <c r="J281" i="39"/>
  <c r="M281" i="39" s="1"/>
  <c r="N280" i="39"/>
  <c r="J280" i="39"/>
  <c r="M280" i="39" s="1"/>
  <c r="N279" i="39"/>
  <c r="J279" i="39"/>
  <c r="M279" i="39" s="1"/>
  <c r="N278" i="39"/>
  <c r="J278" i="39"/>
  <c r="M278" i="39" s="1"/>
  <c r="N277" i="39"/>
  <c r="J277" i="39"/>
  <c r="M277" i="39" s="1"/>
  <c r="N276" i="39"/>
  <c r="J276" i="39"/>
  <c r="M276" i="39" s="1"/>
  <c r="N275" i="39"/>
  <c r="J275" i="39"/>
  <c r="M275" i="39" s="1"/>
  <c r="N274" i="39"/>
  <c r="J274" i="39"/>
  <c r="M274" i="39" s="1"/>
  <c r="N273" i="39"/>
  <c r="J273" i="39"/>
  <c r="M273" i="39" s="1"/>
  <c r="N272" i="39"/>
  <c r="J272" i="39"/>
  <c r="M272" i="39" s="1"/>
  <c r="N271" i="39"/>
  <c r="J271" i="39"/>
  <c r="M271" i="39" s="1"/>
  <c r="N270" i="39"/>
  <c r="J270" i="39"/>
  <c r="M270" i="39" s="1"/>
  <c r="N269" i="39"/>
  <c r="J269" i="39"/>
  <c r="M269" i="39" s="1"/>
  <c r="N268" i="39"/>
  <c r="J268" i="39"/>
  <c r="M268" i="39" s="1"/>
  <c r="N267" i="39"/>
  <c r="J267" i="39"/>
  <c r="M267" i="39" s="1"/>
  <c r="N266" i="39"/>
  <c r="J266" i="39"/>
  <c r="M266" i="39" s="1"/>
  <c r="N265" i="39"/>
  <c r="J265" i="39"/>
  <c r="M265" i="39" s="1"/>
  <c r="N264" i="39"/>
  <c r="J264" i="39"/>
  <c r="M264" i="39" s="1"/>
  <c r="N263" i="39"/>
  <c r="J263" i="39"/>
  <c r="M263" i="39" s="1"/>
  <c r="N262" i="39"/>
  <c r="J262" i="39"/>
  <c r="M262" i="39" s="1"/>
  <c r="N261" i="39"/>
  <c r="J261" i="39"/>
  <c r="M261" i="39" s="1"/>
  <c r="N260" i="39"/>
  <c r="J260" i="39"/>
  <c r="M260" i="39" s="1"/>
  <c r="N259" i="39"/>
  <c r="J259" i="39"/>
  <c r="M259" i="39" s="1"/>
  <c r="N258" i="39"/>
  <c r="J258" i="39"/>
  <c r="M258" i="39" s="1"/>
  <c r="N257" i="39"/>
  <c r="J257" i="39"/>
  <c r="M257" i="39" s="1"/>
  <c r="N256" i="39"/>
  <c r="J256" i="39"/>
  <c r="M256" i="39" s="1"/>
  <c r="N255" i="39"/>
  <c r="J255" i="39"/>
  <c r="M255" i="39" s="1"/>
  <c r="N254" i="39"/>
  <c r="J254" i="39"/>
  <c r="M254" i="39" s="1"/>
  <c r="N253" i="39"/>
  <c r="J253" i="39"/>
  <c r="M253" i="39" s="1"/>
  <c r="N252" i="39"/>
  <c r="J252" i="39"/>
  <c r="M252" i="39" s="1"/>
  <c r="N251" i="39"/>
  <c r="J251" i="39"/>
  <c r="M251" i="39" s="1"/>
  <c r="N250" i="39"/>
  <c r="J250" i="39"/>
  <c r="M250" i="39" s="1"/>
  <c r="N249" i="39"/>
  <c r="J249" i="39"/>
  <c r="M249" i="39" s="1"/>
  <c r="N248" i="39"/>
  <c r="J248" i="39"/>
  <c r="M248" i="39" s="1"/>
  <c r="N247" i="39"/>
  <c r="J247" i="39"/>
  <c r="M247" i="39" s="1"/>
  <c r="N246" i="39"/>
  <c r="J246" i="39"/>
  <c r="M246" i="39" s="1"/>
  <c r="N245" i="39"/>
  <c r="J245" i="39"/>
  <c r="M245" i="39" s="1"/>
  <c r="N244" i="39"/>
  <c r="J244" i="39"/>
  <c r="M244" i="39" s="1"/>
  <c r="N243" i="39"/>
  <c r="J243" i="39"/>
  <c r="M243" i="39" s="1"/>
  <c r="N242" i="39"/>
  <c r="J242" i="39"/>
  <c r="M242" i="39" s="1"/>
  <c r="N241" i="39"/>
  <c r="J241" i="39"/>
  <c r="M241" i="39" s="1"/>
  <c r="N240" i="39"/>
  <c r="J240" i="39"/>
  <c r="M240" i="39" s="1"/>
  <c r="N239" i="39"/>
  <c r="J239" i="39"/>
  <c r="M239" i="39" s="1"/>
  <c r="N238" i="39"/>
  <c r="J238" i="39"/>
  <c r="M238" i="39" s="1"/>
  <c r="N237" i="39"/>
  <c r="J237" i="39"/>
  <c r="M237" i="39" s="1"/>
  <c r="N236" i="39"/>
  <c r="J236" i="39"/>
  <c r="M236" i="39" s="1"/>
  <c r="N235" i="39"/>
  <c r="J235" i="39"/>
  <c r="M235" i="39" s="1"/>
  <c r="N234" i="39"/>
  <c r="J234" i="39"/>
  <c r="M234" i="39" s="1"/>
  <c r="N233" i="39"/>
  <c r="J233" i="39"/>
  <c r="M233" i="39" s="1"/>
  <c r="N232" i="39"/>
  <c r="J232" i="39"/>
  <c r="M232" i="39" s="1"/>
  <c r="N231" i="39"/>
  <c r="J231" i="39"/>
  <c r="M231" i="39" s="1"/>
  <c r="N230" i="39"/>
  <c r="J230" i="39"/>
  <c r="M230" i="39" s="1"/>
  <c r="N229" i="39"/>
  <c r="J229" i="39"/>
  <c r="M229" i="39" s="1"/>
  <c r="N228" i="39"/>
  <c r="J228" i="39"/>
  <c r="M228" i="39" s="1"/>
  <c r="N227" i="39"/>
  <c r="J227" i="39"/>
  <c r="M227" i="39" s="1"/>
  <c r="N226" i="39"/>
  <c r="J226" i="39"/>
  <c r="M226" i="39" s="1"/>
  <c r="N225" i="39"/>
  <c r="J225" i="39"/>
  <c r="M225" i="39" s="1"/>
  <c r="N224" i="39"/>
  <c r="J224" i="39"/>
  <c r="M224" i="39" s="1"/>
  <c r="N223" i="39"/>
  <c r="J223" i="39"/>
  <c r="M223" i="39" s="1"/>
  <c r="N222" i="39"/>
  <c r="J222" i="39"/>
  <c r="M222" i="39" s="1"/>
  <c r="N221" i="39"/>
  <c r="J221" i="39"/>
  <c r="M221" i="39" s="1"/>
  <c r="N220" i="39"/>
  <c r="J220" i="39"/>
  <c r="M220" i="39" s="1"/>
  <c r="N219" i="39"/>
  <c r="J219" i="39"/>
  <c r="M219" i="39" s="1"/>
  <c r="N218" i="39"/>
  <c r="J218" i="39"/>
  <c r="M218" i="39" s="1"/>
  <c r="N217" i="39"/>
  <c r="J217" i="39"/>
  <c r="M217" i="39" s="1"/>
  <c r="N216" i="39"/>
  <c r="J216" i="39"/>
  <c r="M216" i="39" s="1"/>
  <c r="N215" i="39"/>
  <c r="J215" i="39"/>
  <c r="M215" i="39" s="1"/>
  <c r="N214" i="39"/>
  <c r="J214" i="39"/>
  <c r="M214" i="39" s="1"/>
  <c r="N213" i="39"/>
  <c r="J213" i="39"/>
  <c r="M213" i="39" s="1"/>
  <c r="N212" i="39"/>
  <c r="J212" i="39"/>
  <c r="M212" i="39" s="1"/>
  <c r="N211" i="39"/>
  <c r="J211" i="39"/>
  <c r="M211" i="39" s="1"/>
  <c r="N210" i="39"/>
  <c r="J210" i="39"/>
  <c r="M210" i="39" s="1"/>
  <c r="N209" i="39"/>
  <c r="J209" i="39"/>
  <c r="M209" i="39" s="1"/>
  <c r="N208" i="39"/>
  <c r="J208" i="39"/>
  <c r="M208" i="39" s="1"/>
  <c r="N207" i="39"/>
  <c r="J207" i="39"/>
  <c r="M207" i="39" s="1"/>
  <c r="N206" i="39"/>
  <c r="J206" i="39"/>
  <c r="M206" i="39" s="1"/>
  <c r="N205" i="39"/>
  <c r="J205" i="39"/>
  <c r="M205" i="39" s="1"/>
  <c r="N204" i="39"/>
  <c r="J204" i="39"/>
  <c r="M204" i="39" s="1"/>
  <c r="N203" i="39"/>
  <c r="J203" i="39"/>
  <c r="M203" i="39" s="1"/>
  <c r="N202" i="39"/>
  <c r="J202" i="39"/>
  <c r="M202" i="39" s="1"/>
  <c r="N201" i="39"/>
  <c r="J201" i="39"/>
  <c r="M201" i="39" s="1"/>
  <c r="N200" i="39"/>
  <c r="J200" i="39"/>
  <c r="M200" i="39" s="1"/>
  <c r="N199" i="39"/>
  <c r="J199" i="39"/>
  <c r="M199" i="39" s="1"/>
  <c r="N198" i="39"/>
  <c r="J198" i="39"/>
  <c r="M198" i="39" s="1"/>
  <c r="N197" i="39"/>
  <c r="J197" i="39"/>
  <c r="M197" i="39" s="1"/>
  <c r="N196" i="39"/>
  <c r="J196" i="39"/>
  <c r="M196" i="39" s="1"/>
  <c r="N195" i="39"/>
  <c r="J195" i="39"/>
  <c r="M195" i="39" s="1"/>
  <c r="N194" i="39"/>
  <c r="J194" i="39"/>
  <c r="M194" i="39" s="1"/>
  <c r="N193" i="39"/>
  <c r="J193" i="39"/>
  <c r="M193" i="39" s="1"/>
  <c r="N192" i="39"/>
  <c r="J192" i="39"/>
  <c r="M192" i="39" s="1"/>
  <c r="N191" i="39"/>
  <c r="J191" i="39"/>
  <c r="M191" i="39" s="1"/>
  <c r="N190" i="39"/>
  <c r="J190" i="39"/>
  <c r="M190" i="39" s="1"/>
  <c r="N189" i="39"/>
  <c r="J189" i="39"/>
  <c r="M189" i="39" s="1"/>
  <c r="N188" i="39"/>
  <c r="J188" i="39"/>
  <c r="M188" i="39" s="1"/>
  <c r="N187" i="39"/>
  <c r="J187" i="39"/>
  <c r="M187" i="39" s="1"/>
  <c r="N186" i="39"/>
  <c r="J186" i="39"/>
  <c r="M186" i="39" s="1"/>
  <c r="N185" i="39"/>
  <c r="J185" i="39"/>
  <c r="M185" i="39" s="1"/>
  <c r="N184" i="39"/>
  <c r="J184" i="39"/>
  <c r="M184" i="39" s="1"/>
  <c r="N183" i="39"/>
  <c r="J183" i="39"/>
  <c r="M183" i="39" s="1"/>
  <c r="N182" i="39"/>
  <c r="J182" i="39"/>
  <c r="M182" i="39" s="1"/>
  <c r="N181" i="39"/>
  <c r="J181" i="39"/>
  <c r="M181" i="39" s="1"/>
  <c r="N180" i="39"/>
  <c r="J180" i="39"/>
  <c r="M180" i="39" s="1"/>
  <c r="N179" i="39"/>
  <c r="J179" i="39"/>
  <c r="M179" i="39" s="1"/>
  <c r="N178" i="39"/>
  <c r="J178" i="39"/>
  <c r="M178" i="39" s="1"/>
  <c r="N177" i="39"/>
  <c r="J177" i="39"/>
  <c r="M177" i="39" s="1"/>
  <c r="N176" i="39"/>
  <c r="J176" i="39"/>
  <c r="M176" i="39" s="1"/>
  <c r="N175" i="39"/>
  <c r="J175" i="39"/>
  <c r="M175" i="39" s="1"/>
  <c r="N174" i="39"/>
  <c r="J174" i="39"/>
  <c r="M174" i="39" s="1"/>
  <c r="N173" i="39"/>
  <c r="J173" i="39"/>
  <c r="M173" i="39" s="1"/>
  <c r="N172" i="39"/>
  <c r="J172" i="39"/>
  <c r="M172" i="39" s="1"/>
  <c r="N171" i="39"/>
  <c r="J171" i="39"/>
  <c r="M171" i="39" s="1"/>
  <c r="N170" i="39"/>
  <c r="J170" i="39"/>
  <c r="M170" i="39" s="1"/>
  <c r="N169" i="39"/>
  <c r="J169" i="39"/>
  <c r="M169" i="39" s="1"/>
  <c r="N168" i="39"/>
  <c r="J168" i="39"/>
  <c r="M168" i="39" s="1"/>
  <c r="N167" i="39"/>
  <c r="J167" i="39"/>
  <c r="M167" i="39" s="1"/>
  <c r="N166" i="39"/>
  <c r="J166" i="39"/>
  <c r="M166" i="39" s="1"/>
  <c r="N165" i="39"/>
  <c r="J165" i="39"/>
  <c r="M165" i="39" s="1"/>
  <c r="N164" i="39"/>
  <c r="J164" i="39"/>
  <c r="M164" i="39" s="1"/>
  <c r="N163" i="39"/>
  <c r="J163" i="39"/>
  <c r="M163" i="39" s="1"/>
  <c r="N162" i="39"/>
  <c r="J162" i="39"/>
  <c r="M162" i="39" s="1"/>
  <c r="N161" i="39"/>
  <c r="J161" i="39"/>
  <c r="M161" i="39" s="1"/>
  <c r="N160" i="39"/>
  <c r="J160" i="39"/>
  <c r="M160" i="39" s="1"/>
  <c r="N159" i="39"/>
  <c r="J159" i="39"/>
  <c r="M159" i="39" s="1"/>
  <c r="N158" i="39"/>
  <c r="J158" i="39"/>
  <c r="M158" i="39" s="1"/>
  <c r="N157" i="39"/>
  <c r="J157" i="39"/>
  <c r="M157" i="39" s="1"/>
  <c r="N156" i="39"/>
  <c r="J156" i="39"/>
  <c r="M156" i="39" s="1"/>
  <c r="N155" i="39"/>
  <c r="J155" i="39"/>
  <c r="M155" i="39" s="1"/>
  <c r="N154" i="39"/>
  <c r="J154" i="39"/>
  <c r="M154" i="39" s="1"/>
  <c r="N153" i="39"/>
  <c r="J153" i="39"/>
  <c r="M153" i="39" s="1"/>
  <c r="N152" i="39"/>
  <c r="J152" i="39"/>
  <c r="M152" i="39" s="1"/>
  <c r="N151" i="39"/>
  <c r="J151" i="39"/>
  <c r="M151" i="39" s="1"/>
  <c r="N150" i="39"/>
  <c r="J150" i="39"/>
  <c r="M150" i="39" s="1"/>
  <c r="N149" i="39"/>
  <c r="J149" i="39"/>
  <c r="M149" i="39" s="1"/>
  <c r="N148" i="39"/>
  <c r="J148" i="39"/>
  <c r="M148" i="39" s="1"/>
  <c r="N147" i="39"/>
  <c r="J147" i="39"/>
  <c r="M147" i="39" s="1"/>
  <c r="N146" i="39"/>
  <c r="J146" i="39"/>
  <c r="M146" i="39" s="1"/>
  <c r="N145" i="39"/>
  <c r="J145" i="39"/>
  <c r="M145" i="39" s="1"/>
  <c r="N144" i="39"/>
  <c r="J144" i="39"/>
  <c r="M144" i="39" s="1"/>
  <c r="N143" i="39"/>
  <c r="J143" i="39"/>
  <c r="M143" i="39" s="1"/>
  <c r="N142" i="39"/>
  <c r="J142" i="39"/>
  <c r="M142" i="39" s="1"/>
  <c r="N141" i="39"/>
  <c r="J141" i="39"/>
  <c r="M141" i="39" s="1"/>
  <c r="N140" i="39"/>
  <c r="J140" i="39"/>
  <c r="M140" i="39" s="1"/>
  <c r="N139" i="39"/>
  <c r="J139" i="39"/>
  <c r="M139" i="39" s="1"/>
  <c r="N138" i="39"/>
  <c r="J138" i="39"/>
  <c r="M138" i="39" s="1"/>
  <c r="N137" i="39"/>
  <c r="J137" i="39"/>
  <c r="M137" i="39" s="1"/>
  <c r="N136" i="39"/>
  <c r="J136" i="39"/>
  <c r="M136" i="39" s="1"/>
  <c r="N135" i="39"/>
  <c r="J135" i="39"/>
  <c r="M135" i="39" s="1"/>
  <c r="N134" i="39"/>
  <c r="J134" i="39"/>
  <c r="M134" i="39" s="1"/>
  <c r="N133" i="39"/>
  <c r="J133" i="39"/>
  <c r="M133" i="39" s="1"/>
  <c r="N132" i="39"/>
  <c r="J132" i="39"/>
  <c r="M132" i="39" s="1"/>
  <c r="J131" i="39"/>
  <c r="M131" i="39" s="1"/>
  <c r="N130" i="39"/>
  <c r="J130" i="39"/>
  <c r="M130" i="39" s="1"/>
  <c r="N129" i="39"/>
  <c r="J129" i="39"/>
  <c r="M129" i="39" s="1"/>
  <c r="N128" i="39"/>
  <c r="J128" i="39"/>
  <c r="M128" i="39" s="1"/>
  <c r="N127" i="39"/>
  <c r="J127" i="39"/>
  <c r="M127" i="39" s="1"/>
  <c r="N126" i="39"/>
  <c r="J126" i="39"/>
  <c r="M126" i="39" s="1"/>
  <c r="N125" i="39"/>
  <c r="J125" i="39"/>
  <c r="M125" i="39" s="1"/>
  <c r="N124" i="39"/>
  <c r="J124" i="39"/>
  <c r="M124" i="39" s="1"/>
  <c r="N123" i="39"/>
  <c r="J123" i="39"/>
  <c r="M123" i="39" s="1"/>
  <c r="N122" i="39"/>
  <c r="J122" i="39"/>
  <c r="M122" i="39" s="1"/>
  <c r="N121" i="39"/>
  <c r="J121" i="39"/>
  <c r="M121" i="39" s="1"/>
  <c r="N120" i="39"/>
  <c r="J120" i="39"/>
  <c r="M120" i="39" s="1"/>
  <c r="N119" i="39"/>
  <c r="J119" i="39"/>
  <c r="M119" i="39" s="1"/>
  <c r="N118" i="39"/>
  <c r="J118" i="39"/>
  <c r="M118" i="39" s="1"/>
  <c r="N117" i="39"/>
  <c r="J117" i="39"/>
  <c r="M117" i="39" s="1"/>
  <c r="N116" i="39"/>
  <c r="J116" i="39"/>
  <c r="M116" i="39" s="1"/>
  <c r="N115" i="39"/>
  <c r="J115" i="39"/>
  <c r="M115" i="39" s="1"/>
  <c r="N114" i="39"/>
  <c r="J114" i="39"/>
  <c r="M114" i="39" s="1"/>
  <c r="N113" i="39"/>
  <c r="J113" i="39"/>
  <c r="M113" i="39" s="1"/>
  <c r="N112" i="39"/>
  <c r="J112" i="39"/>
  <c r="M112" i="39" s="1"/>
  <c r="N111" i="39"/>
  <c r="J111" i="39"/>
  <c r="M111" i="39" s="1"/>
  <c r="N110" i="39"/>
  <c r="J110" i="39"/>
  <c r="M110" i="39" s="1"/>
  <c r="N109" i="39"/>
  <c r="J109" i="39"/>
  <c r="M109" i="39" s="1"/>
  <c r="N108" i="39"/>
  <c r="J108" i="39"/>
  <c r="M108" i="39" s="1"/>
  <c r="N107" i="39"/>
  <c r="J107" i="39"/>
  <c r="M107" i="39" s="1"/>
  <c r="N106" i="39"/>
  <c r="J106" i="39"/>
  <c r="M106" i="39" s="1"/>
  <c r="N105" i="39"/>
  <c r="J105" i="39"/>
  <c r="M105" i="39" s="1"/>
  <c r="N104" i="39"/>
  <c r="J104" i="39"/>
  <c r="M104" i="39" s="1"/>
  <c r="N103" i="39"/>
  <c r="J103" i="39"/>
  <c r="M103" i="39" s="1"/>
  <c r="N102" i="39"/>
  <c r="J102" i="39"/>
  <c r="M102" i="39" s="1"/>
  <c r="N101" i="39"/>
  <c r="J101" i="39"/>
  <c r="M101" i="39" s="1"/>
  <c r="N100" i="39"/>
  <c r="J100" i="39"/>
  <c r="M100" i="39" s="1"/>
  <c r="N99" i="39"/>
  <c r="J99" i="39"/>
  <c r="M99" i="39" s="1"/>
  <c r="N98" i="39"/>
  <c r="J98" i="39"/>
  <c r="M98" i="39" s="1"/>
  <c r="N97" i="39"/>
  <c r="J97" i="39"/>
  <c r="M97" i="39" s="1"/>
  <c r="N96" i="39"/>
  <c r="J96" i="39"/>
  <c r="M96" i="39" s="1"/>
  <c r="N95" i="39"/>
  <c r="J95" i="39"/>
  <c r="M95" i="39" s="1"/>
  <c r="N94" i="39"/>
  <c r="J94" i="39"/>
  <c r="M94" i="39" s="1"/>
  <c r="N93" i="39"/>
  <c r="J93" i="39"/>
  <c r="M93" i="39" s="1"/>
  <c r="N92" i="39"/>
  <c r="J92" i="39"/>
  <c r="M92" i="39" s="1"/>
  <c r="N91" i="39"/>
  <c r="J91" i="39"/>
  <c r="M91" i="39" s="1"/>
  <c r="N90" i="39"/>
  <c r="J90" i="39"/>
  <c r="M90" i="39" s="1"/>
  <c r="N89" i="39"/>
  <c r="J89" i="39"/>
  <c r="M89" i="39" s="1"/>
  <c r="N88" i="39"/>
  <c r="J88" i="39"/>
  <c r="M88" i="39" s="1"/>
  <c r="N87" i="39"/>
  <c r="J87" i="39"/>
  <c r="M87" i="39" s="1"/>
  <c r="N86" i="39"/>
  <c r="J86" i="39"/>
  <c r="M86" i="39" s="1"/>
  <c r="N85" i="39"/>
  <c r="J85" i="39"/>
  <c r="M85" i="39" s="1"/>
  <c r="N84" i="39"/>
  <c r="J84" i="39"/>
  <c r="M84" i="39" s="1"/>
  <c r="N83" i="39"/>
  <c r="J83" i="39"/>
  <c r="M83" i="39" s="1"/>
  <c r="N82" i="39"/>
  <c r="J82" i="39"/>
  <c r="M82" i="39" s="1"/>
  <c r="N81" i="39"/>
  <c r="J81" i="39"/>
  <c r="M81" i="39" s="1"/>
  <c r="N80" i="39"/>
  <c r="J80" i="39"/>
  <c r="M80" i="39" s="1"/>
  <c r="N79" i="39"/>
  <c r="J79" i="39"/>
  <c r="M79" i="39" s="1"/>
  <c r="N78" i="39"/>
  <c r="J78" i="39"/>
  <c r="M78" i="39" s="1"/>
  <c r="N77" i="39"/>
  <c r="J77" i="39"/>
  <c r="M77" i="39" s="1"/>
  <c r="N76" i="39"/>
  <c r="J76" i="39"/>
  <c r="M76" i="39" s="1"/>
  <c r="N75" i="39"/>
  <c r="J75" i="39"/>
  <c r="M75" i="39" s="1"/>
  <c r="N74" i="39"/>
  <c r="J74" i="39"/>
  <c r="M74" i="39" s="1"/>
  <c r="N73" i="39"/>
  <c r="J73" i="39"/>
  <c r="M73" i="39" s="1"/>
  <c r="N72" i="39"/>
  <c r="J72" i="39"/>
  <c r="M72" i="39" s="1"/>
  <c r="N71" i="39"/>
  <c r="J71" i="39"/>
  <c r="M71" i="39" s="1"/>
  <c r="N70" i="39"/>
  <c r="J70" i="39"/>
  <c r="M70" i="39" s="1"/>
  <c r="N69" i="39"/>
  <c r="J69" i="39"/>
  <c r="M69" i="39" s="1"/>
  <c r="N68" i="39"/>
  <c r="J68" i="39"/>
  <c r="M68" i="39" s="1"/>
  <c r="N67" i="39"/>
  <c r="J67" i="39"/>
  <c r="M67" i="39" s="1"/>
  <c r="N66" i="39"/>
  <c r="J66" i="39"/>
  <c r="M66" i="39" s="1"/>
  <c r="N65" i="39"/>
  <c r="J65" i="39"/>
  <c r="M65" i="39" s="1"/>
  <c r="N64" i="39"/>
  <c r="J64" i="39"/>
  <c r="M64" i="39" s="1"/>
  <c r="N63" i="39"/>
  <c r="J63" i="39"/>
  <c r="M63" i="39" s="1"/>
  <c r="N62" i="39"/>
  <c r="J62" i="39"/>
  <c r="M62" i="39" s="1"/>
  <c r="N61" i="39"/>
  <c r="J61" i="39"/>
  <c r="M61" i="39" s="1"/>
  <c r="N60" i="39"/>
  <c r="J60" i="39"/>
  <c r="M60" i="39" s="1"/>
  <c r="N59" i="39"/>
  <c r="J59" i="39"/>
  <c r="M59" i="39" s="1"/>
  <c r="N58" i="39"/>
  <c r="J58" i="39"/>
  <c r="M58" i="39" s="1"/>
  <c r="N57" i="39"/>
  <c r="J57" i="39"/>
  <c r="M57" i="39" s="1"/>
  <c r="N56" i="39"/>
  <c r="J56" i="39"/>
  <c r="M56" i="39" s="1"/>
  <c r="N55" i="39"/>
  <c r="J55" i="39"/>
  <c r="M55" i="39" s="1"/>
  <c r="N54" i="39"/>
  <c r="J54" i="39"/>
  <c r="M54" i="39" s="1"/>
  <c r="N53" i="39"/>
  <c r="J53" i="39"/>
  <c r="M53" i="39" s="1"/>
  <c r="N52" i="39"/>
  <c r="J52" i="39"/>
  <c r="M52" i="39" s="1"/>
  <c r="N51" i="39"/>
  <c r="J51" i="39"/>
  <c r="M51" i="39" s="1"/>
  <c r="N50" i="39"/>
  <c r="J50" i="39"/>
  <c r="M50" i="39" s="1"/>
  <c r="N49" i="39"/>
  <c r="J49" i="39"/>
  <c r="M49" i="39" s="1"/>
  <c r="N48" i="39"/>
  <c r="J48" i="39"/>
  <c r="M48" i="39" s="1"/>
  <c r="N47" i="39"/>
  <c r="J47" i="39"/>
  <c r="M47" i="39" s="1"/>
  <c r="N46" i="39"/>
  <c r="J46" i="39"/>
  <c r="M46" i="39" s="1"/>
  <c r="N45" i="39"/>
  <c r="J45" i="39"/>
  <c r="M45" i="39" s="1"/>
  <c r="N44" i="39"/>
  <c r="J44" i="39"/>
  <c r="M44" i="39" s="1"/>
  <c r="N43" i="39"/>
  <c r="J43" i="39"/>
  <c r="M43" i="39" s="1"/>
  <c r="N42" i="39"/>
  <c r="J42" i="39"/>
  <c r="M42" i="39" s="1"/>
  <c r="N41" i="39"/>
  <c r="J41" i="39"/>
  <c r="M41" i="39" s="1"/>
  <c r="N40" i="39"/>
  <c r="J40" i="39"/>
  <c r="M40" i="39" s="1"/>
  <c r="N39" i="39"/>
  <c r="J39" i="39"/>
  <c r="M39" i="39" s="1"/>
  <c r="N38" i="39"/>
  <c r="J38" i="39"/>
  <c r="M38" i="39" s="1"/>
  <c r="N37" i="39"/>
  <c r="J37" i="39"/>
  <c r="M37" i="39" s="1"/>
  <c r="N36" i="39"/>
  <c r="J36" i="39"/>
  <c r="M36" i="39" s="1"/>
  <c r="N35" i="39"/>
  <c r="J35" i="39"/>
  <c r="M35" i="39" s="1"/>
  <c r="N34" i="39"/>
  <c r="J34" i="39"/>
  <c r="M34" i="39" s="1"/>
  <c r="N33" i="39"/>
  <c r="J33" i="39"/>
  <c r="M33" i="39" s="1"/>
  <c r="N32" i="39"/>
  <c r="J32" i="39"/>
  <c r="M32" i="39" s="1"/>
  <c r="N31" i="39"/>
  <c r="J31" i="39"/>
  <c r="M31" i="39" s="1"/>
  <c r="N30" i="39"/>
  <c r="J30" i="39"/>
  <c r="M30" i="39" s="1"/>
  <c r="N29" i="39"/>
  <c r="J29" i="39"/>
  <c r="M29" i="39" s="1"/>
  <c r="N28" i="39"/>
  <c r="J28" i="39"/>
  <c r="M28" i="39" s="1"/>
  <c r="N27" i="39"/>
  <c r="J27" i="39"/>
  <c r="M27" i="39" s="1"/>
  <c r="N26" i="39"/>
  <c r="J26" i="39"/>
  <c r="M26" i="39" s="1"/>
  <c r="N25" i="39"/>
  <c r="J25" i="39"/>
  <c r="M25" i="39" s="1"/>
  <c r="N24" i="39"/>
  <c r="J24" i="39"/>
  <c r="M24" i="39" s="1"/>
  <c r="N23" i="39"/>
  <c r="J23" i="39"/>
  <c r="M23" i="39" s="1"/>
  <c r="N22" i="39"/>
  <c r="J22" i="39"/>
  <c r="M22" i="39" s="1"/>
  <c r="N21" i="39"/>
  <c r="J21" i="39"/>
  <c r="M21" i="39" s="1"/>
  <c r="N20" i="39"/>
  <c r="J20" i="39"/>
  <c r="M20" i="39" s="1"/>
  <c r="N19" i="39"/>
  <c r="J19" i="39"/>
  <c r="M19" i="39" s="1"/>
  <c r="J17" i="39"/>
  <c r="M17" i="39" s="1"/>
  <c r="J16" i="39"/>
  <c r="M16" i="39" s="1"/>
  <c r="J15" i="39"/>
  <c r="M15" i="39" s="1"/>
  <c r="J14" i="39"/>
  <c r="M14" i="39" s="1"/>
  <c r="J13" i="39"/>
  <c r="M13" i="39" s="1"/>
  <c r="J12" i="39"/>
  <c r="M12" i="39" s="1"/>
  <c r="J11" i="39"/>
  <c r="M11" i="39" s="1"/>
  <c r="J10" i="39"/>
  <c r="M10" i="39" s="1"/>
  <c r="J9" i="39"/>
  <c r="M9" i="39" s="1"/>
  <c r="J8" i="39"/>
  <c r="M8" i="39" s="1"/>
  <c r="J7" i="39"/>
  <c r="M7" i="39" s="1"/>
  <c r="J6" i="39"/>
  <c r="M6" i="39" s="1"/>
  <c r="N5" i="39"/>
  <c r="J5" i="39"/>
  <c r="M5" i="39" s="1"/>
  <c r="G1268" i="39" l="1"/>
  <c r="G1258" i="39"/>
  <c r="H1258" i="39" s="1"/>
  <c r="G1266" i="39"/>
  <c r="G1262" i="39"/>
  <c r="G1253" i="39"/>
  <c r="G1269" i="39"/>
  <c r="G1264" i="39"/>
  <c r="G1271" i="39"/>
  <c r="G1255" i="39"/>
  <c r="G1270" i="39"/>
  <c r="G1265" i="39"/>
  <c r="G1260" i="39"/>
  <c r="G1267" i="39"/>
  <c r="G1254" i="39"/>
  <c r="G1261" i="39"/>
  <c r="G1250" i="39"/>
  <c r="G1256" i="39"/>
  <c r="G1263" i="39"/>
  <c r="G1251" i="39"/>
  <c r="G1257" i="39"/>
  <c r="G1252" i="39"/>
  <c r="G1259" i="39"/>
  <c r="G47" i="10"/>
  <c r="J47" i="10" s="1"/>
  <c r="G46" i="10"/>
  <c r="G45" i="10"/>
  <c r="G44" i="10"/>
  <c r="G43" i="10"/>
  <c r="J43" i="10" s="1"/>
  <c r="G42" i="10"/>
  <c r="H42" i="10" s="1"/>
  <c r="G41" i="10"/>
  <c r="J41" i="10" s="1"/>
  <c r="G40" i="10"/>
  <c r="J40" i="10" s="1"/>
  <c r="G39" i="10"/>
  <c r="J39" i="10" s="1"/>
  <c r="G38" i="10"/>
  <c r="H38" i="10" s="1"/>
  <c r="G37" i="10"/>
  <c r="I37" i="10" s="1"/>
  <c r="O28" i="10" s="1"/>
  <c r="P28" i="10" s="1"/>
  <c r="G36" i="10"/>
  <c r="H36" i="10" s="1"/>
  <c r="G35" i="10"/>
  <c r="G34" i="10"/>
  <c r="J34" i="10" s="1"/>
  <c r="G33" i="10"/>
  <c r="J33" i="10" s="1"/>
  <c r="G32" i="10"/>
  <c r="J32" i="10" s="1"/>
  <c r="G31" i="10"/>
  <c r="J31" i="10" s="1"/>
  <c r="G30" i="10"/>
  <c r="G29" i="10"/>
  <c r="J29" i="10" s="1"/>
  <c r="G28" i="10"/>
  <c r="H28" i="10" s="1"/>
  <c r="G27" i="10"/>
  <c r="J27" i="10" s="1"/>
  <c r="G26" i="10"/>
  <c r="J26" i="10" s="1"/>
  <c r="I20" i="10"/>
  <c r="I5" i="10" s="1"/>
  <c r="N19" i="10"/>
  <c r="M19" i="10"/>
  <c r="J19" i="10"/>
  <c r="N18" i="10"/>
  <c r="M18" i="10"/>
  <c r="J18" i="10"/>
  <c r="N17" i="10"/>
  <c r="M17" i="10"/>
  <c r="J17" i="10"/>
  <c r="N16" i="10"/>
  <c r="M16" i="10"/>
  <c r="J16" i="10"/>
  <c r="N15" i="10"/>
  <c r="M15" i="10"/>
  <c r="J15" i="10"/>
  <c r="N14" i="10"/>
  <c r="M14" i="10"/>
  <c r="J14" i="10"/>
  <c r="H30" i="10" l="1"/>
  <c r="J30" i="10"/>
  <c r="J35" i="10"/>
  <c r="H35" i="10"/>
  <c r="H44" i="10"/>
  <c r="J44" i="10"/>
  <c r="I45" i="10"/>
  <c r="O30" i="10" s="1"/>
  <c r="P30" i="10" s="1"/>
  <c r="J45" i="10"/>
  <c r="H46" i="10"/>
  <c r="J46" i="10"/>
  <c r="H29" i="10"/>
  <c r="J37" i="10"/>
  <c r="H43" i="10"/>
  <c r="J36" i="10"/>
  <c r="K31" i="10" s="1"/>
  <c r="Q27" i="10" s="1"/>
  <c r="R27" i="10" s="1"/>
  <c r="J38" i="10"/>
  <c r="H1268" i="39"/>
  <c r="J1268" i="39"/>
  <c r="L1268" i="39" s="1"/>
  <c r="H1255" i="39"/>
  <c r="J1255" i="39"/>
  <c r="L1255" i="39" s="1"/>
  <c r="J1253" i="39"/>
  <c r="L1253" i="39" s="1"/>
  <c r="H1253" i="39"/>
  <c r="J1257" i="39"/>
  <c r="L1257" i="39" s="1"/>
  <c r="H1257" i="39"/>
  <c r="J1250" i="39"/>
  <c r="L1250" i="39" s="1"/>
  <c r="H1250" i="39"/>
  <c r="H1260" i="39"/>
  <c r="J1260" i="39"/>
  <c r="L1260" i="39" s="1"/>
  <c r="H1271" i="39"/>
  <c r="J1271" i="39"/>
  <c r="H1262" i="39"/>
  <c r="J1262" i="39"/>
  <c r="L1262" i="39" s="1"/>
  <c r="H1256" i="39"/>
  <c r="J1256" i="39"/>
  <c r="L1256" i="39" s="1"/>
  <c r="J1267" i="39"/>
  <c r="L1267" i="39" s="1"/>
  <c r="H1267" i="39"/>
  <c r="H1259" i="39"/>
  <c r="J1259" i="39"/>
  <c r="L1259" i="39" s="1"/>
  <c r="H1251" i="39"/>
  <c r="J1251" i="39"/>
  <c r="L1251" i="39" s="1"/>
  <c r="J1261" i="39"/>
  <c r="L1261" i="39" s="1"/>
  <c r="H1261" i="39"/>
  <c r="J1265" i="39"/>
  <c r="L1265" i="39" s="1"/>
  <c r="H1265" i="39"/>
  <c r="H1264" i="39"/>
  <c r="J1264" i="39"/>
  <c r="L1264" i="39" s="1"/>
  <c r="J1266" i="39"/>
  <c r="L1266" i="39" s="1"/>
  <c r="H1266" i="39"/>
  <c r="H1252" i="39"/>
  <c r="J1252" i="39"/>
  <c r="L1252" i="39" s="1"/>
  <c r="H1263" i="39"/>
  <c r="J1263" i="39"/>
  <c r="L1263" i="39" s="1"/>
  <c r="J1254" i="39"/>
  <c r="L1254" i="39" s="1"/>
  <c r="H1254" i="39"/>
  <c r="J1270" i="39"/>
  <c r="L1270" i="39" s="1"/>
  <c r="H1270" i="39"/>
  <c r="J1269" i="39"/>
  <c r="L1269" i="39" s="1"/>
  <c r="H1269" i="39"/>
  <c r="J1258" i="39"/>
  <c r="L1258" i="39" s="1"/>
  <c r="H20" i="10"/>
  <c r="I3" i="10" s="1"/>
  <c r="H32" i="10"/>
  <c r="K40" i="10"/>
  <c r="Q29" i="10" s="1"/>
  <c r="R29" i="10" s="1"/>
  <c r="H26" i="10"/>
  <c r="H34" i="10"/>
  <c r="H40" i="10"/>
  <c r="K45" i="10"/>
  <c r="Q30" i="10" s="1"/>
  <c r="R30" i="10" s="1"/>
  <c r="I26" i="10"/>
  <c r="O26" i="10" s="1"/>
  <c r="P26" i="10" s="1"/>
  <c r="H27" i="10"/>
  <c r="J28" i="10"/>
  <c r="H31" i="10"/>
  <c r="H33" i="10"/>
  <c r="H37" i="10"/>
  <c r="H39" i="10"/>
  <c r="I40" i="10"/>
  <c r="O29" i="10" s="1"/>
  <c r="P29" i="10" s="1"/>
  <c r="H41" i="10"/>
  <c r="J42" i="10"/>
  <c r="H45" i="10"/>
  <c r="H47" i="10"/>
  <c r="K26" i="10"/>
  <c r="Q26" i="10" s="1"/>
  <c r="R26" i="10" s="1"/>
  <c r="K37" i="10"/>
  <c r="Q28" i="10" s="1"/>
  <c r="R28" i="10" s="1"/>
  <c r="M1250" i="39" l="1"/>
  <c r="H1276" i="39" s="1"/>
  <c r="O57" i="40" s="1"/>
  <c r="I1269" i="39"/>
  <c r="O1254" i="39" s="1"/>
  <c r="P1254" i="39" s="1"/>
  <c r="I1255" i="39"/>
  <c r="O1251" i="39" s="1"/>
  <c r="P1251" i="39" s="1"/>
  <c r="I1261" i="39"/>
  <c r="O1252" i="39" s="1"/>
  <c r="P1252" i="39" s="1"/>
  <c r="I1250" i="39"/>
  <c r="O1250" i="39" s="1"/>
  <c r="P1250" i="39" s="1"/>
  <c r="I1264" i="39"/>
  <c r="O1253" i="39" s="1"/>
  <c r="P1253" i="39" s="1"/>
  <c r="M1264" i="39"/>
  <c r="H1279" i="39" s="1"/>
  <c r="O60" i="40" s="1"/>
  <c r="M1261" i="39"/>
  <c r="H1278" i="39" s="1"/>
  <c r="O59" i="40" s="1"/>
  <c r="K1250" i="39"/>
  <c r="Q1250" i="39" s="1"/>
  <c r="R1250" i="39" s="1"/>
  <c r="M1255" i="39"/>
  <c r="H1277" i="39" s="1"/>
  <c r="O58" i="40" s="1"/>
  <c r="K1261" i="39"/>
  <c r="Q1252" i="39" s="1"/>
  <c r="R1252" i="39" s="1"/>
  <c r="K1269" i="39"/>
  <c r="Q1254" i="39" s="1"/>
  <c r="R1254" i="39" s="1"/>
  <c r="K1264" i="39"/>
  <c r="Q1253" i="39" s="1"/>
  <c r="R1253" i="39" s="1"/>
  <c r="L1271" i="39"/>
  <c r="M1269" i="39" s="1"/>
  <c r="H1280" i="39" s="1"/>
  <c r="O61" i="40" s="1"/>
  <c r="K1255" i="39"/>
  <c r="Q1251" i="39" s="1"/>
  <c r="R1251" i="39" s="1"/>
  <c r="I31" i="10"/>
  <c r="O27" i="10" s="1"/>
  <c r="P27" i="10" s="1"/>
  <c r="L1272" i="39" l="1"/>
</calcChain>
</file>

<file path=xl/sharedStrings.xml><?xml version="1.0" encoding="utf-8"?>
<sst xmlns="http://schemas.openxmlformats.org/spreadsheetml/2006/main" count="6188" uniqueCount="1901">
  <si>
    <t>Sample Cybersecurity Assessment Framework Based on NIST and NERC CIP Guidelines</t>
  </si>
  <si>
    <t xml:space="preserve">Function </t>
  </si>
  <si>
    <t>Category</t>
  </si>
  <si>
    <t>Description</t>
  </si>
  <si>
    <t>IDENTIFY
(ID)</t>
  </si>
  <si>
    <t>ID.AM</t>
  </si>
  <si>
    <t>Asset Management</t>
  </si>
  <si>
    <t>ID.BE</t>
  </si>
  <si>
    <t>Business Environment</t>
  </si>
  <si>
    <t>ID.GV</t>
  </si>
  <si>
    <t>Governance</t>
  </si>
  <si>
    <t>ID.RA</t>
  </si>
  <si>
    <t>Risk Assessment</t>
  </si>
  <si>
    <t>ID.RM</t>
  </si>
  <si>
    <t>Risk Management Strategy</t>
  </si>
  <si>
    <t>Score</t>
  </si>
  <si>
    <t>Level</t>
  </si>
  <si>
    <t>PROTECT 
(PR)</t>
  </si>
  <si>
    <t>PR.AC</t>
  </si>
  <si>
    <t>Access Control</t>
  </si>
  <si>
    <t>Non_Compliant</t>
  </si>
  <si>
    <t>PR.AT</t>
  </si>
  <si>
    <t>Awareness and Training</t>
  </si>
  <si>
    <t>Partially_Compliant</t>
  </si>
  <si>
    <t>PR.DS</t>
  </si>
  <si>
    <t>Data Security</t>
  </si>
  <si>
    <t>Compliant</t>
  </si>
  <si>
    <t>PR.IP</t>
  </si>
  <si>
    <t>Information Protection Processes and Procedures</t>
  </si>
  <si>
    <t>Not_Applicable</t>
  </si>
  <si>
    <t>PR.MA</t>
  </si>
  <si>
    <t>Maintenance</t>
  </si>
  <si>
    <t>PR.PT</t>
  </si>
  <si>
    <t>Protective Technology</t>
  </si>
  <si>
    <t>DETECT
(DE)</t>
  </si>
  <si>
    <t>DE.AE</t>
  </si>
  <si>
    <t>Anomalies and Events</t>
  </si>
  <si>
    <t>DE.CM</t>
  </si>
  <si>
    <t>Security Continuous Monitoring</t>
  </si>
  <si>
    <t>DE.DP</t>
  </si>
  <si>
    <t>Detection Processes</t>
  </si>
  <si>
    <t>RESPOND
(RS)</t>
  </si>
  <si>
    <t>RS.RP</t>
  </si>
  <si>
    <t>Response Planning</t>
  </si>
  <si>
    <t>RS.CO</t>
  </si>
  <si>
    <t>Communications</t>
  </si>
  <si>
    <t>Baseline</t>
  </si>
  <si>
    <t>RS.AN</t>
  </si>
  <si>
    <t>Analysis</t>
  </si>
  <si>
    <t>Evolving</t>
  </si>
  <si>
    <t>RS.MI</t>
  </si>
  <si>
    <t>Mitigation</t>
  </si>
  <si>
    <t>Intermediate</t>
  </si>
  <si>
    <t>RS.IM</t>
  </si>
  <si>
    <t>Improvements</t>
  </si>
  <si>
    <t>Advanced</t>
  </si>
  <si>
    <t>RECOVER
(RC)</t>
  </si>
  <si>
    <t>RC.RP</t>
  </si>
  <si>
    <t>Recovery Planning</t>
  </si>
  <si>
    <t>Innovative</t>
  </si>
  <si>
    <t>RC.IM</t>
  </si>
  <si>
    <t>RC.CO</t>
  </si>
  <si>
    <t>NA</t>
  </si>
  <si>
    <t>Maturity Score</t>
  </si>
  <si>
    <t>N/A</t>
  </si>
  <si>
    <t>Function</t>
  </si>
  <si>
    <t>Subcategory</t>
  </si>
  <si>
    <t>Informative References</t>
  </si>
  <si>
    <t>Questions</t>
  </si>
  <si>
    <t>IDENTIFY (ID)</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</si>
  <si>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business objectives and the organization’s risk strategy.</t>
    </r>
  </si>
  <si>
    <r>
      <t>ID.AM-1</t>
    </r>
    <r>
      <rPr>
        <sz val="10"/>
        <color rgb="FF000000"/>
        <rFont val="Times New Roman"/>
        <family val="1"/>
      </rPr>
      <t>: Physical devices and systems within the organization are inventoried</t>
    </r>
  </si>
  <si>
    <r>
      <t>·</t>
    </r>
    <r>
      <rPr>
        <sz val="7"/>
        <color theme="1"/>
        <rFont val="Times New Roman"/>
        <family val="1"/>
      </rPr>
      <t xml:space="preserve">       </t>
    </r>
    <r>
      <rPr>
        <b/>
        <sz val="10"/>
        <color theme="1"/>
        <rFont val="Times New Roman"/>
        <family val="1"/>
      </rPr>
      <t xml:space="preserve">CCS CSC </t>
    </r>
    <r>
      <rPr>
        <sz val="10"/>
        <color theme="1"/>
        <rFont val="Times New Roman"/>
        <family val="1"/>
      </rPr>
      <t>1</t>
    </r>
  </si>
  <si>
    <r>
      <t>·</t>
    </r>
    <r>
      <rPr>
        <sz val="7"/>
        <color theme="1"/>
        <rFont val="Times New Roman"/>
        <family val="1"/>
      </rPr>
      <t xml:space="preserve">       </t>
    </r>
    <r>
      <rPr>
        <b/>
        <sz val="10"/>
        <color theme="1"/>
        <rFont val="Times New Roman"/>
        <family val="1"/>
      </rPr>
      <t xml:space="preserve">COBIT 5 </t>
    </r>
    <r>
      <rPr>
        <sz val="10"/>
        <color theme="1"/>
        <rFont val="Times New Roman"/>
        <family val="1"/>
      </rPr>
      <t>BAI09.01, BAI09.02</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</si>
  <si>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4.2.3.4</t>
    </r>
  </si>
  <si>
    <t>Are Physical devices and systems within the OT environment inventoried?</t>
  </si>
  <si>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7.8</t>
    </r>
  </si>
  <si>
    <t>Is there any mechanism in place to ensure the ownership and custodianship of all the assets defined?</t>
  </si>
  <si>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A.8.1.1, A.8.1.2</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</si>
  <si>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t>
    </r>
  </si>
  <si>
    <r>
      <t>ID.AM-2:</t>
    </r>
    <r>
      <rPr>
        <sz val="10"/>
        <color rgb="FF000000"/>
        <rFont val="Times New Roman"/>
        <family val="1"/>
      </rPr>
      <t xml:space="preserve"> Software platforms and applications within the organization are inventoried</t>
    </r>
  </si>
  <si>
    <r>
      <t>·</t>
    </r>
    <r>
      <rPr>
        <sz val="7"/>
        <color theme="1"/>
        <rFont val="Times New Roman"/>
        <family val="1"/>
      </rPr>
      <t xml:space="preserve">       </t>
    </r>
    <r>
      <rPr>
        <b/>
        <sz val="10"/>
        <color theme="1"/>
        <rFont val="Times New Roman"/>
        <family val="1"/>
      </rPr>
      <t xml:space="preserve">CCS CSC </t>
    </r>
    <r>
      <rPr>
        <sz val="10"/>
        <color theme="1"/>
        <rFont val="Times New Roman"/>
        <family val="1"/>
      </rPr>
      <t>2</t>
    </r>
  </si>
  <si>
    <r>
      <t>·</t>
    </r>
    <r>
      <rPr>
        <sz val="7"/>
        <color theme="1"/>
        <rFont val="Times New Roman"/>
        <family val="1"/>
      </rPr>
      <t xml:space="preserve">       </t>
    </r>
    <r>
      <rPr>
        <b/>
        <sz val="10"/>
        <color theme="1"/>
        <rFont val="Times New Roman"/>
        <family val="1"/>
      </rPr>
      <t xml:space="preserve">COBIT 5 </t>
    </r>
    <r>
      <rPr>
        <sz val="10"/>
        <color theme="1"/>
        <rFont val="Times New Roman"/>
        <family val="1"/>
      </rPr>
      <t>BAI09.01, BAI09.02, BAI09.05</t>
    </r>
  </si>
  <si>
    <t xml:space="preserve">Are the Software platforms and applications within the OT environment are inventoried? </t>
  </si>
  <si>
    <r>
      <t xml:space="preserve">ID.AM-3: </t>
    </r>
    <r>
      <rPr>
        <sz val="10"/>
        <color rgb="FF000000"/>
        <rFont val="Times New Roman"/>
        <family val="1"/>
      </rPr>
      <t>Organizational communication and data flows are mapped</t>
    </r>
  </si>
  <si>
    <r>
      <t>·</t>
    </r>
    <r>
      <rPr>
        <sz val="7"/>
        <color theme="1"/>
        <rFont val="Times New Roman"/>
        <family val="1"/>
      </rPr>
      <t xml:space="preserve">       </t>
    </r>
    <r>
      <rPr>
        <b/>
        <sz val="10"/>
        <color theme="1"/>
        <rFont val="Times New Roman"/>
        <family val="1"/>
      </rPr>
      <t>CCS CSC</t>
    </r>
    <r>
      <rPr>
        <sz val="10"/>
        <color theme="1"/>
        <rFont val="Times New Roman"/>
        <family val="1"/>
      </rPr>
      <t xml:space="preserve"> 1</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</si>
  <si>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DSS05.02</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</si>
  <si>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4.2.3.4</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</si>
  <si>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A.13.2.1</t>
    </r>
  </si>
  <si>
    <r>
      <t>·</t>
    </r>
    <r>
      <rPr>
        <sz val="7"/>
        <color theme="1"/>
        <rFont val="Times New Roman"/>
        <family val="1"/>
      </rPr>
      <t xml:space="preserve">       </t>
    </r>
    <r>
      <rPr>
        <b/>
        <sz val="10"/>
        <color theme="1"/>
        <rFont val="Times New Roman"/>
        <family val="1"/>
      </rPr>
      <t>NIST SP 800-53 Rev. 4</t>
    </r>
    <r>
      <rPr>
        <sz val="10"/>
        <color theme="1"/>
        <rFont val="Times New Roman"/>
        <family val="1"/>
      </rPr>
      <t xml:space="preserve"> AC-4, CA-3, CA-9, PL-8</t>
    </r>
  </si>
  <si>
    <r>
      <t>ID.AM-4:</t>
    </r>
    <r>
      <rPr>
        <sz val="10"/>
        <color rgb="FF000000"/>
        <rFont val="Times New Roman"/>
        <family val="1"/>
      </rPr>
      <t xml:space="preserve"> External information systems are catalogued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</si>
  <si>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APO02.02</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</si>
  <si>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A.11.2.6</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</si>
  <si>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</si>
  <si>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ID.AM-5:</t>
    </r>
    <r>
      <rPr>
        <sz val="10"/>
        <color rgb="FF000000"/>
        <rFont val="Times New Roman"/>
        <family val="1"/>
      </rPr>
      <t xml:space="preserve"> Resources (e.g., hardware, devices, data, and software) are prioritized based on their classification, criticality, and business value </t>
    </r>
  </si>
  <si>
    <r>
      <t>·</t>
    </r>
    <r>
      <rPr>
        <sz val="7"/>
        <color theme="1"/>
        <rFont val="Times New Roman"/>
        <family val="1"/>
      </rPr>
      <t xml:space="preserve">       </t>
    </r>
    <r>
      <rPr>
        <b/>
        <sz val="10"/>
        <color rgb="FF000000"/>
        <rFont val="Times New Roman"/>
        <family val="1"/>
      </rPr>
      <t xml:space="preserve">COBIT 5 </t>
    </r>
    <r>
      <rPr>
        <sz val="10"/>
        <color theme="1"/>
        <rFont val="Times New Roman"/>
        <family val="1"/>
      </rPr>
      <t>APO03.03, APO03.04, BAI09.02</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</si>
  <si>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4.2.3.6</t>
    </r>
  </si>
  <si>
    <t>Are Resources (e.g., hardware, devices, data, and software) prioritized based on their classification, criticality, and business value ?</t>
  </si>
  <si>
    <r>
      <t>·</t>
    </r>
    <r>
      <rPr>
        <sz val="7"/>
        <color theme="1"/>
        <rFont val="Times New Roman"/>
        <family val="1"/>
      </rPr>
      <t xml:space="preserve">       </t>
    </r>
    <r>
      <rPr>
        <b/>
        <sz val="10"/>
        <color rgb="FF000000"/>
        <rFont val="Times New Roman"/>
        <family val="1"/>
      </rPr>
      <t>ISO/IEC 27001:2013</t>
    </r>
    <r>
      <rPr>
        <sz val="10"/>
        <color rgb="FF000000"/>
        <rFont val="Times New Roman"/>
        <family val="1"/>
      </rPr>
      <t xml:space="preserve"> A.8.2.1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</si>
  <si>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t>
    </r>
  </si>
  <si>
    <r>
      <t xml:space="preserve">ID.AM-6: </t>
    </r>
    <r>
      <rPr>
        <sz val="10"/>
        <color rgb="FF000000"/>
        <rFont val="Times New Roman"/>
        <family val="1"/>
      </rPr>
      <t>Cybersecurity roles and responsibilities for the entire workforce and third-party stakeholders (e.g., suppliers, customers, partners) are established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</si>
  <si>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APO01.02, DSS06.03</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</si>
  <si>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4.3.2.3.3 </t>
    </r>
  </si>
  <si>
    <t>Are the cybersecurity roles and responsibilities defined for employees, vednors and other third parties</t>
  </si>
  <si>
    <r>
      <t>·</t>
    </r>
    <r>
      <rPr>
        <sz val="7"/>
        <color rgb="FF000000"/>
        <rFont val="Times New Roman"/>
        <family val="1"/>
      </rPr>
      <t xml:space="preserve">       </t>
    </r>
    <r>
      <rPr>
        <b/>
        <sz val="10"/>
        <color rgb="FF000000"/>
        <rFont val="Times New Roman"/>
        <family val="1"/>
      </rPr>
      <t>ISO/IEC 27001:2013</t>
    </r>
    <r>
      <rPr>
        <sz val="10"/>
        <color rgb="FF000000"/>
        <rFont val="Times New Roman"/>
        <family val="1"/>
      </rPr>
      <t xml:space="preserve"> A.6.1.1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</si>
  <si>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PS-7, </t>
    </r>
    <r>
      <rPr>
        <sz val="10"/>
        <color rgb="FF000000"/>
        <rFont val="Times New Roman"/>
        <family val="1"/>
      </rPr>
      <t>PM-11</t>
    </r>
    <r>
      <rPr>
        <sz val="10"/>
        <color theme="1"/>
        <rFont val="Times New Roman"/>
        <family val="1"/>
      </rPr>
      <t> </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</si>
  <si>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</si>
  <si>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</si>
  <si>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APO08.04, APO08.05, APO10.03, APO10.04, APO10.05</t>
    </r>
  </si>
  <si>
    <r>
      <t>·</t>
    </r>
    <r>
      <rPr>
        <sz val="7"/>
        <color theme="1"/>
        <rFont val="Times New Roman"/>
        <family val="1"/>
      </rPr>
      <t xml:space="preserve">       </t>
    </r>
    <r>
      <rPr>
        <b/>
        <sz val="10"/>
        <color rgb="FF000000"/>
        <rFont val="Times New Roman"/>
        <family val="1"/>
      </rPr>
      <t>ISO/IEC 27001:2013</t>
    </r>
    <r>
      <rPr>
        <sz val="10"/>
        <color rgb="FF000000"/>
        <rFont val="Times New Roman"/>
        <family val="1"/>
      </rPr>
      <t xml:space="preserve"> A.15.1.3, A.15.2.1, A.15.2.2</t>
    </r>
    <r>
      <rPr>
        <sz val="10"/>
        <color theme="1"/>
        <rFont val="Times New Roman"/>
        <family val="1"/>
      </rPr>
      <t> </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</si>
  <si>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</si>
  <si>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ID.BE-2: </t>
    </r>
    <r>
      <rPr>
        <sz val="10"/>
        <color rgb="FF000000"/>
        <rFont val="Times New Roman"/>
        <family val="1"/>
      </rPr>
      <t>The organization’s place in critical infrastructure and its industry sector is identified and communicated</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</si>
  <si>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APO02.06, APO03.01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</si>
  <si>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</si>
  <si>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ID.BE-3: </t>
    </r>
    <r>
      <rPr>
        <sz val="10"/>
        <color rgb="FF000000"/>
        <rFont val="Times New Roman"/>
        <family val="1"/>
      </rPr>
      <t>Priorities for organizational mission, objectives, and activities are established and communicated</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</si>
  <si>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APO02.01, APO02.06, APO03.01</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</si>
  <si>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4.2.2.1, 4.2.3.6</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</si>
  <si>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</si>
  <si>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ID.BE-4</t>
    </r>
    <r>
      <rPr>
        <sz val="10"/>
        <color rgb="FF000000"/>
        <rFont val="Times New Roman"/>
        <family val="1"/>
      </rPr>
      <t>: Dependencies and critical functions for delivery of critical services are established</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</si>
  <si>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A.11.2.2, A.11.2.3, A.12.1.3</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</si>
  <si>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CP-8, PE-9, PE-11, PM-8, SA-14</t>
    </r>
  </si>
  <si>
    <r>
      <t>ID.BE-5</t>
    </r>
    <r>
      <rPr>
        <sz val="10"/>
        <color rgb="FF000000"/>
        <rFont val="Times New Roman"/>
        <family val="1"/>
      </rPr>
      <t>: Resilience requirements to support delivery of critical services are established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</si>
  <si>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DSS04.02</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</si>
  <si>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</si>
  <si>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SA-14</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</si>
  <si>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</si>
  <si>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information security policy is established</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</si>
  <si>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APO01.03, EDM01.01, EDM01.02</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</si>
  <si>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4.3.2.6</t>
    </r>
  </si>
  <si>
    <r>
      <t>·</t>
    </r>
    <r>
      <rPr>
        <sz val="7"/>
        <color theme="1"/>
        <rFont val="Times New Roman"/>
        <family val="1"/>
      </rPr>
      <t xml:space="preserve">       </t>
    </r>
    <r>
      <rPr>
        <b/>
        <sz val="10"/>
        <color rgb="FF000000"/>
        <rFont val="Times New Roman"/>
        <family val="1"/>
      </rPr>
      <t>ISO/IEC 27001:2013</t>
    </r>
    <r>
      <rPr>
        <sz val="10"/>
        <color rgb="FF000000"/>
        <rFont val="Times New Roman"/>
        <family val="1"/>
      </rPr>
      <t xml:space="preserve"> A.5.1.1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</si>
  <si>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families </t>
    </r>
  </si>
  <si>
    <r>
      <t xml:space="preserve">ID.GV-2: </t>
    </r>
    <r>
      <rPr>
        <sz val="10"/>
        <color rgb="FF000000"/>
        <rFont val="Times New Roman"/>
        <family val="1"/>
      </rPr>
      <t>Information security roles &amp; responsibilities are coordinated and aligned with internal roles and external partners</t>
    </r>
  </si>
  <si>
    <r>
      <t>·</t>
    </r>
    <r>
      <rPr>
        <sz val="7"/>
        <color rgb="FF000000"/>
        <rFont val="Times New Roman"/>
        <family val="1"/>
      </rPr>
      <t xml:space="preserve">       </t>
    </r>
    <r>
      <rPr>
        <b/>
        <sz val="10"/>
        <color rgb="FF000000"/>
        <rFont val="Times New Roman"/>
        <family val="1"/>
      </rPr>
      <t>COBIT 5</t>
    </r>
    <r>
      <rPr>
        <sz val="10"/>
        <color rgb="FF000000"/>
        <rFont val="Times New Roman"/>
        <family val="1"/>
      </rPr>
      <t xml:space="preserve"> APO13.12</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</si>
  <si>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4.3.2.3.3</t>
    </r>
  </si>
  <si>
    <r>
      <t>·</t>
    </r>
    <r>
      <rPr>
        <sz val="7"/>
        <color theme="1"/>
        <rFont val="Times New Roman"/>
        <family val="1"/>
      </rPr>
      <t xml:space="preserve">       </t>
    </r>
    <r>
      <rPr>
        <b/>
        <sz val="10"/>
        <color rgb="FF000000"/>
        <rFont val="Times New Roman"/>
        <family val="1"/>
      </rPr>
      <t>ISO/IEC 27001:2013</t>
    </r>
    <r>
      <rPr>
        <sz val="10"/>
        <color rgb="FF000000"/>
        <rFont val="Times New Roman"/>
        <family val="1"/>
      </rPr>
      <t xml:space="preserve"> A.6.1.1, A.7.2.1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</si>
  <si>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 xml:space="preserve">Rev. 4 </t>
    </r>
    <r>
      <rPr>
        <sz val="10"/>
        <color theme="1"/>
        <rFont val="Times New Roman"/>
        <family val="1"/>
      </rPr>
      <t>PM-1, PS-7</t>
    </r>
  </si>
  <si>
    <r>
      <t xml:space="preserve">ID.GV-3: </t>
    </r>
    <r>
      <rPr>
        <sz val="10"/>
        <color rgb="FF000000"/>
        <rFont val="Times New Roman"/>
        <family val="1"/>
      </rPr>
      <t>Legal and regulatory requirements regarding cybersecurity, including privacy and civil liberties obligations, are understood and managed</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</si>
  <si>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MEA03.01, MEA03.04</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</si>
  <si>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4.4.3.7</t>
    </r>
  </si>
  <si>
    <r>
      <t>·</t>
    </r>
    <r>
      <rPr>
        <sz val="7"/>
        <color rgb="FF000000"/>
        <rFont val="Times New Roman"/>
        <family val="1"/>
      </rPr>
      <t xml:space="preserve">       </t>
    </r>
    <r>
      <rPr>
        <b/>
        <sz val="10"/>
        <color rgb="FF000000"/>
        <rFont val="Times New Roman"/>
        <family val="1"/>
      </rPr>
      <t>ISO/IEC 27001:2013</t>
    </r>
    <r>
      <rPr>
        <sz val="10"/>
        <color rgb="FF000000"/>
        <rFont val="Times New Roman"/>
        <family val="1"/>
      </rPr>
      <t xml:space="preserve"> A.18.1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</si>
  <si>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families (except PM-1)</t>
    </r>
  </si>
  <si>
    <r>
      <t>ID.GV-4</t>
    </r>
    <r>
      <rPr>
        <sz val="10"/>
        <color rgb="FF000000"/>
        <rFont val="Times New Roman"/>
        <family val="1"/>
      </rPr>
      <t>: Governance and risk management processes address cybersecurity risks</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</si>
  <si>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DSS04.02</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</si>
  <si>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t>
    </r>
    <r>
      <rPr>
        <sz val="10"/>
        <color theme="1"/>
        <rFont val="Times New Roman"/>
        <family val="1"/>
      </rPr>
      <t>4.2.3.1, 4.2.3.3, 4.2.3.8, 4.2.3.9, 4.2.3.11, 4.3.2.4.3, 4.3.2.6.3</t>
    </r>
  </si>
  <si>
    <r>
      <t>·</t>
    </r>
    <r>
      <rPr>
        <sz val="7"/>
        <color rgb="FF000000"/>
        <rFont val="Times New Roman"/>
        <family val="1"/>
      </rPr>
      <t xml:space="preserve">       </t>
    </r>
    <r>
      <rPr>
        <b/>
        <sz val="10"/>
        <color theme="1"/>
        <rFont val="Times New Roman"/>
        <family val="1"/>
      </rPr>
      <t>NIST SP 800-53 Rev. 4</t>
    </r>
    <r>
      <rPr>
        <sz val="10"/>
        <color theme="1"/>
        <rFont val="Times New Roman"/>
        <family val="1"/>
      </rPr>
      <t xml:space="preserve"> PM-9, PM-11</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</si>
  <si>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</si>
  <si>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</si>
  <si>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t>
    </r>
    <r>
      <rPr>
        <sz val="7"/>
        <color theme="1"/>
        <rFont val="Times New Roman"/>
        <family val="1"/>
      </rPr>
      <t xml:space="preserve">       </t>
    </r>
    <r>
      <rPr>
        <b/>
        <sz val="10"/>
        <color rgb="FF000000"/>
        <rFont val="Times New Roman"/>
        <family val="1"/>
      </rPr>
      <t xml:space="preserve">CCS CSC </t>
    </r>
    <r>
      <rPr>
        <sz val="10"/>
        <color rgb="FF000000"/>
        <rFont val="Times New Roman"/>
        <family val="1"/>
      </rPr>
      <t>4</t>
    </r>
  </si>
  <si>
    <r>
      <t>·</t>
    </r>
    <r>
      <rPr>
        <sz val="7"/>
        <color theme="1"/>
        <rFont val="Times New Roman"/>
        <family val="1"/>
      </rPr>
      <t xml:space="preserve">       </t>
    </r>
    <r>
      <rPr>
        <b/>
        <sz val="10"/>
        <color rgb="FF000000"/>
        <rFont val="Times New Roman"/>
        <family val="1"/>
      </rPr>
      <t xml:space="preserve">COBIT 5 </t>
    </r>
    <r>
      <rPr>
        <sz val="10"/>
        <color theme="1"/>
        <rFont val="Times New Roman"/>
        <family val="1"/>
      </rPr>
      <t>APO12.01, APO12.02, APO12.03, APO12.04</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</si>
  <si>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4.2.3, 4.2.3.7, 4.2.3.9, 4.2.3.12</t>
    </r>
  </si>
  <si>
    <r>
      <t>·</t>
    </r>
    <r>
      <rPr>
        <sz val="7"/>
        <color rgb="FF000000"/>
        <rFont val="Times New Roman"/>
        <family val="1"/>
      </rPr>
      <t xml:space="preserve">       </t>
    </r>
    <r>
      <rPr>
        <b/>
        <sz val="10"/>
        <color rgb="FF000000"/>
        <rFont val="Times New Roman"/>
        <family val="1"/>
      </rPr>
      <t>ISO/IEC 27001:2013</t>
    </r>
    <r>
      <rPr>
        <sz val="10"/>
        <color rgb="FF000000"/>
        <rFont val="Times New Roman"/>
        <family val="1"/>
      </rPr>
      <t xml:space="preserve"> A.12.6.1, A.18.2.3</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</si>
  <si>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</si>
  <si>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ID.RA-2: </t>
    </r>
    <r>
      <rPr>
        <sz val="10"/>
        <color rgb="FF000000"/>
        <rFont val="Times New Roman"/>
        <family val="1"/>
      </rPr>
      <t>Threat and vulnerability information is received from information sharing forums and sources</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</si>
  <si>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4.2.3, 4.2.3.9, 4.2.3.12</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</si>
  <si>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A.6.1.4</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</si>
  <si>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PM-15, </t>
    </r>
    <r>
      <rPr>
        <sz val="10"/>
        <color rgb="FF000000"/>
        <rFont val="Times New Roman"/>
        <family val="1"/>
      </rPr>
      <t>PM-16, SI-5</t>
    </r>
  </si>
  <si>
    <r>
      <t xml:space="preserve">ID.RA-3: </t>
    </r>
    <r>
      <rPr>
        <sz val="10"/>
        <color rgb="FF000000"/>
        <rFont val="Times New Roman"/>
        <family val="1"/>
      </rPr>
      <t>Threats, both internal and external, are identified and documented</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</si>
  <si>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</si>
  <si>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xml:space="preserve">ID.RA-4: </t>
    </r>
    <r>
      <rPr>
        <sz val="10"/>
        <color rgb="FF000000"/>
        <rFont val="Times New Roman"/>
        <family val="1"/>
      </rPr>
      <t>Potential business impacts and likelihoods are identified</t>
    </r>
  </si>
  <si>
    <r>
      <t>·</t>
    </r>
    <r>
      <rPr>
        <sz val="7"/>
        <color theme="1"/>
        <rFont val="Times New Roman"/>
        <family val="1"/>
      </rPr>
      <t xml:space="preserve">       </t>
    </r>
    <r>
      <rPr>
        <b/>
        <sz val="10"/>
        <color theme="1"/>
        <rFont val="Times New Roman"/>
        <family val="1"/>
      </rPr>
      <t>COBIT 5</t>
    </r>
    <r>
      <rPr>
        <sz val="10"/>
        <color theme="1"/>
        <rFont val="Times New Roman"/>
        <family val="1"/>
      </rPr>
      <t xml:space="preserve"> DSS04.02</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</si>
  <si>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PM-9, PM-11, SA-14</t>
    </r>
  </si>
  <si>
    <r>
      <t>ID.RA-5</t>
    </r>
    <r>
      <rPr>
        <sz val="10"/>
        <color rgb="FF000000"/>
        <rFont val="Times New Roman"/>
        <family val="1"/>
      </rPr>
      <t>: Threats, vulnerabilities, likelihoods, and impacts are used to determine risk</t>
    </r>
  </si>
  <si>
    <r>
      <t>·</t>
    </r>
    <r>
      <rPr>
        <sz val="7"/>
        <color theme="1"/>
        <rFont val="Times New Roman"/>
        <family val="1"/>
      </rPr>
      <t xml:space="preserve">       </t>
    </r>
    <r>
      <rPr>
        <b/>
        <sz val="10"/>
        <color theme="1"/>
        <rFont val="Times New Roman"/>
        <family val="1"/>
      </rPr>
      <t>COBIT 5</t>
    </r>
    <r>
      <rPr>
        <sz val="10"/>
        <color theme="1"/>
        <rFont val="Times New Roman"/>
        <family val="1"/>
      </rPr>
      <t xml:space="preserve"> APO12.02</t>
    </r>
  </si>
  <si>
    <r>
      <t>·</t>
    </r>
    <r>
      <rPr>
        <sz val="7"/>
        <color theme="1"/>
        <rFont val="Times New Roman"/>
        <family val="1"/>
      </rPr>
      <t xml:space="preserve">       </t>
    </r>
    <r>
      <rPr>
        <b/>
        <sz val="10"/>
        <color rgb="FF000000"/>
        <rFont val="Times New Roman"/>
        <family val="1"/>
      </rPr>
      <t xml:space="preserve">ISO/IEC 27001:2013 </t>
    </r>
    <r>
      <rPr>
        <sz val="10"/>
        <color rgb="FF000000"/>
        <rFont val="Times New Roman"/>
        <family val="1"/>
      </rPr>
      <t>A.12.6.1</t>
    </r>
  </si>
  <si>
    <r>
      <t>·</t>
    </r>
    <r>
      <rPr>
        <sz val="7"/>
        <color theme="1"/>
        <rFont val="Times New Roman"/>
        <family val="1"/>
      </rPr>
      <t xml:space="preserve">       </t>
    </r>
    <r>
      <rPr>
        <b/>
        <sz val="10"/>
        <color theme="1"/>
        <rFont val="Times New Roman"/>
        <family val="1"/>
      </rPr>
      <t>NIST SP 800-53 Rev. 4</t>
    </r>
    <r>
      <rPr>
        <sz val="10"/>
        <color theme="1"/>
        <rFont val="Times New Roman"/>
        <family val="1"/>
      </rPr>
      <t xml:space="preserve"> RA-2, RA-3, PM-16</t>
    </r>
  </si>
  <si>
    <r>
      <t xml:space="preserve">ID.RA-6: </t>
    </r>
    <r>
      <rPr>
        <sz val="10"/>
        <color rgb="FF000000"/>
        <rFont val="Times New Roman"/>
        <family val="1"/>
      </rPr>
      <t>Risk responses are identified and prioritized</t>
    </r>
  </si>
  <si>
    <r>
      <t>·</t>
    </r>
    <r>
      <rPr>
        <sz val="7"/>
        <color theme="1"/>
        <rFont val="Times New Roman"/>
        <family val="1"/>
      </rPr>
      <t xml:space="preserve">       </t>
    </r>
    <r>
      <rPr>
        <b/>
        <sz val="10"/>
        <color theme="1"/>
        <rFont val="Times New Roman"/>
        <family val="1"/>
      </rPr>
      <t>COBIT 5</t>
    </r>
    <r>
      <rPr>
        <sz val="10"/>
        <color theme="1"/>
        <rFont val="Times New Roman"/>
        <family val="1"/>
      </rPr>
      <t xml:space="preserve"> APO12.05, APO13.02</t>
    </r>
  </si>
  <si>
    <r>
      <t>·</t>
    </r>
    <r>
      <rPr>
        <sz val="7"/>
        <color theme="1"/>
        <rFont val="Times New Roman"/>
        <family val="1"/>
      </rPr>
      <t xml:space="preserve">       </t>
    </r>
    <r>
      <rPr>
        <b/>
        <sz val="10"/>
        <color theme="1"/>
        <rFont val="Times New Roman"/>
        <family val="1"/>
      </rPr>
      <t>NIST SP 800-53 Rev. 4</t>
    </r>
    <r>
      <rPr>
        <sz val="10"/>
        <color theme="1"/>
        <rFont val="Times New Roman"/>
        <family val="1"/>
      </rPr>
      <t xml:space="preserve"> PM-4, PM-9</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</si>
  <si>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</si>
  <si>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</si>
  <si>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APO12.04, APO12.05, APO13.02, BAI02.03, BAI04.02</t>
    </r>
    <r>
      <rPr>
        <b/>
        <sz val="10"/>
        <color theme="1"/>
        <rFont val="Times New Roman"/>
        <family val="1"/>
      </rPr>
      <t xml:space="preserve"> </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</si>
  <si>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4.3.4.2</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</si>
  <si>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</si>
  <si>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ID.RM-2: </t>
    </r>
    <r>
      <rPr>
        <sz val="10"/>
        <color rgb="FF000000"/>
        <rFont val="Times New Roman"/>
        <family val="1"/>
      </rPr>
      <t>Organizational risk tolerance is determined and clearly expressed</t>
    </r>
  </si>
  <si>
    <r>
      <t>·</t>
    </r>
    <r>
      <rPr>
        <sz val="7"/>
        <color rgb="FF000000"/>
        <rFont val="Times New Roman"/>
        <family val="1"/>
      </rPr>
      <t xml:space="preserve">       </t>
    </r>
    <r>
      <rPr>
        <b/>
        <sz val="10"/>
        <color rgb="FF000000"/>
        <rFont val="Times New Roman"/>
        <family val="1"/>
      </rPr>
      <t xml:space="preserve">COBIT 5 </t>
    </r>
    <r>
      <rPr>
        <sz val="10"/>
        <color theme="1"/>
        <rFont val="Times New Roman"/>
        <family val="1"/>
      </rPr>
      <t>APO12.06</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</si>
  <si>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4.3.2.6.5</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</si>
  <si>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</si>
  <si>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ID.RM-3</t>
    </r>
    <r>
      <rPr>
        <sz val="10"/>
        <color rgb="FF000000"/>
        <rFont val="Times New Roman"/>
        <family val="1"/>
      </rPr>
      <t>: The organization’s determination of risk tolerance is informed by its role in critical infrastructure and sector specific risk analysis</t>
    </r>
  </si>
  <si>
    <r>
      <t>·</t>
    </r>
    <r>
      <rPr>
        <sz val="7"/>
        <color theme="1"/>
        <rFont val="Times New Roman"/>
        <family val="1"/>
      </rPr>
      <t xml:space="preserve">       </t>
    </r>
    <r>
      <rPr>
        <b/>
        <sz val="10"/>
        <color theme="1"/>
        <rFont val="Times New Roman"/>
        <family val="1"/>
      </rPr>
      <t xml:space="preserve">NIST SP 800-53 Rev. 4 </t>
    </r>
    <r>
      <rPr>
        <sz val="10"/>
        <color theme="1"/>
        <rFont val="Times New Roman"/>
        <family val="1"/>
      </rPr>
      <t>PM-8, PM-9, PM-11, SA-14</t>
    </r>
  </si>
  <si>
    <t>PROTECT (PR)</t>
  </si>
  <si>
    <r>
      <t xml:space="preserve">Access Control (PR.AC): </t>
    </r>
    <r>
      <rPr>
        <sz val="10"/>
        <color theme="1"/>
        <rFont val="Times New Roman"/>
        <family val="1"/>
      </rPr>
      <t>Access to assets and associated facilities is limited to authorized users, processes, or devices, and to authorized activities and transactions.</t>
    </r>
  </si>
  <si>
    <r>
      <t xml:space="preserve">PR.AC-1: </t>
    </r>
    <r>
      <rPr>
        <sz val="10"/>
        <color rgb="FF000000"/>
        <rFont val="Times New Roman"/>
        <family val="1"/>
      </rPr>
      <t>Identities and credentials are managed for authorized devices and users</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</si>
  <si>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16</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</si>
  <si>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DSS05.04, DSS06.03</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</si>
  <si>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4.3.3.5.1</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</si>
  <si>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1.1, SR 1.2, SR 1.3, SR 1.4, SR 1.5, SR 1.7, SR 1.8, SR 1.9</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</si>
  <si>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A.9.2.1, A.9.2.2, A.9.2.4, A.9.3.1, A.9.4.2, A.9.4.3</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</si>
  <si>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IA Family</t>
    </r>
  </si>
  <si>
    <r>
      <t xml:space="preserve">PR.AC-2: </t>
    </r>
    <r>
      <rPr>
        <sz val="10"/>
        <color rgb="FF000000"/>
        <rFont val="Times New Roman"/>
        <family val="1"/>
      </rPr>
      <t>Physical access to assets is managed and protected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</si>
  <si>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DSS01.04, DSS05.05</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</si>
  <si>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4.3.3.3.2, 4.3.3.3.8</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</si>
  <si>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 xml:space="preserve">A.11.1.1, A.11.1.2, A.11.1.4, A.11.1.6, A.11.2.3 </t>
    </r>
  </si>
  <si>
    <r>
      <t>·</t>
    </r>
    <r>
      <rPr>
        <sz val="7"/>
        <color rgb="FF000000"/>
        <rFont val="Times New Roman"/>
        <family val="1"/>
      </rPr>
      <t xml:space="preserve">       </t>
    </r>
    <r>
      <rPr>
        <b/>
        <sz val="10"/>
        <color rgb="FF000000"/>
        <rFont val="Times New Roman"/>
        <family val="1"/>
      </rPr>
      <t xml:space="preserve">NIST SP 800-53 Rev. 4 </t>
    </r>
    <r>
      <rPr>
        <sz val="10"/>
        <color rgb="FF000000"/>
        <rFont val="Times New Roman"/>
        <family val="1"/>
      </rPr>
      <t>PE-2, PE-3, PE-4, PE-5, PE-6, PE-9</t>
    </r>
  </si>
  <si>
    <r>
      <t xml:space="preserve">PR.AC-3: </t>
    </r>
    <r>
      <rPr>
        <sz val="10"/>
        <color rgb="FF000000"/>
        <rFont val="Times New Roman"/>
        <family val="1"/>
      </rPr>
      <t>Remote access is managed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</si>
  <si>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APO13.01, DSS01.04, DSS05.03</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</si>
  <si>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4.3.3.6.6</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</si>
  <si>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1.13, SR 2.6</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</si>
  <si>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A.6.2.2, A.13.1.1, A.13.2.1</t>
    </r>
  </si>
  <si>
    <r>
      <t>·</t>
    </r>
    <r>
      <rPr>
        <sz val="7"/>
        <color rgb="FF000000"/>
        <rFont val="Times New Roman"/>
        <family val="1"/>
      </rPr>
      <t xml:space="preserve">       </t>
    </r>
    <r>
      <rPr>
        <b/>
        <sz val="10"/>
        <color rgb="FF000000"/>
        <rFont val="Times New Roman"/>
        <family val="1"/>
      </rPr>
      <t xml:space="preserve">NIST SP 800-53 Rev. 4 </t>
    </r>
    <r>
      <rPr>
        <sz val="10"/>
        <color rgb="FF000000"/>
        <rFont val="Times New Roman"/>
        <family val="1"/>
      </rPr>
      <t>AC‑17, AC-19, AC-20</t>
    </r>
  </si>
  <si>
    <r>
      <t xml:space="preserve">PR.AC-4: </t>
    </r>
    <r>
      <rPr>
        <sz val="10"/>
        <color rgb="FF000000"/>
        <rFont val="Times New Roman"/>
        <family val="1"/>
      </rPr>
      <t>Access permissions are managed, incorporating the principles of least privilege and separation of duties</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</si>
  <si>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12, 15 </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</si>
  <si>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4.3.3.7.3</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</si>
  <si>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2.1</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</si>
  <si>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A.6.1.2, A.9.1.2, A.9.2.3, A.9.4.1, A.9.4.4</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</si>
  <si>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t>
    </r>
    <r>
      <rPr>
        <sz val="10"/>
        <color rgb="FF000000"/>
        <rFont val="Times New Roman"/>
        <family val="1"/>
      </rPr>
      <t>AC-3, AC-5, AC-6, AC-16</t>
    </r>
  </si>
  <si>
    <r>
      <t xml:space="preserve">PR.AC-5: </t>
    </r>
    <r>
      <rPr>
        <sz val="10"/>
        <color rgb="FF000000"/>
        <rFont val="Times New Roman"/>
        <family val="1"/>
      </rPr>
      <t>Network integrity is protected, incorporating network segregation where appropriate</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</si>
  <si>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4.3.3.4</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</si>
  <si>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3.1, SR 3.8</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</si>
  <si>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</si>
  <si>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AC-4, SC-7</t>
    </r>
  </si>
  <si>
    <r>
      <t xml:space="preserve">Awareness and Training (PR.AT): </t>
    </r>
    <r>
      <rPr>
        <sz val="10"/>
        <color theme="1"/>
        <rFont val="Times New Roman"/>
        <family val="1"/>
      </rPr>
      <t>The organization’s personnel and partners are provided cybersecurity awareness education and are adequately trained to perform their information 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</si>
  <si>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</si>
  <si>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9</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</si>
  <si>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APO07.03, BAI05.07</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</si>
  <si>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4.3.2.4.2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</si>
  <si>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A.7.2.2</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</si>
  <si>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</si>
  <si>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xml:space="preserve">PR.AT-2: </t>
    </r>
    <r>
      <rPr>
        <sz val="10"/>
        <color rgb="FF000000"/>
        <rFont val="Times New Roman"/>
        <family val="1"/>
      </rPr>
      <t xml:space="preserve">Privileged users understand roles &amp; responsibilities </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</si>
  <si>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9 </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</si>
  <si>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APO07.02, DSS06.03</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</si>
  <si>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4.3.2.4.2, 4.3.2.4.3</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</si>
  <si>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</si>
  <si>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</si>
  <si>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xml:space="preserve">PR.AT-3: </t>
    </r>
    <r>
      <rPr>
        <sz val="10"/>
        <color rgb="FF000000"/>
        <rFont val="Times New Roman"/>
        <family val="1"/>
      </rPr>
      <t xml:space="preserve">Third-party stakeholders (e.g., suppliers, customers, partners) understand roles &amp; responsibilities </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</si>
  <si>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CSC</t>
    </r>
    <r>
      <rPr>
        <sz val="10"/>
        <color rgb="FF000000"/>
        <rFont val="Times New Roman"/>
        <family val="1"/>
      </rPr>
      <t xml:space="preserve"> 9</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</si>
  <si>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APO07.03, APO10.04, APO10.05</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</si>
  <si>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A.7.2.2</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</si>
  <si>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t>
    </r>
  </si>
  <si>
    <r>
      <t xml:space="preserve">PR.AT-4: </t>
    </r>
    <r>
      <rPr>
        <sz val="10"/>
        <color rgb="FF000000"/>
        <rFont val="Times New Roman"/>
        <family val="1"/>
      </rPr>
      <t xml:space="preserve">Senior executives understand roles &amp; responsibilities </t>
    </r>
  </si>
  <si>
    <r>
      <t>·</t>
    </r>
    <r>
      <rPr>
        <sz val="7"/>
        <color theme="1"/>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CSC</t>
    </r>
    <r>
      <rPr>
        <sz val="10"/>
        <color rgb="FF000000"/>
        <rFont val="Times New Roman"/>
        <family val="1"/>
      </rPr>
      <t xml:space="preserve"> 9</t>
    </r>
  </si>
  <si>
    <r>
      <t>·</t>
    </r>
    <r>
      <rPr>
        <sz val="7"/>
        <color theme="1"/>
        <rFont val="Times New Roman"/>
        <family val="1"/>
      </rPr>
      <t xml:space="preserve">       </t>
    </r>
    <r>
      <rPr>
        <b/>
        <sz val="10"/>
        <color rgb="FF000000"/>
        <rFont val="Times New Roman"/>
        <family val="1"/>
      </rPr>
      <t>COBIT 5</t>
    </r>
    <r>
      <rPr>
        <sz val="10"/>
        <color rgb="FF000000"/>
        <rFont val="Times New Roman"/>
        <family val="1"/>
      </rPr>
      <t xml:space="preserve"> APO07.03</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</si>
  <si>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4.3.2.4.2</t>
    </r>
  </si>
  <si>
    <r>
      <t>·</t>
    </r>
    <r>
      <rPr>
        <sz val="7"/>
        <color rgb="FF000000"/>
        <rFont val="Times New Roman"/>
        <family val="1"/>
      </rPr>
      <t xml:space="preserve">       </t>
    </r>
    <r>
      <rPr>
        <b/>
        <sz val="10"/>
        <color rgb="FF000000"/>
        <rFont val="Times New Roman"/>
        <family val="1"/>
      </rPr>
      <t xml:space="preserve">ISO/IEC 27001:2013 </t>
    </r>
    <r>
      <rPr>
        <sz val="10"/>
        <color theme="1"/>
        <rFont val="Times New Roman"/>
        <family val="1"/>
      </rPr>
      <t xml:space="preserve">A.6.1.1, A.7.2.2, </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</si>
  <si>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</si>
  <si>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xml:space="preserve">PR.AT-5: </t>
    </r>
    <r>
      <rPr>
        <sz val="10"/>
        <color rgb="FF000000"/>
        <rFont val="Times New Roman"/>
        <family val="1"/>
      </rPr>
      <t xml:space="preserve">Physical and information security personnel understand roles &amp; responsibilities </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</si>
  <si>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APO07.03</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</si>
  <si>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</si>
  <si>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</si>
  <si>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t>
    </r>
    <r>
      <rPr>
        <sz val="7"/>
        <color theme="1"/>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17</t>
    </r>
  </si>
  <si>
    <r>
      <t>·</t>
    </r>
    <r>
      <rPr>
        <sz val="7"/>
        <color theme="1"/>
        <rFont val="Times New Roman"/>
        <family val="1"/>
      </rPr>
      <t xml:space="preserve">       </t>
    </r>
    <r>
      <rPr>
        <b/>
        <sz val="10"/>
        <color rgb="FF000000"/>
        <rFont val="Times New Roman"/>
        <family val="1"/>
      </rPr>
      <t>COBIT 5</t>
    </r>
    <r>
      <rPr>
        <sz val="10"/>
        <color rgb="FF000000"/>
        <rFont val="Times New Roman"/>
        <family val="1"/>
      </rPr>
      <t xml:space="preserve"> APO01.06, BAI02.01, BAI06.01, DSS06.06</t>
    </r>
  </si>
  <si>
    <r>
      <t>·</t>
    </r>
    <r>
      <rPr>
        <sz val="7"/>
        <color theme="1"/>
        <rFont val="Times New Roman"/>
        <family val="1"/>
      </rPr>
      <t xml:space="preserve">       </t>
    </r>
    <r>
      <rPr>
        <b/>
        <sz val="10"/>
        <color rgb="FF000000"/>
        <rFont val="Times New Roman"/>
        <family val="1"/>
      </rPr>
      <t>ISA 62443-3-3:2013</t>
    </r>
    <r>
      <rPr>
        <sz val="10"/>
        <color rgb="FF000000"/>
        <rFont val="Times New Roman"/>
        <family val="1"/>
      </rPr>
      <t xml:space="preserve"> SR 3.4, SR 4.1</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</si>
  <si>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A.8.2.3</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</si>
  <si>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SC-28</t>
    </r>
  </si>
  <si>
    <r>
      <t xml:space="preserve">PR.DS-2: </t>
    </r>
    <r>
      <rPr>
        <sz val="10"/>
        <color rgb="FF000000"/>
        <rFont val="Times New Roman"/>
        <family val="1"/>
      </rPr>
      <t>Data-in-transit is protected</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</si>
  <si>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17</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</si>
  <si>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APO01.06, DSS06.06</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</si>
  <si>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3.1, SR 3.8, SR 4.1, SR 4.2</t>
    </r>
  </si>
  <si>
    <r>
      <t>·</t>
    </r>
    <r>
      <rPr>
        <sz val="7"/>
        <color rgb="FF000000"/>
        <rFont val="Times New Roman"/>
        <family val="1"/>
      </rPr>
      <t xml:space="preserve">       </t>
    </r>
    <r>
      <rPr>
        <b/>
        <sz val="10"/>
        <color rgb="FF000000"/>
        <rFont val="Times New Roman"/>
        <family val="1"/>
      </rPr>
      <t xml:space="preserve">ISO/IEC 27001:2013 </t>
    </r>
    <r>
      <rPr>
        <sz val="10"/>
        <color theme="1"/>
        <rFont val="Times New Roman"/>
        <family val="1"/>
      </rPr>
      <t>A.8.2.3, A.13.1.1, A.13.2.1, A.13.2.3, A.14.1.2, A.14.1.3</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</si>
  <si>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t>
    </r>
  </si>
  <si>
    <r>
      <t xml:space="preserve">PR.DS-3: </t>
    </r>
    <r>
      <rPr>
        <sz val="10"/>
        <color rgb="FF000000"/>
        <rFont val="Times New Roman"/>
        <family val="1"/>
      </rPr>
      <t>Assets are formally managed throughout removal, transfers, and disposition</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</si>
  <si>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BAI09.03</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</si>
  <si>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4. 4.3.3.3.9, 4.3.4.4.1</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</si>
  <si>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4.2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</si>
  <si>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A.8.2.3, A.8.3.1, A.8.3.2, A.8.3.3, A.11.2.7</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</si>
  <si>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CM-8, MP-6, PE-16</t>
    </r>
  </si>
  <si>
    <r>
      <t xml:space="preserve">PR.DS-4: </t>
    </r>
    <r>
      <rPr>
        <sz val="10"/>
        <color rgb="FF000000"/>
        <rFont val="Times New Roman"/>
        <family val="1"/>
      </rPr>
      <t>Adequate capacity to ensure availability is maintained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</si>
  <si>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APO13.01</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</si>
  <si>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7.1, SR 7.2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</si>
  <si>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A.12.3.1</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</si>
  <si>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AU-4, CP-2, SC-5</t>
    </r>
  </si>
  <si>
    <r>
      <t xml:space="preserve">PR.DS-5: </t>
    </r>
    <r>
      <rPr>
        <sz val="10"/>
        <color rgb="FF000000"/>
        <rFont val="Times New Roman"/>
        <family val="1"/>
      </rPr>
      <t>Protections against data leaks are implemented</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</si>
  <si>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17</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</si>
  <si>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APO01.06</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</si>
  <si>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5.2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</si>
  <si>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A.13.1.3, A.13.2.1, A.13.2.3, A.13.2.4, A.14.1.2, A.14.1.3</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</si>
  <si>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AC-4, AC-5, AC-6, PE-19, PS-3, PS-6, SC-7, SC-8, SC-13, SC-31, SI-4</t>
    </r>
  </si>
  <si>
    <r>
      <t xml:space="preserve">PR.DS-6: </t>
    </r>
    <r>
      <rPr>
        <sz val="10"/>
        <color rgb="FF000000"/>
        <rFont val="Times New Roman"/>
        <family val="1"/>
      </rPr>
      <t>Integrity checking mechanisms are used to verify software, firmware, and information integrity</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</si>
  <si>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3.1, SR 3.3, SR 3.4, SR 3.8</t>
    </r>
  </si>
  <si>
    <r>
      <t>·</t>
    </r>
    <r>
      <rPr>
        <sz val="7"/>
        <color rgb="FF000000"/>
        <rFont val="Times New Roman"/>
        <family val="1"/>
      </rPr>
      <t xml:space="preserve">       </t>
    </r>
    <r>
      <rPr>
        <b/>
        <sz val="10"/>
        <color rgb="FF000000"/>
        <rFont val="Times New Roman"/>
        <family val="1"/>
      </rPr>
      <t xml:space="preserve">ISO/IEC 27001:2013 </t>
    </r>
    <r>
      <rPr>
        <sz val="10"/>
        <color theme="1"/>
        <rFont val="Times New Roman"/>
        <family val="1"/>
      </rPr>
      <t>A.12.2.1, A.12.5.1, A.14.1.2, A.14.1.3</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</si>
  <si>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SI-7</t>
    </r>
  </si>
  <si>
    <r>
      <t xml:space="preserve">PR.DS-7: </t>
    </r>
    <r>
      <rPr>
        <sz val="10"/>
        <color rgb="FF000000"/>
        <rFont val="Times New Roman"/>
        <family val="1"/>
      </rPr>
      <t>The development and testing environment(s) are separate from the production environment</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</si>
  <si>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BAI07.04</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</si>
  <si>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A.12.1.4</t>
    </r>
  </si>
  <si>
    <r>
      <t>·</t>
    </r>
    <r>
      <rPr>
        <sz val="7"/>
        <color rgb="FF000000"/>
        <rFont val="Times New Roman"/>
        <family val="1"/>
      </rPr>
      <t xml:space="preserve">       </t>
    </r>
    <r>
      <rPr>
        <b/>
        <sz val="10"/>
        <color rgb="FF000000"/>
        <rFont val="Times New Roman"/>
        <family val="1"/>
      </rPr>
      <t xml:space="preserve">NIST SP 800-53 Rev. 4 </t>
    </r>
    <r>
      <rPr>
        <sz val="10"/>
        <color rgb="FF000000"/>
        <rFont val="Times New Roman"/>
        <family val="1"/>
      </rPr>
      <t>CM-2</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</si>
  <si>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</si>
  <si>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</si>
  <si>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3, 10</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</si>
  <si>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BAI10.01, BAI10.02, BAI10.03, BAI10.05</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</si>
  <si>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4.3.4.3.2, 4.3.4.3.3</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</si>
  <si>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7.6</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</si>
  <si>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A.12.1.2, A.12.5.1, A.12.6.2, A.14.2.2, A.14.2.3, A.14.2.4</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</si>
  <si>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</si>
  <si>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xml:space="preserve">PR.IP-2: </t>
    </r>
    <r>
      <rPr>
        <sz val="10"/>
        <color rgb="FF000000"/>
        <rFont val="Times New Roman"/>
        <family val="1"/>
      </rPr>
      <t>A System Development Life Cycle to manage systems is implemented</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</si>
  <si>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4.3.4.3.3</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</si>
  <si>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A.6.1.5, A.14.1.1, A.14.2.1, A.14.2.5</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</si>
  <si>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SA-3, SA-4, SA-8, SA-10, SA-11, SA-12, SA-15, SA-17, PL-8</t>
    </r>
  </si>
  <si>
    <r>
      <t xml:space="preserve">PR.IP-3: </t>
    </r>
    <r>
      <rPr>
        <sz val="10"/>
        <color rgb="FF000000"/>
        <rFont val="Times New Roman"/>
        <family val="1"/>
      </rPr>
      <t>Configuration change control processes are in place</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</si>
  <si>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BAI06.01, BAI01.06</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</si>
  <si>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</si>
  <si>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xml:space="preserve">PR.IP-4: </t>
    </r>
    <r>
      <rPr>
        <sz val="10"/>
        <color rgb="FF000000"/>
        <rFont val="Times New Roman"/>
        <family val="1"/>
      </rPr>
      <t>Backups of information are conducted, maintained, and tested periodically</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</si>
  <si>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 xml:space="preserve">APO13.01 </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</si>
  <si>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4.3.4.3.9</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</si>
  <si>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7.3, SR 7.4</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</si>
  <si>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A.17.1.2A.17.1.3, A.18.1.3</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</si>
  <si>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</si>
  <si>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PR.IP-5: </t>
    </r>
    <r>
      <rPr>
        <sz val="10"/>
        <color rgb="FF000000"/>
        <rFont val="Times New Roman"/>
        <family val="1"/>
      </rPr>
      <t>Policy and regulations regarding the physical operating environment for organizational assets are met</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</si>
  <si>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DSS01.04, DSS05.05</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</si>
  <si>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4.3.3.3.1 4.3.3.3.2, 4.3.3.3.3, 4.3.3.3.5, 4.3.3.3.6</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</si>
  <si>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A.11.1.4, A.11.2.1, A.11.2.2, A.11.2.3</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</si>
  <si>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</si>
  <si>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PR.IP-6: </t>
    </r>
    <r>
      <rPr>
        <sz val="10"/>
        <color rgb="FF000000"/>
        <rFont val="Times New Roman"/>
        <family val="1"/>
      </rPr>
      <t>Data is destroyed according to policy</t>
    </r>
  </si>
  <si>
    <r>
      <t>·</t>
    </r>
    <r>
      <rPr>
        <sz val="7"/>
        <color theme="1"/>
        <rFont val="Times New Roman"/>
        <family val="1"/>
      </rPr>
      <t xml:space="preserve">       </t>
    </r>
    <r>
      <rPr>
        <b/>
        <sz val="10"/>
        <color theme="1"/>
        <rFont val="Times New Roman"/>
        <family val="1"/>
      </rPr>
      <t xml:space="preserve">COBIT 5 </t>
    </r>
    <r>
      <rPr>
        <sz val="10"/>
        <color theme="1"/>
        <rFont val="Times New Roman"/>
        <family val="1"/>
      </rPr>
      <t>BAI09.03</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</si>
  <si>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4.3.4.4.4</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</si>
  <si>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4.2</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</si>
  <si>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A.8.2.3, A.8.3.1, A.8.3.2, A.11.2.7</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</si>
  <si>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MP-6</t>
    </r>
  </si>
  <si>
    <r>
      <t xml:space="preserve">PR.IP-7: </t>
    </r>
    <r>
      <rPr>
        <sz val="10"/>
        <color rgb="FF000000"/>
        <rFont val="Times New Roman"/>
        <family val="1"/>
      </rPr>
      <t>Protection processes are continuously improved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</si>
  <si>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APO11.06, DSS04.05</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</si>
  <si>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4.4.3.1, 4.4.3.2, 4.4.3.3, 4.4.3.4, 4.4.3.5, 4.4.3.6, 4.4.3.7, 4.4.3.8</t>
    </r>
  </si>
  <si>
    <r>
      <t>·</t>
    </r>
    <r>
      <rPr>
        <sz val="7"/>
        <color theme="1"/>
        <rFont val="Times New Roman"/>
        <family val="1"/>
      </rPr>
      <t xml:space="preserve">      </t>
    </r>
    <r>
      <rPr>
        <b/>
        <sz val="10"/>
        <color theme="1"/>
        <rFont val="Times New Roman"/>
        <family val="1"/>
      </rPr>
      <t xml:space="preserve">NIST SP 800-53 Rev. 4 </t>
    </r>
    <r>
      <rPr>
        <sz val="10"/>
        <color theme="1"/>
        <rFont val="Times New Roman"/>
        <family val="1"/>
      </rPr>
      <t>CA-2, CA-7, CP-2, IR-8, PL-2, PM-6</t>
    </r>
  </si>
  <si>
    <r>
      <t xml:space="preserve">PR.IP-8: </t>
    </r>
    <r>
      <rPr>
        <sz val="10"/>
        <color rgb="FF000000"/>
        <rFont val="Times New Roman"/>
        <family val="1"/>
      </rPr>
      <t>Effectiveness of protection technologies is shared with appropriate parties</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</si>
  <si>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 xml:space="preserve">A.16.1.6 </t>
    </r>
  </si>
  <si>
    <r>
      <t>·</t>
    </r>
    <r>
      <rPr>
        <sz val="7"/>
        <color theme="1"/>
        <rFont val="Times New Roman"/>
        <family val="1"/>
      </rPr>
      <t xml:space="preserve">       </t>
    </r>
    <r>
      <rPr>
        <b/>
        <sz val="10"/>
        <color theme="1"/>
        <rFont val="Times New Roman"/>
        <family val="1"/>
      </rPr>
      <t>NIST SP 800-53 Rev. 4</t>
    </r>
    <r>
      <rPr>
        <sz val="10"/>
        <color theme="1"/>
        <rFont val="Times New Roman"/>
        <family val="1"/>
      </rPr>
      <t xml:space="preserve"> AC-21, CA-7, SI-4</t>
    </r>
  </si>
  <si>
    <r>
      <t xml:space="preserve">PR.IP-9: </t>
    </r>
    <r>
      <rPr>
        <sz val="10"/>
        <color rgb="FF000000"/>
        <rFont val="Times New Roman"/>
        <family val="1"/>
      </rPr>
      <t>Response plans (Incident Response and Business Continuity) and recovery plans (Incident Recovery and Disaster Recovery) are in place and managed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</si>
  <si>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DSS04.03</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</si>
  <si>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4.3.2.5.3, 4.3.4.5.1 </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</si>
  <si>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</si>
  <si>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IR-8</t>
    </r>
  </si>
  <si>
    <r>
      <t xml:space="preserve">PR.IP-10: </t>
    </r>
    <r>
      <rPr>
        <sz val="10"/>
        <color rgb="FF000000"/>
        <rFont val="Times New Roman"/>
        <family val="1"/>
      </rPr>
      <t>Response and recovery plans are tested</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</si>
  <si>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4.3.2.5.7, 4.3.4.5.11</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</si>
  <si>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3.3</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</si>
  <si>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A.17.1.3</t>
    </r>
  </si>
  <si>
    <r>
      <t>·</t>
    </r>
    <r>
      <rPr>
        <sz val="7"/>
        <color theme="1"/>
        <rFont val="Times New Roman"/>
        <family val="1"/>
      </rPr>
      <t xml:space="preserve">       </t>
    </r>
    <r>
      <rPr>
        <b/>
        <sz val="10"/>
        <color theme="1"/>
        <rFont val="Times New Roman"/>
        <family val="1"/>
      </rPr>
      <t>NIST SP 800-53 Rev.4</t>
    </r>
    <r>
      <rPr>
        <sz val="10"/>
        <color theme="1"/>
        <rFont val="Times New Roman"/>
        <family val="1"/>
      </rPr>
      <t xml:space="preserve"> CP-4, IR-3, PM-14</t>
    </r>
  </si>
  <si>
    <r>
      <t xml:space="preserve">PR.IP-11: </t>
    </r>
    <r>
      <rPr>
        <sz val="10"/>
        <color rgb="FF000000"/>
        <rFont val="Times New Roman"/>
        <family val="1"/>
      </rPr>
      <t>Cybersecurity is included in human resources practices (e.g., deprovisioning, personnel screening)</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</si>
  <si>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APO07.01, APO07.02, APO07.03, APO07.04, APO07.05</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</si>
  <si>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4.3.3.2.1, 4.3.3.2.2, 4.3.3.2.3</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</si>
  <si>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 xml:space="preserve">A.7.1.1, A.7.3.1, A.8.1.4 </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</si>
  <si>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PS Family</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</si>
  <si>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</si>
  <si>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A.12.6.1, A.18.2.2</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</si>
  <si>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RA-3, RA-5, SI-2</t>
    </r>
  </si>
  <si>
    <r>
      <t>Maintenance (PR.MA):</t>
    </r>
    <r>
      <rPr>
        <sz val="10"/>
        <color theme="1"/>
        <rFont val="Times New Roman"/>
        <family val="1"/>
      </rPr>
      <t xml:space="preserve"> Maintenance and repairs of industrial control and information system components is performed consistent with policies and procedures.</t>
    </r>
  </si>
  <si>
    <r>
      <t>PR.MA-1:</t>
    </r>
    <r>
      <rPr>
        <sz val="10"/>
        <color rgb="FF000000"/>
        <rFont val="Times New Roman"/>
        <family val="1"/>
      </rPr>
      <t xml:space="preserve"> Maintenance and repair of organizational assets is performed and logged in a timely manner, with approved and controlled tools</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</si>
  <si>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4.3.3.3.7</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</si>
  <si>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A.11.1.2, A.11.2.4, A.11.2.5</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</si>
  <si>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MA-2, MA-3, MA-5</t>
    </r>
  </si>
  <si>
    <r>
      <t xml:space="preserve">PR.MA-2: </t>
    </r>
    <r>
      <rPr>
        <sz val="10"/>
        <color rgb="FF000000"/>
        <rFont val="Times New Roman"/>
        <family val="1"/>
      </rPr>
      <t>Remote maintenance of organizational assets is approved, logged, and performed in a manner that prevents unauthorized access</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</si>
  <si>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DSS05.04</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</si>
  <si>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4.3.3.6.5, 4.3.3.6.6, 4.3.3.6.7, 4.4.4.6.8</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</si>
  <si>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A.11.2.4, A.15.1.1, A.15.2.1</t>
    </r>
  </si>
  <si>
    <r>
      <t>·</t>
    </r>
    <r>
      <rPr>
        <sz val="7"/>
        <color theme="1"/>
        <rFont val="Times New Roman"/>
        <family val="1"/>
      </rPr>
      <t xml:space="preserve">       </t>
    </r>
    <r>
      <rPr>
        <b/>
        <sz val="10"/>
        <color rgb="FF000000"/>
        <rFont val="Times New Roman"/>
        <family val="1"/>
      </rPr>
      <t xml:space="preserve">NIST SP 800-53 Rev. 4 </t>
    </r>
    <r>
      <rPr>
        <sz val="10"/>
        <color rgb="FF000000"/>
        <rFont val="Times New Roman"/>
        <family val="1"/>
      </rPr>
      <t>MA-4</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</si>
  <si>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</si>
  <si>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</si>
  <si>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14</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</si>
  <si>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APO11.04</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</si>
  <si>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4.3.3.3.9, 4.3.3.5.8, 4.3.4.4.7, 4.4.2.1, 4.4.2.2, 4.4.2.4</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</si>
  <si>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2.8, SR 2.9, SR 2.10, SR 2.11, SR 2.12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</si>
  <si>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A.12.4.1, A.12.4.2, A.12.4.3, A.12.4.4, A.12.7.1</t>
    </r>
    <r>
      <rPr>
        <b/>
        <sz val="10"/>
        <color theme="1"/>
        <rFont val="Times New Roman"/>
        <family val="1"/>
      </rPr>
      <t xml:space="preserve"> </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</si>
  <si>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</si>
  <si>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xml:space="preserve">PR.PT-2: </t>
    </r>
    <r>
      <rPr>
        <sz val="10"/>
        <color rgb="FF000000"/>
        <rFont val="Times New Roman"/>
        <family val="1"/>
      </rPr>
      <t>Removable media is protected and its use restricted according to policy</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</si>
  <si>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DSS05.02, APO13.01</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</si>
  <si>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2.3</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</si>
  <si>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t>
    </r>
    <r>
      <rPr>
        <sz val="10"/>
        <color rgb="FF000000"/>
        <rFont val="Times New Roman"/>
        <family val="1"/>
      </rPr>
      <t>A.8.2.2, A.8.2.3, A.8.3.1, A.8.3.3, A.11.2.9</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</si>
  <si>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MP-4, MP-5, MP-7</t>
    </r>
  </si>
  <si>
    <r>
      <t xml:space="preserve">PR.PT-3: </t>
    </r>
    <r>
      <rPr>
        <sz val="10"/>
        <color rgb="FF000000"/>
        <rFont val="Times New Roman"/>
        <family val="1"/>
      </rPr>
      <t>Access to systems and assets is controlled, incorporating the principle of least functionality</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</si>
  <si>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DSS05.02</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</si>
  <si>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4.3.3.5.1, 4.3.3.5.2, 4.3.3.5.3, 4.3.3.5.4, 4.3.3.5.5, 4.3.3.5.6, 4.3.3.5.7, 4.3.3.5.8, 4.3.3.6.1, 4.3.3.6.2, 4.3.3.6.3, 4.3.3.6.4, 4.3.3.6.5, 4.3.3.6.6, 4.3.3.6.7, 4.3.3.6.8, 4.3.3.6.9, 4.3.3.7.1, 4.3.3.7.2, 4.3.3.7.3, 4.3.3.7.4</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</si>
  <si>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1.1, SR 1.2, SR 1.3, SR 1.4, SR 1.5, SR 1.6, SR 1.7, SR 1.8, SR 1.9, SR 1.10, SR 1.11, SR 1.12, SR 1.13, SR 2.1, SR 2.2, SR 2.3, SR 2.4, SR 2.5, SR 2.6, SR 2.7</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</si>
  <si>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A.9.1.2</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</si>
  <si>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AC-3, CM-7</t>
    </r>
  </si>
  <si>
    <r>
      <t xml:space="preserve">PR.PT-4: </t>
    </r>
    <r>
      <rPr>
        <sz val="10"/>
        <color rgb="FF000000"/>
        <rFont val="Times New Roman"/>
        <family val="1"/>
      </rPr>
      <t>Communications and control networks are protected</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</si>
  <si>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7</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</si>
  <si>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3.1, SR 3.5, SR 3.8, SR 4.1, SR 4.3, SR 5.1, SR 5.2, SR 5.3, SR 7.1, SR 7.6</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</si>
  <si>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A.13.1.1, A.13.2.1</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</si>
  <si>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AC-4, AC-17, AC-18, CP-8, SC-7</t>
    </r>
  </si>
  <si>
    <t>DETECT (DE)</t>
  </si>
  <si>
    <r>
      <t xml:space="preserve">Anomalies and Events (DE.AE): </t>
    </r>
    <r>
      <rPr>
        <sz val="10"/>
        <color theme="1"/>
        <rFont val="Times New Roman"/>
        <family val="1"/>
      </rPr>
      <t>Anomalous activity is detected in a timely manner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</si>
  <si>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</si>
  <si>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DSS03.01</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</si>
  <si>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4.4.3.3</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</si>
  <si>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</si>
  <si>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xml:space="preserve">DE.AE-2: </t>
    </r>
    <r>
      <rPr>
        <sz val="10"/>
        <color rgb="FF000000"/>
        <rFont val="Times New Roman"/>
        <family val="1"/>
      </rPr>
      <t>Detected events are analyzed to understand attack targets and methods</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</si>
  <si>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4.3.4.5.6, 4.3.4.5.7, 4.3.4.5.8</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</si>
  <si>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2.8, SR 2.9, SR 2.10, SR 2.11, SR 2.12, SR 3.9, SR 6.1, SR 6.2</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</si>
  <si>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A.16.1.1, A.16.1.4</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</si>
  <si>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</si>
  <si>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xml:space="preserve">DE.AE-3: </t>
    </r>
    <r>
      <rPr>
        <sz val="10"/>
        <color rgb="FF000000"/>
        <rFont val="Times New Roman"/>
        <family val="1"/>
      </rPr>
      <t>Event data are aggregated and correlated from multiple sources and sensors</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</si>
  <si>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6.1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</si>
  <si>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</si>
  <si>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xml:space="preserve">DE.AE-4: </t>
    </r>
    <r>
      <rPr>
        <sz val="10"/>
        <color rgb="FF000000"/>
        <rFont val="Times New Roman"/>
        <family val="1"/>
      </rPr>
      <t>Impact of events is determined</t>
    </r>
  </si>
  <si>
    <r>
      <t>·</t>
    </r>
    <r>
      <rPr>
        <sz val="7"/>
        <color theme="1"/>
        <rFont val="Times New Roman"/>
        <family val="1"/>
      </rPr>
      <t xml:space="preserve">       </t>
    </r>
    <r>
      <rPr>
        <b/>
        <sz val="10"/>
        <color theme="1"/>
        <rFont val="Times New Roman"/>
        <family val="1"/>
      </rPr>
      <t>COBIT 5</t>
    </r>
    <r>
      <rPr>
        <sz val="10"/>
        <color theme="1"/>
        <rFont val="Times New Roman"/>
        <family val="1"/>
      </rPr>
      <t xml:space="preserve"> APO12.06</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</si>
  <si>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 -4</t>
    </r>
  </si>
  <si>
    <r>
      <t xml:space="preserve">DE.AE-5: </t>
    </r>
    <r>
      <rPr>
        <sz val="10"/>
        <color rgb="FF000000"/>
        <rFont val="Times New Roman"/>
        <family val="1"/>
      </rPr>
      <t>Incident alert thresholds are established</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</si>
  <si>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APO12.06</t>
    </r>
  </si>
  <si>
    <r>
      <t>·</t>
    </r>
    <r>
      <rPr>
        <sz val="7"/>
        <color theme="1"/>
        <rFont val="Times New Roman"/>
        <family val="1"/>
      </rPr>
      <t xml:space="preserve">       </t>
    </r>
    <r>
      <rPr>
        <b/>
        <sz val="10"/>
        <color theme="1"/>
        <rFont val="Times New Roman"/>
        <family val="1"/>
      </rPr>
      <t xml:space="preserve">ISA 62443-2-1:2009 </t>
    </r>
    <r>
      <rPr>
        <sz val="10"/>
        <color theme="1"/>
        <rFont val="Times New Roman"/>
        <family val="1"/>
      </rPr>
      <t>4.2.3.10</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</si>
  <si>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</si>
  <si>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xml:space="preserve">Security Continuous Monitoring (DE.CM): </t>
    </r>
    <r>
      <rPr>
        <sz val="10"/>
        <color theme="1"/>
        <rFont val="Times New Roman"/>
        <family val="1"/>
      </rPr>
      <t>The information system and assets are monitored at discrete intervals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</si>
  <si>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</si>
  <si>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t>
    </r>
    <r>
      <rPr>
        <sz val="7"/>
        <color theme="1"/>
        <rFont val="Times New Roman"/>
        <family val="1"/>
      </rPr>
      <t xml:space="preserve">       </t>
    </r>
    <r>
      <rPr>
        <b/>
        <sz val="10"/>
        <color theme="1"/>
        <rFont val="Times New Roman"/>
        <family val="1"/>
      </rPr>
      <t>CCS CSC</t>
    </r>
    <r>
      <rPr>
        <sz val="10"/>
        <color theme="1"/>
        <rFont val="Times New Roman"/>
        <family val="1"/>
      </rPr>
      <t xml:space="preserve"> 14, 16</t>
    </r>
  </si>
  <si>
    <t>Is the network is monitored to detect potential cyber security incidents</t>
  </si>
  <si>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DSS05.07</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</si>
  <si>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6.2</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</si>
  <si>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</si>
  <si>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DE.CM-2: </t>
    </r>
    <r>
      <rPr>
        <sz val="10"/>
        <color rgb="FF000000"/>
        <rFont val="Times New Roman"/>
        <family val="1"/>
      </rPr>
      <t>The physical environment is monitored to detect potential cybersecurity events</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</si>
  <si>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4.3.3.3.8</t>
    </r>
  </si>
  <si>
    <t>Does the physical environment detects the cyber security incidents</t>
  </si>
  <si>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</si>
  <si>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xml:space="preserve">DE.CM-3: </t>
    </r>
    <r>
      <rPr>
        <sz val="10"/>
        <color rgb="FF000000"/>
        <rFont val="Times New Roman"/>
        <family val="1"/>
      </rPr>
      <t>Personnel activity is monitored to detect potential cybersecurity events</t>
    </r>
  </si>
  <si>
    <t>Is the personnel activity is monitored do detect cyber security incident</t>
  </si>
  <si>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A.12.4.1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</si>
  <si>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</si>
  <si>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xml:space="preserve">DE.CM-4: </t>
    </r>
    <r>
      <rPr>
        <sz val="10"/>
        <color rgb="FF000000"/>
        <rFont val="Times New Roman"/>
        <family val="1"/>
      </rPr>
      <t>Malicious code is detected</t>
    </r>
  </si>
  <si>
    <r>
      <t>·</t>
    </r>
    <r>
      <rPr>
        <sz val="7"/>
        <color theme="1"/>
        <rFont val="Times New Roman"/>
        <family val="1"/>
      </rPr>
      <t xml:space="preserve">       </t>
    </r>
    <r>
      <rPr>
        <b/>
        <sz val="10"/>
        <color rgb="FF000000"/>
        <rFont val="Times New Roman"/>
        <family val="1"/>
      </rPr>
      <t>CCS CSC</t>
    </r>
    <r>
      <rPr>
        <sz val="10"/>
        <color rgb="FF000000"/>
        <rFont val="Times New Roman"/>
        <family val="1"/>
      </rPr>
      <t xml:space="preserve"> 5</t>
    </r>
  </si>
  <si>
    <r>
      <t>·</t>
    </r>
    <r>
      <rPr>
        <sz val="7"/>
        <color theme="1"/>
        <rFont val="Times New Roman"/>
        <family val="1"/>
      </rPr>
      <t xml:space="preserve">       </t>
    </r>
    <r>
      <rPr>
        <b/>
        <sz val="10"/>
        <color theme="1"/>
        <rFont val="Times New Roman"/>
        <family val="1"/>
      </rPr>
      <t xml:space="preserve">COBIT 5 </t>
    </r>
    <r>
      <rPr>
        <sz val="10"/>
        <color theme="1"/>
        <rFont val="Times New Roman"/>
        <family val="1"/>
      </rPr>
      <t>DSS05.01</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</si>
  <si>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4.3.4.3.8</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</si>
  <si>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3.2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</si>
  <si>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A.12.2.1</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</si>
  <si>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SI-3</t>
    </r>
  </si>
  <si>
    <r>
      <t xml:space="preserve">DE.CM-5: </t>
    </r>
    <r>
      <rPr>
        <sz val="10"/>
        <color rgb="FF000000"/>
        <rFont val="Times New Roman"/>
        <family val="1"/>
      </rPr>
      <t>Unauthorized mobile code is detected</t>
    </r>
  </si>
  <si>
    <r>
      <t>·</t>
    </r>
    <r>
      <rPr>
        <sz val="7"/>
        <color theme="1"/>
        <rFont val="Times New Roman"/>
        <family val="1"/>
      </rPr>
      <t xml:space="preserve">       </t>
    </r>
    <r>
      <rPr>
        <b/>
        <sz val="10"/>
        <color theme="1"/>
        <rFont val="Times New Roman"/>
        <family val="1"/>
      </rPr>
      <t>ISA 62443-3-3:2013</t>
    </r>
    <r>
      <rPr>
        <sz val="10"/>
        <color theme="1"/>
        <rFont val="Times New Roman"/>
        <family val="1"/>
      </rPr>
      <t xml:space="preserve"> SR 2.4</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</si>
  <si>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A.12.5.1</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</si>
  <si>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SC-18, SI-4. SC-44</t>
    </r>
  </si>
  <si>
    <r>
      <t xml:space="preserve">DE.CM-6: </t>
    </r>
    <r>
      <rPr>
        <sz val="10"/>
        <color rgb="FF000000"/>
        <rFont val="Times New Roman"/>
        <family val="1"/>
      </rPr>
      <t>External service provider activity is monitored to detect potential cybersecurity events</t>
    </r>
  </si>
  <si>
    <r>
      <t>·</t>
    </r>
    <r>
      <rPr>
        <sz val="7"/>
        <color theme="1"/>
        <rFont val="Times New Roman"/>
        <family val="1"/>
      </rPr>
      <t xml:space="preserve">       </t>
    </r>
    <r>
      <rPr>
        <b/>
        <sz val="10"/>
        <color theme="1"/>
        <rFont val="Times New Roman"/>
        <family val="1"/>
      </rPr>
      <t xml:space="preserve">COBIT 5 </t>
    </r>
    <r>
      <rPr>
        <sz val="10"/>
        <color theme="1"/>
        <rFont val="Times New Roman"/>
        <family val="1"/>
      </rPr>
      <t>APO07.06</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</si>
  <si>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A.14.2.7, A.15.2.1</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</si>
  <si>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CA-7, PS-7, SA-4, SA-9, SI-4</t>
    </r>
  </si>
  <si>
    <r>
      <t xml:space="preserve">DE.CM-7: </t>
    </r>
    <r>
      <rPr>
        <sz val="10"/>
        <color rgb="FF000000"/>
        <rFont val="Times New Roman"/>
        <family val="1"/>
      </rPr>
      <t>Monitoring for unauthorized personnel, connections, devices, and software is performed</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</si>
  <si>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</si>
  <si>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xml:space="preserve">DE.CM-8: </t>
    </r>
    <r>
      <rPr>
        <sz val="10"/>
        <color rgb="FF000000"/>
        <rFont val="Times New Roman"/>
        <family val="1"/>
      </rPr>
      <t>Vulnerability scans are performed</t>
    </r>
  </si>
  <si>
    <r>
      <t>·</t>
    </r>
    <r>
      <rPr>
        <sz val="7"/>
        <color theme="1"/>
        <rFont val="Times New Roman"/>
        <family val="1"/>
      </rPr>
      <t xml:space="preserve">       </t>
    </r>
    <r>
      <rPr>
        <b/>
        <sz val="10"/>
        <color theme="1"/>
        <rFont val="Times New Roman"/>
        <family val="1"/>
      </rPr>
      <t>COBIT 5</t>
    </r>
    <r>
      <rPr>
        <sz val="10"/>
        <color theme="1"/>
        <rFont val="Times New Roman"/>
        <family val="1"/>
      </rPr>
      <t xml:space="preserve"> BAI03.10</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</si>
  <si>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4.2.3.1, 4.2.3.7</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</si>
  <si>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</si>
  <si>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Detection Processes (DE.DP):</t>
    </r>
    <r>
      <rPr>
        <sz val="10"/>
        <color theme="1"/>
        <rFont val="Times New Roman"/>
        <family val="1"/>
      </rPr>
      <t xml:space="preserve"> Detection processes and procedures are maintained and tested to ensure timely and adequate awareness of anomalous events.</t>
    </r>
  </si>
  <si>
    <r>
      <t xml:space="preserve">DE.DP-1: </t>
    </r>
    <r>
      <rPr>
        <sz val="10"/>
        <color rgb="FF000000"/>
        <rFont val="Times New Roman"/>
        <family val="1"/>
      </rPr>
      <t>Roles and responsibilities for detection are well defined to ensure accountability</t>
    </r>
  </si>
  <si>
    <r>
      <t>·</t>
    </r>
    <r>
      <rPr>
        <sz val="7"/>
        <color rgb="FF000000"/>
        <rFont val="Times New Roman"/>
        <family val="1"/>
      </rPr>
      <t xml:space="preserve">       </t>
    </r>
    <r>
      <rPr>
        <b/>
        <sz val="10"/>
        <color rgb="FF000000"/>
        <rFont val="Times New Roman"/>
        <family val="1"/>
      </rPr>
      <t>CCS CSC</t>
    </r>
    <r>
      <rPr>
        <sz val="10"/>
        <color rgb="FF000000"/>
        <rFont val="Times New Roman"/>
        <family val="1"/>
      </rPr>
      <t xml:space="preserve"> 5</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</si>
  <si>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4.4.3.1</t>
    </r>
  </si>
  <si>
    <r>
      <t>·</t>
    </r>
    <r>
      <rPr>
        <sz val="7"/>
        <color theme="1"/>
        <rFont val="Times New Roman"/>
        <family val="1"/>
      </rPr>
      <t xml:space="preserve">       </t>
    </r>
    <r>
      <rPr>
        <b/>
        <sz val="10"/>
        <color rgb="FF000000"/>
        <rFont val="Times New Roman"/>
        <family val="1"/>
      </rPr>
      <t>NIST SP 800-53 Rev. 4</t>
    </r>
    <r>
      <rPr>
        <sz val="10"/>
        <color rgb="FF000000"/>
        <rFont val="Times New Roman"/>
        <family val="1"/>
      </rPr>
      <t xml:space="preserve"> CA-2, CA-7, PM-14</t>
    </r>
  </si>
  <si>
    <r>
      <t xml:space="preserve">DE.DP-2: </t>
    </r>
    <r>
      <rPr>
        <sz val="10"/>
        <color rgb="FF000000"/>
        <rFont val="Times New Roman"/>
        <family val="1"/>
      </rPr>
      <t>Detection activities comply with all applicable requirements</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</si>
  <si>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4.4.3.2</t>
    </r>
  </si>
  <si>
    <r>
      <t>·</t>
    </r>
    <r>
      <rPr>
        <sz val="7"/>
        <color rgb="FF000000"/>
        <rFont val="Times New Roman"/>
        <family val="1"/>
      </rPr>
      <t xml:space="preserve">       </t>
    </r>
    <r>
      <rPr>
        <b/>
        <sz val="10"/>
        <color theme="1"/>
        <rFont val="Times New Roman"/>
        <family val="1"/>
      </rPr>
      <t xml:space="preserve">ISO/IEC 27001:2013 </t>
    </r>
    <r>
      <rPr>
        <sz val="10"/>
        <color theme="1"/>
        <rFont val="Times New Roman"/>
        <family val="1"/>
      </rPr>
      <t>A.18.1.4</t>
    </r>
  </si>
  <si>
    <r>
      <t>·</t>
    </r>
    <r>
      <rPr>
        <sz val="7"/>
        <color rgb="FF000000"/>
        <rFont val="Times New Roman"/>
        <family val="1"/>
      </rPr>
      <t xml:space="preserve">       </t>
    </r>
    <r>
      <rPr>
        <b/>
        <sz val="10"/>
        <color theme="1"/>
        <rFont val="Times New Roman"/>
        <family val="1"/>
      </rPr>
      <t xml:space="preserve">NIST SP 800-53 Rev. 4 </t>
    </r>
    <r>
      <rPr>
        <sz val="10"/>
        <color theme="1"/>
        <rFont val="Times New Roman"/>
        <family val="1"/>
      </rPr>
      <t>CA-2, CA-7, PM-14, SI-4</t>
    </r>
  </si>
  <si>
    <r>
      <t xml:space="preserve">DE.DP-3: </t>
    </r>
    <r>
      <rPr>
        <sz val="10"/>
        <color rgb="FF000000"/>
        <rFont val="Times New Roman"/>
        <family val="1"/>
      </rPr>
      <t>Detection processes are tested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</si>
  <si>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APO13.02</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</si>
  <si>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3.3</t>
    </r>
  </si>
  <si>
    <r>
      <t>·</t>
    </r>
    <r>
      <rPr>
        <sz val="7"/>
        <color rgb="FF000000"/>
        <rFont val="Times New Roman"/>
        <family val="1"/>
      </rPr>
      <t xml:space="preserve">       </t>
    </r>
    <r>
      <rPr>
        <b/>
        <sz val="10"/>
        <color theme="1"/>
        <rFont val="Times New Roman"/>
        <family val="1"/>
      </rPr>
      <t xml:space="preserve">ISO/IEC 27001:2013 </t>
    </r>
    <r>
      <rPr>
        <sz val="10"/>
        <color theme="1"/>
        <rFont val="Times New Roman"/>
        <family val="1"/>
      </rPr>
      <t>A.14.2.8</t>
    </r>
  </si>
  <si>
    <r>
      <t>·</t>
    </r>
    <r>
      <rPr>
        <sz val="7"/>
        <color rgb="FF000000"/>
        <rFont val="Times New Roman"/>
        <family val="1"/>
      </rPr>
      <t xml:space="preserve">       </t>
    </r>
    <r>
      <rPr>
        <b/>
        <sz val="10"/>
        <color theme="1"/>
        <rFont val="Times New Roman"/>
        <family val="1"/>
      </rPr>
      <t xml:space="preserve">NIST SP 800-53 Rev. 4 </t>
    </r>
    <r>
      <rPr>
        <sz val="10"/>
        <color theme="1"/>
        <rFont val="Times New Roman"/>
        <family val="1"/>
      </rPr>
      <t>CA-2, CA-7, PE-3, PM-14, SI-3, SI-4</t>
    </r>
  </si>
  <si>
    <r>
      <t xml:space="preserve">DE.DP-4: </t>
    </r>
    <r>
      <rPr>
        <sz val="10"/>
        <color rgb="FF000000"/>
        <rFont val="Times New Roman"/>
        <family val="1"/>
      </rPr>
      <t>Event detection information is communicated to appropriate parties</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</si>
  <si>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4.3.4.5.9</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</si>
  <si>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A.16.1.2</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</si>
  <si>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</si>
  <si>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xml:space="preserve">DE.DP-5: </t>
    </r>
    <r>
      <rPr>
        <sz val="10"/>
        <color rgb="FF000000"/>
        <rFont val="Times New Roman"/>
        <family val="1"/>
      </rPr>
      <t>Detection processes are continuously improved</t>
    </r>
  </si>
  <si>
    <r>
      <t>·</t>
    </r>
    <r>
      <rPr>
        <sz val="7"/>
        <color theme="1"/>
        <rFont val="Times New Roman"/>
        <family val="1"/>
      </rPr>
      <t xml:space="preserve">       </t>
    </r>
    <r>
      <rPr>
        <b/>
        <sz val="10"/>
        <color theme="1"/>
        <rFont val="Times New Roman"/>
        <family val="1"/>
      </rPr>
      <t>ISA 62443-2-1:2009</t>
    </r>
    <r>
      <rPr>
        <sz val="10"/>
        <color theme="1"/>
        <rFont val="Times New Roman"/>
        <family val="1"/>
      </rPr>
      <t xml:space="preserve"> 4.4.3.4</t>
    </r>
  </si>
  <si>
    <r>
      <t>·</t>
    </r>
    <r>
      <rPr>
        <sz val="7"/>
        <color theme="1"/>
        <rFont val="Times New Roman"/>
        <family val="1"/>
      </rPr>
      <t xml:space="preserve">       </t>
    </r>
    <r>
      <rPr>
        <b/>
        <sz val="10"/>
        <color theme="1"/>
        <rFont val="Times New Roman"/>
        <family val="1"/>
      </rPr>
      <t xml:space="preserve">ISO/IEC 27001:2013 </t>
    </r>
    <r>
      <rPr>
        <sz val="10"/>
        <color theme="1"/>
        <rFont val="Times New Roman"/>
        <family val="1"/>
      </rPr>
      <t>A.16.1.6</t>
    </r>
  </si>
  <si>
    <r>
      <t>·</t>
    </r>
    <r>
      <rPr>
        <sz val="7"/>
        <color theme="1"/>
        <rFont val="Times New Roman"/>
        <family val="1"/>
      </rPr>
      <t xml:space="preserve">       </t>
    </r>
    <r>
      <rPr>
        <b/>
        <sz val="10"/>
        <color theme="1"/>
        <rFont val="Times New Roman"/>
        <family val="1"/>
      </rPr>
      <t>NIST SP 800-53 Rev. 4</t>
    </r>
    <r>
      <rPr>
        <sz val="10"/>
        <color theme="1"/>
        <rFont val="Times New Roman"/>
        <family val="1"/>
      </rPr>
      <t>, CA-2, CA-7, PL-2, RA-5, SI-4, PM-14</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</si>
  <si>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</si>
  <si>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timely response to detected cybersecurity events.</t>
    </r>
  </si>
  <si>
    <r>
      <t xml:space="preserve">RS.RP-1: </t>
    </r>
    <r>
      <rPr>
        <sz val="10"/>
        <color theme="1"/>
        <rFont val="Times New Roman"/>
        <family val="1"/>
      </rPr>
      <t>Response plan is executed during or after an event</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</si>
  <si>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BAI01.10</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</si>
  <si>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18</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</si>
  <si>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4.3.4.5.1</t>
    </r>
  </si>
  <si>
    <r>
      <t>·</t>
    </r>
    <r>
      <rPr>
        <sz val="7"/>
        <color rgb="FF000000"/>
        <rFont val="Times New Roman"/>
        <family val="1"/>
      </rPr>
      <t xml:space="preserve">       </t>
    </r>
    <r>
      <rPr>
        <b/>
        <sz val="10"/>
        <color theme="1"/>
        <rFont val="Times New Roman"/>
        <family val="1"/>
      </rPr>
      <t xml:space="preserve">ISO/IEC 27001:2013 </t>
    </r>
    <r>
      <rPr>
        <sz val="10"/>
        <color theme="1"/>
        <rFont val="Times New Roman"/>
        <family val="1"/>
      </rPr>
      <t>A.16.1.5</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</si>
  <si>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</si>
  <si>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Communications (RS.CO): </t>
    </r>
    <r>
      <rPr>
        <sz val="10"/>
        <color theme="1"/>
        <rFont val="Times New Roman"/>
        <family val="1"/>
      </rPr>
      <t>Response activities are coordinated with internal and external stakeholders, as appropriate, to include external support from law enforcement agencies.</t>
    </r>
  </si>
  <si>
    <r>
      <t xml:space="preserve">RS.CO-1: </t>
    </r>
    <r>
      <rPr>
        <sz val="10"/>
        <color rgb="FF000000"/>
        <rFont val="Times New Roman"/>
        <family val="1"/>
      </rPr>
      <t>Personnel know their roles and order of operations when a response is needed</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</si>
  <si>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4.3.4.5.2, 4.3.4.5.3, 4.3.4.5.4</t>
    </r>
  </si>
  <si>
    <r>
      <t>·</t>
    </r>
    <r>
      <rPr>
        <sz val="7"/>
        <color rgb="FF000000"/>
        <rFont val="Times New Roman"/>
        <family val="1"/>
      </rPr>
      <t xml:space="preserve">       </t>
    </r>
    <r>
      <rPr>
        <b/>
        <sz val="10"/>
        <color theme="1"/>
        <rFont val="Times New Roman"/>
        <family val="1"/>
      </rPr>
      <t xml:space="preserve">ISO/IEC 27001:2013 </t>
    </r>
    <r>
      <rPr>
        <sz val="10"/>
        <color theme="1"/>
        <rFont val="Times New Roman"/>
        <family val="1"/>
      </rPr>
      <t xml:space="preserve">A.6.1.1, A.16.1.1 </t>
    </r>
  </si>
  <si>
    <r>
      <t>·</t>
    </r>
    <r>
      <rPr>
        <sz val="7"/>
        <color rgb="FF000000"/>
        <rFont val="Times New Roman"/>
        <family val="1"/>
      </rPr>
      <t xml:space="preserve">       </t>
    </r>
    <r>
      <rPr>
        <b/>
        <sz val="10"/>
        <color theme="1"/>
        <rFont val="Times New Roman"/>
        <family val="1"/>
      </rPr>
      <t xml:space="preserve">NIST SP 800-53 Rev. 4 </t>
    </r>
    <r>
      <rPr>
        <sz val="10"/>
        <color theme="1"/>
        <rFont val="Times New Roman"/>
        <family val="1"/>
      </rPr>
      <t>CP-2, CP-3, IR-3, IR-8</t>
    </r>
  </si>
  <si>
    <r>
      <t xml:space="preserve">RS.CO-2: </t>
    </r>
    <r>
      <rPr>
        <sz val="10"/>
        <color rgb="FF000000"/>
        <rFont val="Times New Roman"/>
        <family val="1"/>
      </rPr>
      <t>Events are reported consistent with established criteria</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</si>
  <si>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4.3.4.5.5</t>
    </r>
    <r>
      <rPr>
        <sz val="10"/>
        <color rgb="FF000000"/>
        <rFont val="Times New Roman"/>
        <family val="1"/>
      </rPr>
      <t xml:space="preserve"> </t>
    </r>
  </si>
  <si>
    <r>
      <t>·</t>
    </r>
    <r>
      <rPr>
        <sz val="7"/>
        <color rgb="FF000000"/>
        <rFont val="Times New Roman"/>
        <family val="1"/>
      </rPr>
      <t xml:space="preserve">       </t>
    </r>
    <r>
      <rPr>
        <b/>
        <sz val="10"/>
        <color rgb="FF000000"/>
        <rFont val="Times New Roman"/>
        <family val="1"/>
      </rPr>
      <t>ISO/IEC 27001:2013</t>
    </r>
    <r>
      <rPr>
        <sz val="10"/>
        <color rgb="FF000000"/>
        <rFont val="Times New Roman"/>
        <family val="1"/>
      </rPr>
      <t xml:space="preserve"> A.6.1.3, A.16.1.2</t>
    </r>
  </si>
  <si>
    <r>
      <t>·</t>
    </r>
    <r>
      <rPr>
        <sz val="7"/>
        <color rgb="FF000000"/>
        <rFont val="Times New Roman"/>
        <family val="1"/>
      </rPr>
      <t xml:space="preserve">       </t>
    </r>
    <r>
      <rPr>
        <b/>
        <sz val="10"/>
        <color theme="1"/>
        <rFont val="Times New Roman"/>
        <family val="1"/>
      </rPr>
      <t xml:space="preserve">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</si>
  <si>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RS.CO-3: </t>
    </r>
    <r>
      <rPr>
        <sz val="10"/>
        <color theme="1"/>
        <rFont val="Times New Roman"/>
        <family val="1"/>
      </rPr>
      <t>Information is shared consistent with response plans</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</si>
  <si>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4.3.4.5.2</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</si>
  <si>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A.16.1.2</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</si>
  <si>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</si>
  <si>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RS.CO-4: </t>
    </r>
    <r>
      <rPr>
        <sz val="10"/>
        <color theme="1"/>
        <rFont val="Times New Roman"/>
        <family val="1"/>
      </rPr>
      <t>Coordination with stakeholders occurs consistent with response plans</t>
    </r>
  </si>
  <si>
    <r>
      <t>·</t>
    </r>
    <r>
      <rPr>
        <sz val="7"/>
        <color rgb="FF000000"/>
        <rFont val="Times New Roman"/>
        <family val="1"/>
      </rPr>
      <t xml:space="preserve">       </t>
    </r>
    <r>
      <rPr>
        <b/>
        <sz val="10"/>
        <color rgb="FF000000"/>
        <rFont val="Times New Roman"/>
        <family val="1"/>
      </rPr>
      <t xml:space="preserve">ISA 62443-2-1:2009 </t>
    </r>
    <r>
      <rPr>
        <sz val="10"/>
        <color rgb="FF000000"/>
        <rFont val="Times New Roman"/>
        <family val="1"/>
      </rPr>
      <t>4.3.4.5.5</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</si>
  <si>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</si>
  <si>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</si>
  <si>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t>
    </r>
    <r>
      <rPr>
        <sz val="7"/>
        <color theme="1"/>
        <rFont val="Times New Roman"/>
        <family val="1"/>
      </rPr>
      <t xml:space="preserve">       </t>
    </r>
    <r>
      <rPr>
        <b/>
        <sz val="10"/>
        <color theme="1"/>
        <rFont val="Times New Roman"/>
        <family val="1"/>
      </rPr>
      <t xml:space="preserve">NIST SP 800-53 Rev. 4 </t>
    </r>
    <r>
      <rPr>
        <sz val="10"/>
        <color theme="1"/>
        <rFont val="Times New Roman"/>
        <family val="1"/>
      </rPr>
      <t>PM-15, SI-5</t>
    </r>
  </si>
  <si>
    <r>
      <t xml:space="preserve">Analysis (RS.AN): </t>
    </r>
    <r>
      <rPr>
        <sz val="10"/>
        <color theme="1"/>
        <rFont val="Times New Roman"/>
        <family val="1"/>
      </rPr>
      <t>Analysis is conducted to ensure adequate response and support recovery activities.</t>
    </r>
  </si>
  <si>
    <r>
      <t xml:space="preserve">RS.AN-1: </t>
    </r>
    <r>
      <rPr>
        <sz val="10"/>
        <color rgb="FF000000"/>
        <rFont val="Times New Roman"/>
        <family val="1"/>
      </rPr>
      <t>Notifications from detection systems are investigated </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</si>
  <si>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DSS02.07</t>
    </r>
  </si>
  <si>
    <r>
      <t>·</t>
    </r>
    <r>
      <rPr>
        <sz val="7"/>
        <color rgb="FF000000"/>
        <rFont val="Times New Roman"/>
        <family val="1"/>
      </rPr>
      <t xml:space="preserve">       </t>
    </r>
    <r>
      <rPr>
        <b/>
        <sz val="10"/>
        <color rgb="FF000000"/>
        <rFont val="Times New Roman"/>
        <family val="1"/>
      </rPr>
      <t xml:space="preserve">ISA 62443-2-1:2009 </t>
    </r>
    <r>
      <rPr>
        <sz val="10"/>
        <color rgb="FF000000"/>
        <rFont val="Times New Roman"/>
        <family val="1"/>
      </rPr>
      <t>4.3.4.5.6, 4.3.4.5.7, 4.3.4.5.8</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</si>
  <si>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6.1</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</si>
  <si>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A.12.4.1, A.12.4.3, A.16.1.5</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</si>
  <si>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</si>
  <si>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RS.AN-2: </t>
    </r>
    <r>
      <rPr>
        <sz val="10"/>
        <color rgb="FF000000"/>
        <rFont val="Times New Roman"/>
        <family val="1"/>
      </rPr>
      <t>The impact of the incident is understood</t>
    </r>
  </si>
  <si>
    <r>
      <t>·</t>
    </r>
    <r>
      <rPr>
        <sz val="7"/>
        <color rgb="FF000000"/>
        <rFont val="Times New Roman"/>
        <family val="1"/>
      </rPr>
      <t xml:space="preserve">       </t>
    </r>
    <r>
      <rPr>
        <b/>
        <sz val="10"/>
        <color rgb="FF000000"/>
        <rFont val="Times New Roman"/>
        <family val="1"/>
      </rPr>
      <t>ISA 62443-2-1:2009</t>
    </r>
    <r>
      <rPr>
        <sz val="10"/>
        <color rgb="FF000000"/>
        <rFont val="Times New Roman"/>
        <family val="1"/>
      </rPr>
      <t xml:space="preserve"> 4.3.4.5.6, 4.3.4.5.7, 4.3.4.5.8</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</si>
  <si>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A.16.1.6</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</si>
  <si>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</si>
  <si>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RS.AN-3: </t>
    </r>
    <r>
      <rPr>
        <sz val="10"/>
        <color rgb="FF000000"/>
        <rFont val="Times New Roman"/>
        <family val="1"/>
      </rPr>
      <t>Forensics are performed</t>
    </r>
  </si>
  <si>
    <r>
      <t>·</t>
    </r>
    <r>
      <rPr>
        <sz val="7"/>
        <color rgb="FF000000"/>
        <rFont val="Times New Roman"/>
        <family val="1"/>
      </rPr>
      <t xml:space="preserve">       </t>
    </r>
    <r>
      <rPr>
        <b/>
        <sz val="10"/>
        <color rgb="FF000000"/>
        <rFont val="Times New Roman"/>
        <family val="1"/>
      </rPr>
      <t>ISA 62443-3-3:2013</t>
    </r>
    <r>
      <rPr>
        <sz val="10"/>
        <color rgb="FF000000"/>
        <rFont val="Times New Roman"/>
        <family val="1"/>
      </rPr>
      <t xml:space="preserve"> SR 2.8, SR 2.9, SR 2.10, SR 2.11, SR 2.12, SR 3.9, SR 6.1</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</si>
  <si>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 xml:space="preserve">A.16.1.7 </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</si>
  <si>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</si>
  <si>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RS.AN-4: </t>
    </r>
    <r>
      <rPr>
        <sz val="10"/>
        <color rgb="FF000000"/>
        <rFont val="Times New Roman"/>
        <family val="1"/>
      </rPr>
      <t>Incidents are categorized consistent with response plans</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</si>
  <si>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4.3.4.5.6</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</si>
  <si>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 xml:space="preserve">A.16.1.4 </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</si>
  <si>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 IR-5, IR-8</t>
    </r>
  </si>
  <si>
    <r>
      <t xml:space="preserve">Mitigation (RS.MI): </t>
    </r>
    <r>
      <rPr>
        <sz val="10"/>
        <color theme="1"/>
        <rFont val="Times New Roman"/>
        <family val="1"/>
      </rPr>
      <t>Activities are performed to prevent expansion of an event, mitigate its effects, and eradicate the incident.</t>
    </r>
  </si>
  <si>
    <r>
      <t xml:space="preserve">RS.MI-1: </t>
    </r>
    <r>
      <rPr>
        <sz val="10"/>
        <color rgb="FF000000"/>
        <rFont val="Times New Roman"/>
        <family val="1"/>
      </rPr>
      <t>Incidents are contained</t>
    </r>
  </si>
  <si>
    <r>
      <t>·</t>
    </r>
    <r>
      <rPr>
        <sz val="7"/>
        <color rgb="FF000000"/>
        <rFont val="Times New Roman"/>
        <family val="1"/>
      </rPr>
      <t xml:space="preserve">       </t>
    </r>
    <r>
      <rPr>
        <b/>
        <sz val="10"/>
        <color theme="1"/>
        <rFont val="Times New Roman"/>
        <family val="1"/>
      </rPr>
      <t>ISA 62443-3-3:2013</t>
    </r>
    <r>
      <rPr>
        <sz val="10"/>
        <color theme="1"/>
        <rFont val="Times New Roman"/>
        <family val="1"/>
      </rPr>
      <t xml:space="preserve"> SR 5.1, SR 5.2, SR 5.4</t>
    </r>
  </si>
  <si>
    <r>
      <t>·</t>
    </r>
    <r>
      <rPr>
        <sz val="7"/>
        <color rgb="FF000000"/>
        <rFont val="Times New Roman"/>
        <family val="1"/>
      </rPr>
      <t xml:space="preserve">       </t>
    </r>
    <r>
      <rPr>
        <b/>
        <sz val="10"/>
        <color rgb="FF000000"/>
        <rFont val="Times New Roman"/>
        <family val="1"/>
      </rPr>
      <t xml:space="preserve">ISO/IEC 27001:2013 </t>
    </r>
    <r>
      <rPr>
        <sz val="10"/>
        <color rgb="FF000000"/>
        <rFont val="Times New Roman"/>
        <family val="1"/>
      </rPr>
      <t>A.16.1.5</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</si>
  <si>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IR-4</t>
    </r>
  </si>
  <si>
    <r>
      <t xml:space="preserve">RS.MI-2: </t>
    </r>
    <r>
      <rPr>
        <sz val="10"/>
        <color rgb="FF000000"/>
        <rFont val="Times New Roman"/>
        <family val="1"/>
      </rPr>
      <t>Incidents are mitigated</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</si>
  <si>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4.3.4.5.6, 4.3.4.5.10</t>
    </r>
  </si>
  <si>
    <r>
      <t>·</t>
    </r>
    <r>
      <rPr>
        <sz val="7"/>
        <color rgb="FF000000"/>
        <rFont val="Times New Roman"/>
        <family val="1"/>
      </rPr>
      <t xml:space="preserve">       </t>
    </r>
    <r>
      <rPr>
        <b/>
        <sz val="10"/>
        <color theme="1"/>
        <rFont val="Times New Roman"/>
        <family val="1"/>
      </rPr>
      <t>ISO/IEC 27001:2013</t>
    </r>
    <r>
      <rPr>
        <sz val="10"/>
        <color theme="1"/>
        <rFont val="Times New Roman"/>
        <family val="1"/>
      </rPr>
      <t xml:space="preserve"> A.12.2.1, A.16.1.5</t>
    </r>
  </si>
  <si>
    <r>
      <t xml:space="preserve">RS.MI-3: </t>
    </r>
    <r>
      <rPr>
        <sz val="10"/>
        <color rgb="FF000000"/>
        <rFont val="Times New Roman"/>
        <family val="1"/>
      </rPr>
      <t>Newly identified vulnerabilities are mitigated or documented as accepted risks</t>
    </r>
  </si>
  <si>
    <r>
      <t>·</t>
    </r>
    <r>
      <rPr>
        <sz val="7"/>
        <color theme="1"/>
        <rFont val="Times New Roman"/>
        <family val="1"/>
      </rPr>
      <t xml:space="preserve">       </t>
    </r>
    <r>
      <rPr>
        <b/>
        <sz val="10"/>
        <color theme="1"/>
        <rFont val="Times New Roman"/>
        <family val="1"/>
      </rPr>
      <t>ISO/IEC 27001:2013</t>
    </r>
    <r>
      <rPr>
        <sz val="10"/>
        <color theme="1"/>
        <rFont val="Times New Roman"/>
        <family val="1"/>
      </rPr>
      <t xml:space="preserve"> A.12.6.1</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</si>
  <si>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 xml:space="preserve">Rev. 4 </t>
    </r>
    <r>
      <rPr>
        <sz val="10"/>
        <color theme="1"/>
        <rFont val="Times New Roman"/>
        <family val="1"/>
      </rPr>
      <t>CA-7,</t>
    </r>
    <r>
      <rPr>
        <b/>
        <sz val="10"/>
        <color theme="1"/>
        <rFont val="Times New Roman"/>
        <family val="1"/>
      </rPr>
      <t xml:space="preserve"> </t>
    </r>
    <r>
      <rPr>
        <sz val="10"/>
        <color theme="1"/>
        <rFont val="Times New Roman"/>
        <family val="1"/>
      </rPr>
      <t>RA-3, RA-5</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</si>
  <si>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</si>
  <si>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</si>
  <si>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BAI01.13</t>
    </r>
  </si>
  <si>
    <r>
      <t>·</t>
    </r>
    <r>
      <rPr>
        <sz val="7"/>
        <color rgb="FF000000"/>
        <rFont val="Times New Roman"/>
        <family val="1"/>
      </rPr>
      <t xml:space="preserve">       </t>
    </r>
    <r>
      <rPr>
        <b/>
        <sz val="10"/>
        <color theme="1"/>
        <rFont val="Times New Roman"/>
        <family val="1"/>
      </rPr>
      <t xml:space="preserve">ISA 62443-2-1:2009 </t>
    </r>
    <r>
      <rPr>
        <sz val="10"/>
        <color theme="1"/>
        <rFont val="Times New Roman"/>
        <family val="1"/>
      </rPr>
      <t>4.3.4.5.10, 4.4.3.4</t>
    </r>
  </si>
  <si>
    <r>
      <t xml:space="preserve">RS.IM-2: </t>
    </r>
    <r>
      <rPr>
        <sz val="10"/>
        <color rgb="FF000000"/>
        <rFont val="Times New Roman"/>
        <family val="1"/>
      </rPr>
      <t>Response strategies are updated</t>
    </r>
  </si>
  <si>
    <r>
      <t>·</t>
    </r>
    <r>
      <rPr>
        <sz val="7"/>
        <color theme="1"/>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</si>
  <si>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t>RECOVER (RC)</t>
  </si>
  <si>
    <r>
      <t xml:space="preserve">Recovery Planning (RC.RP): </t>
    </r>
    <r>
      <rPr>
        <sz val="10"/>
        <color theme="1"/>
        <rFont val="Times New Roman"/>
        <family val="1"/>
      </rPr>
      <t>Recovery processes and procedures are executed and maintained to ensure timely restoration of systems or assets affected by cybersecurity events.</t>
    </r>
  </si>
  <si>
    <r>
      <t xml:space="preserve">RC.RP-1: </t>
    </r>
    <r>
      <rPr>
        <sz val="10"/>
        <color theme="1"/>
        <rFont val="Times New Roman"/>
        <family val="1"/>
      </rPr>
      <t>Recovery plan is executed during or after an event</t>
    </r>
  </si>
  <si>
    <r>
      <t>·</t>
    </r>
    <r>
      <rPr>
        <sz val="7"/>
        <color rgb="FF000000"/>
        <rFont val="Times New Roman"/>
        <family val="1"/>
      </rPr>
      <t xml:space="preserve">       </t>
    </r>
    <r>
      <rPr>
        <b/>
        <sz val="10"/>
        <color rgb="FF000000"/>
        <rFont val="Times New Roman"/>
        <family val="1"/>
      </rPr>
      <t>CCS</t>
    </r>
    <r>
      <rPr>
        <sz val="10"/>
        <color rgb="FF000000"/>
        <rFont val="Times New Roman"/>
        <family val="1"/>
      </rPr>
      <t xml:space="preserve"> </t>
    </r>
    <r>
      <rPr>
        <b/>
        <sz val="10"/>
        <color rgb="FF000000"/>
        <rFont val="Times New Roman"/>
        <family val="1"/>
      </rPr>
      <t>CSC</t>
    </r>
    <r>
      <rPr>
        <sz val="10"/>
        <color rgb="FF000000"/>
        <rFont val="Times New Roman"/>
        <family val="1"/>
      </rPr>
      <t xml:space="preserve"> 8</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</si>
  <si>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DSS02.05, DSS03.04</t>
    </r>
  </si>
  <si>
    <r>
      <t>·</t>
    </r>
    <r>
      <rPr>
        <sz val="7"/>
        <color rgb="FF000000"/>
        <rFont val="Times New Roman"/>
        <family val="1"/>
      </rPr>
      <t xml:space="preserve">       </t>
    </r>
    <r>
      <rPr>
        <b/>
        <sz val="10"/>
        <color theme="1"/>
        <rFont val="Times New Roman"/>
        <family val="1"/>
      </rPr>
      <t>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</si>
  <si>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</si>
  <si>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</si>
  <si>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BAI05.07</t>
    </r>
  </si>
  <si>
    <r>
      <t>·</t>
    </r>
    <r>
      <rPr>
        <sz val="7"/>
        <color rgb="FF000000"/>
        <rFont val="Times New Roman"/>
        <family val="1"/>
      </rPr>
      <t xml:space="preserve">       </t>
    </r>
    <r>
      <rPr>
        <b/>
        <sz val="10"/>
        <color theme="1"/>
        <rFont val="Times New Roman"/>
        <family val="1"/>
      </rPr>
      <t xml:space="preserve">ISA 62443-2-1 </t>
    </r>
    <r>
      <rPr>
        <sz val="10"/>
        <color theme="1"/>
        <rFont val="Times New Roman"/>
        <family val="1"/>
      </rPr>
      <t>4.4.3.4</t>
    </r>
  </si>
  <si>
    <r>
      <t xml:space="preserve">RC.IM-2: </t>
    </r>
    <r>
      <rPr>
        <sz val="10"/>
        <color rgb="FF000000"/>
        <rFont val="Times New Roman"/>
        <family val="1"/>
      </rPr>
      <t>Recovery strategies are updated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</si>
  <si>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BAI07.08</t>
    </r>
  </si>
  <si>
    <r>
      <t>·</t>
    </r>
    <r>
      <rPr>
        <sz val="7"/>
        <color rgb="FF000000"/>
        <rFont val="Times New Roman"/>
        <family val="1"/>
      </rPr>
      <t xml:space="preserve">       </t>
    </r>
    <r>
      <rPr>
        <b/>
        <sz val="10"/>
        <color rgb="FF000000"/>
        <rFont val="Times New Roman"/>
        <family val="1"/>
      </rPr>
      <t>NIST SP 800-53 Rev. 4</t>
    </r>
    <r>
      <rPr>
        <sz val="10"/>
        <color rgb="FF000000"/>
        <rFont val="Times New Roman"/>
        <family val="1"/>
      </rPr>
      <t xml:space="preserve"> CP-2, IR-4, IR-8</t>
    </r>
  </si>
  <si>
    <r>
      <t xml:space="preserve">Communications (RC.CO): </t>
    </r>
    <r>
      <rPr>
        <sz val="10"/>
        <color theme="1"/>
        <rFont val="Times New Roman"/>
        <family val="1"/>
      </rPr>
      <t>Restoration activities are coordinated with internal and external parties, such as coordinating centers, Internet Service Providers, owners of attacking systems, victims, other CSIRTs, and vendors.</t>
    </r>
  </si>
  <si>
    <r>
      <t xml:space="preserve">RC.CO-1: </t>
    </r>
    <r>
      <rPr>
        <sz val="10"/>
        <color rgb="FF000000"/>
        <rFont val="Times New Roman"/>
        <family val="1"/>
      </rPr>
      <t>Public relations are managed</t>
    </r>
  </si>
  <si>
    <r>
      <t>·</t>
    </r>
    <r>
      <rPr>
        <sz val="7"/>
        <color theme="1"/>
        <rFont val="Times New Roman"/>
        <family val="1"/>
      </rPr>
      <t xml:space="preserve">       </t>
    </r>
    <r>
      <rPr>
        <b/>
        <sz val="10"/>
        <color rgb="FF000000"/>
        <rFont val="Times New Roman"/>
        <family val="1"/>
      </rPr>
      <t>COBIT 5</t>
    </r>
    <r>
      <rPr>
        <sz val="10"/>
        <color rgb="FF000000"/>
        <rFont val="Times New Roman"/>
        <family val="1"/>
      </rPr>
      <t xml:space="preserve"> EDM03.02</t>
    </r>
  </si>
  <si>
    <r>
      <t xml:space="preserve">RC.CO-2: </t>
    </r>
    <r>
      <rPr>
        <sz val="10"/>
        <color rgb="FF000000"/>
        <rFont val="Times New Roman"/>
        <family val="1"/>
      </rPr>
      <t>Reputation after an event is repaired</t>
    </r>
  </si>
  <si>
    <r>
      <t>·</t>
    </r>
    <r>
      <rPr>
        <sz val="7"/>
        <color rgb="FF000000"/>
        <rFont val="Times New Roman"/>
        <family val="1"/>
      </rPr>
      <t xml:space="preserve">       </t>
    </r>
    <r>
      <rPr>
        <b/>
        <sz val="10"/>
        <color rgb="FF000000"/>
        <rFont val="Times New Roman"/>
        <family val="1"/>
      </rPr>
      <t xml:space="preserve">COBIT 5 </t>
    </r>
    <r>
      <rPr>
        <sz val="10"/>
        <color rgb="FF000000"/>
        <rFont val="Times New Roman"/>
        <family val="1"/>
      </rPr>
      <t>MEA03.02</t>
    </r>
  </si>
  <si>
    <r>
      <t xml:space="preserve">RC.CO-3: </t>
    </r>
    <r>
      <rPr>
        <sz val="10"/>
        <color rgb="FF000000"/>
        <rFont val="Times New Roman"/>
        <family val="1"/>
      </rPr>
      <t>Recovery activities are communicated to internal stakeholders and executive and management teams</t>
    </r>
  </si>
  <si>
    <r>
      <t>·</t>
    </r>
    <r>
      <rPr>
        <sz val="7"/>
        <color rgb="FF000000"/>
        <rFont val="Times New Roman"/>
        <family val="1"/>
      </rPr>
      <t xml:space="preserve">       </t>
    </r>
    <r>
      <rPr>
        <b/>
        <sz val="10"/>
        <color rgb="FF000000"/>
        <rFont val="Times New Roman"/>
        <family val="1"/>
      </rPr>
      <t xml:space="preserve">NIST SP 800-53 Rev. 4 </t>
    </r>
    <r>
      <rPr>
        <sz val="10"/>
        <color rgb="FF000000"/>
        <rFont val="Times New Roman"/>
        <family val="1"/>
      </rPr>
      <t xml:space="preserve">CP-2, IR-4 </t>
    </r>
  </si>
  <si>
    <t>Sr NO</t>
  </si>
  <si>
    <t>Section</t>
  </si>
  <si>
    <t>NIST Reference</t>
  </si>
  <si>
    <t>Scope</t>
  </si>
  <si>
    <t>Access Control (PR.AC)</t>
  </si>
  <si>
    <t>Are appropriate agreements finalized before access is granted, including for third parties and contractors?</t>
  </si>
  <si>
    <t>Are access agreements periodically reviewed and updated?</t>
  </si>
  <si>
    <t>Are specific user actions that can be performed on the system without identification or authentication identified and documented?</t>
  </si>
  <si>
    <t>Does the system employ multifactor authentication for network access and for access to privileged accounts?</t>
  </si>
  <si>
    <t>Is the concept of least privilege used to accomplish assigned tasks?</t>
  </si>
  <si>
    <t>Does the system enforce a limit of a defined number of consecutive invalid access attempts by a user during a defined time period?</t>
  </si>
  <si>
    <t>Does the system automatically lock the account/node for a defined time period, delaying the next login prompt when the maximum number of unsuccessful attempts are exceeded?</t>
  </si>
  <si>
    <t>Do the password policies stipulate rules of complexity, based on the criticality level of the systems to be accessed?</t>
  </si>
  <si>
    <t>Does the system prevent further access to the system by initiating a session lock after a defined time period of inactivity or a user initiated session lock?</t>
  </si>
  <si>
    <t>Does the system retain the session lock until the user re-establishes access using appropriate identification and authentication procedures?</t>
  </si>
  <si>
    <t>Has a signed acknowledgement been obtained from users indicating that they have read, understand, and agree to abide by the rules of behavior before authorizing access to the system?</t>
  </si>
  <si>
    <t>Does the system uniquely identify and authenticate organizational users?</t>
  </si>
  <si>
    <t>Does the system employ multifactor authentication for remote access?</t>
  </si>
  <si>
    <t>Is multifactor authentication used for network access to nonprivileged accounts?</t>
  </si>
  <si>
    <t>Account Management</t>
  </si>
  <si>
    <t>Are the access rights and privileges specified, and are authorized users identified for system accounts?</t>
  </si>
  <si>
    <t>Are system accounts authorized, established, activated, modified, disabled, and removed?</t>
  </si>
  <si>
    <t>Is the use of guest/anonymous accounts specifically authorized and monitored?</t>
  </si>
  <si>
    <t>Does the system automatically  log out inactive accounts after a defined time period?</t>
  </si>
  <si>
    <t>Does the system automatically audit account creation, modification, disabling, and termination actions and notify appropriate individuals?</t>
  </si>
  <si>
    <t>Is the default content of authenticators/ passwords changed on system installation?</t>
  </si>
  <si>
    <t>Is there a minimum password complexity of defined requirements for case sensitivity, number of characters, mix of upper case letters, lower case letters, numbers, and special characters, including minimum requirements for each type?</t>
  </si>
  <si>
    <t>Is there a defined minimum and maximum lifetime restriction for passwords?</t>
  </si>
  <si>
    <t>Is the separation of duties documented for different logins such as operator, engineer, guest etc ?</t>
  </si>
  <si>
    <t>Is the separation of duties implemented through assigned system access authorizations?</t>
  </si>
  <si>
    <t>Audit and Accountability</t>
  </si>
  <si>
    <t>Do the audit program specify strict rules and careful use of audit tools when auditing system functions, especially with legacy systems?</t>
  </si>
  <si>
    <t>Is extra care taken to ensure that automated scanning tools used on the business networks do not scan the ICS network by mistake?</t>
  </si>
  <si>
    <t>Are the security auditors aware of the risks and consequences involved in testing the control system?</t>
  </si>
  <si>
    <t>Are the auditor and system administration functions assigned to separate personnel?</t>
  </si>
  <si>
    <t>Communication Protection</t>
  </si>
  <si>
    <t>DE.AE, DE.CM, PR.PT</t>
  </si>
  <si>
    <t>OT Security staff</t>
  </si>
  <si>
    <t>Is Network integrity protected by incorporating proper network segregation?</t>
  </si>
  <si>
    <t>Does the system prevent remote devices that have established connections (e.g., PLC, remote laptops) with the system from communicating outside that communications path with resources on uncontrolled/unauthorized networks?</t>
  </si>
  <si>
    <t>Does the system deny network traffic by default and allow network traffic by exception?</t>
  </si>
  <si>
    <t>Is there any system implemented to allow better monitoring of inbound and outbound network traffic?</t>
  </si>
  <si>
    <t>Do you encrypt communication over all untrusted communication channels?</t>
  </si>
  <si>
    <t>Does the system enforce assigned authorizations for controlling the flow of information within the system and between interconnected systems?</t>
  </si>
  <si>
    <t>Does the system provide mechanisms to protect the authenticity of device-to-device communications  sessions? And protection against data tampering and man in the middle attacks ?</t>
  </si>
  <si>
    <t>Does the system prevent unauthorized or unintended information transfer via shared system resources? (e.g., register, main memory, secondary storage)</t>
  </si>
  <si>
    <t>Is the DCOM protocol used only between the control network and the DMZ networks and is the protocol between the DMZ and the corporate network explicitly blocked?</t>
  </si>
  <si>
    <t>Are DCOM port ranges restricted by making registry modifications on devices using DCOM?</t>
  </si>
  <si>
    <t>Is the noncontrol network traffic kept to the absolute minimum on an ICS network?</t>
  </si>
  <si>
    <t>Is a properly configured DMZ or a VPN connection used between the control system and the corporate network?</t>
  </si>
  <si>
    <t>Are security servers placed directly in the DMZ (e.g., patch management, anti-virus, IDS, etc.)?</t>
  </si>
  <si>
    <t>Are the risks of a DMZ fully understood?</t>
  </si>
  <si>
    <t>Is a DMZ with paired firewalls (from different vendors) deployed between the corporate and control system networks?</t>
  </si>
  <si>
    <t>Is a three-zone system used with two historians - one on the control system side synced with one in the DMZ?</t>
  </si>
  <si>
    <t>Are critical networks redundant?</t>
  </si>
  <si>
    <t>Are "loss of communications" and the appropriate fail-safe process defined?</t>
  </si>
  <si>
    <t>Is an appropriate fail-safe process executed upon the loss of communications?</t>
  </si>
  <si>
    <t>Are methods employed for handling packets that are undefined, poorly defined, or contain unexpected field values?</t>
  </si>
  <si>
    <t>Is MAC address locking implemented to prevent man-in-the-middle attacks?</t>
  </si>
  <si>
    <t>Are firewalls deployed between the control system and corporate network?</t>
  </si>
  <si>
    <t>Are network-based IDS/IPS capabilities deployed between the control network and corporate network with a firewall?</t>
  </si>
  <si>
    <t>Are host-based IDS/IPS capabilities used on appropriate devices?</t>
  </si>
  <si>
    <t>Is network traffic secured from protocol analyzers and other utilities that could use the information to craft traffic to manipulate system activity?</t>
  </si>
  <si>
    <t>Is MODBUS/TCP, Ethernet/IP or DNP317 only used within the control network and explicitly not allowed on the corporate network?</t>
  </si>
  <si>
    <t>Does the system provide mechanisms to protect the authenticity of device-to-device communications sessions?</t>
  </si>
  <si>
    <t>Is telnet prohibited or only used inbound from the corporate network with a token-based multifactor password and encrypted tunnel?</t>
  </si>
  <si>
    <t>Is control system traffic given priority over any noncontrol system traffic?</t>
  </si>
  <si>
    <t>Is the use of vulnerability scanners prohibited or are they only used on test or insensitive redundant systems?</t>
  </si>
  <si>
    <t>Is inbound FTP and email traffic blocked for control devices?</t>
  </si>
  <si>
    <t>Configuration Management</t>
  </si>
  <si>
    <t>Engineering user</t>
  </si>
  <si>
    <t>Are there controls for mofifications to hardware, firmware, software, and documentation to ensure that the information system is protected against improper modifications prior to, during, and after system implementation</t>
  </si>
  <si>
    <t>Are individual access privileges, physical access, and logical access restrictions records associated with configuration changes to the system generated, retained, and periodically reviewed?</t>
  </si>
  <si>
    <t>Is there an inventory of systems and critical components and is it maintained?</t>
  </si>
  <si>
    <t>Are all system assets and information documented, identified, and tracked?</t>
  </si>
  <si>
    <t>Is the delivery and removal of system components limited, authorized, and recorded?</t>
  </si>
  <si>
    <t>Are changes to the system such as  settings, logic, configuration are authorized and documented?</t>
  </si>
  <si>
    <t>Has an inventory of the components of the system been developed, documented and maintained that accurately reflects the current system?</t>
  </si>
  <si>
    <t>Are the changed configuration settings documented?</t>
  </si>
  <si>
    <t>Are all factory default authentication credentials changed on system components and applications upon installation?</t>
  </si>
  <si>
    <t>Continuity</t>
  </si>
  <si>
    <t>RS.RP, RC.RP</t>
  </si>
  <si>
    <t>MAnagement</t>
  </si>
  <si>
    <t>Is an alternate storage/ server/ workstation identified to permit the storage of system configuration information?</t>
  </si>
  <si>
    <t>Are necessary communications for the alternate control center identified, and are agreements in place to permit the resumption of system operations for critical functions within a defined time period when the primary control center is unavailable?</t>
  </si>
  <si>
    <t>Does the continuity of operations plan address the issue of maintaining or re-establishing production in case of an undesirable interruption for the system?</t>
  </si>
  <si>
    <t>Is the continuity of operations plan tested to determine its effectiveness, and are the results documented?</t>
  </si>
  <si>
    <t>Is there a capability to recover and reconstitute the system to a known secure state after a disruption, compromise, or failure?</t>
  </si>
  <si>
    <t>Are backups of critical system software, applications, and data created and secured?</t>
  </si>
  <si>
    <t>Is the confidentiality and integrity of backup information protected at the storage location?</t>
  </si>
  <si>
    <t>Is backup information periodically tested to verify media reliability and information integrity?</t>
  </si>
  <si>
    <t>Are the backups of system documentation, including security-related documentation, done on a defined frequency consistent with recovery time and recovery point objectives?</t>
  </si>
  <si>
    <t>Are the backup servers/ spare controllers etc are maintained which can be brough online incase required</t>
  </si>
  <si>
    <t>Environment Security</t>
  </si>
  <si>
    <t>Are unshielded twisted pair cables prohibited?</t>
  </si>
  <si>
    <t>Are industrial RJ-45 connectors used for twisted pair connectors?</t>
  </si>
  <si>
    <t>Are fiber optic and/or coax cables used to eliminate interference?</t>
  </si>
  <si>
    <t>Are cable runs installed to prevent unintended access?</t>
  </si>
  <si>
    <t>Is the emergency power shutoff protected from unauthorized activation?</t>
  </si>
  <si>
    <t>Is there a short-term uninterruptible power supply to be used for orderly system shutdown?</t>
  </si>
  <si>
    <t>Are there automatic emergency lighting systems for emergency exits and evacuation routes?</t>
  </si>
  <si>
    <t>Are there fire suppression and detection devices/systems?</t>
  </si>
  <si>
    <t>Do fire detection devices/systems activate automatically and notify the organization and emergency responders in the event of a fire?</t>
  </si>
  <si>
    <t>Do fire suppression devices/systems provide automatic notification to the organization and emergency responders?</t>
  </si>
  <si>
    <t>Is the system power equipment and power cabling protected from damage and destruction?</t>
  </si>
  <si>
    <t>Are system assets located to minimize potential damage from physical and environmental hazards and to minimize unauthorized access?</t>
  </si>
  <si>
    <t>Is the temperature and humidity regularly monitored to ensure they are maintained within acceptable levels?</t>
  </si>
  <si>
    <t>Are the physical access to critical are such as control cetres, server rooms are monitored to detect/ prevent unauthorised access ?</t>
  </si>
  <si>
    <t>Firewall</t>
  </si>
  <si>
    <t>Do firewalls provide minimum connections to the corporate network such that the control system network can be severed from the corporate network in times of serious cyber incidents?</t>
  </si>
  <si>
    <t>Do firewalls record information flow for traffic monitoring, analysis, and intrusion detection?</t>
  </si>
  <si>
    <t>Is a stateful firewall implemented between the control system network and the corporate network and configured to deny all traffic except that which is explicitly authorized?</t>
  </si>
  <si>
    <t>Are firewalls implemented to block all communications with the exception of specifically enabled communications between devices on the unprotected LAN and protected control system networks?</t>
  </si>
  <si>
    <t>Do the firewall rules provide source and destination filtering in addition to TCP and UDP port filtering and ICMP type and code filtering?</t>
  </si>
  <si>
    <t>Do all rules restrict traffic to a specific IP address or range of addresses?</t>
  </si>
  <si>
    <t>Is any protocol allowed between the control network and DMZ explicitly prohibited between the DMZ and corporate networks (and vice versa)?</t>
  </si>
  <si>
    <t>Is all outbound traffic from the control network to the corporate network source and destination restricted by service and port?</t>
  </si>
  <si>
    <t>Are control network devices prohibited to access the Internet?</t>
  </si>
  <si>
    <t>Is a firewall used in front of a router to implement logical network separation from the corporate network?</t>
  </si>
  <si>
    <t>Is there a DMZ with paired firewalls and are firewalls from different manufacturers used?</t>
  </si>
  <si>
    <t>Are firewall operations monitored to ensure that the firewall is performing its data collection tasks, and are the firewalls monitored on a real-time basis for rapid response to cyber incidents?</t>
  </si>
  <si>
    <t>Are firewalls implemented to enforce security policy based on secure authentication of all users or processes seeking to gain access to the ICS network?</t>
  </si>
  <si>
    <t>Do firewalls inspect packets at the application layer and filter traffic based on specific application rules?</t>
  </si>
  <si>
    <t>Are necessary security implementations used between the control system and corporate networks?</t>
  </si>
  <si>
    <t>Incident Response</t>
  </si>
  <si>
    <t>Are incident handling activities coordinated with contingency planning activities?</t>
  </si>
  <si>
    <t>Are cyber and control system security incident information promptly reported to authorities?</t>
  </si>
  <si>
    <t>Are processes and mechanisms included in the planning to ensure that corrective actions identified as the result of a cybersecurity incident are fully implemented?</t>
  </si>
  <si>
    <t>Are personnel required to report suspected security incidents to the organizational incident response authority within a defined time-period?</t>
  </si>
  <si>
    <t>Info protection</t>
  </si>
  <si>
    <t>Do only authorized users have access to information in printed form or on digital media?</t>
  </si>
  <si>
    <t>Is system digital and nondigital media sanitized before disposal or release for reuse?</t>
  </si>
  <si>
    <t>Is the system media securely stored within protected areas?</t>
  </si>
  <si>
    <t>Are the activities associated with transport of media restricted to authorized personnel?</t>
  </si>
  <si>
    <t>Are the individuals designated who are authorized to post information onto an organizational system that is publicly accessible?</t>
  </si>
  <si>
    <t>Are authorized individuals trained to ensure that publicly accessible information does not contain nonpublic information?</t>
  </si>
  <si>
    <t>Is the proposed content of publicly accessible information reviewed prior to posting?</t>
  </si>
  <si>
    <t>Is the content on the publicly accessible organizational information system reviewed on a routine interval? To ensure no sensitive information such as network architecture, technology, devices is publicly available</t>
  </si>
  <si>
    <t>Is nonpublic information removed from publicly accessible information systems if discovered?</t>
  </si>
  <si>
    <t>Infromation and Document Management</t>
  </si>
  <si>
    <t>Is administrator and user guidance for the system obtained, protected and provided that includes configuring, installing, and operating the system and use of the system's security features?</t>
  </si>
  <si>
    <t>Is vendor/contractor information obtained, protected, and made available to authorized personnel that describes the functional properties of the security controls within the system?</t>
  </si>
  <si>
    <t>Is vendor/contractor information obtained, protected, and made available to authorized personnel that describes the design and implementation details of the security controls within the system?</t>
  </si>
  <si>
    <t>Maintenance Team</t>
  </si>
  <si>
    <t>Are repairs and maintenance scheduled, performed, and documented, and are records reviewed in accordance with manufacturer or vendor specifications and/or organizational requirements?</t>
  </si>
  <si>
    <t>Are only authorized and qualified organization or vendor personnel allowed to perform maintenance on the system?</t>
  </si>
  <si>
    <t>Is the use of system maintenance tools approved and monitored?</t>
  </si>
  <si>
    <t>Are all media containing diagnostic and test programs checked for malicious code before the media are used in the system?</t>
  </si>
  <si>
    <t>Are devices used for programming or maintenance/administrative functions secured in the system environment?</t>
  </si>
  <si>
    <t>Are remotely executed maintenance and diagnostic activities authorized, monitored, and controlled?</t>
  </si>
  <si>
    <t>Are records for remote maintenance/ support and diagnostic activities maintained?</t>
  </si>
  <si>
    <t>Are all sessions and remote connections terminated when remote maintenance is completed?</t>
  </si>
  <si>
    <t>Is the remote control is restricted to view only access so that command and control is to be done through the local network only?</t>
  </si>
  <si>
    <t>Monitoring and Malware</t>
  </si>
  <si>
    <t>DE.AE, DE.CM</t>
  </si>
  <si>
    <t>Does the system protect against or limit the effects of denial-of-service attacks based on a defined list of types of denial-of-service attacks?</t>
  </si>
  <si>
    <t>Are malicious code protection mechanisms used at system entry and exit points and at workstations, servers, or mobile computing devices?</t>
  </si>
  <si>
    <t>Are malicious code protection mechanisms updated whenever new releases are available in accordance with configuration management policy and procedures?</t>
  </si>
  <si>
    <t>Are malicious code protection software products from multiple vendors used?</t>
  </si>
  <si>
    <t>Are periodic security vulnerability assessments conducted according to the risk management plan?</t>
  </si>
  <si>
    <t>Are events on the system monitored?</t>
  </si>
  <si>
    <t>Are system attacks detected? (Attacks can be detected via log monitoring, IDS system monitoring, Signature/indicators)</t>
  </si>
  <si>
    <t>Are monitoring devices deployed strategically to collect essential information within the system to track specific types of transactions of interest?</t>
  </si>
  <si>
    <t>Does the system monitor inbound and outbound communications for unusual or unauthorized activities or conditions?</t>
  </si>
  <si>
    <t>Does the system provide a real-time alert when indications of compromise or potential compromise occur?</t>
  </si>
  <si>
    <t>Does the system prevent users from circumventing host-based intrusion detection and prevention capabilities?</t>
  </si>
  <si>
    <t>Are network protocol integrity checks built-in or provided by other techniques for control system traffic?</t>
  </si>
  <si>
    <t>Has the use of antivirus software on devices with real time dependent code been evaluated and does the vendor support installation of antivirus code?</t>
  </si>
  <si>
    <t>Is malware protection software and definitions reviewed and thoroughly tested?</t>
  </si>
  <si>
    <t>Organizational</t>
  </si>
  <si>
    <t>Are the mission/business processes defined with consideration for security and the resulting risk to organizational operations, organizational assets, individuals, other organizations, and the nation?</t>
  </si>
  <si>
    <t>Is there a cross-functional cybersecurity team consisting of ICS personnel, IT personnel, and system vendors/system integrators that reports to and is accountable to management?</t>
  </si>
  <si>
    <t>Does the cybersecurity team consist of a member from the IT staff, a control engineer, a control system operator, a security subject matter expert, and a member of management?</t>
  </si>
  <si>
    <t>Are individuals with system security roles and responsibilities identified?</t>
  </si>
  <si>
    <t>Personnel</t>
  </si>
  <si>
    <t>Are employees and contractors provided with complete job descriptions including detailed expectations of conduct, duties, terms and conditions of employment, legal rights, and responsibilities?</t>
  </si>
  <si>
    <t>Are individuals requiring access screened before access is authorized?</t>
  </si>
  <si>
    <t>Physical Security</t>
  </si>
  <si>
    <t>Are lists of personnel with authorized access developed and maintained, and are appropriate authorization credentials issued?</t>
  </si>
  <si>
    <t>Is physical access monitored to detect and respond to physical security incidents?</t>
  </si>
  <si>
    <t>Are physical access logs reviewed on a defined frequency?</t>
  </si>
  <si>
    <t>Are physical access authorizations enforced for all physical access points to the facility?</t>
  </si>
  <si>
    <t>Are individual access authorizations verified before granting access to the facility?</t>
  </si>
  <si>
    <t>Is entry to the facility controlled by physical access devices and/or guards?</t>
  </si>
  <si>
    <t>Is physical access to distribution and communication lines controlled and verified?</t>
  </si>
  <si>
    <t>Is physical access to output devices controlled?</t>
  </si>
  <si>
    <t>The organization controls physical access to information system distribution and transmission lines within organizational facilities.</t>
  </si>
  <si>
    <t>Plans</t>
  </si>
  <si>
    <t>Does the contingency plan cover the full range of failures and problems caused by cyber incidents?</t>
  </si>
  <si>
    <t>Are the business continuity and disaster recovery plans closely related to the contingency plans?</t>
  </si>
  <si>
    <t>Does the disaster recovery plan include procedures for operating the system in manual mode until secure conditions are restored?</t>
  </si>
  <si>
    <t>Does the disaster recovery plan include a complete and up-to-date logical network diagram?</t>
  </si>
  <si>
    <t>Policies</t>
  </si>
  <si>
    <t>Does the system security policy address the purpose of the security program as it relates to protecting the organization's personnel and assets?</t>
  </si>
  <si>
    <t>Does the system security policy address the scope of the security program as it applies to all organizational staff and third-party contractors?</t>
  </si>
  <si>
    <t>Policies and Procedures General</t>
  </si>
  <si>
    <t>Is the system managed using a system development life-cycle methodology that includes security considerations?</t>
  </si>
  <si>
    <t>Are there policies and procedures for the classification of data, both electronic and paper media?</t>
  </si>
  <si>
    <t>Are policies and procedures in place to enforce explicit rules and management expectations governing user installation of software?</t>
  </si>
  <si>
    <t>Are maintenance authorization and approval policies and procedures documented?</t>
  </si>
  <si>
    <t>Are security policies and procedures implemented to define roles, responsibilities, behaviors, and practices of an overall security program?</t>
  </si>
  <si>
    <t>Are the external suppliers and contractors that can impact system security held to the same security policies and procedures as the organization's own personnel?</t>
  </si>
  <si>
    <t>Are security controls for third-party personnel enforced, and is service provider behavior and compliance monitored?</t>
  </si>
  <si>
    <t>Portable/Mobile/Wireless</t>
  </si>
  <si>
    <t>Are usage restrictions and implementation guidance established for mobile code technologies based on the potential to cause damage to the system if used maliciously? (Java, JavaScript, ActiveX, Postscript, etc.)</t>
  </si>
  <si>
    <t>Is the use of mobile code documented, monitored, and managed? (Java, JavaScript, ActiveX, Postscript, etc.)</t>
  </si>
  <si>
    <t>Are laptops, portable engineering workstations, handhelds, and specialized devices secured in the system environment?</t>
  </si>
  <si>
    <t>Are usage restrictions and implementation guidance established for organization-controlled mobile devices?</t>
  </si>
  <si>
    <t>Is mobile device connection to the system authorized?</t>
  </si>
  <si>
    <t>Is the capability for automatic execution of code on removable media disabled?</t>
  </si>
  <si>
    <t>Is the use of writable, removable media restricted on the system?</t>
  </si>
  <si>
    <t>Is the use of personally owned, removable media prohibited on the system?</t>
  </si>
  <si>
    <t>Is the use of removable media with no identifiable owner prohibited on the system?</t>
  </si>
  <si>
    <t>Does the system protect wireless access using authentication and encryption?</t>
  </si>
  <si>
    <t>Are unauthorized remote connections to the system monitored, including scanning for unauthorized mobile or wireless access points on a defined frequency and is appropriate action taken if an unauthorized connection is discovered?</t>
  </si>
  <si>
    <t>Is wireless access to the system authorized, monitored, and managed?</t>
  </si>
  <si>
    <t>Procedure</t>
  </si>
  <si>
    <t>Are best practices and guidelines and procedures defined for routine operartion ?</t>
  </si>
  <si>
    <t>Are the defined procedures and guidline are reviewed with actual practices?</t>
  </si>
  <si>
    <t>Remote access control</t>
  </si>
  <si>
    <t>PR.AC, PR.MA</t>
  </si>
  <si>
    <t>Are the terms and conditions established for authorized individuals to access the system from an external system?</t>
  </si>
  <si>
    <t>Are allowed methods of remote access to the system documented?</t>
  </si>
  <si>
    <t>Are there usage restrictions and implementation guidance for each allowed remote access method?</t>
  </si>
  <si>
    <t>Does remote access to the network require authentication prior to system connection?</t>
  </si>
  <si>
    <t>Does the system terminate a network connection at the end of a session or after a defined time period of inactivity?</t>
  </si>
  <si>
    <t>Risk Management and Assessment</t>
  </si>
  <si>
    <t>ID.RM, ID.RA</t>
  </si>
  <si>
    <t>Are potential security threats, vulnerabilities, and consequences identified, classified, prioritized, and analyzed using accepted methodologies?</t>
  </si>
  <si>
    <t>System and Services Acquisition</t>
  </si>
  <si>
    <t>PR</t>
  </si>
  <si>
    <t>Are system security engineering principles applied in the specification, design, development, and implementation of the system?</t>
  </si>
  <si>
    <t>Are software practices used to reduce buffer overflows and unsafe string management for languages that have unsafe operations?</t>
  </si>
  <si>
    <t>Are unsued serveice/ports are blocked</t>
  </si>
  <si>
    <t>Is security control compliance by external service providers monitored?</t>
  </si>
  <si>
    <t>Are system developers/integrators required to implement and document a configuration management process that tracks security flaws?</t>
  </si>
  <si>
    <t>Are system developers/integrators required to implement and document a configuration management process that manages and controls changes to the system during design, development, implementation, and operation?</t>
  </si>
  <si>
    <t>System Integrity</t>
  </si>
  <si>
    <t>PR.DS , PR.PT</t>
  </si>
  <si>
    <t>Is the system software regression tested to ensure that it meets the security requirements of the current installation?</t>
  </si>
  <si>
    <t>Does the system generate error messages that provide information necessary for corrective actions without revealing potentially harmful information that could be exploited by adversaries?</t>
  </si>
  <si>
    <t>Are system flaws identified, reported, and corrected?</t>
  </si>
  <si>
    <t>Are the system patched regularly? Are the patches tested before deployment</t>
  </si>
  <si>
    <t>Does the system check the validity of information inputs? (e.g., boundary limits, input validation)</t>
  </si>
  <si>
    <t>Are the built-in security capabilities of software and components used?</t>
  </si>
  <si>
    <t>Are patches applied during planned ICS maintenance cycles?</t>
  </si>
  <si>
    <t>Is OPC updated with patches to handle RPC/DCOM vulnerabilities?</t>
  </si>
  <si>
    <t>Are system security alerts, advisories, and directives received from designated external organizations on an ongoing basis?</t>
  </si>
  <si>
    <t>Are internal security alerts, advisories, and directives generated?</t>
  </si>
  <si>
    <t>Does the system monitor and detect unauthorized changes to software and information?</t>
  </si>
  <si>
    <t>Is there an active test facility that replicates the existing system to a high degree, and are changes tested on the test system before being deployed on the main system?</t>
  </si>
  <si>
    <t>System Protection</t>
  </si>
  <si>
    <t>Is external access into the organization's internal system networks prevented, except as appropriately mediated? (e.g., configuration files and settings, alarm points, passwords, etc.)</t>
  </si>
  <si>
    <t>Are critical components redundant to prevent single point failures?</t>
  </si>
  <si>
    <t>Are all critical hardware and software system components defined and documented?</t>
  </si>
  <si>
    <t>Training</t>
  </si>
  <si>
    <t>Management</t>
  </si>
  <si>
    <t>Does your ICS system vendors provide security training ?</t>
  </si>
  <si>
    <t>Is security training a part of your solution requirement ?</t>
  </si>
  <si>
    <t>Does the awareness and training program cover the physical process being controlled?</t>
  </si>
  <si>
    <t>Is basic security awareness training provided to all system users/ operator/ engineers periodically ?</t>
  </si>
  <si>
    <t>The questions can be separated based on the user</t>
  </si>
  <si>
    <t>operator</t>
  </si>
  <si>
    <t>engineering user</t>
  </si>
  <si>
    <t>Supervisor/Incharge</t>
  </si>
  <si>
    <t>Maintenance team</t>
  </si>
  <si>
    <t>OT security staff</t>
  </si>
  <si>
    <t>S.No.</t>
  </si>
  <si>
    <t>Control</t>
  </si>
  <si>
    <t>NIST Sub category</t>
  </si>
  <si>
    <t>Question</t>
  </si>
  <si>
    <t>NIST Cyber Security Framework Category</t>
  </si>
  <si>
    <t>Response</t>
  </si>
  <si>
    <t>Maturity Assessment</t>
  </si>
  <si>
    <t>Tentative date of closure</t>
  </si>
  <si>
    <t>Additional remarks</t>
  </si>
  <si>
    <t>response score</t>
  </si>
  <si>
    <t>applicable controls</t>
  </si>
  <si>
    <t>Maturity</t>
  </si>
  <si>
    <t>Is there a Cyber Security Operations Center (C-SOC) established for OT environment</t>
  </si>
  <si>
    <t>Is there any risk assessment conducted to identify the clear priorities from an 'organizational governance', 'regulatory', 'cyber security' and 'compliance requirements' point of view?</t>
  </si>
  <si>
    <t>Do you have a live database of threats and vulnerabilities database defined along with the analysis of their impact and likelihood, as applicable to the OT environment?</t>
  </si>
  <si>
    <t>Do you conduct red team exercise, penetration testing, vulnerability assessment regularly to identify the technical issues with the network?</t>
  </si>
  <si>
    <t>Is there any processes in place to rectify the deviations observed in the above exercises and accordingly modifying the threat and vulnerabilities database?</t>
  </si>
  <si>
    <t>Is there any assessment conducted to identify security solutions to be integrated with in the OT ? ( such as Firewall, IDS, IPS, patch management )</t>
  </si>
  <si>
    <t>Does the OT component and network activity is logged and monitored?</t>
  </si>
  <si>
    <t>Does the system has the capability to identify unauthorised change or access ?</t>
  </si>
  <si>
    <t>Is it the current system is able to identify root cause of attack?</t>
  </si>
  <si>
    <t>Does it support incident investigation and forensics ?</t>
  </si>
  <si>
    <t>Does the OT environment has honeypot services</t>
  </si>
  <si>
    <t>Does the system have the capability to protect critical system data, production - process data ?</t>
  </si>
  <si>
    <t>Does the OT applications maintain a log of activities and capable to find out who did what and when ?</t>
  </si>
  <si>
    <t>Is there any framework defined for categorization of assets based on  criticality and impact?</t>
  </si>
  <si>
    <t>Are there any exercises/drills conducted to check the preparedness of OT team to react, respond and recover to/from the incidents/cyber attacks?</t>
  </si>
  <si>
    <t>Is there a process in place by which the company reports all cyber security incidents (including both successful and unsuccessful incidents) to the regulators?</t>
  </si>
  <si>
    <t>Is there any framework defined for management of advanced real-time threat defense?</t>
  </si>
  <si>
    <t>Have you clearly identified the network points (including endpoints) where critical monitoring is to be done?</t>
  </si>
  <si>
    <t>Is there any centralized monitoring and management mechanism for OT-IT intersection, networking devices, SCADA servers, engineering stations, operator stations, databases, historians, web gateways?</t>
  </si>
  <si>
    <t>Does the organization have anti-malware solutions installed at various types of end points (laptops, workstations, servers, web gateways)? Are system attacks detected? (Attacks can be detected via log monitoring, IDS system monitoring, Signature/indicators)</t>
  </si>
  <si>
    <t>Is there any process defined for malware identification and kill chain? Is there any mechanism in place to conduct the payload analysis to identify the malware?</t>
  </si>
  <si>
    <t>Do you have the capabilities to conduct network traffic analysis techniques to establish baselines of normal traffic patterns, and highlight anomalous patterns that represent a compromised environment?</t>
  </si>
  <si>
    <t>Is there any capability established for “full-packet capture and storage of network traffic” as well as analytics and reporting tools for incident response of advanced threats?</t>
  </si>
  <si>
    <t>Is there any framework to monitor traffic from off-network endpoints?</t>
  </si>
  <si>
    <t>Does the web gateway has a capability to deep scan network packets including secure traffic passing through the web gateway?</t>
  </si>
  <si>
    <t>Do you use both signature based techniques as well as behavior based techniques to identify the anomalies/abnormal behaviors?</t>
  </si>
  <si>
    <t>Are there sufficient controls in place for BYOD environments?</t>
  </si>
  <si>
    <t>Is there any mechanism in place for aggregating and collecting the information about latest threats, vulnerabilities from external sources? (like external feeds from NIST, Cert-In)</t>
  </si>
  <si>
    <t>Is there any mechanism in place to isolate the malware affected systems?</t>
  </si>
  <si>
    <t>Is there any mechanism in place to convert threat information into immediate action and protection?</t>
  </si>
  <si>
    <t>Is there a mechanism in place for defense against the installation, spread, and execution of malicious code at multiple points in the network?</t>
  </si>
  <si>
    <t>Is application whitelisting implemented on critical components like servers, workstation and historians?</t>
  </si>
  <si>
    <t>Is the antimalware solution implemeted?</t>
  </si>
  <si>
    <t>Does the definition / signatures are regularly updated?</t>
  </si>
  <si>
    <t xml:space="preserve">Is there a mechanism in place to process, review and store the logs and correlate them </t>
  </si>
  <si>
    <t>Are the incidents captured and reported in real time?</t>
  </si>
  <si>
    <t>Is there any process in place to respond to such incidents and apply necessary recovery measures?</t>
  </si>
  <si>
    <t>Is the closure of such incidents monitored?</t>
  </si>
  <si>
    <t>Is the management reported with latest threats detected within the environment and the preventive and corrective measures taken?</t>
  </si>
  <si>
    <t>Is the baseline of network operations and expected data flows for users and systems is established and managed?</t>
  </si>
  <si>
    <t>Are the detected events analyzed to understand attack targets and methods?</t>
  </si>
  <si>
    <t>Is the Event data aggregated and correlated from multiple sources and sensors?</t>
  </si>
  <si>
    <t>Is the impact of events determined?</t>
  </si>
  <si>
    <t>Is the OT network is monitored to detect potential cybersecurity events?</t>
  </si>
  <si>
    <t>Are the Personnel activities being monitored to detect potential cybersecurity events?</t>
  </si>
  <si>
    <t>Are the  Malicious codes detected?</t>
  </si>
  <si>
    <t>Is unauthorized mobile code detected?</t>
  </si>
  <si>
    <t>Is  the  service provider / vendor activity being monitored to detect potential cybersecurity events?</t>
  </si>
  <si>
    <t>Are Vulnerability scans being performed?</t>
  </si>
  <si>
    <t>Are Roles and responsibilities for detection well defined to ensure accountability?</t>
  </si>
  <si>
    <t>Are Notifications from detection systems being investigated? </t>
  </si>
  <si>
    <t>Are there enough controls in place to detect an incident/event?
-Monitoring of critical logs like firewall, anntivirus, etc.
-honeypot activity
-antivirus alerts
-vulnerability assessment
-intrusion prevention and detection systems, etc.</t>
  </si>
  <si>
    <t>is the SIEM solution implemented ?</t>
  </si>
  <si>
    <t>Is Monitoring for unauthorized personnel, connections, devices, and software performed?</t>
  </si>
  <si>
    <t>Is there a risk assessment conducted in order to identify the potential and weak targets of phishing attacks, preventive measures, detective measures, training and awareness programs required?</t>
  </si>
  <si>
    <t>Have you subscribed to Anti-phishing/anti-rouge app services from external service providers for identifying and taking down rouge applications.</t>
  </si>
  <si>
    <t>Is there a risk assessment conducted to ensure that no critical internal data is leaked outside through any of the channels like employees, 3rd parties,vendors, web attacks (dictionary attacks on web applications), etc.?</t>
  </si>
  <si>
    <t>Have you implemented sufficient controls at the network and host level to prevent the attacks?</t>
  </si>
  <si>
    <t>Are there enough controls and rules  in place to monitor the inbound and outbound network traffic?</t>
  </si>
  <si>
    <t>Do you have anti spam solutions, content filters installed at the web gateway as well as desktops to block any phishing attacks?</t>
  </si>
  <si>
    <t>Have you implemented web gateway antivirus scanning along with endpoint virus scanning?</t>
  </si>
  <si>
    <t>Is there a framework in place to monitor, identify and detect the phishing attacks at the application level?</t>
  </si>
  <si>
    <t>Are there strong authentication mechanisms implemented at the external facing applications?</t>
  </si>
  <si>
    <t>Is there a list of external softwares allowed to be used inside the OT environment ( Whitelisted applications and softwares ?</t>
  </si>
  <si>
    <t>Is there a framework in place to monitor, identify and detect the phishing attacks through mails?</t>
  </si>
  <si>
    <t>Is there a sender policy framework in place by which mail receivers can verify that a sending host is authorized to send mail on behalf of the
source domain</t>
  </si>
  <si>
    <t>Is there a mechanism in place to report the phishing incidents and take immediate damage control actions? Are the stakeholders communicated about the important point of contacts to report the incidents?</t>
  </si>
  <si>
    <t>Is there a mechanism to identify and block the phishing sites?</t>
  </si>
  <si>
    <t>Do you regularly conduct any assessment to check the internal staff awareness about phishing and social engineering?</t>
  </si>
  <si>
    <t>Is there a framework to evaluate the performance and maturity of the antiphishing solutions and other measures implemented by the organisation?</t>
  </si>
  <si>
    <t>Is there a vulnerability management plan developed and implemented?</t>
  </si>
  <si>
    <t>Do you conduct the regular penetration testing and vulnerability assessment for all the critical systems (including internet facing applications/systems)?</t>
  </si>
  <si>
    <t>Do you have a defined methodology for conducting the vulnerability assessment and penetration testing? (including white box ad black box approaches)?</t>
  </si>
  <si>
    <t>Do you have methodology specified to conduct the VAPT exercises for OT environment?</t>
  </si>
  <si>
    <t>Are the findings of VA/PT and the follow up actions necessitated are monitored closely by the Information Security/Information Technology Audit team as well as Senior/Top Management?</t>
  </si>
  <si>
    <t>Is there any process in place to identify the recurring vulnerabilities and analysis of root cause behind the recurrence?</t>
  </si>
  <si>
    <t>Do you periodically conduct security testing of Applications, web applications, OT network , application software throughout their lifecycle (pre-implementation, post implementation, after changes) in environment closely resembling or replica of production environment?</t>
  </si>
  <si>
    <t>Are there any red team exercises conducted to identify the vulnerabilities and the business risk, assess the efficacy of the defenses and check the mitigating controls already in place by simulating the objectives and actions of an attacker?</t>
  </si>
  <si>
    <t>Does the red team exercise focus on following aspects?
-identify exploitable vulnerabilities and narrow down on the target
-gain initial access to the target
-identify the target data/critical data
-package and steal the data
- configuration changes
-remove evidences/covering the tracks</t>
  </si>
  <si>
    <t>Are there any de-briefing sessions conducted to evaluate and assess the preparedness of the team to handle various types of attacks? Are the findings from red team/ blue team exercises mitigated?</t>
  </si>
  <si>
    <t>For vendors/third parties/system integrators who handle plant operations, does the immediate remediation of vulnerabilities and regular assessments/audits of systems/applications form the part of service delivery levels?</t>
  </si>
  <si>
    <t>Do you ensure that all the vulnerabilities are duly detected and patched?</t>
  </si>
  <si>
    <t>Do you conduct the regular vulnerability assessment penetration testing for the customer/web facing applications, servers and workstations an network to detect any vulnerabilities?</t>
  </si>
  <si>
    <t>Are these findings duly closed?</t>
  </si>
  <si>
    <t xml:space="preserve"> Are the Asset vulnerabilities identified and documented?</t>
  </si>
  <si>
    <t>Is the Threat and vulnerability information being received from information sharing forums and sources?</t>
  </si>
  <si>
    <t xml:space="preserve"> Are the Threats, both internal and external, identified and documented?</t>
  </si>
  <si>
    <t>Are Potential business impacts and likelihoods identified?</t>
  </si>
  <si>
    <t>Threats, vulnerabilities, likelihoods, and impacts should be used to determine risk?</t>
  </si>
  <si>
    <t>Are Risk responses identified and prioritized?</t>
  </si>
  <si>
    <t>Is Configuration change control processes in place?</t>
  </si>
  <si>
    <t>Is there a separate practice/function established for patch and vulnerability management to facilitate the identification and distribution of patches within the organization?</t>
  </si>
  <si>
    <t>Do you have a patch management policy defined?</t>
  </si>
  <si>
    <t>Is there a process in place for emergency patch/vulnerability management?</t>
  </si>
  <si>
    <t>Is there any automated any solution implemented for patch/vulnerability management?</t>
  </si>
  <si>
    <t>Is the list of the assets reviewed and updated regularly to identify the currently active devices and unlisted devices?</t>
  </si>
  <si>
    <t>Is there any mechanism in place for aggregating and collecting the information about latest threats, vulnerabilities from external sources? (like external feeds from NIST, Cert-In, CERT US, Vendor website)</t>
  </si>
  <si>
    <t>Is there any assessment conducted to check the applicability of the patches to the OT environment?</t>
  </si>
  <si>
    <t>Is there any process defined to prioritize which vulnerabilities and threats are to be remediated in which order?</t>
  </si>
  <si>
    <t>Is there a mechanism to identify, track, manage and monitor the status of patches to operating system and SCADA application, other application softwares running in the OT environment operating Systems/Databases/Applications/ Middleware, etc.?</t>
  </si>
  <si>
    <t>Is there a database created and maintained for remediation that need to be applied to the organization?</t>
  </si>
  <si>
    <t>Does the patches and updates are tested before deploying in the plant network</t>
  </si>
  <si>
    <t>Do you verify vulnerability remediation through network and host vulnerability scanning?</t>
  </si>
  <si>
    <t>Are there any trainings conducted to train the administrators on how to apply vulnerability remediation in OT environment?</t>
  </si>
  <si>
    <t>Have you established the baseline secure configuration checklists for all the types of systems and devices as applicable and appropriate for OT? Is it reviewed regularly?</t>
  </si>
  <si>
    <t>Do you have any solution to check the baseline security configurations regularly (to ensure supervisory and control netwoks are securely configured?)?</t>
  </si>
  <si>
    <t>Are there any manual/semi-automated checks conducted regularly to verify the baseline security requirements on all the devices?</t>
  </si>
  <si>
    <t>As part of checking the security baselines requirements, do you check the patch logs on particular devices?</t>
  </si>
  <si>
    <t>Is there a capability to check the patch levels of a system/device before allowing them to join/enter OT network?</t>
  </si>
  <si>
    <t>Does your organization implement patches in ICS ?</t>
  </si>
  <si>
    <t>Are records of the implemented patches kept ?</t>
  </si>
  <si>
    <t>Is there a process to evaluate the performance of the patch management process as one of the key security indicators?</t>
  </si>
  <si>
    <t>Is there a documented change management policy?</t>
  </si>
  <si>
    <t>Is there a framework defined for configuration changes, hardware/software modification ?</t>
  </si>
  <si>
    <t>Are thses requirements, logs of all changes are maintained?</t>
  </si>
  <si>
    <t>Does the change management process include testing phase?</t>
  </si>
  <si>
    <t>Are the Audit/log records determined, documented, implemented, and reviewed in accordance with policy?</t>
  </si>
  <si>
    <t>Is there a documented policy for audit log settings?</t>
  </si>
  <si>
    <t>Are periodic Audits  conducted for the ICS environment</t>
  </si>
  <si>
    <t>Is there a mechanism to Implement and periodically validate settings for capturing of appropriate logs/audit trails of each device, system software and application software , ensuring that logs include minimum information to uniquely identify the log for example by including a date, timestamp, source addresses, destination addresses, and various other useful elements of each packet and/or event and/or transaction?</t>
  </si>
  <si>
    <t>Are there controls for modifications to hardware, firmware, software, and documentation to ensure that the information system is protected against improper modifications prior to, during, and after system implementation</t>
  </si>
  <si>
    <t>Does the policy defines a framework for maintenance, monitoring and analysis of audit logs?</t>
  </si>
  <si>
    <t>Is the maintenance procedure for servers, workstation, network devices and other OT components is clearly defined?</t>
  </si>
  <si>
    <t>Does the policy defines the roles and reposibilities of the maintenance team?</t>
  </si>
  <si>
    <t>Does the system is reviewed after the scheduled maintenance activity is over to ensure the security controls ?</t>
  </si>
  <si>
    <t>Does the maintenance activity invoves third parties/ system integrators ?</t>
  </si>
  <si>
    <t>Are their roles and responsibilities are clearly defined ?</t>
  </si>
  <si>
    <t>Are the incident detection processes continuously improved?</t>
  </si>
  <si>
    <t>Do the Personnel know their roles and order of operations when a response is needed?</t>
  </si>
  <si>
    <t>Is Information being shared consistent with response plans?</t>
  </si>
  <si>
    <t>Does voluntary information sharing occurs with external stakeholders to achieve broader cybersecurity situational awareness ?</t>
  </si>
  <si>
    <t>Are Newly identified vulnerabilities are mitigated or documented as accepted risks?</t>
  </si>
  <si>
    <t>Is the response plans incorporate lessons learned?</t>
  </si>
  <si>
    <t xml:space="preserve"> Are Response strategies updated?</t>
  </si>
  <si>
    <t>Is there an Incident Response Program in place with due approval of the Board / Top Management? Is the program and its effectiveness reviewed regularly?</t>
  </si>
  <si>
    <t>Are cybersecurity events and incidents responses coordinated with law enforcement and other government entities as appropriate, including support for evidence collection and preservation?</t>
  </si>
  <si>
    <t>Does the business continuity planning cycle and incident response framework capture cyber risks and the potential business and reputational disruption resulting from them, and the need to recover a viable trading position if critical information was corrupted or destroyed?</t>
  </si>
  <si>
    <t>Have you defined and communicated important point of contacts,  IRT (incident response team) team with a mix of OT and IT staff, roles and responsibilities, communication channel to be used for informing?</t>
  </si>
  <si>
    <t>Is there any mechanism in place to ensure the containment of the incident, which may involve measures like - 
-Change of firewall rules
-emergency patching
-rootkit scans
-antivirus scans
-configuration changes
-program / logic changes
-network connectivity changes, etc.</t>
  </si>
  <si>
    <t>For recovery, are the recovery objectives clearly defined? Are relevant monitoring controls in phase to ensure that the system/infrastructure is brought back to the normal operational condition?</t>
  </si>
  <si>
    <t>Are there enough forensic tools, controls in place to facilitate the investigation of the incident root cause?</t>
  </si>
  <si>
    <t>Does your cyber continuity process consider the cyber kill chain and provide mitigation strategies for each stage?</t>
  </si>
  <si>
    <t>Does the business continuity planning process for cyber include thirds parties such as vendors/ system integrators?</t>
  </si>
  <si>
    <t>Are the recovery activities communicated to internal stakeholders and executive and management teams?</t>
  </si>
  <si>
    <t>Is the impact of incident understood?</t>
  </si>
  <si>
    <t>Is the forensics being performed ?</t>
  </si>
  <si>
    <t>Is there a baseline forensic framework established ?</t>
  </si>
  <si>
    <t>Is there any assessment conducted to identify the need for forensics in various areas of the cyber security?</t>
  </si>
  <si>
    <t xml:space="preserve"> Have you identified the categories of events that require forensic investigation (e.g. e-discovery requests)?</t>
  </si>
  <si>
    <t>Is there a baseline forensic policy defining the roles and responsibilities, analysis for forensics tools requirement, supporting controls for forensics in information lifecycle management?</t>
  </si>
  <si>
    <t>Is there process in place to ensure that forensically sound practices are used when responding to an incident (for example if there is a requirement to present evidence in a court of law, or to regulators etc.)?</t>
  </si>
  <si>
    <t>Are there controls in place for secure storage of evidences? Have you identified the retention techniques and requirements in terms of time duration, etc.?</t>
  </si>
  <si>
    <t>Are there controls in place for data collection and collection methodologies? Have you identified possible sources of data from where data should be collected in order to facilitate the forensic investigations?</t>
  </si>
  <si>
    <t>Is there any support/ arrangement for network forensics/forensic investigation/DDOS mitigation services on stand-by?</t>
  </si>
  <si>
    <t>Are there any tools/security solutions implemented  to provide capabilities for forensics ?</t>
  </si>
  <si>
    <t xml:space="preserve">Is the Cyber security policy for OT is established? </t>
  </si>
  <si>
    <t>Is the Cyber Security Policy reviewed regularly?</t>
  </si>
  <si>
    <t>is the OT architecture is continuously reviewed against the policy ?</t>
  </si>
  <si>
    <t>Is there any risk assessment conducted for evaluating the architecture security?</t>
  </si>
  <si>
    <t>Are the risk cost/potential cost trade offs recorded in writing to enable an appropriate supervisory assessment?</t>
  </si>
  <si>
    <t>Are the Cyber security roles &amp; responsibilities coordinated and aligned with internal roles and external partners?</t>
  </si>
  <si>
    <t xml:space="preserve">Is there a well defined cyber security strategy in-line with the business objectives? </t>
  </si>
  <si>
    <t>Is there an organization wide cyber security policy? Is it distinct from the OT security policy and highlights the risks from cyber threats and guidelines from mitigating measures?</t>
  </si>
  <si>
    <t>Is there a clear structure and ownership defined for the management, implementation and review of the cyber security policy, with a point of convergence at the top of the organization?</t>
  </si>
  <si>
    <t>As a part of cyber security strategy, have you identified the roadmap to strengthen the OT cybersecurity?</t>
  </si>
  <si>
    <t>Is there a mechanism to ensure and evaluate that the organization's cyber risk management strategy delivers on it's objectives?</t>
  </si>
  <si>
    <t>Are the Risk management processes established, managed, and agreed to by organizational stakeholders?</t>
  </si>
  <si>
    <t>Is the cyber security policy communicated to the employees and relevant vendors/ system integrators ( if applicable ) ? Is the cyber security policy readily available to the relevant stakeholders for reference?</t>
  </si>
  <si>
    <t>Have you identified the redundancy requirements for critical infrastructure?</t>
  </si>
  <si>
    <t>Are there any strategies documented and communicated to respond to advanced attacks containing ransomware/cyber extortion, data destruction, DDOS, etc.</t>
  </si>
  <si>
    <t>As a part of ensuring complete eradication of the damage caused due to incident, do you conduct vulnerability assessments or any other assessments?</t>
  </si>
  <si>
    <t>Are there any shielding controls/quarantining the affected devices/systems requirements identified and implemented?</t>
  </si>
  <si>
    <t>Is the configuration backup, application backup is taken regularly ?</t>
  </si>
  <si>
    <t>Are the Backups of information conducted, maintained, and tested periodically?</t>
  </si>
  <si>
    <t>Is the Response plan (Incident Response and Business Continuity) and Recovery plan (Incident Recovery and Disaster Recovery)  in place and managed?</t>
  </si>
  <si>
    <t xml:space="preserve"> Are the Response and recovery plans tested?</t>
  </si>
  <si>
    <t>Are there necessary mechanisms to maintain and preserve the evidences for the incidents?</t>
  </si>
  <si>
    <t>Is there a Cyber Crisis Management Plan (CCMP) in place and approved by the board?</t>
  </si>
  <si>
    <t>Does the CCMP  address the following four aspects: (i) Detection (ii) Response (iii) Recovery and (iv) Containment ?</t>
  </si>
  <si>
    <t>Have you defined a criteria for declaring a crisis situation as opposed to an incident and have you a defined group of people who can invoke the crisis management process?</t>
  </si>
  <si>
    <t>Have you conducted a business impact analysis for the identified cyber crisis situations?</t>
  </si>
  <si>
    <t>Is there a defined post-crisis process to ensure that all operations are restored to their pre-crisis state, review controls and reduce the likelihood of a similar crisis occurring in the future.</t>
  </si>
  <si>
    <t xml:space="preserve">Is there an assessment conducted to identify and evaluate the inherent risks and the controls in place to adopt appropriate cyber-security framework? </t>
  </si>
  <si>
    <t>Are the important point of contacts identified and communicated to the relevant stakeholders in order report such incidents?</t>
  </si>
  <si>
    <t xml:space="preserve">Is there  any dedicated emergency response team for ICS </t>
  </si>
  <si>
    <t>Does your organization  ever test and validate your emergency action plans</t>
  </si>
  <si>
    <t>Are business continuity plans, including cyber continuity, tested on a regular basis and how are the results of the testing used to inform an improve the business continuity plans?</t>
  </si>
  <si>
    <t>Are the reports from incidents and forensic analysis presented to the top management?</t>
  </si>
  <si>
    <t>Is there a mechanism to dynamically incorporate lessons learnt to continually improve the response strategies?</t>
  </si>
  <si>
    <t>Does your organization have a comprehensive set of metrics/security indicators that provide for prospective and retrospective measure, like key performance indicators and key risk indicators?</t>
  </si>
  <si>
    <t>Are the Security indicators/ Metrics measurable?</t>
  </si>
  <si>
    <t>Are the Security indicators/ Metrics defined and updated based on specific roles and functionalities?</t>
  </si>
  <si>
    <t>Is the cyber security resilience framework assessed on the lines of these indicators to evaluate the preparedness?</t>
  </si>
  <si>
    <t>Do these assessments also include evaluating the awareness among the stakeholders?</t>
  </si>
  <si>
    <t>Do the metrics/ security indicators include the anti-malware software and their update status percentage, patch latency, extent of user awareness training, vulnerability related metrics, etc.?</t>
  </si>
  <si>
    <t>Are there any independent compliance checks carried out by qualified and competent professionals regarding the metrics/security indicators to measure the effectiveness, adequacy and adherence to the framework??</t>
  </si>
  <si>
    <t>Are the audit findings reported to the management and relevant stakeholders?</t>
  </si>
  <si>
    <t>Is the compliance for the these assessments monitored and verified?</t>
  </si>
  <si>
    <t>Is the Data-at-rest  protected?</t>
  </si>
  <si>
    <t>Is the Data-in-transit is protected?</t>
  </si>
  <si>
    <t>Are protections against data leaks implemented?</t>
  </si>
  <si>
    <t>Are the integrity checking mechanisms used to verify software, firmware, and information integrity?</t>
  </si>
  <si>
    <t>Is there a comprehensive data leakage prevention strategy in place to secure the process and business data?</t>
  </si>
  <si>
    <t>Does the DLP strategy clearly outline the data protection requirements and objectives?</t>
  </si>
  <si>
    <t>Does the organization have both host DLP and network DLP appliances in place?</t>
  </si>
  <si>
    <t>Does the DLP strategy cover end points, data in transmission, data stored in servers and databases, whether online or offline?</t>
  </si>
  <si>
    <t>Are ownership and responsibilities clearly defined and communicated to relevant stakeholders?</t>
  </si>
  <si>
    <t>Are the policies for data leak prevention (both host and network level)reviewed and modified regularly for their effectiveness?</t>
  </si>
  <si>
    <t>Is whitelisting of applications considered as a part of data leak prevention strategy?</t>
  </si>
  <si>
    <t>Are there  formal transfer policies, procedures and controls in place to protect the transfer of information through the use of all types of communication facilities within OT and IT?</t>
  </si>
  <si>
    <t>Have you identified security requirements for information in the mail messaging system?</t>
  </si>
  <si>
    <t xml:space="preserve">Have you identified and conducted a risk assessment about all the functions of the mail server? 
-directory services
-default web browsers
-file sharing services
-language compilers
-SNMP etc.
</t>
  </si>
  <si>
    <t>Does the production log and reports are shared with management securely?</t>
  </si>
  <si>
    <t>Does the data exchange policies are clearly defined for OT and IT</t>
  </si>
  <si>
    <t>Are there controls in place to detect and block spams, and malwares shared through mails? (antispam filters and antimalware solutions)</t>
  </si>
  <si>
    <t>Are there any controls in place for restricting types of attachments?</t>
  </si>
  <si>
    <t>Does the files and attachment are checked and scanned before transfering to OT environment</t>
  </si>
  <si>
    <t>Is there a framework defined for asset management defining types of assets, asset criticality definitions, asset maintenance, asset ownership etc.?</t>
  </si>
  <si>
    <t>Is there a process to regularly review and update the inventory of Assets indicating their criticality ?</t>
  </si>
  <si>
    <t>Is there any automated inventory management solution implemented in the organization?</t>
  </si>
  <si>
    <t>Is there any semi-automated/manual way to capture the list of assets in the OT environment?</t>
  </si>
  <si>
    <t>Is there a process in place for management of asset lifecycle?</t>
  </si>
  <si>
    <t xml:space="preserve"> Is the effectiveness of protection technologies shared with appropriate parties?</t>
  </si>
  <si>
    <t>Are procedures for handling assets developed and implemented in accordance with the information classification scheme adopted by the organization?</t>
  </si>
  <si>
    <t>Is there a framework in place to ensure the information is stored, accessed, transferred strictly as per the information criticality?</t>
  </si>
  <si>
    <t xml:space="preserve">Is there any  mechanism in for information disposal from various types of assets? </t>
  </si>
  <si>
    <t>Is there a solution implemented for automating the network and discovery management?</t>
  </si>
  <si>
    <t xml:space="preserve">Are the baseline security requirements/configurations documented for all the categories of devices (SCADA Servers, PLCs,  network devices, database, security systems)? </t>
  </si>
  <si>
    <t>Is there any exception process in place for deviation from the baseline security requirements (due to environment, application, business requirement?)</t>
  </si>
  <si>
    <t xml:space="preserve">Is the framework, policy, procudres shared with vendor to ensure the baseline control </t>
  </si>
  <si>
    <t>Is there a defined role and responsibility for configuration changes</t>
  </si>
  <si>
    <t>Is there any framework established and implemented to ensure information security across all stages of Project lifecycle (requirement analysis, design, implementation, testing, evaluation and monitoring)? Are the information security requirements for each stage identified?</t>
  </si>
  <si>
    <t>Is software/application development approach based on threat modelling, incorporating secure coding principles and security testing based on global standards and secure rollout?</t>
  </si>
  <si>
    <t>Is there any policy and procedure to implement the secure coding practices for vendors/ solution providers/ system integrators?</t>
  </si>
  <si>
    <t>Are the security requirements like system access control, authentication, application whitelisting, data integrity, system activity logging, exception handling identified at the initial and ongoing stages of development /integration/implementation?</t>
  </si>
  <si>
    <t>Does the software/application development practices address the vulnerabilities based on best practices baselines such as Open Web Application Security Project (OWASP) proactively and adopt principle of defense-in-depth to provide layered security mechanism.</t>
  </si>
  <si>
    <t>Is development and plant environment properly segregated through appropriate network access controls?</t>
  </si>
  <si>
    <t>Is there an assessment conducted to evaluate the compliance with various measures to before moving an application into production environment ( FAT )?</t>
  </si>
  <si>
    <t>Is there any assurance obtained from the application providers/OEMs that the application is free from embedded malicious / fraudulent code?</t>
  </si>
  <si>
    <t>Are the Communications and control networks protected?</t>
  </si>
  <si>
    <t>Have you conducted an assessment to identify the network security requirements throughout the OT environment?</t>
  </si>
  <si>
    <t>Is the OT network is separated from a business network with properly configured firewall and DMZ ?</t>
  </si>
  <si>
    <t>Does the system prevent ICS devices (e.g., PLC, RTUs)  communicating with the devices outside the OT network?</t>
  </si>
  <si>
    <t>Is there an up-to-date network architecture diagram available at the organizational level including wired/wireless networks? Is it reviewed regularly?</t>
  </si>
  <si>
    <t>Do the ICS systems follow different  layers of network along with Zones and Conduits as per IEC 62443</t>
  </si>
  <si>
    <t>Is the network is reviewed regularly to identify unknown/ third party systems connected ?</t>
  </si>
  <si>
    <t>Do  the operators access  internet from ICS system machines</t>
  </si>
  <si>
    <t>Does your Organization use  any remote connection via modems/PSTN network</t>
  </si>
  <si>
    <t>Are ICS systems use encrypted communication for external connections</t>
  </si>
  <si>
    <t>Is the IP addressing list for all the OT components, their respective location is recorded and reviewed ?</t>
  </si>
  <si>
    <t>Are the baseline security requirements/configurations documented for all the categories of network devices (switches, routers, firewalls, IDS/IPS, etc.)?</t>
  </si>
  <si>
    <t>Is there a process defined to log and record all the changes in the network configurations?</t>
  </si>
  <si>
    <t>Is network monitoring incorporated to identify, detect abnormal activity or pattern ?</t>
  </si>
  <si>
    <t>Is there a mechanism to monitor the incoming and outgoing traffic from the network?</t>
  </si>
  <si>
    <t>Are Intrusion detection system sensors placed in the correct location to detect attempts to penetrate the network?</t>
  </si>
  <si>
    <t>Is there a mechanism in place to update the signatures on IDS/IPS regularly?</t>
  </si>
  <si>
    <t>Is there a process to ensure that all the network devices are updated with latest and relevant patches/OS?</t>
  </si>
  <si>
    <t>Is the default passwords of the networking devices are changed as per the password policy</t>
  </si>
  <si>
    <t>Is there a process in place to review the routing protocols regularly?</t>
  </si>
  <si>
    <t>Is there a process to disable all the unused interfaces and unwanted network services?</t>
  </si>
  <si>
    <t>Does the network architecture focus on defence in depth methodology ?</t>
  </si>
  <si>
    <t>Is the communication channel secure ?</t>
  </si>
  <si>
    <t>Does the architecture considers security at all the external web gateways?</t>
  </si>
  <si>
    <t>Is there a mechanism in place to identify the authorized hardware / mobile devices like Laptops, mobile phones, tablets, etc. in the OT network ?</t>
  </si>
  <si>
    <t>Is there a process defined to reconcile and review the firewall rules regularly? Are overlapping, duplicate and unwanted rules reviewed and removed? Are the hit counts for various rules monitored and analyzed?</t>
  </si>
  <si>
    <t>Are there any Standard Operating Procedures (SOP) for all major IT activities including SOP for connecting devices to the network, accesing network components for configuration etc?</t>
  </si>
  <si>
    <t>Is  there any network detection system is capable to detect man-in-the-middle attacks, eavesdropping</t>
  </si>
  <si>
    <t>Is there process to identify mis-configuration leading to unauthorised access and disclosure</t>
  </si>
  <si>
    <t xml:space="preserve"> Is the Physical access to assets ( servers, engineering station, workstation, storage rooms, PLC, networking devices )managed and protected?</t>
  </si>
  <si>
    <t>Are the Policy and regulations regarding the physical operating environment for organizational assets same?</t>
  </si>
  <si>
    <t>Is there a physical environmental security policy in place?</t>
  </si>
  <si>
    <t>Is physical environment monitored to detect potential cyber security events/breaches?</t>
  </si>
  <si>
    <t>Are the security perimeters defined and used to protect areas that contain either sensitive or critical information and information processing facilities?</t>
  </si>
  <si>
    <t>Are there necessary controls in place to ensure the appropriate entry and exit of the third party personnel and inward, outward of devices?</t>
  </si>
  <si>
    <t>Is physical protection against natural disasters, malicious attack or accidents designed and applied?</t>
  </si>
  <si>
    <t xml:space="preserve">Is there a process in place for monitoring breaches / compromises of environmental controls relating to temperature, water, smoke, access alarms, service availability alerts (power supply, telecommunication, servers), access logs, etc.?
</t>
  </si>
  <si>
    <t>Are access points where unauthorized persons could enter the premises controlled and isolated from information processing facilities to avoid unauthorized access?</t>
  </si>
  <si>
    <t>Is their any process for installation of new software on the user system?</t>
  </si>
  <si>
    <t>Is there a framework to track and ensure that only authorized software are used in the organization?</t>
  </si>
  <si>
    <t>Is there a detailed list maintained and regularly reviewed mentioning the system wise installed application, softwares, version no etc</t>
  </si>
  <si>
    <t>Does the organization review and validate the list of authorized software allowed to be used by the users?</t>
  </si>
  <si>
    <t>Is there any user account that can access without any authentication(eg.Password)</t>
  </si>
  <si>
    <t>Do the ICS systems have role based access control</t>
  </si>
  <si>
    <t>Is there a defined and implemented policy for the restricted and secured use of removable media/BYOD across the variety of devices in use in the organization including but not limited to workstations/PCs/Laptops/Mobile devices/Servers etc</t>
  </si>
  <si>
    <t>Are there procedures implemented for the management of removable media in accordance with the classification scheme adopted by the organization.</t>
  </si>
  <si>
    <t>Is there a process/policy covering the details of information that is allowed to be shared/ transferred /copied on removable devices</t>
  </si>
  <si>
    <t xml:space="preserve">Is there a default rule as the use of removable devices prohibited </t>
  </si>
  <si>
    <t>Is there a procedure/ policy defined to transfer document to/from OT environment to business network?</t>
  </si>
  <si>
    <t>Are there any controls to limit media types and information that could be transferred/copied to/from devices?</t>
  </si>
  <si>
    <t>Are there any controls in place to compulsorily get the removable media scanned for malware/anti-virus prior to providing read/write access?</t>
  </si>
  <si>
    <t>Is the use of removable media restricted according to policy?</t>
  </si>
  <si>
    <t>Are the Identities and credentials managed for authorized devices and users?</t>
  </si>
  <si>
    <t>Has the organization implemented Multi-Factor Authentication (wherever appropriate and required)?</t>
  </si>
  <si>
    <t>Is Remote access managed?</t>
  </si>
  <si>
    <t>Is Password Policy Properly maintained?</t>
  </si>
  <si>
    <t>Are Access permissions managed by incorporating the principles of least privilege and separation of duties?</t>
  </si>
  <si>
    <t>Does the Privileged users understand roles &amp; responsibilities ?</t>
  </si>
  <si>
    <t xml:space="preserve">Are unnecessary applications/services/ports identified and blocked?
</t>
  </si>
  <si>
    <t>Are there enough controls in place to protect control access such as logon user id,
authentication information, etc. against leakage/attacks?</t>
  </si>
  <si>
    <t xml:space="preserve">Have you disallowed the administrative rights on end-user servers/workstations/PCs/laptops? </t>
  </si>
  <si>
    <t>Does your organization detect and monitor creation and use of privileged roles?</t>
  </si>
  <si>
    <t>Is there a policy defined for remote access of the OT components to support engineer/ vendor?</t>
  </si>
  <si>
    <t>Is the remote access is though securrly configured VPN?</t>
  </si>
  <si>
    <t>Is the remote access is restricted to view only which will require coordination with OT personnel for command/ configuration / change etc?</t>
  </si>
  <si>
    <t>Are there appropriate systems and controls to allow, manage, log and monitor privileged/super user/administrative access to critical systems (PLC/RTU/Servers/OS/DB, applications, network devices etc.)?</t>
  </si>
  <si>
    <t>Are there controls in place to implement controls to minimize invalid logon counts, deactivate dormant accounts and also to monitor any abnormal change in pattern of logon?</t>
  </si>
  <si>
    <t>Are there any measures implemented to control use of VBA/macros in office documents?</t>
  </si>
  <si>
    <t>Is the Maintenance and repair of organizational assets performed and logged in a timely manner, with approved and controlled tools?</t>
  </si>
  <si>
    <t>Is the Remote maintenance of organizational assets approved, logged, and performed in a manner that prevents unauthorized access?</t>
  </si>
  <si>
    <t xml:space="preserve">Is there any risk assessment conducted to identify the security related risks in outsourced  arrangements? </t>
  </si>
  <si>
    <t>Have you identified and implemented controls to ensure that third party/vendors/ system integrators adhere to the security requirements identified in the earlier assessments?</t>
  </si>
  <si>
    <t>Are there any regular exercises conducted for effective due diligence, oversight and management of third party vendors/service providers?</t>
  </si>
  <si>
    <t>Is there any mechanism in place to ensure that service providers/vendor adhere to all the regulatory and legal requirements?</t>
  </si>
  <si>
    <t>Are Background checks, non-disclosure and security policy compliance agreements mandated for all third party service providers, vendors?</t>
  </si>
  <si>
    <t>Are there any agreements made with the vendor regarding the patching/fixing of vulnerabilities</t>
  </si>
  <si>
    <t>Are all users informed and trained about the security controls specific to OT environment?</t>
  </si>
  <si>
    <t>Does the senior executives understand roles &amp; responsibilities ?</t>
  </si>
  <si>
    <t xml:space="preserve"> Does the Physical and information security personnel understand roles &amp; responsibilities ?</t>
  </si>
  <si>
    <t>Are there any training requirements established for each of the organizational level as a part of their responsibilities?</t>
  </si>
  <si>
    <t>Does the training program defined include assessments?</t>
  </si>
  <si>
    <t>Are the training programs/syllabus reviewed and changed regularly as per the growing technology and landscape of attack vectors?</t>
  </si>
  <si>
    <t>Is your organization currently utilizing its internal communication channels (mails, etc.), physical environment, facilities and new technology to promote and communicate good security to the entire business?</t>
  </si>
  <si>
    <t>Are internal stakeholders sensitized on various technological developments and cyber security related developments periodically?</t>
  </si>
  <si>
    <t>Do you ensure that vendor, partner are aware of and using best practices laid down by the organization?</t>
  </si>
  <si>
    <t>Dou you ensure that the operation staff follows the best security practices during day to day activities</t>
  </si>
  <si>
    <t>CSET</t>
  </si>
  <si>
    <t>CSET 800-82 Access Control</t>
  </si>
  <si>
    <t>Are periodic reviews conducted of existing authorized physical and electronic access permissions to ensure they are current?</t>
  </si>
  <si>
    <t>Do you control physical access and verify identity of the person receiving the output from the device (e.g., pin or hardware tokens)?</t>
  </si>
  <si>
    <t>Does the system enforce assigned authorizations for controlling electronic access to the system?</t>
  </si>
  <si>
    <t>Are access control policies and associated access mechanisms to control access to the system?</t>
  </si>
  <si>
    <t>Does the system enforce defined nondiscretionary access control policies over a defined set of users and resources that specify the access control information employed and the required relationships among the access control information to permit access?</t>
  </si>
  <si>
    <t>Does the system prevent access to security-relevant information (except during secure nonoperable system states)?</t>
  </si>
  <si>
    <t>Does the system employ authentication methods that meet the requirements of applicable policies, standards, and guidance for authentication to a cryptographic module?</t>
  </si>
  <si>
    <t>Is multifactor authentication used for network access to nonprivileged accounts where one of the factors is provided by a device separate from the system being accessed?</t>
  </si>
  <si>
    <t>Is a device verified against a pre-defined list of authorized devices before a connection is established?  (e.g., Active Directory policy or firewall rules.)</t>
  </si>
  <si>
    <t>Does the system authenticate devices before establishing remote network connections using bi-directional authentication between devices that are cryptographically based?</t>
  </si>
  <si>
    <t>Does the system authenticate devices before establishing network connections, using bidirectional authentication between devices that are cryptographically based?</t>
  </si>
  <si>
    <t>Does the organization standardize, with regard to dynamic address allocation, Dynamic Host Control Protocol (DHCP) lease information and the time assigned to devices, and audit lease information when assigned to a device?</t>
  </si>
  <si>
    <t>Does the information system accept and electronically verify Personal Identity Verification credentials?</t>
  </si>
  <si>
    <t>Is the authorization to super user accounts limited to designated system administration personnel?</t>
  </si>
  <si>
    <t>Is the privileged access to the system prohibited for nonorganizational users?</t>
  </si>
  <si>
    <t>Does the system purge information from mobile devices after a defined number of consecutive, unsuccessful login attempts to the device?</t>
  </si>
  <si>
    <t>Do the authentication mechanisms obscure feedback of authentication information during the authentication process (i.e., does not return any system specific information)?</t>
  </si>
  <si>
    <t>Are the number of concurrent sessions for any user limited?</t>
  </si>
  <si>
    <t>Does the system automatically lock the account/node until released by an administrator when the maximum number of unsuccessful attempts is exceeded?</t>
  </si>
  <si>
    <t>Does the system log both successful and unsuccessful logon attempts?</t>
  </si>
  <si>
    <t>Does the system notify the user upon successful logon of the number of unsuccessful logon attempts since the last successful logon?</t>
  </si>
  <si>
    <t>Does the system notify the user/admin of unsuccessful logon attempts?</t>
  </si>
  <si>
    <t>Does the system capture security-related changes to the user's account?</t>
  </si>
  <si>
    <t>Does the system session lock mechanism place a publicly viewable pattern onto the associated display hiding what was previously visible on the screen?</t>
  </si>
  <si>
    <t>Are explicit restrictions on the use of social networking sites, posting information on commercial Web sites, and sharing system account information included in the rules of behavior?</t>
  </si>
  <si>
    <t>Does the banner provide privacy and security notices consistent with applicable policies, regulations, standards, and guidance and state that: (a) users are accessing a private or government system; (b) system usage may be monitored, recorded, and subject to audit; (c) unauthorized use of the system is prohibited and subject to criminal and civil penalties; and (d) use of the system indicates consent to monitoring and recording?</t>
  </si>
  <si>
    <t>Does the system retain the notification message or banner on the screen until users take explicit actions to log on to or further access the system?</t>
  </si>
  <si>
    <t>Does the system: (a) display the system use information before granting further access; (b) ensure that any references to monitoring, recording, or auditing are consistent with privacy accommodations for such systems that generally prohibit those activities; and (c) include a description of the authorized uses of the system?</t>
  </si>
  <si>
    <t>Does the system employ multifactor authentication for local system access for all users?</t>
  </si>
  <si>
    <t>Is multifactor authentication used for local access to nonprivileged accounts?</t>
  </si>
  <si>
    <t>Are defined replay-resistant authentication mechanisms used for network access to privileged accounts? (e.g., Kerberos, LDAP, etc.)</t>
  </si>
  <si>
    <t>Are defined replay-resistant authentication mechanisms used for network access to nonprivileged accounts?</t>
  </si>
  <si>
    <t>CSET 800-82 Account Management</t>
  </si>
  <si>
    <t>Are system accounts identified by account type and managed?</t>
  </si>
  <si>
    <t>Are users required to log out when a defined time-period of expected inactivity and/or description of when to log out?</t>
  </si>
  <si>
    <t>Do system accounts have conditions for group membership?</t>
  </si>
  <si>
    <t>Are appropriate approvals required for requests to establish accounts?</t>
  </si>
  <si>
    <t>Are user privileges and associated access authorizations dynamically managed?</t>
  </si>
  <si>
    <t>Are system accounts reviewed on a defined frequency?</t>
  </si>
  <si>
    <t>Are account managers notified when system users are terminated, transferred, or system usage or need-to-know/need-to-share changes?</t>
  </si>
  <si>
    <t>Is access to the system granted based on a valid need-to-know or need-to-share as determined by official duties and satisfying all security criteria?</t>
  </si>
  <si>
    <t>Are automated mechanisms such as active directory used to support the management of system accounts?</t>
  </si>
  <si>
    <t>Does the system automatically terminate temporary and emergency accounts after a defined time period for each type of account?</t>
  </si>
  <si>
    <t>Does the system automatically disable inactive accounts after a defined time period?</t>
  </si>
  <si>
    <t>Are currently active system accounts reviewed on a defined frequency to verify that temporary accounts and accounts of terminated or transferred users have been deactivated?</t>
  </si>
  <si>
    <t>Are user account names different than email user accounts?</t>
  </si>
  <si>
    <t>Is there a mechanism in place to verify the identity whenever an authenticator (password, token) is created, distributed, or modified?</t>
  </si>
  <si>
    <t>Is the initial authenticator content for organization-defined authenticators established?</t>
  </si>
  <si>
    <t>Do authenticators have sufficient strength of mechanism for their intended use?</t>
  </si>
  <si>
    <t>Are there administrative procedures for initial authenticator distribution, for lost/compromised or damaged authenticators, and for revoking authenticators? (e.g., passwords, tokens, cards, etc.)</t>
  </si>
  <si>
    <t>Is the default content of authenticators changed on system installation?</t>
  </si>
  <si>
    <t>Are there minimum and maximum lifetime restrictions and reuse conditions for authenticators?</t>
  </si>
  <si>
    <t>Are authenticators changed or refreshed periodically as appropriate for authenticator type?</t>
  </si>
  <si>
    <t>Is authenticator content protected from unauthorized disclosure and modification? (i.e., not transmitting over email as open text)</t>
  </si>
  <si>
    <t>Are users required to take, and devices implement, specific measures to safeguard authenticators?</t>
  </si>
  <si>
    <t>Are certificates validated for PKI-based authentication by constructing a certification path with status information to an accepted trust anchor?</t>
  </si>
  <si>
    <t>Is the registration process to receive a user authenticator carried out in person before a designated registration authority?</t>
  </si>
  <si>
    <t>Are automated tools used to determine if authenticators are sufficiently strong to resist attacks intended to discover or otherwise compromise the authenticators?</t>
  </si>
  <si>
    <t>Are unique authenticators required to be provided by vendors and manufacturers of system components?</t>
  </si>
  <si>
    <t>Does the system enforce authorized access to the corresponding private key for PKI-based authentication?</t>
  </si>
  <si>
    <t>Does the system map the authenticated identity to the user account for PKI-based authentication?</t>
  </si>
  <si>
    <t>Is there an official assigned to authorize a user or device identifier?</t>
  </si>
  <si>
    <t>Are identifiers selected that uniquely identify an individual or device?</t>
  </si>
  <si>
    <t>Are the user identifiers assigned to the intended party or the device identifier to the intended device?</t>
  </si>
  <si>
    <t>Are previous user or device identifiers archived?</t>
  </si>
  <si>
    <t>Do user identifiers uniquely identify the user by a defined characteristic identifying user status?</t>
  </si>
  <si>
    <t>Are identifiers, attributes, and associated access authorizations dynamically managed?</t>
  </si>
  <si>
    <t>Is access to a defined list of security functions and security-relevant information explicitly authorized?</t>
  </si>
  <si>
    <t>Are users of system accounts with access to a defined list of security functions or security-relevant information required to use nonprivileged accounts when accessing other system functions?</t>
  </si>
  <si>
    <t>Is network access to defined privileged commands authorized only for compelling operational needs and is the rationale documented?</t>
  </si>
  <si>
    <t>Do new passwords require a defined number of changed characters?</t>
  </si>
  <si>
    <t>Are passwords encrypted in storage and in transmission?</t>
  </si>
  <si>
    <t>Is password reuse prohibited for a defined number of generations?</t>
  </si>
  <si>
    <t>Are defined measures taken to manage the risk of compromise due to individuals having accounts on multiple systems?</t>
  </si>
  <si>
    <t>Is the separation of duties documented?</t>
  </si>
  <si>
    <t>Is there a division of responsibilities and separation of duties of individuals to eliminate conflicts of interest?</t>
  </si>
  <si>
    <t>CSET 800-82 Audit and Accountability</t>
  </si>
  <si>
    <t>Does the system alert designated organizational officials in the event of an audit processing failure?</t>
  </si>
  <si>
    <t>Does the system take the following actions: (e.g., shutdown system, overwrite oldest audit records, stop generating audit records).</t>
  </si>
  <si>
    <t>Does the system provide a warning when allocated audit record storage volume reaches a defined percentage of maximum storage capacity?</t>
  </si>
  <si>
    <t>Is there a real-time alert when any defined event occurs?</t>
  </si>
  <si>
    <t>Does the system enforce configurable traffic volume thresholds representing auditing capacity for network traffic, and does the system either reject or delay network traffic above those thresholds?</t>
  </si>
  <si>
    <t>Are audit records produced that contain sufficient information to establish what events occurred, when the events occurred, where the events occurred, the sources of the events, and the outcomes of the events?</t>
  </si>
  <si>
    <t>Is there the capability to include additional, more detailed information in the audit records for audit events identified by type, location, or subject?</t>
  </si>
  <si>
    <t>Is there the capability to centrally manage the content of audit records generated by individual hardware and/or software components throughout the system?</t>
  </si>
  <si>
    <t>Is there sufficient audit record storage capacity allocated and is auditing configured to reduce the likelihood of such capacity being exceeded?</t>
  </si>
  <si>
    <t>Does the system provide an audit reduction and report generation capability?</t>
  </si>
  <si>
    <t>Does the system produce audit records on hardware-enforced, write-once media (e.g., CD, DVD, etc.)?</t>
  </si>
  <si>
    <t>Are audit logs retained for a defined time period to provide support for after-the-fact investigations of security incidents and to meet regulatory and organizational information retention requirements?</t>
  </si>
  <si>
    <t>Is a systemwide audit trail produced and composed of audit records in a standardized format?</t>
  </si>
  <si>
    <t>Does the system provide audit record generation capability for the auditable events?</t>
  </si>
  <si>
    <t>Are authorized users allowed to select which auditable events are to be audited by specific components of the system?</t>
  </si>
  <si>
    <t>Are audit records generated for the selected list of auditable events?</t>
  </si>
  <si>
    <t>Does the system provide the capability to compile audit records from multiple components within the system into a systemwide audit trail that is time-correlated to within a defined level of tolerance (e.g., time sync on audit logs, centralized log server, etc.)?</t>
  </si>
  <si>
    <t>Are system audit records reviewed and analyzed on a defined frequency, and are findings reported to designated officials?</t>
  </si>
  <si>
    <t>Is the level of audit review, analysis, and reporting within the system adjusted when a change in risk exists?</t>
  </si>
  <si>
    <t>Are automated mechanisms used to integrate audit review, analysis, and reporting into processes for investigation and response to suspicious activities?</t>
  </si>
  <si>
    <t>Are audit records analyzed and correlated across different repositories?</t>
  </si>
  <si>
    <t>Are automated mechanisms used to centralize audit review and analysis of audit records from multiple components within the system?</t>
  </si>
  <si>
    <t>Is information from audit records correlated with information from monitoring physical access to identify suspicious, inappropriate, unusual, or malevolent activity?</t>
  </si>
  <si>
    <t>Is the analysis of audit records integrated with analysis of performance and network monitoring information?</t>
  </si>
  <si>
    <t>Are the permitted actions specified for each authorized information system process, role, and/or user in the audit and accountability policy?</t>
  </si>
  <si>
    <t>Are automated mechanisms used to alert security personnel of a defined list of inappropriate or unusual activities?</t>
  </si>
  <si>
    <t>Is there the capability to automatically process audit records for events of interest based on selectable event criteria?</t>
  </si>
  <si>
    <t>Is full-text analysis of privileged functions executed performed in a physically dedicated system?</t>
  </si>
  <si>
    <t>Does the system protect audit information and audit tools from unauthorized access, modification, and deletion?</t>
  </si>
  <si>
    <t>Does the system shut down in the event of an audit failure, unless an alternative audit capability exists?</t>
  </si>
  <si>
    <t>Is there a frequency of auditing for each identified auditable event?</t>
  </si>
  <si>
    <t>Is the security audit function coordinated with other organizational entities requiring audit-related information?</t>
  </si>
  <si>
    <t>Are auditable events adequate to support after-the-fact investigations of security incidents?</t>
  </si>
  <si>
    <t>Are the events to be audited adjusted within the system based on current threat information and ongoing assessments of risk?</t>
  </si>
  <si>
    <t>Is the list of defined auditable events reviewed and updated on a defined frequency?</t>
  </si>
  <si>
    <t>Is execution of privileged functions (account creations, modifications, and object permission changes) included in the list of events to be audited by the system?</t>
  </si>
  <si>
    <t>Are audits of system changes done at a defined frequency, and when indications warrant to determine whether unauthorized changes have occurred?</t>
  </si>
  <si>
    <t>Does the system protect against an individual falsely denying having performed a particular action?</t>
  </si>
  <si>
    <t>Is the identity of the information producer associated with the information?</t>
  </si>
  <si>
    <t>Does the system validate the binding of the information producer's identity to the information?</t>
  </si>
  <si>
    <t>Are reviewer/releaser identity and credentials maintained within the established chain of custody for all information reviewed or released?</t>
  </si>
  <si>
    <t>Does the system validate the binding of the reviewer's identity to the information at the transfer/release point prior to release/transfer from one security domain to another security domain?</t>
  </si>
  <si>
    <t>Is FIPS-validated or NSA-approved cryptography used to implement digital signatures?</t>
  </si>
  <si>
    <t>Are cryptographic mechanisms used to protect the integrity of audit information and audit tools?</t>
  </si>
  <si>
    <t>Is access to management of audit functionality authorized only to a limited subset of privileged users? Are audit records of nonlocal accesses to privileged accounts and the execution of privileged functions protected?</t>
  </si>
  <si>
    <t>Does the information system back up audit records daily onto a different system?</t>
  </si>
  <si>
    <t>Does the organization authorize read-only access to audit information for administrators?</t>
  </si>
  <si>
    <t>Does the system use internal system clocks to generate time stamps for audit records?</t>
  </si>
  <si>
    <t>Does the system synchronize internal system clocks on a defined frequency?</t>
  </si>
  <si>
    <t>CSET 800-82 Communication Protection</t>
  </si>
  <si>
    <t>Are the system devices that collectively provide name/address resolution services for an organization fault tolerant?</t>
  </si>
  <si>
    <t>Does the DNS server that provides name/address resolution service provide additional artifacts (e.g., digital signatures, cryptographic keys, etc.) along with the authoritative DNS resource records it returns in response to resolution queries?</t>
  </si>
  <si>
    <t>Does the system enable verification of a chain of trust among parent and child domains?</t>
  </si>
  <si>
    <t>Does the local client perform DNS and data integrity verification from authoritative DNS servers?</t>
  </si>
  <si>
    <t>Does the system monitor and manage communications at the system boundary and at key internal boundaries within the system?</t>
  </si>
  <si>
    <t>Are the number of access points to the system limited to allow for better monitoring of inbound and outbound network traffic?</t>
  </si>
  <si>
    <t>Is the external communication interface connections implemented with security measures appropriate to the required protection of the integrity and confidentiality of the information being transmitted?</t>
  </si>
  <si>
    <t>Is the unauthorized release of information outside the system boundary or any unauthorized communication through the system boundary prevented when an operational failure occurs of the boundary protection mechanisms?</t>
  </si>
  <si>
    <t>Is the unauthorized release of information across managed interfaces prevented?</t>
  </si>
  <si>
    <t>Does the system check incoming communications to ensure that the communications are coming from an authorized source and routed to an authorized destination?</t>
  </si>
  <si>
    <t>Does the system, at managed interfaces, deny network traffic and audit internal users posing a threat to external systems?</t>
  </si>
  <si>
    <t>Does the system route traffic to the Internet through authenticated proxy servers within the managed interfaces of boundary protection devices?</t>
  </si>
  <si>
    <t>Is the discovery of specific system components (or devices) composing a managed interface prevented?</t>
  </si>
  <si>
    <t>Are automated mechanisms used to enforce strict adherence to protocol format?</t>
  </si>
  <si>
    <t>Is confidential information (e.g., business sensitive, personally identifiable information, etc.) restricted to authorized users?</t>
  </si>
  <si>
    <t>Are automated or manual mechanisms (e.g., roles and responsibilities as defined by Active Directory) used as required to assist authorizing users in making the correct information sharing/collaboration decisions?</t>
  </si>
  <si>
    <t>Is information sharing authorized and/or restricted between third-party partners?</t>
  </si>
  <si>
    <t>Are collaborative computing devices (e.g., video and audio conferencing) restricted on your control system network?</t>
  </si>
  <si>
    <t>Are collaborative computing devices disconnected and powered down when not in use?</t>
  </si>
  <si>
    <t>Does the system block both inbound and outbound traffic between instant messaging clients?</t>
  </si>
  <si>
    <t>Are collaborative computing devices disabled or removed from systems in secure work areas?</t>
  </si>
  <si>
    <t>Are cryptographic keys established and managed using automated mechanisms?</t>
  </si>
  <si>
    <t>Is the availability of information in the event of the loss of cryptographic keys by users maintained?</t>
  </si>
  <si>
    <t>Are symmetric cryptographic keys using either NIST-approved or NSA-approved key management technology and processes produced, controlled, and distributed?</t>
  </si>
  <si>
    <t>Are symmetric and asymmetric cryptographic keys using NSA-approved key management technology and processes produced, controlled, and distributed?</t>
  </si>
  <si>
    <t>Are asymmetric cryptographic keys using approved PKI Class 3 certificates or prepositioned keying material produced, controlled, and distributed?</t>
  </si>
  <si>
    <t>Are asymmetric cryptographic keys using approved PKI Class 3 or Class 4 certificates and hardware security tokens that protect the user's private key produced, controlled, and distributed?</t>
  </si>
  <si>
    <t>Do communication cryptographic mechanisms comply with applicable regulatory requirements, policies, standards, and guidance?</t>
  </si>
  <si>
    <t>Does the system enforce information flow control (e.g., firewalls, routers, gateways, etc.) based on specific data for source, and destination paths?</t>
  </si>
  <si>
    <t>Does the system enforce information flow control using domains as a basis for flow control decisions?</t>
  </si>
  <si>
    <t>Does the system enforce dynamic information flow control based on changing conditions or operational considerations?</t>
  </si>
  <si>
    <t>Does the system prevent encrypted data from bypassing content-checking mechanisms?</t>
  </si>
  <si>
    <t>Does the system enforce defined limitations on the embedding of data types within other data types to prevent propagation of malicious payloads?</t>
  </si>
  <si>
    <t>Does the system enforce information flow control on metadata?</t>
  </si>
  <si>
    <t>Does the system enforce defined one-way flows using hardware mechanisms (i.e., data diode)?</t>
  </si>
  <si>
    <t>Does the system enforce information flow control using defined security policy filters?</t>
  </si>
  <si>
    <t>Does the system enforce the use of human review for defined security policy filters when the system is not capable of making an information flow control decision?</t>
  </si>
  <si>
    <t>Does the system provide the capability for a privileged administrator to enable and disable organization-defined security policy filters?</t>
  </si>
  <si>
    <t>Does the system provide the capability for a privileged administrator to configure the organization-defined security policy filters to support different security policies?</t>
  </si>
  <si>
    <t>Does the information system maintain a separate execution domain for each executing process?</t>
  </si>
  <si>
    <t>Does the information system maintain a separate execution domain for each thread in multi-threaded processing?</t>
  </si>
  <si>
    <t>Does the system reliably associate security labels and markings with information exchanged between the enterprise systems and the control system?</t>
  </si>
  <si>
    <t>Does the system validate the integrity of security parameters exchanged between systems?</t>
  </si>
  <si>
    <t>Are session identifiers invalidated upon user logout or other session termination?</t>
  </si>
  <si>
    <t>Is a readily observable logout capability provided whenever authentication is used to gain access to Web pages?</t>
  </si>
  <si>
    <t>Is a unique session identifier generated for each session, and are only system-generated session identifiers recognized?</t>
  </si>
  <si>
    <t>Are unique session identifiers generated with defined randomness requirements?</t>
  </si>
  <si>
    <t>Does the system separate resources that are used to interface with systems operating at different security levels?</t>
  </si>
  <si>
    <t>Does the organization test alternate telecommunication services at least annually?</t>
  </si>
  <si>
    <t>Is there usage restrictions and implementation guidance for VoIP technologies, which is based on the potential to cause damage to the system if used maliciously?</t>
  </si>
  <si>
    <t>Is the use of VoIP authorized, monitored, and controlled?</t>
  </si>
  <si>
    <t>CSET 800-82 Configuration Management</t>
  </si>
  <si>
    <t>Has a current baseline configuration been developed, documented, and maintained for the system?</t>
  </si>
  <si>
    <t>Is the baseline configuration of the system reviewed and updated?</t>
  </si>
  <si>
    <t>Are automated mechanisms used to maintain an up-to-date, complete, accurate, and readily available baseline configuration?</t>
  </si>
  <si>
    <t>Is a baseline configuration for the development and test environments maintained and managed separately from the operational baseline?</t>
  </si>
  <si>
    <t>Is a deny-all, permit-by-exception authorization policy used for software allowed on the system?</t>
  </si>
  <si>
    <t>Are older versions of baseline configurations retained as necessary to support rollback?</t>
  </si>
  <si>
    <t>Are individual access privileges, physical access, and logical access restrictions associated with configuration changes to the system defined, documented, and approved?</t>
  </si>
  <si>
    <t>Are automated mechanisms used to enforce change of access restrictions and support auditing of the enforcement actions?</t>
  </si>
  <si>
    <t>Is there physical security to restrict data devices, serial ports, network ports, USB, and secure digital memory card?</t>
  </si>
  <si>
    <t>Are configuration-controlled changes to the system approved with explicit consideration for security impact analyses?</t>
  </si>
  <si>
    <t>Are configuration change control activities provided and coordinated through a defined configuration change control element that convenes on a defined frequency or for defined configuration change conditions?</t>
  </si>
  <si>
    <t>Does the configuration change control element have a security representative member?</t>
  </si>
  <si>
    <t>Is there an inventory of system components that is available for review and audit by organizational officials?</t>
  </si>
  <si>
    <t>Are changes to the system authorized and documented?</t>
  </si>
  <si>
    <t>Are records of configuration-managed changes to the system reviewed and retained?</t>
  </si>
  <si>
    <t>Are configuration-managed changes to the system audited?</t>
  </si>
  <si>
    <t>Are automated mechanisms used to document proposed changes, notify appropriate approval authorities, highlight approvals that have not been received in a timely manner, inhibit change until necessary approvals are received, and document completed changes?</t>
  </si>
  <si>
    <t>Are configuration changes tested, validated, and documented before installing them on the operational system, and has testing been ensured to not interfere with system operations?</t>
  </si>
  <si>
    <t>Has an inventory list of the components of the system been developed, documented, and maintained that is consistent with the system boundary?</t>
  </si>
  <si>
    <t>Has an inventory list of the components of the system been developed, documented, and maintained that is at the level of granularity deemed necessary for tracking and reporting?</t>
  </si>
  <si>
    <t>Has an inventory of the components of the system been developed, documented, and maintained that includes defined information deemed necessary to achieve effective property accountability?</t>
  </si>
  <si>
    <t>Is the inventory of system components and programming updated as an integral part of component installation, replacement, and system updates?</t>
  </si>
  <si>
    <t>Are automated mechanisms used to help maintain an up-to-date, complete, accurate, and readily available inventory of system components, configuration files and set points, alarm settings and other required operational settings?</t>
  </si>
  <si>
    <t>Are automated mechanisms used to detect the addition of unauthorized components/devices/component settings into the system?</t>
  </si>
  <si>
    <t>Is network access by unauthorized components/devices disabled, or are designated officials notified?</t>
  </si>
  <si>
    <t>Are the names of the individuals responsible for component included in property accountability information?</t>
  </si>
  <si>
    <t>Are mandatory configuration settings used for products employed within the system?</t>
  </si>
  <si>
    <t>Are the security settings configured to the most restrictive mode consistent with system operational requirements?</t>
  </si>
  <si>
    <t>Are exceptions from the mandatory configuration settings identified, documented, and approved based on explicit operational requirements?</t>
  </si>
  <si>
    <t>Are the configuration settings for all components of the system enforced?</t>
  </si>
  <si>
    <t>Are changes to the configuration settings monitored and controlled in accordance with policies and procedures?</t>
  </si>
  <si>
    <t>Are automated mechanisms used to centrally manage, apply, and verify configuration settings?</t>
  </si>
  <si>
    <t>Are automated mechanisms used to respond to unauthorized changes to configuration settings?</t>
  </si>
  <si>
    <t>Are the privileges to change software resident within software libraries limited?</t>
  </si>
  <si>
    <t>Are the security functions checked after any system changes to verify that the functions are implemented correctly, operating as intended, and meeting the security requirements for the system?</t>
  </si>
  <si>
    <t>CSET 800-82 Continuity</t>
  </si>
  <si>
    <t>Is an alternate storage site identified and are agreements in place to permit the storage of system configuration information?</t>
  </si>
  <si>
    <t>Are potential accessibility problems at the alternative storage site identified in the event of an areawide disruption or disaster and are explicit mitigation actions outlined?</t>
  </si>
  <si>
    <t>Is an alternate storage site identified that is geographically separated from the primary storage site?</t>
  </si>
  <si>
    <t>Is the alternate storage site configured to facilitate timely and effective recovery operations?</t>
  </si>
  <si>
    <t>Is the effectiveness of security controls at alternate work sites assessed?</t>
  </si>
  <si>
    <t>Are alternate command/control methods identified, and are agreements in place to permit the resumption of operations  within a defined time period when the primary system capabilities are unavailable?</t>
  </si>
  <si>
    <t>Do primary and alternate telecommunications service agreements contain priority-of-service provisions in accordance with the availability requirements?</t>
  </si>
  <si>
    <t>Do alternate telecommunications services avoid sharing a single point of failure with primary telecommunications services (e.g., radio and lease lines)?</t>
  </si>
  <si>
    <t>Are alternate telecommunications service providers sufficiently separated from primary service providers?</t>
  </si>
  <si>
    <t>Do primary and alternate telecommunications service providers have adequate contingency plans?</t>
  </si>
  <si>
    <t>Is an alternate control center identified that is geographically separated from the primary control center?</t>
  </si>
  <si>
    <t>Are potential accessibility problems to the alternate control center identified in the event of an area-wide disruption or disaster and are explicit mitigation actions outlined?</t>
  </si>
  <si>
    <t>Are alternate control center agreements in place that contain priority-of-service provisions in accordance with the availability requirements?</t>
  </si>
  <si>
    <t>Is the alternate control center fully configured to be used as the operational site supporting a minimum required operational capability?</t>
  </si>
  <si>
    <t>Does the alternate processing site provide information security measures equivalent to that of the primary site?</t>
  </si>
  <si>
    <t>Does the organization plan and prepare for situations where returning to normal operations from the primary site is prevented?</t>
  </si>
  <si>
    <t>Does the continuity of operations plan delineate that at the time of the disruption to normal system operations, the organization executes its incident response policies and procedures to place the system in a safe configuration and initiates the necessary notifications to regulatory authorities?</t>
  </si>
  <si>
    <t>Do the appropriate officials review the documented test results and initiate corrective actions if necessary?</t>
  </si>
  <si>
    <t>Is the continuity of operations plan tested at least annually, using organization-prescribed tests and exercises?</t>
  </si>
  <si>
    <t>Is the continuity of operations plan testing and exercises coordinated with the organizational elements responsible for related plans?</t>
  </si>
  <si>
    <t>Is the continuity of operations plan tested and exercised at the alternate processing site?</t>
  </si>
  <si>
    <t>Are exercises used to thoroughly and effectively test and exercise the continuity of operations plan?</t>
  </si>
  <si>
    <t>Is the continuity of operations plan reviewed at least annually and updated to address system, organizational, and technology changes or problems encountered during plan implementation, execution, or testing?</t>
  </si>
  <si>
    <t>Is there transaction recovery for systems that are transaction-based?</t>
  </si>
  <si>
    <t>Is there a capability to re-image system components within defined restoration time periods from configuration-controlled and integrity-protected disk images representing a secure, operational state for the components?</t>
  </si>
  <si>
    <t>Does the system enter a safe mode with operation restrictions when abnormal conditions are detected?</t>
  </si>
  <si>
    <t>Are backups of user-level information contained in the system performed on a defined frequency? (user account)</t>
  </si>
  <si>
    <t>Are backups of system-level information contained in the system performed on a defined frequency?</t>
  </si>
  <si>
    <t>Is backup information selectively used in the restoration of system functions as part of contingency plan testing?</t>
  </si>
  <si>
    <t>Are backup copies of the operating system and other critical system software stored in a separate facility or in a fire-rated container that is not collocated with the operational software?</t>
  </si>
  <si>
    <t>Is system backup information transferred to the alternate storage site on a defined time period, and is the transfer rate consistent with the recovery time and recovery point objectives?</t>
  </si>
  <si>
    <t>Is a redundant secondary system that is not co-located used for system backup, and can it be activated without loss of information or disruption to the operation?</t>
  </si>
  <si>
    <t>CSET 800-82 Environmental Security</t>
  </si>
  <si>
    <t>Is the emergency power-off capability protected from accidental and intentional/unauthorized activation?</t>
  </si>
  <si>
    <t>Is there a long-term alternate power supply that is capable of maintaining minimally required operational capability?</t>
  </si>
  <si>
    <t>Is there a long-term alternate power supply that is self-contained and not reliant on external power generation?</t>
  </si>
  <si>
    <t>Is there an automatic fire suppression capability in facilities that are not staffed continuously?</t>
  </si>
  <si>
    <t>Does the facility undergo fire marshal inspections on a defined frequency, and  are identified deficiencies promptly resolved?</t>
  </si>
  <si>
    <t>Are redundant power equipment and parallel power cabling paths provided for the system?</t>
  </si>
  <si>
    <t>Are the risks associated with physical and environmental hazards considered when planning new system facilities or reviewing existing facilities, and are the risk mitigation strategies documented in the security plan?</t>
  </si>
  <si>
    <t>Are automatic temperature and humidity controls used to prevent fluctuations potentially harmful to the system?</t>
  </si>
  <si>
    <t>Does temperature and humidity monitoring provide an alarm or notification of changes potentially harmful to personnel or equipment?</t>
  </si>
  <si>
    <t>Is the system protected from water damage by having the master shutoff valves accessible, working properly, and known to key personnel?</t>
  </si>
  <si>
    <t>Are automated mechanisms used to close shutoff valves and provide notification in the event of a water leak?</t>
  </si>
  <si>
    <t>CSET 800-82 Incident Response</t>
  </si>
  <si>
    <t>Is an incident handling capability implemented for security incidents that include preparation, detection and analysis, containment, eradication, and recovery?</t>
  </si>
  <si>
    <t>Are lessons learned from ongoing incident handling activities incorporated into incident response procedures?</t>
  </si>
  <si>
    <t>Are automated mechanisms used to administer and support the incident handling process and to assist in the reporting of security incidents?</t>
  </si>
  <si>
    <t>Are system network security incidents tracked and documented on an ongoing basis?</t>
  </si>
  <si>
    <t>Are automated mechanisms used to assist in the tracking of security incidents and in the collection and analysis of incident information? (e.g., network monitoring, physical access monitoring, etc.)</t>
  </si>
  <si>
    <t>Is the system dynamically reconfigured as part of the incident response capability?</t>
  </si>
  <si>
    <t>Are classes of incidents identified, and are appropriate actions defined to ensure continuation of organizational missions and business functions?</t>
  </si>
  <si>
    <t>Does the organization use dynamic responses when responding to security incidences?</t>
  </si>
  <si>
    <t>Are automated mechanisms used to increase the availability of incident response-related information and support?</t>
  </si>
  <si>
    <t>Is there a direct, cooperative relationship between the incident response capability and external providers of information system protection capability, and are the incident response team members identified to the external providers? (e.g., third party alarm service)</t>
  </si>
  <si>
    <t>Is an incident response support resource provided that offers advice and assistance?</t>
  </si>
  <si>
    <t>Does the organization implement an insider threat program that includes a cross-discipline insider threat incident handling team?</t>
  </si>
  <si>
    <t>CSET 800-82 Info Protection</t>
  </si>
  <si>
    <t>Are the results of information security measures of performance monitored and reported?</t>
  </si>
  <si>
    <t>Are information protection needs determined, and are the processes revised as necessary, until an achievable set is obtained?</t>
  </si>
  <si>
    <t>Does the organization have an erasing process for digital media that is established according to procedures?</t>
  </si>
  <si>
    <t>Does the organization document the erase system media process?</t>
  </si>
  <si>
    <t>Is removable system media and system output marked indicating the distribution limitations, handling caveats, and applicable security markings?</t>
  </si>
  <si>
    <t>Is there a list of media types or hardware components that is exempt from marking as long as the exempted items remain within the organization-defined protected environment?</t>
  </si>
  <si>
    <t>Are media sanitization and disposal actions tracked, documented, and verified?</t>
  </si>
  <si>
    <t>Are sanitization equipment and procedures periodically tested to verify correct performance?</t>
  </si>
  <si>
    <t>Are the circumstances defined where portable, removable storage devices are required to be sanitized prior to connection to the system?</t>
  </si>
  <si>
    <t>Is system media containing Controlled Unclassified Information (CUI) or other sensitive information sanitized in accordance with applicable organizational and/or federal standards and policies?</t>
  </si>
  <si>
    <t>Is system media containing classified information sanitized in accordance with NSA standards and policies?</t>
  </si>
  <si>
    <t>Is system media that cannot be sanitized destroyed?</t>
  </si>
  <si>
    <t>Are defined types of digital and nondigital media protected during transport outside controlled areas?</t>
  </si>
  <si>
    <t>Is accountability for system media maintained during transport outside controlled areas?</t>
  </si>
  <si>
    <t>Are activities associated with the transport of system media documented using a defined system of records?</t>
  </si>
  <si>
    <t>Is a custodian identified throughout the transport of system media?</t>
  </si>
  <si>
    <t>Are cryptographic mechanisms used to protect digital media during transport outside of controlled areas?</t>
  </si>
  <si>
    <t>Does the organization restrict the use of system media that can't be sanitized?</t>
  </si>
  <si>
    <t>Is the content on the publicly accessible organizational information system reviewed on a routine interval?</t>
  </si>
  <si>
    <t>CSET 800-82 Information and Document Management</t>
  </si>
  <si>
    <t>Are tracking systems used to control copying and distribution of software and associated documentation protected by quantity licenses?</t>
  </si>
  <si>
    <t>Are attempts to obtain system documentation documented when such documentation is either unavailable or nonexistent?</t>
  </si>
  <si>
    <t>CSET 800-82 Maintenance</t>
  </si>
  <si>
    <t>Is the removal of the system or system components from organizational facilities for offsite maintenance or repairs approved?</t>
  </si>
  <si>
    <t>Is the equipment sanitized to remove all information from associated media prior to removal from organizational facilities for offsite maintenance or repairs?</t>
  </si>
  <si>
    <t>Are all potentially impacted security controls checked to verify that the controls are still functioning properly following maintenance or repair actions?</t>
  </si>
  <si>
    <t>Are maintenance records for the system maintained and do they include: (a) date and time, (b) name of those performing the maintenance, (c) escorts name, (d) description of the maintenance performed, and (e) list of equipment removed or replaced?</t>
  </si>
  <si>
    <t>Are automated mechanisms used to schedule and document maintenance and repairs?</t>
  </si>
  <si>
    <t>Is there maintenance support and spare parts for security-critical system components within the period of failure?</t>
  </si>
  <si>
    <t>Are there procedures for the use of maintenance personnel that lack appropriate security clearances or for non - U.S. citizens?</t>
  </si>
  <si>
    <t>Are maintenance personnel who do not have needed access authorizations, clearances, or formal access approvals escorted and supervised during the performance of maintenance and diagnostic activities on the system by approved personnel who are fully cleared, have appropriate access authorizations, and are technically qualified?</t>
  </si>
  <si>
    <t>Are all volatile information storage components within the system sanitized, and are all nonvolatile storage media removed or physically disconnected from the system and secured before initiating maintenance or diagnostic activities by personnel who do not have needed access authorizations, clearances or formal access approvals?</t>
  </si>
  <si>
    <t>Are the procedures contained in the security plan for the system enforced when a system component cannot be sanitized?</t>
  </si>
  <si>
    <t>Are all personnel performing maintenance and diagnostic activities on a system processing, storing, or transmitting classified information cleared for the highest level of information on the system?</t>
  </si>
  <si>
    <t>Are all personnel performing maintenance and diagnostic activities on a system processing, storing, or transmitting classified information U.S. citizens?</t>
  </si>
  <si>
    <t>Are cleared foreign nationals used to conduct maintenance and diagnostic activities on a system only when the system is jointly owned and operated by the United States and foreign allied governments, or owned and operated solely by foreign allied governments?</t>
  </si>
  <si>
    <t>Are the approvals, consents, and detailed operational conditions regarding the use of foreign nationals to conduct maintenance and diagnostic activities on a system fully documented with a Memorandum of Agreement?</t>
  </si>
  <si>
    <t>Are all maintenance software tools carried into a facility inspected for obvious improper modifications?</t>
  </si>
  <si>
    <t>Is the unauthorized removal of maintenance equipment prevented by one of the following: (a) verifying that no organizational information is contained on the equipment, (b) sanitizing or destroying the equipment, (c) retaining the equipment within the facility, or (d) obtaining an exemption from a designated organization official explicitly authorizing removal of the equipment?</t>
  </si>
  <si>
    <t>Are automated mechanisms used to restrict the use of maintenance tools to authorized personnel only?</t>
  </si>
  <si>
    <t>Are remote maintenance and diagnostic tools used only as consistent with policy and documented in the security plan for the system?</t>
  </si>
  <si>
    <t>Are records for remote maintenance and diagnostic activities maintained?</t>
  </si>
  <si>
    <t>Are passwords changed following each remote maintenance session if password-based authentication is used to accomplish remote maintenance?</t>
  </si>
  <si>
    <t>Are remote maintenance and diagnostic sessions audited and do designated organizational personnel review the maintenance records of the remote sessions?</t>
  </si>
  <si>
    <t>Is the installation and use of remote maintenance and diagnostic links documented?</t>
  </si>
  <si>
    <t>Are remote maintenance or diagnostic services required to be performed from a system that implements a level of security at least as high as that implemented on the system being serviced, or is the component to be serviced sanitized and removed from the system prior to remote maintenance or diagnostic services?</t>
  </si>
  <si>
    <t>Are the remote maintenance sessions protected by a strong authenticator tightly bound to the user?</t>
  </si>
  <si>
    <t>Do maintenance personnel notify the system administrator when remote maintenance is planned, and does a designated official with specific security/system knowledge approve the remote maintenance?</t>
  </si>
  <si>
    <t>Are cryptographic mechanisms used to protect the integrity and confidentiality of remote maintenance and diagnostic communications?</t>
  </si>
  <si>
    <t>Is remote disconnect verification used at the termination of remote maintenance and diagnostic sessions?</t>
  </si>
  <si>
    <t>Is predictive maintenance used in your organization?</t>
  </si>
  <si>
    <t>Does the organization employ automated mechanisms to transfer predictive maintenance data to a computerized maintenance management system?</t>
  </si>
  <si>
    <t>CSET 800-82 Monitoring and Malware</t>
  </si>
  <si>
    <t>Does the system restrict the ability of users to launch denial-of-service attacks against other systems or networks?</t>
  </si>
  <si>
    <t>Does the system manage excess capacity, bandwidth, or other redundancy to limit the effects of information flooding types of denial-of-service attacks?</t>
  </si>
  <si>
    <t>Are malicious code protection mechanisms configured to perform periodic scans of the system on a defined frequency and real-time scans of files from external sources as the files are downloaded, opened, or executed, and disinfect and quarantine infected files?</t>
  </si>
  <si>
    <t>Are the receipt of false positives during malicious code detection and eradication and the resulting potential impact on the availability of the system addressed?</t>
  </si>
  <si>
    <t>Are malicious code protection mechanisms centrally managed?</t>
  </si>
  <si>
    <t>Does the system automatically update malicious code protection mechanisms?</t>
  </si>
  <si>
    <t>Does the system prevent users from circumventing host-based malicious code protection capabilities?</t>
  </si>
  <si>
    <t>Does the system update malicious code protection mechanisms only when directed by a privileged user?</t>
  </si>
  <si>
    <t>Are users prohibited from introducing removable media into the system?</t>
  </si>
  <si>
    <t>Are malicious code protection mechanisms tested on a defined frequency by introducing a known benign, nonspreading test case into the system and verifying that both detection of the test case and associated incident reporting occur?</t>
  </si>
  <si>
    <t>Is unauthorized use of the system identified? (e.g., log monitoring)</t>
  </si>
  <si>
    <t>Is the level of system monitoring activity heightened whenever an indication of increased risk exists?</t>
  </si>
  <si>
    <t>Is legal counsel consulted with regard to system monitoring activities?</t>
  </si>
  <si>
    <t>Are individual intrusion detection tools interconnected into a systemwide intrusion detection system?</t>
  </si>
  <si>
    <t>Are automated tools used to support near real-time analysis of events?</t>
  </si>
  <si>
    <t>Are automated tools used to integrate intrusion detection tools into access control and flow control mechanisms in support of attack isolation and elimination?</t>
  </si>
  <si>
    <t>NERC</t>
  </si>
  <si>
    <t>Does the system notify a list of incident response personnel of suspicious events and take the least disruptive actions to terminate suspicious events?</t>
  </si>
  <si>
    <t>Is information obtained from intrusion monitoring tools protected from unauthorized access, modification, and deletion?</t>
  </si>
  <si>
    <t>Are intrusion monitoring tools tested on a defined time-period?</t>
  </si>
  <si>
    <t>Is encrypted traffic visible to system monitoring tools?</t>
  </si>
  <si>
    <t>Are spam protection mechanisms used at system entry points and at workstations, servers, or mobile computing devices?</t>
  </si>
  <si>
    <t>Are spam protection mechanisms updated when new releases are available in accordance with configuration management policy and procedures?</t>
  </si>
  <si>
    <t>Are spam protection mechanisms centrally managed and has the risk of employing mechanisms to centrally manage spam protection on a system been considered?</t>
  </si>
  <si>
    <t>Are vulnerability scans performed for in the system on a defined frequency and randomly in accordance with company policy?</t>
  </si>
  <si>
    <t>Are vulnerability scanning tools and techniques used that promote interoperability among tools and automate parts of the vulnerability management process by using standards for: (a) enumerating platforms, software flaws, and improper configurations; (b) formatting and making transparent, checklists, and test procedures; and (c) measuring vulnerability impact?</t>
  </si>
  <si>
    <t>Is information obtained from the vulnerability scanning process shared with designated personnel throughout the organization?</t>
  </si>
  <si>
    <t>Are vulnerability scanning tools used that include the capability to readily update the list of system vulnerabilities scanned?</t>
  </si>
  <si>
    <t>Is the list of system vulnerabilities scanned updated on a defined frequency or when new vulnerabilities are identified and reported?</t>
  </si>
  <si>
    <t>Are there vulnerability scanning procedures that can demonstrate the breadth and depth of coverage?</t>
  </si>
  <si>
    <t>Does the organization attempt to discern what information about the system is discoverable by adversaries?</t>
  </si>
  <si>
    <t>Are privileged access vulnerability scans performed on selected system components?</t>
  </si>
  <si>
    <t>Are automated mechanisms used to compare the results of vulnerability scans over time to determine trends in system vulnerabilities?</t>
  </si>
  <si>
    <t>Are automated mechanisms used on a defined frequency to detect the presence of unauthorized software on organizational systems and notify designated officials?</t>
  </si>
  <si>
    <t>Are historic audit logs reviewed to determine if a vulnerability identified in the system has been previously exploited?</t>
  </si>
  <si>
    <t>CSET 800-82 Organizational</t>
  </si>
  <si>
    <t>Is the security state of organizational systems managed through security authorization processes?</t>
  </si>
  <si>
    <t>Is the security authorization processes fully integrated into an organization-wide risk management strategy?</t>
  </si>
  <si>
    <t>Is the system authorized before being placed into operations and is the authorization updated on a defined frequency or when significant changes occur?</t>
  </si>
  <si>
    <t>Does a senior official sign and approve the security accreditation?</t>
  </si>
  <si>
    <t>Is the independent certification agent or certification team an individual or group capable of conducting an impartial assessment of an organizational control system?</t>
  </si>
  <si>
    <t>Is the security authorization updated on a defined frequency?</t>
  </si>
  <si>
    <t>Does the organization maintain contact with selected security groups to facilitate training on current security practices, share security-related information?</t>
  </si>
  <si>
    <t>Does the organization establish an information security workforce development and improvement program?</t>
  </si>
  <si>
    <t>Does the mission/business case planning include a determination of system security requirements?</t>
  </si>
  <si>
    <t>Does the capital planning and investment control process include the determination, documentation, and allocation of the resources required to protect the system?</t>
  </si>
  <si>
    <t>Are a set of rules that describes the system users responsibilities and expected behavior established and made available?</t>
  </si>
  <si>
    <t>Is a senior security officer appointed with the mission and resources to coordinate, develop, implement, and maintain an organization-wide security program?</t>
  </si>
  <si>
    <t>Are individuals designated to fulfill specific roles and responsibilities within the organizational risk management process?</t>
  </si>
  <si>
    <t>Do all capital planning and investment requests include the resources needed to implement the security program, and are exceptions documented?</t>
  </si>
  <si>
    <t>Is a business case used to record the resources required?</t>
  </si>
  <si>
    <t>Are security resources available for expenditure as planned and approved?</t>
  </si>
  <si>
    <t>Is there a security Concept of Operations for the system that contains the purpose of the system, a description of the system architecture, the security authorization schedule, and the security categorization and associated factors considered in determining the categorization?</t>
  </si>
  <si>
    <t>Is the Conduct of Operations reviewed and updated on a defined frequency?</t>
  </si>
  <si>
    <t>Is there a functional architecture for the system?</t>
  </si>
  <si>
    <t>Does the functional architecture define the external interfaces, the information being exchanged across the interfaces, and the protection mechanisms associated with each interface?</t>
  </si>
  <si>
    <t>Does the functional architecture define the user roles and the access privileges assigned to each role?</t>
  </si>
  <si>
    <t>Does the functional architecture define the unique security requirements?</t>
  </si>
  <si>
    <t>Does the functional architecture define the types of information processed, stored, or transmitted by the system and any specific protection needs in accordance with applicable federal laws, executive orders, directives, policies, regulations, standards, and guidance?</t>
  </si>
  <si>
    <t>Does the functional architecture define the restoration priority of information or system services?</t>
  </si>
  <si>
    <t>Does the organization have a process for conducting security testing, training, and monitoring which are maintained and executed in a timely manner? Also, are periodic reviews done on these plans for consistency and according to company policy?</t>
  </si>
  <si>
    <t>Does the organization implement a threat awareness program that includes a cross-organization information-sharing capability?</t>
  </si>
  <si>
    <t>CSET 800-82 Personnel</t>
  </si>
  <si>
    <t>Is access to information with special protection measures granted only to individuals who have a valid access authorization that is demonstrated by assigned official government duties and that satisfy associated personnel security criteria?</t>
  </si>
  <si>
    <t>Is access to classified information with special protection measures granted only to individuals who have a valid access authorization that is demonstrated by assigned official government duties?</t>
  </si>
  <si>
    <t>Is access to classified information with special protection measures granted only to individuals that satisfy associated personnel security criteria consistent with applicable federal laws, executive orders, directives, policies, regulations, standards, and guidance?</t>
  </si>
  <si>
    <t>Is access to classified information with special protection measures granted only to individuals that have read, understand, and signed a nondisclosure agreement?</t>
  </si>
  <si>
    <t>Does a formal accountability process exist that clearly documents potential disciplinary actions for failing to comply?</t>
  </si>
  <si>
    <t>Do employees and contractors acknowledge understanding of the job description by signature?</t>
  </si>
  <si>
    <t>Is a risk designation assigned to all positions and are screening criteria established for individuals filling those positions?</t>
  </si>
  <si>
    <t>Are position risk designations periodically reviewed and revised?</t>
  </si>
  <si>
    <t>Are individuals with access rescreened based on a defined list of conditions and frequency?</t>
  </si>
  <si>
    <t>Is every user accessing a system processing, storing, or transmitting classified information cleared and indoctrinated to the highest classification level of the information on the system?</t>
  </si>
  <si>
    <t>Is every user accessing a system processing, storing, or transmitting types of classified information which require formal indoctrination, formally indoctrinated for all the relevant types of information on the system?</t>
  </si>
  <si>
    <t>Is the logical and physical access to systems and facilities revoked for terminated employees?</t>
  </si>
  <si>
    <t>Does the organization ensure all organization-owned property is returned for terminated employees?</t>
  </si>
  <si>
    <t>Are documents and data files in the terminated employee's possession transferred to new authorized owners?</t>
  </si>
  <si>
    <t>Are automated processes used to revoke access permissions for terminated employees?</t>
  </si>
  <si>
    <t>Is an exit interview conducted upon termination of employment?</t>
  </si>
  <si>
    <t>Are electronic and physical access permissions reviewed when individuals are reassigned or transferred?</t>
  </si>
  <si>
    <t>Are electronic and physical access permissions reviewed within 7 days when individuals are reassigned or transferred?</t>
  </si>
  <si>
    <t>CSET 800-82 Physical Security</t>
  </si>
  <si>
    <t>Are the access list and authorization credentials reviewed and approved at least annually and those no longer requiring access removed?</t>
  </si>
  <si>
    <t>Is physical access to the facility authorized based on position or role?</t>
  </si>
  <si>
    <t>Are two forms of identification required to gain access to the facility?</t>
  </si>
  <si>
    <t>Is the physical access to the facility containing a system that processes classified information restricted to authorized personnel with appropriate clearances and access authorizations?</t>
  </si>
  <si>
    <t>Are results of reviews and investigations coordinated with the organization's incident response capability?</t>
  </si>
  <si>
    <t>Are real-time physical intrusion alarms and surveillance equipment monitored?</t>
  </si>
  <si>
    <t>Are automated mechanisms used to recognize potential intrusions and initiate designated response actions?</t>
  </si>
  <si>
    <t>Are the areas officially designated as publicly accessible controlled in accordance with the organization's assessment of risk?</t>
  </si>
  <si>
    <t>Are keys, combinations, and other physical access devices secured?</t>
  </si>
  <si>
    <t>Are physical access devices inventoried on a periodic basis?</t>
  </si>
  <si>
    <t>Are combinations and keys changed on a defined frequency, and when keys are lost, combinations compromised, or individuals are transferred or terminated?</t>
  </si>
  <si>
    <t>Is physical access to the system controlled independently of the facility access controls?</t>
  </si>
  <si>
    <t>Are security checks at physical boundaries performed for unauthorized removal of system components?</t>
  </si>
  <si>
    <t>Is every physical access point to the facility guarded or alarmed and monitored 24 hours per day, 7 days per week?</t>
  </si>
  <si>
    <t>Are lockable physical casings used to protect internal components of the system from unauthorized physical access?</t>
  </si>
  <si>
    <t>Is the physical tampering or alteration of hardware components within the system detected or prevented?</t>
  </si>
  <si>
    <t>Are the communications traffic/event patterns analyzed for the system?</t>
  </si>
  <si>
    <t>Are profiles that represent the common traffic patterns and/or events developed?</t>
  </si>
  <si>
    <t>Are the traffic/event profiles used in tuning the system-monitoring devices to reduce the number of false positives and negatives to a defined measure?</t>
  </si>
  <si>
    <t>Is a wireless intrusion detection system used to identify rogue wireless devices and to detect attack attempts and potential compromises/breaches to the system?</t>
  </si>
  <si>
    <t>Is an intrusion detection system used to monitor wireless communications traffic as the traffic passes from wireless to wireline networks?</t>
  </si>
  <si>
    <t>Is information from monitoring tools correlated to achieve organizationwide situational awareness?</t>
  </si>
  <si>
    <t>Are the results from monitoring physical, cyber, and supply chain activities correlated  to achieve integrated situational awareness?</t>
  </si>
  <si>
    <t>Are visitor access records maintained, and are all physical access logs retained for as long as required by regulations or per approved policy?</t>
  </si>
  <si>
    <t>Are automated mechanisms employed to facilitate the maintenance and review of access records?</t>
  </si>
  <si>
    <t>CSET 800-82 Plans</t>
  </si>
  <si>
    <t>Does the configuration management plan define the configuration items for the system?</t>
  </si>
  <si>
    <t>Does the configuration management plan define the means for uniquely identifying configuration items throughout the system development life cycle?</t>
  </si>
  <si>
    <t>Does the configuration management plan define the process for managing the configuration of the configuration items?</t>
  </si>
  <si>
    <t>Is the responsibility for the configuration management process assigned to organizational personnel that are not directly involved in system development?</t>
  </si>
  <si>
    <t>Is the contingency plan distributed to a defined list of key contingency personnel and organizational elements?</t>
  </si>
  <si>
    <t>Are contingency plan changes communicated to a defined list of key contingency personnel and organizational elements?</t>
  </si>
  <si>
    <t>Has capacity planning determined the necessary capacity for information processing, telecommunications, and environmental support needed during contingency operations?</t>
  </si>
  <si>
    <t>Is the resumption of essential missions and business functions planned for within a defined time period of contingency plan activation?</t>
  </si>
  <si>
    <t>Is a full recovery and reconstitution of the system to a known state included as part of contingency plan testing?</t>
  </si>
  <si>
    <t>Are copies of the incident response plan distributed to active incident response personnel?</t>
  </si>
  <si>
    <t>Is the incident response plan reviewed on a periodic frequency?</t>
  </si>
  <si>
    <t>Is the incident response plan revised to address system/organizational/operational changes or problems encountered during plan implementation, execution, or testing?</t>
  </si>
  <si>
    <t>Are incident response plan changes communicated to active incident response personnel?</t>
  </si>
  <si>
    <t>Is the incident response investigation and analysis process developed, tested, deployed, and documented?</t>
  </si>
  <si>
    <t>Does the incident response plan provide a roadmap for implementing the incident response capability?</t>
  </si>
  <si>
    <t>Configuration Management Plan</t>
  </si>
  <si>
    <t>Security Plan</t>
  </si>
  <si>
    <t>Continuity of Operations Plan</t>
  </si>
  <si>
    <t>Critical Infrastructure Plan</t>
  </si>
  <si>
    <t>Is there a current plan of action and milestones for the system that documents the planned, implemented, and evaluated remedial actions to correct weaknesses or deficiencies noted during the assessment?</t>
  </si>
  <si>
    <t>Is the plan of action reviewed at least annually?</t>
  </si>
  <si>
    <t>Does the plan of action call out remedial security actions to mitigate risk to organizational operations and assets, individuals, other organizations?</t>
  </si>
  <si>
    <t>Is the risk assessment plan updated annually or whenever significant changes occur to the system, the facilities where the system resides, or other conditions that may affect the security or accreditation status of the system?</t>
  </si>
  <si>
    <t>Has a risk management plan been developed?</t>
  </si>
  <si>
    <t>Does the security plan align with the organization's enterprise architecture?</t>
  </si>
  <si>
    <t>Does the security plan explicitly define the authorization boundary of the system?</t>
  </si>
  <si>
    <t>Does the security plan describe the relationships with or connections to other systems?</t>
  </si>
  <si>
    <t>Does the security plan provide an overview of the security requirements for the system?</t>
  </si>
  <si>
    <t>Does the security plan describe the security controls in place or planned?</t>
  </si>
  <si>
    <t>Is the authorizing official or designated representative who reviews and approves the system security plan specified?</t>
  </si>
  <si>
    <t>Is the security plan for the system reviewed on a defined frequency, annually at a minimum?</t>
  </si>
  <si>
    <t>Is the security plan revised to address changes to the system/environment or problems identified during plan implementation or security control assessments?</t>
  </si>
  <si>
    <t>Is the organization-wide security plan reviewed on a defined frequency, at least annually?</t>
  </si>
  <si>
    <t>Is the security plan revised to address organizational changes and problems identified during plan implementation or security control assessments?</t>
  </si>
  <si>
    <t>Does the security plan define and communicate the specific roles and responsibilities in relation to various types of incidents?</t>
  </si>
  <si>
    <t>Are automated mechanisms used to help ensure that the plan of action and milestones for the system are accurate, up to date, and readily available?</t>
  </si>
  <si>
    <t>CSET 800-82 Policies</t>
  </si>
  <si>
    <t>System Security Policy</t>
  </si>
  <si>
    <t>Personnel Security Policy</t>
  </si>
  <si>
    <t>Physical and Environmental Policy</t>
  </si>
  <si>
    <t>System and Services Acquisition Policy</t>
  </si>
  <si>
    <t>Configuration Management Policy</t>
  </si>
  <si>
    <t>System and Communication Protection Policy</t>
  </si>
  <si>
    <t>Maintenance Policy</t>
  </si>
  <si>
    <t>Awareness and Training Policy</t>
  </si>
  <si>
    <t>Incident Response Policy</t>
  </si>
  <si>
    <t>Media Protection Policy</t>
  </si>
  <si>
    <t>System Control and Integrity Policy</t>
  </si>
  <si>
    <t>Access Control Policy</t>
  </si>
  <si>
    <t>Identification and Authentication Policy</t>
  </si>
  <si>
    <t>Audit and Accountability Policy</t>
  </si>
  <si>
    <t>Security Assessment Policy</t>
  </si>
  <si>
    <t>Risk Assessment Policy</t>
  </si>
  <si>
    <t>CSET 800-82 Policies and Procedures  General</t>
  </si>
  <si>
    <t>Is there a formal, documented contingency planning policy that addresses purpose, scope, roles, responsibilities, management commitment, coordination among organizational entities, and compliance?</t>
  </si>
  <si>
    <t>Is there a list of personnel authorized to perform maintenance on the system?</t>
  </si>
  <si>
    <t>CSET 800-82 Portable /Mobile /Wireless</t>
  </si>
  <si>
    <t>Do appropriate officials authorize the use of mobile code?</t>
  </si>
  <si>
    <t>Does the system implement detection and inspection mechanisms to identify unauthorized mobile code and take corrective actions?</t>
  </si>
  <si>
    <t>Does the acquisition, development, and/or use of mobile code to be deployed in the system meet defined mobile code requirements?</t>
  </si>
  <si>
    <t>Is the download and execution of prohibited mobile code prevented?</t>
  </si>
  <si>
    <t>Is the automatic execution of mobile code prevented in defined software applications, and are defined actions required prior to executing the code?</t>
  </si>
  <si>
    <t>Are requirements for mobile device connection to the system enforced?</t>
  </si>
  <si>
    <t>Are specially configured mobile devices issued to individuals traveling to locations of significant risk per policies and procedures?</t>
  </si>
  <si>
    <t>Are specified measures applied to mobile devices returning from locations of significant risk per policies and procedures?</t>
  </si>
  <si>
    <t>PT.PT</t>
  </si>
  <si>
    <t>Are wireless networking capabilities internally embedded within system components disabled prior to issue when not intended for use?</t>
  </si>
  <si>
    <t>Are users NOT allowed to independently configure wireless networking capabilities?</t>
  </si>
  <si>
    <t>Are users prohibited from establishing wireless networks?</t>
  </si>
  <si>
    <t>Do you employ rigorous security measures for remote sessions with administrative privileges and are they audited?</t>
  </si>
  <si>
    <t>Is the system monitored for unauthorized wireless connections? Does the monitoring include scanning for unauthorized wireless access points on defined frequency, and is appropriate action taken if an unauthorized connection is discovered?</t>
  </si>
  <si>
    <t>Is authentication and encryption used to protect wireless access to the system and the latency induced does NOT degrade the operational performance of the system?</t>
  </si>
  <si>
    <t>Are wireless communications confined to organization-controlled boundaries?</t>
  </si>
  <si>
    <t>CSET 800-82 Procedures</t>
  </si>
  <si>
    <t>Does a process exist to monitor changes to the system and conduct security impact analyses to determine the effects of the changes?</t>
  </si>
  <si>
    <t>Does the organization have the following procedures: Security Procedure</t>
  </si>
  <si>
    <t>Personnel Security Procedure</t>
  </si>
  <si>
    <t>Physical and Environmental Procedure</t>
  </si>
  <si>
    <t>System and Services Acquisition Procedure</t>
  </si>
  <si>
    <t>Configuration Management Procedure</t>
  </si>
  <si>
    <t>System and Communication Protection Procedure</t>
  </si>
  <si>
    <t>Maintenance Procedure</t>
  </si>
  <si>
    <t>Awareness and Training Procedure</t>
  </si>
  <si>
    <t>Incident Response Procedure</t>
  </si>
  <si>
    <t>Media Protection Procedure</t>
  </si>
  <si>
    <t>System Control and Integrity Procedure</t>
  </si>
  <si>
    <t>Access Control Procedure</t>
  </si>
  <si>
    <t>Identification and Authentication Procedure</t>
  </si>
  <si>
    <t>Audit and Accountability Procedure</t>
  </si>
  <si>
    <t>Risk Assessment Procedure</t>
  </si>
  <si>
    <t>Security Assessment Procedure</t>
  </si>
  <si>
    <t>CSET 800-82 Remote Access Control</t>
  </si>
  <si>
    <t>Are the terms and conditions established for authorized individuals to process, store, and transmit organization-controlled information using an external system?</t>
  </si>
  <si>
    <t>Are authorized individuals prohibited from using an external system to access the system or to process, store, or transmit organization-controlled information except in situations where the organization: (a) can verify the implementation of required security controls on the external system as specified in the organization's security policy and security plan, or (b) has approved system connection or processing agreements with the organizational entity hosting the external system?</t>
  </si>
  <si>
    <t>Are restrictions imposed on authorized individuals with regard to the use of organization-controlled removable media on external systems?</t>
  </si>
  <si>
    <t>Are all the methods of remote access to the system authorized, monitored, and managed?</t>
  </si>
  <si>
    <t>Are automated mechanisms used to facilitate the monitoring and control of remote access methods?</t>
  </si>
  <si>
    <t>Is cryptography used to protect the confidentiality and integrity of remote access sessions?</t>
  </si>
  <si>
    <t>Does the system route all remote accesses through a limited number of managed access control points?</t>
  </si>
  <si>
    <t>Is remote access for privileged commands and security-relevant information authorized only for compelling operational needs and is the rationale for such access documented?</t>
  </si>
  <si>
    <t>Is automatic session termination applied to local and remote sessions?</t>
  </si>
  <si>
    <t>CSET 800-82 Risk Management and Assessment</t>
  </si>
  <si>
    <t>Are the security mechanisms in the system monitored on an ongoing basis? (audit, studies, analysis, etc.)</t>
  </si>
  <si>
    <t>Is there an independent assessor or assessment team to monitor the security controls in the system on an ongoing basis?</t>
  </si>
  <si>
    <t>Does the continuous monitoring program include ongoing security control assessments in accordance with the organizational continuous monitoring strategy?</t>
  </si>
  <si>
    <t>Is there a comprehensive strategy to manage risk to organizational operations and assets, individuals, other organizations?</t>
  </si>
  <si>
    <t>Is the risk management strategy implemented consistently across the organization?</t>
  </si>
  <si>
    <t>Are the security controls in the system assessed on a defined frequency, at least annually, to determine the extent the controls are implemented correctly, operating as intended, and producing the desired outcome?</t>
  </si>
  <si>
    <t>Is a security assessment report produced that documents the results of the assessment?</t>
  </si>
  <si>
    <t>Are periodic, unannounced, in-depth monitoring, penetration testing, and red team exercises included as part of the security control assessments?</t>
  </si>
  <si>
    <t>Does the security assessment plan describe the scope of the assessment and include the security controls and control enhancements under assessment, the assessment procedures to be used, the assessment environment, the assessment team, and assessment roles and responsibilities?</t>
  </si>
  <si>
    <t>Are the written results of the security control assessment provided to the authorizing official or designated representative?</t>
  </si>
  <si>
    <t>Are information and systems categorized in accordance with applicable management orders, policies, regulations, standards, and guidance?</t>
  </si>
  <si>
    <t>Are the security categorization results documented in the system security plan?</t>
  </si>
  <si>
    <t>Is the security categorization decision reviewed and approved by the authorizing official?</t>
  </si>
  <si>
    <t>Are the system connections monitored on an ongoing basis verifying enforcement of documented security requirements?</t>
  </si>
  <si>
    <t>Is the direct connection of an unclassified national security system prohibited to an external network?</t>
  </si>
  <si>
    <t>Is the direct connection of a classified national security system prohibited to an external network?</t>
  </si>
  <si>
    <t>Is the direct connection of a classified national security system prohibited to an external network without a boundary protection device?</t>
  </si>
  <si>
    <t>CSET 800-82 Software</t>
  </si>
  <si>
    <t>Is a process prevented from executing without supervision for more than a defined time period?</t>
  </si>
  <si>
    <t>Is open source software usage restricted based on company policy?</t>
  </si>
  <si>
    <t>CSET 800-82 System and Service Acquisition</t>
  </si>
  <si>
    <t>Are security functional requirements and specifications included in system acquisition contracts based on an assessment of risk?</t>
  </si>
  <si>
    <t>Are security-related documentation requirements included in system acquisition contracts based on an assessment of risk?</t>
  </si>
  <si>
    <t>Are developmental and evaluation-related assurance requirements (acceptance testing, compliance documentation) included in system acquisition contracts based on an assessment of risk?</t>
  </si>
  <si>
    <t>Do acquisition documents require that vendors/contractors provide information describing the functional properties of the security controls employed within the system?</t>
  </si>
  <si>
    <t>Do acquisition documents require that vendors/contractors provide information describing the design and implementation details of the security controls employed within the system?</t>
  </si>
  <si>
    <t>Are software vendors/manufacturers required to demonstrate that their software development processes employ state-of-the-practice software and security engineering methods, quality control processes, and validation techniques to minimize flawed or malformed software?</t>
  </si>
  <si>
    <t>Is each system component acquired explicitly assigned to a system, and does the owner of the system acknowledge the assignment?</t>
  </si>
  <si>
    <t>Are system components required to be delivered in a secure documented configuration, and is the secure configuration the default configuration for any software reinstalls or upgrades?</t>
  </si>
  <si>
    <t>Are only government off-the-shelf or commercial off-the-shelf information assurance (IA) and IA-enabled information technology products employed that composes an NSA-approved solution to protect classified information when the networks used to transmit the information at a lower classification level than the information being transmitted?</t>
  </si>
  <si>
    <t>Have these products been evaluated and/or validated by the NSA or in accordance with NSA-approved procedures?</t>
  </si>
  <si>
    <t>Is the use of commercially provided information technology products limited to those products that have been successfully evaluated against a validated U.S. Government Protection Profile for a specific technology type?</t>
  </si>
  <si>
    <t>Is it required that the cryptographic module be FIPS-validated if no U.S. Government Protection Profile exists for a specific technology type but a commercially provided information technology product relies on cryptographic functionality to enforce its security policy?</t>
  </si>
  <si>
    <t>Are system developers/integrators required to implement and document a configuration management process that includes organizational approval of changes?</t>
  </si>
  <si>
    <t>Are system developers/integrators required to provide an integrity check of software?</t>
  </si>
  <si>
    <t>Is an alternative configuration management process provided in the absence of a dedicated developer/integrator configuration management team?</t>
  </si>
  <si>
    <t>Does the system developer have a security test and evaluation plan?</t>
  </si>
  <si>
    <t>Does the system developer have a verifiable error remediation process to correct weaknesses and deficiencies identified during the security testing and evaluation process?</t>
  </si>
  <si>
    <t>Does the system developer/integrator document the result of the security testing/evaluation and error remediation processes?</t>
  </si>
  <si>
    <t>Does the system developer/integrator employ code analysis tools to examine software for common flaws and document the results of the analysis?</t>
  </si>
  <si>
    <t>Does the system developer/integrator perform a vulnerability analysis to document vulnerabilities, exploitation potential, and risk mitigations?</t>
  </si>
  <si>
    <t>Does the organization require the developer of the system to provide training on the correct use and operation of the implemented security functions, controls, and/or mechanisms?</t>
  </si>
  <si>
    <t>Does the organization require the developer of the system to archive the system or component to be released or delivered together with the corresponding evidence supporting the final security review?</t>
  </si>
  <si>
    <t>Is the test and evaluation plan under independent verification and validation?</t>
  </si>
  <si>
    <t>Are providers of external system services required to employ security controls in accordance with applicable, policies, regulations, standards, guidance, and established service level agreements?</t>
  </si>
  <si>
    <t>Are government oversight and user roles and responsibilities defined with regard to external system services?</t>
  </si>
  <si>
    <t>Is an organizational assessment of risk conducted prior to the acquisition or outsourcing of dedicated information security services?</t>
  </si>
  <si>
    <t>Is the acquisition or outsourcing of dedicated information security services approved by a senior organizational official?</t>
  </si>
  <si>
    <t>Are supply chain vulnerabilities protected from threats initiated against organizations, people, information, and resources that provide products or services to the organization?</t>
  </si>
  <si>
    <t>Are all anticipated system components and spares purchased in the initial acquisition?</t>
  </si>
  <si>
    <t>Is a due diligence review conducted of suppliers prior to entering into contractual agreements to acquire system hardware, software, firmware, or services?</t>
  </si>
  <si>
    <t>Is trusted shipping and warehousing used for systems, components, and technology products?</t>
  </si>
  <si>
    <t>Are a diverse set of suppliers used for systems, components, technology products, and system services?</t>
  </si>
  <si>
    <t>Are standard configurations used for systems, components, and technology products?</t>
  </si>
  <si>
    <t>Is the time between purchase decisions and delivery minimized for systems, components, and technology products?</t>
  </si>
  <si>
    <t>Are independent analysis and penetration testing performed on delivered systems, components, and technology products?</t>
  </si>
  <si>
    <t>CSET 800-82 System Integrity</t>
  </si>
  <si>
    <t>Does the system identify error conditions?</t>
  </si>
  <si>
    <t>Does the system reveal error messages only to authorized personnel?</t>
  </si>
  <si>
    <t>Are software updates tested related to flaw remediation for effectiveness and potential side effects before installation?</t>
  </si>
  <si>
    <t>Is flaw remediation incorporated into the configuration management process as an emergency change?</t>
  </si>
  <si>
    <t>Are automated mechanisms (e.g., patching, service packs, etc.) used to periodically and on demand determine the state of system components with regard to flaw remediation?</t>
  </si>
  <si>
    <t>Is the time between flaw identification and flaw remediation measured and compared with benchmarks?</t>
  </si>
  <si>
    <t>Is the correct operation of security functions verified upon system startup and restart, upon command by user with appropriate privilege, periodically, and at defined time periods?</t>
  </si>
  <si>
    <t>Does the system notify the system administrator when anomalies are discovered?</t>
  </si>
  <si>
    <t>Are automated mechanisms used to provide notification of failed automated security tests?</t>
  </si>
  <si>
    <t>Are automated mechanisms used to support management of distributed security functionality verification testing? (i.e., control log servers)</t>
  </si>
  <si>
    <t>Is the result of security function verification reported to designated organizational officials with information security responsibilities?</t>
  </si>
  <si>
    <t>Does the system check the validity of information inputs? (e.g., boundary limits)</t>
  </si>
  <si>
    <t>Is the output from the system handled and retained in accordance with applicable regulations, standards, and organizational policy as well as operational requirements?</t>
  </si>
  <si>
    <t>Does the organization ensure that input validation errors are reviewed and resolved within defined time period?</t>
  </si>
  <si>
    <t>Does the information system behave in a predictable and documented manner that reflects organizational and system objectives when invalid inputs are received?</t>
  </si>
  <si>
    <t>Does the organization account for timing interactions among information system components in determining appropriate responses for invalid inputs?</t>
  </si>
  <si>
    <t>Does the organization restrict the use of information inputs to trusted sources and/or formats?</t>
  </si>
  <si>
    <t>Does the information system implement security safeguards to protect its memory from unauthorized code execution?</t>
  </si>
  <si>
    <t>Is the patch management process centrally managed, and are updates installed automatically?</t>
  </si>
  <si>
    <t>Are automated patch management tools used to facilitate flaw remediation?</t>
  </si>
  <si>
    <t>Are security alerts, advisories, and directives disseminated to a list of personnel?</t>
  </si>
  <si>
    <t>Are security directives implemented in accordance with timeframes established by the directives, or is the issuing organization notified of the degree of noncompliance?</t>
  </si>
  <si>
    <t>Are automated mechanisms used to make security alert and advisory information available throughout the organization?</t>
  </si>
  <si>
    <t>Does the organization requires that the integrity of user-installed software be verified prior to execution?</t>
  </si>
  <si>
    <t>Is the integrity of software and information reassessed by performing, on a defined frequency, integrity scans of the system, and are they used with extreme caution on designated high-availability systems?</t>
  </si>
  <si>
    <t>Are automated tools used to provide notification to designated individuals on discovering discrepancies during integrity verification, and are they used with extreme caution on designated high-availability systems?</t>
  </si>
  <si>
    <t>Are centrally managed integrity verification tools used, and are they used with extreme caution on designated high-availability systems?</t>
  </si>
  <si>
    <t>Is tamper-evident packaging used during transportation from vendor to operational site, during operation, or both?</t>
  </si>
  <si>
    <t>CSET 800-82 System Protection</t>
  </si>
  <si>
    <t>Is user functionality separated from system management functionality?</t>
  </si>
  <si>
    <t>Is the presentation of system management-related functionality prevented at an interface for general users?</t>
  </si>
  <si>
    <t>Are the operational system boundary, the strength required of the boundary, and the respective barriers to unauthorized access and control of system assets and components defined?</t>
  </si>
  <si>
    <t>Are externally accessible system components physically allocated to separate subnetworks (DMZ) with separate, physical network interfaces?</t>
  </si>
  <si>
    <t>Is an appropriate failure mode selected depending on the critical needs of system availability? (preventative maintenance)</t>
  </si>
  <si>
    <t>Does the system protect the confidentiality of information at rest? (e.g., disk encryption)</t>
  </si>
  <si>
    <t>Are cryptographic mechanisms used to prevent unauthorized disclosure of information at rest unless otherwise protected by alternative physical measures?</t>
  </si>
  <si>
    <t>Are public key certificates issued under an appropriate certificate policy or are they obtained under an appropriate certificate policy from an approved service provider?</t>
  </si>
  <si>
    <t>Is the system protected from harm by considering mean time to failure for a defined list of system components? (e.g., hot standby for real-time and/or application servers)</t>
  </si>
  <si>
    <t>Are substitute system components provided, and is there a mechanism to exchange active and standby roles of the components?</t>
  </si>
  <si>
    <t>Are system components taken out of service by transferring component responsibilities to a substitute component no later than a defined percentage of mean time to failure?</t>
  </si>
  <si>
    <t>Is a transfer between active and standby system components manually initiated at least once per a defined frequency?</t>
  </si>
  <si>
    <t>When a system component failure is detected, does the standby system component successfully and transparently assume its role within a defined time period and activate an alarm and/or automatically shut down the system?</t>
  </si>
  <si>
    <t>Does the system fail to a known state for defined failures?</t>
  </si>
  <si>
    <t>Does the system isolate (e.g., through partitions, domains, security zones, etc.) security functions (e.g., enforcing access and information flow control) functions from nonsecurity functions?</t>
  </si>
  <si>
    <t>Does the system isolate security functions from both nonsecurity functions and from other security functions?</t>
  </si>
  <si>
    <t>Does the system minimize the number of nonsecurity functions included within the isolation boundary containing security functions?</t>
  </si>
  <si>
    <t>Are the system security functions implemented as largely independent modules that avoid unnecessary interactions between modules?</t>
  </si>
  <si>
    <t>Are the system security functions implemented as a layered structure minimizing interactions between layers of the design and avoiding any dependence by lower defense in depth layers on the functionality or correctness of higher layers?</t>
  </si>
  <si>
    <t>Does the system design and implementation protect the integrity of electronically communicated information?</t>
  </si>
  <si>
    <t>Are system components partitioned into separate physical networks as necessary?</t>
  </si>
  <si>
    <t>Is the enterprise architecture developed with consideration for security and the resulting risk?</t>
  </si>
  <si>
    <t>Is the system configured to provide only essential capabilities and specifically prohibits and/or restricts the use of functions, ports, protocols, and/or services as defined in a "prohibited and/or restricted" list?</t>
  </si>
  <si>
    <t>Is the system periodically reviewed to identify and eliminate unnecessary functions, ports, protocols, and/or services?</t>
  </si>
  <si>
    <t>Are automated mechanisms used to prevent program execution in accordance with defined lists? (e.g., white listing)</t>
  </si>
  <si>
    <t>Are underlying hardware separation mechanisms used to facilitate security function isolation?</t>
  </si>
  <si>
    <t>Does the system protect the integrity of information during the processes of data aggregation, packaging, and transformation in preparation for transmission?</t>
  </si>
  <si>
    <t>CSET 800-82 Training</t>
  </si>
  <si>
    <t>Is refresher training provided on a defined frequency, at least annually?</t>
  </si>
  <si>
    <t>Are simulated events incorporated into continuity of operations training to facilitate effective response by personnel in crisis situations?</t>
  </si>
  <si>
    <t>Are automated mechanisms used to provide a thorough and realistic system training environment?</t>
  </si>
  <si>
    <t>Is basic security awareness training provided to all system users before authorizing access to the system, when required by system changes and at least annually thereafter?</t>
  </si>
  <si>
    <t>Are practical exercises included in the security awareness training that simulate actual cyber attacks?</t>
  </si>
  <si>
    <t>Is security-related technical training provided before authorizing access to the system or performing assigned duties, when required by system changes and on an periodic basis?</t>
  </si>
  <si>
    <t>Are employees provided with initial and periodic training in the employment and operation of environmental controls?</t>
  </si>
  <si>
    <t>Are employees provided with initial and periodic training in the employment and operation of physical security controls?</t>
  </si>
  <si>
    <t>Are individual system security training activities documented, maintained, and monitored?</t>
  </si>
  <si>
    <t>CSET NERC CIP V5 Access Control</t>
  </si>
  <si>
    <t>Is the Access Management Program documented, assessed, and if any deficiencies are found they are corrected?</t>
  </si>
  <si>
    <t>Does your organization have an Access Control Policy?</t>
  </si>
  <si>
    <t>Do electronic monitoring mechanisms alert system personnel when unauthorized access or an emergency occurs?</t>
  </si>
  <si>
    <t>Are passwords changed at least annually?</t>
  </si>
  <si>
    <t>CSET NERC CIP V5 Account Management</t>
  </si>
  <si>
    <t>Is there a policy to minimize and manage the scope and acceptable use of administrator, shared, and other generic account privileges, including factory default accounts?</t>
  </si>
  <si>
    <t>Are individuals with access to shared accounts identified?</t>
  </si>
  <si>
    <t>CSET NERC CIP V5 Communication Protection</t>
  </si>
  <si>
    <t>Does the Responsible Entity have a documented interactive remote access policy that includes CIP-005-5 applicable requirements from Parts 2.1, 2.2, and 2.3?</t>
  </si>
  <si>
    <t>CSET NERC CIP V5 Configuration Management</t>
  </si>
  <si>
    <t>Does the organization monitor changes to the baseline configuration at least every 35 days?</t>
  </si>
  <si>
    <t>Has the Responsible Entity identified and classified high, medium and low impact BES Cyber systems according to CIP-002-5 Attachment 1, Section 1?</t>
  </si>
  <si>
    <t>Does the Responsible Entity review the identification Requirement R1 (CIP-002-5.1) and update changes at least every 15 calendar months even if no changes are required?</t>
  </si>
  <si>
    <t>CSET NERC CIP V5 Continuity</t>
  </si>
  <si>
    <t>Does the organization identify critical information system assets?</t>
  </si>
  <si>
    <t>Are updates to the recovery plan(s) communicated to personnel responsible for the activation and implementation of the recovery plan(s) within 30 calendar days of the change being completed?</t>
  </si>
  <si>
    <t>Does the system preserve the system state information in failure?</t>
  </si>
  <si>
    <t>Does the Responsible Entity have a documented recovery plan and a process that identifies and corrects deficiencies as described in CIP-009-5 R1?</t>
  </si>
  <si>
    <t>Does the Responsible Entity implement one or more documented processes listed in CIP-009-5 R2 for a recovery plan implementation and testing? And are deficiencies identified and corrected?</t>
  </si>
  <si>
    <t>Are updates to the recovery plans made and communicated to personnel responsible for the activation and implementation of the recovery plans within 60 calendar days of the change completion?</t>
  </si>
  <si>
    <t>CSET NERC CIP V5 Incident Response</t>
  </si>
  <si>
    <t>Does the Responsible Entity implement and document processes from CIP-008-5 R1 for one or more Cyber Security Incident response plans and where deficiencies are identified, analyzed, and corrected?</t>
  </si>
  <si>
    <t>Has the Responsible Entity developed, documented and implemented a Cyber Security Incident response implementation and testing plan from CIP-008-5 R2 for one or more Cyber Security Incident response plans and where deficiencies are identified, analyzed, and corrected?</t>
  </si>
  <si>
    <t>Does the Responsible Entity maintain Cyber Security Incident response plans in a manner that reviews, updates and communicates roles and responsibilities?</t>
  </si>
  <si>
    <t>Does the incident response plan include a process for reporting incidents to the Electricity Sector Information Sharing and Analysis Center (ES-ISAC)?</t>
  </si>
  <si>
    <t>Are all reportable cybersecurity incidents reported to the ES-ISAC either directly or through an intermediary?</t>
  </si>
  <si>
    <t>Is documentation related to cybersecurity incidents reportable per Requirement R1.1 retained for 3 calendar years?</t>
  </si>
  <si>
    <t>RS.CP</t>
  </si>
  <si>
    <t>CSET NERC CIP V5 Info Protection</t>
  </si>
  <si>
    <t>Is all information classified to indicate the protection required  in accordance with its sensitivity and consequence?</t>
  </si>
  <si>
    <t>Is information that requires special control or handling periodically reviewed to determine whether such special handling is still required?</t>
  </si>
  <si>
    <t>Are data storage media erased prior to redeployment?</t>
  </si>
  <si>
    <t>CSET NERC CIP V5 Monitoring and Malware</t>
  </si>
  <si>
    <t>Does the system implement malicious code protection mechanisms to identify data containing malicious code and respond accordingly when the system encounters data not explicitly allowed by the security policy?</t>
  </si>
  <si>
    <t>Are antivirus and malware prevention tools documented and implemented?</t>
  </si>
  <si>
    <t>CSET NERC CIP V5 Organiszational</t>
  </si>
  <si>
    <t>Is there a review process for high and medium impact BES Cyber Systems and is it updated at least once every 15 calendar months and does a CIP Senior manager approve it?</t>
  </si>
  <si>
    <t>Is there a documented review process for high and medium impact BES Cyber Systems and does the process include topics addressed in CIP-003-5 Parts 1.1 through 1.9?</t>
  </si>
  <si>
    <t>Are low impact BES Cyber Security Systems reviewed at least once every 15 calendar months in a manner that identifies, assesses, and corrects deficiencies?</t>
  </si>
  <si>
    <t>Does the review of low impact BES Cyber Systems address cyber security topics from CIP-003-5 R2 Part 2.1 through Part 2.4 and is it approved by management?</t>
  </si>
  <si>
    <t>Is the CIP Senior Manager identified by name and documented within 30 calendar days of any change?</t>
  </si>
  <si>
    <t>Are changes to the delegation of authority document approved by the CIP Senior Manager and updated within 30 days?</t>
  </si>
  <si>
    <t>Is the responsible CIP Senior Manager authority delegation process documented and reviewed in a manner that identifies, assesses, and corrects deficiencies?</t>
  </si>
  <si>
    <t>Does the senior manager delegate authority for specific actions to a named delegate or delegates, and are the delegations documented by name, title, and date of designation and approved by the senior manager?</t>
  </si>
  <si>
    <t>CSET NERC CIP V5 Personnel</t>
  </si>
  <si>
    <t>Is security awareness training given at least once each calendar quarter to users that have electronic or physical access to the BES cyber system ?</t>
  </si>
  <si>
    <t>Does the Responsible Entity provide a cyber security awareness training that covers topics listed in CIP-004-5.1 Parts 2.1.1 through 2.1.9?</t>
  </si>
  <si>
    <t>Does the Responsible Entity have a Cyber Security Training program as specified in CIP-004-5.1 R2 and is it offered at least once every 15 calendar months?</t>
  </si>
  <si>
    <t>Are the results of personnel risk assessments documented, and are the risk assessments of contractor and service vendor personnel conducted pursuant to Standard CIP-004-5?</t>
  </si>
  <si>
    <t>Is appropriate personnel access, physical or electronic, to designated storage locations for BES Cyber System Information verified at least once every 15 calendar months?</t>
  </si>
  <si>
    <t>Does the Responsible Entity verify user accounts at least every 15 calendar months?</t>
  </si>
  <si>
    <t>Does the personnel assessment include an identity verification and 7-year criminal check?</t>
  </si>
  <si>
    <t>Is the list of personnel who have access to critical cyber assets reviewed quarterly, and is the list updated within 7 calendar days of any change of personnel or any change in the access rights?</t>
  </si>
  <si>
    <t>Are all required controls for employees terminated for cause completed within 24 hours?</t>
  </si>
  <si>
    <t>CSET NERC CIP V5 Physical Security</t>
  </si>
  <si>
    <t>Are physical access logs retained for at least 90 calendar days and are logs related to reportable incidents kept in accordance with the requirements of CIP-006-5?</t>
  </si>
  <si>
    <t>Is there a maintenance and testing program performed at least every 24 calendar months to ensure that all physical security systems function properly?</t>
  </si>
  <si>
    <t>Is physical access controlled by authenticating visitors before authorizing access?</t>
  </si>
  <si>
    <t>Are visitors escorted and monitored as required in the security policies and procedures?</t>
  </si>
  <si>
    <t>CSET NERC CIP V5 Plan</t>
  </si>
  <si>
    <t>Does the configuration management plan define when the configuration items are placed under configuration management?</t>
  </si>
  <si>
    <t>Does the incident response plan describe the structure and organization of the incident response capability?</t>
  </si>
  <si>
    <t>Incident Response Plan</t>
  </si>
  <si>
    <t>Does a senior official review and approve the risk management plan?</t>
  </si>
  <si>
    <t>Is the security plan approved by a senior official with responsibility and accountability for the risk being incurred to organizational operations, organizational assets, individuals, and other organizations?</t>
  </si>
  <si>
    <t>CSET NERC CIP V5 Procedures</t>
  </si>
  <si>
    <t>Monitoring and Review Procedure</t>
  </si>
  <si>
    <t>Have you established policies and procedures for the secure disposal of equipment and associated media and does it include the sanitization of information system media, both digital and nondigital, prior to disposal or release for reuse?</t>
  </si>
  <si>
    <t>CSET NERC CIP V5 System Integrity</t>
  </si>
  <si>
    <t>Are compensating measures applied to mitigate risk exposure documented when patches are not installed?</t>
  </si>
  <si>
    <t>Is the assessment of security patches and security upgrades for applicability documented within 30 calendar days of availability of the patches or upgrades?</t>
  </si>
  <si>
    <t>Is the implementation of security patches documented?</t>
  </si>
  <si>
    <t>Does the Responsible Entity implement, in a manner that identifies, assesses, and corrects deficiencies, one or more documented processes from CIP-007-5 Table R3 - Malicious Code Prevention?</t>
  </si>
  <si>
    <t>Does the Responsible Entity implement, in a manner that identifies, assesses, and corrects deficiencies, one or more documented processes from CIP-007-5 Table R4 – Security Event Monitoring?</t>
  </si>
  <si>
    <t>Are user accounts reviewed at least annually to verify access privileges are in accordance with CIP-004-5 R4 requirements?</t>
  </si>
  <si>
    <t>Are user accounts implemented as approved by designated personnel per CIP-004-5 R4 requirements?</t>
  </si>
  <si>
    <t>CSET NERC CIP V5 System Protection</t>
  </si>
  <si>
    <t>Are the external boundaries of the system defined?</t>
  </si>
  <si>
    <t>Is there a documented process to ensure that only those ports and services required for normal and emergency operations are enabled?</t>
  </si>
  <si>
    <t>CSET NERC CIP V5 Training</t>
  </si>
  <si>
    <t>Is there a feedback process for personnel and contractors to refine the cybersecurity program and address identified training gaps?</t>
  </si>
  <si>
    <t>Does training include the proper use of critical cyber assets, physical and electronic access controls to critical cyber assets, the proper handling of critical cyber asset information, and action plans and procedures to recover or re-establish critical cyber assets and access following a cyber security incident?</t>
  </si>
  <si>
    <t>Is feedback from the security awareness training used in revising the security plan?</t>
  </si>
  <si>
    <t>NIST Cyber Security Framework Scorecard</t>
  </si>
  <si>
    <t>Category Identifier</t>
  </si>
  <si>
    <t>Number of applicable controls</t>
  </si>
  <si>
    <t>Compliance score (0-2)</t>
  </si>
  <si>
    <t>Maturity score (0-5)</t>
  </si>
  <si>
    <t>Category  Level</t>
  </si>
  <si>
    <t>Cumulative</t>
  </si>
  <si>
    <t>Category Level</t>
  </si>
  <si>
    <t>Compliance</t>
  </si>
  <si>
    <t>identify</t>
  </si>
  <si>
    <t>protect</t>
  </si>
  <si>
    <t>detect</t>
  </si>
  <si>
    <t>respond</t>
  </si>
  <si>
    <t>recover</t>
  </si>
  <si>
    <t>identity</t>
  </si>
  <si>
    <t>Protect</t>
  </si>
  <si>
    <t>Detect</t>
  </si>
  <si>
    <t>Respond</t>
  </si>
  <si>
    <t>Recover</t>
  </si>
  <si>
    <t>Identify</t>
  </si>
  <si>
    <t>Domain compliance score</t>
  </si>
  <si>
    <t>Domain maturity score</t>
  </si>
  <si>
    <t>If not applicable, leave the fields blank</t>
  </si>
  <si>
    <t>Additional reference</t>
  </si>
  <si>
    <t>NIST Cyber Security Framework clause</t>
  </si>
  <si>
    <t>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</si>
</sst>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0"/>
      <name val="Georgia"/>
      <family val="1"/>
    </font>
    <font>
      <b/>
      <sz val="10"/>
      <color rgb="FFFFFFFF"/>
      <name val="Georgia"/>
      <family val="1"/>
    </font>
    <font>
      <b/>
      <sz val="10"/>
      <color rgb="FF000000"/>
      <name val="Georgia"/>
      <family val="1"/>
    </font>
    <font>
      <sz val="10"/>
      <color rgb="FF000000"/>
      <name val="Georgia"/>
      <family val="1"/>
    </font>
    <font>
      <i/>
      <sz val="10"/>
      <color rgb="FFFFFFFF"/>
      <name val="Georgia"/>
      <family val="1"/>
    </font>
    <font>
      <sz val="10"/>
      <color rgb="FFFFFFFF"/>
      <name val="Georgia"/>
      <family val="1"/>
    </font>
    <font>
      <b/>
      <i/>
      <sz val="11"/>
      <color rgb="FF000000"/>
      <name val="Georgia"/>
      <family val="1"/>
    </font>
    <font>
      <sz val="11"/>
      <color theme="0"/>
      <name val="Georgia"/>
      <family val="1"/>
    </font>
    <font>
      <sz val="11"/>
      <color theme="1"/>
      <name val="Georgia"/>
      <family val="1"/>
    </font>
    <font>
      <u/>
      <sz val="11"/>
      <color theme="10"/>
      <name val="Calibri"/>
      <family val="2"/>
      <scheme val="minor"/>
    </font>
    <font>
      <b/>
      <sz val="10"/>
      <color rgb="FFFFFFFF"/>
      <name val="Times New Roman"/>
      <family val="1"/>
    </font>
    <font>
      <b/>
      <sz val="10"/>
      <color theme="1"/>
      <name val="Times New Roman"/>
      <family val="1"/>
    </font>
    <font>
      <sz val="10"/>
      <color theme="1"/>
      <name val="Times New Roman"/>
      <family val="1"/>
    </font>
    <font>
      <b/>
      <sz val="10"/>
      <color rgb="FF000000"/>
      <name val="Times New Roman"/>
      <family val="1"/>
    </font>
    <font>
      <sz val="10"/>
      <color rgb="FF000000"/>
      <name val="Times New Roman"/>
      <family val="1"/>
    </font>
    <font>
      <sz val="7"/>
      <color theme="1"/>
      <name val="Times New Roman"/>
      <family val="1"/>
    </font>
    <font>
      <sz val="7"/>
      <color rgb="FF000000"/>
      <name val="Times New Roman"/>
      <family val="1"/>
    </font>
    <font>
      <sz val="12"/>
      <color theme="1"/>
      <name val="Times New Roman"/>
      <family val="1"/>
    </font>
    <font>
      <b/>
      <sz val="10"/>
      <color theme="0"/>
      <name val="Georgia"/>
      <family val="1"/>
    </font>
    <font>
      <b/>
      <sz val="16"/>
      <color theme="1"/>
      <name val="Calibri"/>
      <family val="2"/>
      <scheme val="minor"/>
    </font>
    <font>
      <b/>
      <sz val="20"/>
      <color theme="1"/>
      <name val="Calibri"/>
      <family val="2"/>
      <scheme val="minor"/>
    </font>
    <font>
      <sz val="20"/>
      <color theme="1"/>
      <name val="Calibri"/>
      <family val="2"/>
      <scheme val="minor"/>
    </font>
    <font>
      <sz val="11"/>
      <color rgb="FF3F3F76"/>
      <name val="Calibri"/>
      <family val="2"/>
      <scheme val="minor"/>
    </font>
    <font>
      <sz val="11"/>
      <name val="Calibri"/>
      <family val="2"/>
      <scheme val="minor"/>
    </font>
    <font>
      <sz val="10"/>
      <color theme="0"/>
      <name val="Georgia"/>
      <family val="1"/>
    </font>
    <font>
      <sz val="11"/>
      <color rgb="FF006100"/>
      <name val="Calibri"/>
      <family val="2"/>
      <scheme val="minor"/>
    </font>
    <font>
      <sz val="11"/>
      <color rgb="FF9C0006"/>
      <name val="Calibri"/>
      <family val="2"/>
      <scheme val="minor"/>
    </font>
    <font>
      <sz val="11"/>
      <color theme="0"/>
      <name val="Calibri"/>
      <family val="2"/>
      <scheme val="minor"/>
    </font>
  </fonts>
  <fills count="2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0000"/>
        <bgColor indexed="64"/>
      </patternFill>
    </fill>
    <fill>
      <patternFill patternType="solid">
        <fgColor rgb="FFC00000"/>
        <bgColor rgb="FF000000"/>
      </patternFill>
    </fill>
    <fill>
      <patternFill patternType="solid">
        <fgColor rgb="FFED7D31"/>
        <bgColor rgb="FF000000"/>
      </patternFill>
    </fill>
    <fill>
      <patternFill patternType="solid">
        <fgColor rgb="FFF8CBAD"/>
        <bgColor rgb="FF000000"/>
      </patternFill>
    </fill>
    <fill>
      <patternFill patternType="solid">
        <fgColor rgb="FF006FC0"/>
        <bgColor rgb="FF000000"/>
      </patternFill>
    </fill>
    <fill>
      <patternFill patternType="solid">
        <fgColor rgb="FF6F2F9F"/>
        <bgColor rgb="FF000000"/>
      </patternFill>
    </fill>
    <fill>
      <patternFill patternType="solid">
        <fgColor rgb="FFFFFF00"/>
        <bgColor rgb="FF000000"/>
      </patternFill>
    </fill>
    <fill>
      <patternFill patternType="solid">
        <fgColor rgb="FFFF0000"/>
        <bgColor rgb="FF000000"/>
      </patternFill>
    </fill>
    <fill>
      <patternFill patternType="solid">
        <fgColor rgb="FF00AF50"/>
        <bgColor rgb="FF000000"/>
      </patternFill>
    </fill>
    <fill>
      <patternFill patternType="solid">
        <fgColor rgb="FF002060"/>
        <bgColor indexed="64"/>
      </patternFill>
    </fill>
    <fill>
      <patternFill patternType="solid">
        <fgColor rgb="FF0070C0"/>
        <bgColor indexed="64"/>
      </patternFill>
    </fill>
    <fill>
      <patternFill patternType="solid">
        <fgColor rgb="FFFFFFFF"/>
        <bgColor indexed="64"/>
      </patternFill>
    </fill>
    <fill>
      <patternFill patternType="solid">
        <fgColor rgb="FF7030A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CC99"/>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theme="9" tint="0.79998168889431442"/>
        <bgColor indexed="64"/>
      </patternFill>
    </fill>
    <fill>
      <patternFill patternType="solid">
        <fgColor theme="4" tint="-0.249977111117893"/>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dotted">
        <color indexed="64"/>
      </right>
      <top style="thin">
        <color indexed="64"/>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thin">
        <color indexed="64"/>
      </bottom>
      <diagonal/>
    </border>
    <border>
      <left style="thin">
        <color theme="0" tint="-0.499984740745262"/>
      </left>
      <right style="dotted">
        <color theme="0" tint="-0.499984740745262"/>
      </right>
      <top style="thin">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style="thin">
        <color theme="0" tint="-0.499984740745262"/>
      </right>
      <top style="dotted">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style="thin">
        <color theme="0" tint="-0.499984740745262"/>
      </bottom>
      <diagonal/>
    </border>
    <border>
      <left style="dotted">
        <color theme="0" tint="-0.499984740745262"/>
      </left>
      <right style="thin">
        <color theme="0" tint="-0.499984740745262"/>
      </right>
      <top style="dotted">
        <color theme="0" tint="-0.499984740745262"/>
      </top>
      <bottom style="thin">
        <color theme="0" tint="-0.499984740745262"/>
      </bottom>
      <diagonal/>
    </border>
    <border>
      <left style="dotted">
        <color theme="0" tint="-0.499984740745262"/>
      </left>
      <right/>
      <top style="dotted">
        <color theme="0" tint="-0.499984740745262"/>
      </top>
      <bottom style="thin">
        <color theme="0" tint="-0.499984740745262"/>
      </bottom>
      <diagonal/>
    </border>
    <border>
      <left style="dotted">
        <color theme="0" tint="-0.499984740745262"/>
      </left>
      <right/>
      <top style="dotted">
        <color theme="0" tint="-0.499984740745262"/>
      </top>
      <bottom style="dotted">
        <color theme="0" tint="-0.499984740745262"/>
      </bottom>
      <diagonal/>
    </border>
    <border>
      <left/>
      <right style="thin">
        <color theme="0" tint="-0.499984740745262"/>
      </right>
      <top style="dotted">
        <color theme="0" tint="-0.499984740745262"/>
      </top>
      <bottom style="dotted">
        <color theme="0" tint="-0.499984740745262"/>
      </bottom>
      <diagonal/>
    </border>
    <border>
      <left style="dotted">
        <color theme="0" tint="-0.499984740745262"/>
      </left>
      <right/>
      <top style="thin">
        <color theme="0" tint="-0.499984740745262"/>
      </top>
      <bottom style="dotted">
        <color theme="0" tint="-0.499984740745262"/>
      </bottom>
      <diagonal/>
    </border>
    <border>
      <left/>
      <right style="thin">
        <color theme="0" tint="-0.499984740745262"/>
      </right>
      <top style="thin">
        <color theme="0" tint="-0.499984740745262"/>
      </top>
      <bottom style="dotted">
        <color theme="0" tint="-0.499984740745262"/>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style="dotted">
        <color indexed="64"/>
      </left>
      <right style="dotted">
        <color indexed="64"/>
      </right>
      <top style="dotted">
        <color indexed="64"/>
      </top>
      <bottom/>
      <diagonal/>
    </border>
    <border>
      <left style="dotted">
        <color indexed="64"/>
      </left>
      <right style="thin">
        <color indexed="64"/>
      </right>
      <top style="dotted">
        <color indexed="64"/>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dotted">
        <color indexed="64"/>
      </left>
      <right style="thin">
        <color indexed="64"/>
      </right>
      <top/>
      <bottom style="dotted">
        <color indexed="64"/>
      </bottom>
      <diagonal/>
    </border>
    <border>
      <left style="thin">
        <color indexed="64"/>
      </left>
      <right style="thin">
        <color indexed="64"/>
      </right>
      <top/>
      <bottom style="thin">
        <color indexed="64"/>
      </bottom>
      <diagonal/>
    </border>
    <border>
      <left style="dotted">
        <color indexed="64"/>
      </left>
      <right style="dotted">
        <color indexed="64"/>
      </right>
      <top/>
      <bottom/>
      <diagonal/>
    </border>
    <border>
      <left style="dotted">
        <color indexed="64"/>
      </left>
      <right style="thin">
        <color indexed="64"/>
      </right>
      <top style="thin">
        <color indexed="64"/>
      </top>
      <bottom/>
      <diagonal/>
    </border>
    <border>
      <left style="dotted">
        <color indexed="64"/>
      </left>
      <right style="thin">
        <color indexed="64"/>
      </right>
      <top/>
      <bottom/>
      <diagonal/>
    </border>
  </borders>
  <cellStyleXfs count="5">
    <xf numFmtId="0" fontId="0" fillId="0" borderId="0"/>
    <xf numFmtId="0" fontId="11" fillId="0" borderId="0" applyNumberFormat="0" applyFill="0" applyBorder="0" applyAlignment="0" applyProtection="0"/>
    <xf numFmtId="0" fontId="24" fillId="20" borderId="39" applyNumberFormat="0" applyAlignment="0" applyProtection="0"/>
    <xf numFmtId="0" fontId="27" fillId="22" borderId="0" applyNumberFormat="0" applyBorder="0" applyAlignment="0" applyProtection="0"/>
    <xf numFmtId="0" fontId="28" fillId="23" borderId="0" applyNumberFormat="0" applyBorder="0" applyAlignment="0" applyProtection="0"/>
  </cellStyleXfs>
  <cellXfs count="229">
    <xf numFmtId="0" fontId="0" fillId="0" borderId="0" xfId="0"/>
    <xf numFmtId="0" fontId="0" fillId="0" borderId="0" xfId="0" applyAlignment="1">
      <alignment horizontal="center"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2" fillId="7" borderId="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center" vertical="center" wrapText="1"/>
    </xf>
    <xf numFmtId="14" fontId="5" fillId="0" borderId="4" xfId="0" applyNumberFormat="1" applyFont="1" applyFill="1" applyBorder="1" applyAlignment="1">
      <alignment horizontal="center" vertical="center"/>
    </xf>
    <xf numFmtId="0" fontId="5" fillId="0" borderId="5" xfId="0" applyFont="1" applyFill="1" applyBorder="1" applyAlignment="1">
      <alignment vertical="center"/>
    </xf>
    <xf numFmtId="0" fontId="5" fillId="0" borderId="6" xfId="0" applyFont="1" applyFill="1" applyBorder="1" applyAlignment="1">
      <alignment horizontal="center" vertical="center"/>
    </xf>
    <xf numFmtId="0" fontId="5" fillId="0" borderId="7" xfId="0" applyFont="1" applyFill="1" applyBorder="1" applyAlignment="1">
      <alignment vertical="center" wrapText="1"/>
    </xf>
    <xf numFmtId="0" fontId="5" fillId="0" borderId="7" xfId="0" applyFont="1" applyFill="1" applyBorder="1" applyAlignment="1">
      <alignment horizontal="center" vertical="center" wrapText="1"/>
    </xf>
    <xf numFmtId="14" fontId="5" fillId="0" borderId="7" xfId="0" applyNumberFormat="1" applyFont="1" applyFill="1" applyBorder="1" applyAlignment="1">
      <alignment horizontal="center" vertical="center"/>
    </xf>
    <xf numFmtId="0" fontId="5" fillId="0" borderId="8" xfId="0" applyFont="1" applyFill="1" applyBorder="1" applyAlignment="1">
      <alignment vertical="center"/>
    </xf>
    <xf numFmtId="0" fontId="5" fillId="0" borderId="9" xfId="0" applyFont="1" applyFill="1" applyBorder="1" applyAlignment="1">
      <alignment horizontal="center" vertical="center"/>
    </xf>
    <xf numFmtId="0" fontId="5" fillId="0" borderId="10" xfId="0" applyFont="1" applyFill="1" applyBorder="1" applyAlignment="1">
      <alignment vertical="center" wrapText="1"/>
    </xf>
    <xf numFmtId="14" fontId="5" fillId="0" borderId="10" xfId="0" applyNumberFormat="1" applyFont="1" applyFill="1" applyBorder="1" applyAlignment="1">
      <alignment horizontal="center" vertical="center"/>
    </xf>
    <xf numFmtId="0" fontId="5" fillId="0" borderId="11" xfId="0" applyFont="1" applyFill="1" applyBorder="1" applyAlignment="1">
      <alignment vertical="center"/>
    </xf>
    <xf numFmtId="0" fontId="3" fillId="5" borderId="0" xfId="0" applyFont="1" applyFill="1" applyBorder="1" applyAlignment="1">
      <alignment horizontal="center" vertical="center"/>
    </xf>
    <xf numFmtId="2" fontId="3" fillId="5" borderId="0" xfId="0" applyNumberFormat="1"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applyAlignment="1">
      <alignment horizontal="center" vertical="center"/>
    </xf>
    <xf numFmtId="0" fontId="2" fillId="7" borderId="2" xfId="0" applyFont="1" applyFill="1" applyBorder="1" applyAlignment="1">
      <alignment horizontal="center" vertical="center"/>
    </xf>
    <xf numFmtId="0" fontId="5" fillId="0" borderId="4" xfId="0" applyFont="1" applyFill="1" applyBorder="1" applyAlignment="1">
      <alignment horizontal="left" vertical="center"/>
    </xf>
    <xf numFmtId="2" fontId="5" fillId="0" borderId="0" xfId="0" applyNumberFormat="1" applyFont="1" applyFill="1" applyBorder="1" applyAlignment="1">
      <alignment horizontal="center" vertical="center"/>
    </xf>
    <xf numFmtId="2" fontId="7" fillId="0" borderId="0" xfId="0" applyNumberFormat="1" applyFont="1" applyFill="1" applyBorder="1" applyAlignment="1">
      <alignment vertical="center"/>
    </xf>
    <xf numFmtId="0" fontId="5" fillId="0" borderId="7" xfId="0" applyFont="1" applyFill="1" applyBorder="1" applyAlignment="1">
      <alignment horizontal="left" vertical="center"/>
    </xf>
    <xf numFmtId="0" fontId="5" fillId="0" borderId="10" xfId="0" applyFont="1" applyFill="1" applyBorder="1" applyAlignment="1">
      <alignment horizontal="left" vertical="center"/>
    </xf>
    <xf numFmtId="2" fontId="5" fillId="0" borderId="10" xfId="0"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5" fillId="0" borderId="17"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vertical="center" wrapText="1"/>
    </xf>
    <xf numFmtId="0" fontId="5" fillId="0" borderId="19" xfId="0" applyFont="1" applyFill="1" applyBorder="1" applyAlignment="1">
      <alignment horizontal="center" vertical="center" wrapText="1"/>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17"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14" fontId="5" fillId="0" borderId="0" xfId="0" applyNumberFormat="1" applyFont="1" applyFill="1" applyBorder="1" applyAlignment="1">
      <alignment horizontal="center" vertical="center"/>
    </xf>
    <xf numFmtId="0" fontId="9" fillId="2" borderId="22" xfId="0" applyFont="1" applyFill="1" applyBorder="1" applyAlignment="1">
      <alignment horizontal="center" vertical="center"/>
    </xf>
    <xf numFmtId="0" fontId="10" fillId="0" borderId="23"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2" fillId="13" borderId="32"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4" fillId="15" borderId="35" xfId="0" applyFont="1" applyFill="1" applyBorder="1" applyAlignment="1">
      <alignment horizontal="left" vertical="center" wrapText="1" indent="1"/>
    </xf>
    <xf numFmtId="0" fontId="14" fillId="15" borderId="33" xfId="0" applyFont="1" applyFill="1" applyBorder="1" applyAlignment="1">
      <alignment horizontal="left" vertical="center" wrapText="1" indent="1"/>
    </xf>
    <xf numFmtId="0" fontId="14" fillId="0" borderId="35" xfId="0" applyFont="1" applyBorder="1" applyAlignment="1">
      <alignment horizontal="left" vertical="center" wrapText="1" indent="1"/>
    </xf>
    <xf numFmtId="0" fontId="14" fillId="0" borderId="33" xfId="0" applyFont="1" applyBorder="1" applyAlignment="1">
      <alignment horizontal="left" vertical="center" wrapText="1" indent="1"/>
    </xf>
    <xf numFmtId="0" fontId="16" fillId="0" borderId="35" xfId="0" applyFont="1" applyBorder="1" applyAlignment="1">
      <alignment horizontal="left" vertical="center" wrapText="1" indent="1"/>
    </xf>
    <xf numFmtId="0" fontId="16" fillId="0" borderId="33" xfId="0" applyFont="1" applyBorder="1" applyAlignment="1">
      <alignment horizontal="left" vertical="center" wrapText="1" indent="1"/>
    </xf>
    <xf numFmtId="0" fontId="15" fillId="0" borderId="33" xfId="0" applyFont="1" applyBorder="1" applyAlignment="1">
      <alignment vertical="center" wrapText="1"/>
    </xf>
    <xf numFmtId="0" fontId="19" fillId="0" borderId="33" xfId="0" applyFont="1" applyBorder="1" applyAlignment="1">
      <alignment horizontal="left" vertical="center" wrapText="1" indent="1"/>
    </xf>
    <xf numFmtId="0" fontId="14" fillId="0" borderId="32" xfId="0" applyFont="1" applyBorder="1" applyAlignment="1">
      <alignment horizontal="left" vertical="center" wrapText="1" indent="1"/>
    </xf>
    <xf numFmtId="0" fontId="16" fillId="0" borderId="32" xfId="0" applyFont="1" applyBorder="1" applyAlignment="1">
      <alignment horizontal="left" vertical="center" wrapText="1" indent="1"/>
    </xf>
    <xf numFmtId="0" fontId="5" fillId="0" borderId="37" xfId="0" applyFont="1" applyFill="1" applyBorder="1" applyAlignment="1">
      <alignment horizontal="center" vertical="center"/>
    </xf>
    <xf numFmtId="0" fontId="5" fillId="0" borderId="37" xfId="0" applyFont="1" applyFill="1" applyBorder="1" applyAlignment="1">
      <alignment vertical="center" wrapText="1"/>
    </xf>
    <xf numFmtId="14" fontId="5" fillId="0" borderId="37" xfId="0" applyNumberFormat="1" applyFont="1" applyFill="1" applyBorder="1" applyAlignment="1">
      <alignment horizontal="center" vertical="center"/>
    </xf>
    <xf numFmtId="0" fontId="5" fillId="0" borderId="38" xfId="0" applyFont="1" applyFill="1" applyBorder="1" applyAlignment="1">
      <alignment vertical="center"/>
    </xf>
    <xf numFmtId="0" fontId="22" fillId="0" borderId="0" xfId="0" applyFont="1"/>
    <xf numFmtId="0" fontId="23" fillId="0" borderId="0" xfId="0" applyFont="1" applyAlignment="1">
      <alignment horizontal="center" vertical="center"/>
    </xf>
    <xf numFmtId="0" fontId="23" fillId="0" borderId="0" xfId="0" applyFont="1"/>
    <xf numFmtId="0" fontId="5" fillId="0" borderId="0" xfId="0" applyFont="1" applyFill="1" applyBorder="1" applyAlignment="1">
      <alignment vertical="center" wrapText="1"/>
    </xf>
    <xf numFmtId="1" fontId="5" fillId="0" borderId="4" xfId="0" applyNumberFormat="1" applyFont="1" applyFill="1" applyBorder="1" applyAlignment="1" applyProtection="1">
      <alignment horizontal="center" vertical="center"/>
      <protection locked="0"/>
    </xf>
    <xf numFmtId="1" fontId="5" fillId="0" borderId="7" xfId="0" applyNumberFormat="1" applyFont="1" applyFill="1" applyBorder="1" applyAlignment="1">
      <alignment horizontal="center" vertical="center"/>
    </xf>
    <xf numFmtId="0" fontId="10" fillId="0" borderId="23" xfId="0" applyFont="1" applyBorder="1" applyAlignment="1">
      <alignment horizontal="left" vertical="center"/>
    </xf>
    <xf numFmtId="0" fontId="10" fillId="0" borderId="24" xfId="0" applyFont="1" applyBorder="1" applyAlignment="1">
      <alignment horizontal="left" vertical="center"/>
    </xf>
    <xf numFmtId="0" fontId="0" fillId="0" borderId="0" xfId="0" applyAlignment="1">
      <alignment horizontal="left"/>
    </xf>
    <xf numFmtId="0" fontId="0" fillId="0" borderId="0" xfId="0" applyAlignment="1">
      <alignment horizontal="center" vertical="center" wrapText="1"/>
    </xf>
    <xf numFmtId="0" fontId="10" fillId="0" borderId="27" xfId="0" applyFont="1" applyBorder="1" applyAlignment="1">
      <alignment vertical="center"/>
    </xf>
    <xf numFmtId="0" fontId="10" fillId="0" borderId="28" xfId="0" applyFont="1" applyBorder="1" applyAlignment="1">
      <alignment vertical="center"/>
    </xf>
    <xf numFmtId="0" fontId="12" fillId="13" borderId="0" xfId="0" applyFont="1" applyFill="1" applyBorder="1" applyAlignment="1">
      <alignment horizontal="center" vertical="center" wrapText="1"/>
    </xf>
    <xf numFmtId="0" fontId="14" fillId="0" borderId="0" xfId="0" applyFont="1" applyBorder="1" applyAlignment="1">
      <alignment horizontal="left" vertical="center" wrapText="1" indent="1"/>
    </xf>
    <xf numFmtId="0" fontId="16" fillId="0" borderId="0" xfId="0" applyFont="1" applyBorder="1" applyAlignment="1">
      <alignment horizontal="left" vertical="center" wrapText="1" indent="1"/>
    </xf>
    <xf numFmtId="0" fontId="19" fillId="0" borderId="0" xfId="0" applyFont="1" applyBorder="1" applyAlignment="1">
      <alignment horizontal="left" vertical="center" wrapText="1" indent="1"/>
    </xf>
    <xf numFmtId="0" fontId="14" fillId="3" borderId="35" xfId="0" applyFont="1" applyFill="1" applyBorder="1" applyAlignment="1">
      <alignment horizontal="left" vertical="center" wrapText="1" indent="1"/>
    </xf>
    <xf numFmtId="0" fontId="0" fillId="0" borderId="0" xfId="0" applyAlignment="1">
      <alignment horizontal="left" vertical="center" wrapText="1"/>
    </xf>
    <xf numFmtId="0" fontId="0" fillId="0" borderId="0" xfId="0" applyAlignment="1">
      <alignment horizontal="left" vertical="center"/>
    </xf>
    <xf numFmtId="0" fontId="25" fillId="0" borderId="0" xfId="2" applyFont="1" applyFill="1" applyBorder="1"/>
    <xf numFmtId="0" fontId="0" fillId="0" borderId="41" xfId="0" applyBorder="1"/>
    <xf numFmtId="0" fontId="0" fillId="0" borderId="42" xfId="0" applyBorder="1"/>
    <xf numFmtId="0" fontId="0" fillId="0" borderId="41" xfId="0" applyFill="1" applyBorder="1" applyAlignment="1">
      <alignment horizontal="center" vertical="center"/>
    </xf>
    <xf numFmtId="0" fontId="25" fillId="0" borderId="43" xfId="2" applyFont="1" applyFill="1" applyBorder="1" applyAlignment="1">
      <alignment horizontal="center" vertical="center"/>
    </xf>
    <xf numFmtId="0" fontId="25" fillId="0" borderId="43" xfId="2" applyFont="1" applyFill="1" applyBorder="1"/>
    <xf numFmtId="0" fontId="1" fillId="0" borderId="40" xfId="0" applyFont="1" applyBorder="1" applyAlignment="1">
      <alignment horizontal="center" vertical="center"/>
    </xf>
    <xf numFmtId="0" fontId="1" fillId="0" borderId="40" xfId="0" applyFont="1" applyBorder="1" applyAlignment="1">
      <alignment horizont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0" fillId="0" borderId="44" xfId="0" applyBorder="1"/>
    <xf numFmtId="0" fontId="0" fillId="0" borderId="45" xfId="0" applyBorder="1"/>
    <xf numFmtId="0" fontId="1" fillId="0" borderId="46" xfId="0" applyFont="1" applyBorder="1" applyAlignment="1">
      <alignment horizontal="center" vertical="center"/>
    </xf>
    <xf numFmtId="0" fontId="0" fillId="0" borderId="48"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25" fillId="0" borderId="47" xfId="2" applyFont="1" applyFill="1" applyBorder="1"/>
    <xf numFmtId="0" fontId="0" fillId="0" borderId="49" xfId="0" applyBorder="1"/>
    <xf numFmtId="0" fontId="0" fillId="0" borderId="50" xfId="0" applyBorder="1"/>
    <xf numFmtId="0" fontId="1" fillId="0" borderId="40" xfId="0" applyFont="1" applyBorder="1" applyAlignment="1">
      <alignment horizontal="center" vertical="center" wrapText="1"/>
    </xf>
    <xf numFmtId="0" fontId="25" fillId="0" borderId="43" xfId="2" applyFont="1" applyFill="1" applyBorder="1" applyAlignment="1">
      <alignment horizontal="left" vertical="center" wrapText="1"/>
    </xf>
    <xf numFmtId="0" fontId="0" fillId="0" borderId="41" xfId="0" applyBorder="1" applyAlignment="1">
      <alignment horizontal="left" vertical="center" wrapText="1"/>
    </xf>
    <xf numFmtId="14" fontId="5" fillId="0" borderId="19" xfId="0" applyNumberFormat="1" applyFont="1" applyFill="1" applyBorder="1" applyAlignment="1">
      <alignment horizontal="center" vertical="center"/>
    </xf>
    <xf numFmtId="0" fontId="5" fillId="0" borderId="51" xfId="0" applyFont="1" applyFill="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3" borderId="41" xfId="0" applyFill="1" applyBorder="1" applyAlignment="1">
      <alignment horizontal="left" vertical="center" wrapText="1"/>
    </xf>
    <xf numFmtId="0" fontId="25" fillId="3" borderId="43" xfId="2" applyFont="1" applyFill="1" applyBorder="1" applyAlignment="1">
      <alignment horizontal="left" vertical="center"/>
    </xf>
    <xf numFmtId="0" fontId="0" fillId="3" borderId="41" xfId="0" applyFill="1" applyBorder="1"/>
    <xf numFmtId="0" fontId="0" fillId="3" borderId="43" xfId="0" applyFill="1" applyBorder="1" applyAlignment="1">
      <alignment horizontal="left" vertical="center" wrapText="1"/>
    </xf>
    <xf numFmtId="0" fontId="1" fillId="0" borderId="0" xfId="0" applyFont="1" applyBorder="1"/>
    <xf numFmtId="0" fontId="0" fillId="0" borderId="0" xfId="0" applyBorder="1" applyAlignment="1">
      <alignment horizontal="center" vertical="center"/>
    </xf>
    <xf numFmtId="0" fontId="11" fillId="0" borderId="0" xfId="1" applyBorder="1"/>
    <xf numFmtId="0" fontId="0" fillId="0" borderId="0" xfId="0" applyBorder="1"/>
    <xf numFmtId="0" fontId="5" fillId="0" borderId="0" xfId="0" applyFont="1"/>
    <xf numFmtId="0" fontId="5" fillId="0" borderId="1" xfId="0" applyFont="1" applyFill="1" applyBorder="1" applyAlignment="1">
      <alignment vertical="center"/>
    </xf>
    <xf numFmtId="0" fontId="26" fillId="0" borderId="0" xfId="0" applyFont="1" applyFill="1" applyBorder="1" applyAlignment="1">
      <alignment vertical="center"/>
    </xf>
    <xf numFmtId="2" fontId="26" fillId="0" borderId="0" xfId="0" applyNumberFormat="1" applyFont="1" applyFill="1" applyBorder="1" applyAlignment="1">
      <alignment horizontal="center" vertical="center"/>
    </xf>
    <xf numFmtId="2" fontId="26" fillId="0" borderId="0" xfId="0" applyNumberFormat="1" applyFont="1" applyFill="1" applyBorder="1" applyAlignment="1">
      <alignment vertical="center"/>
    </xf>
    <xf numFmtId="0" fontId="9" fillId="2" borderId="1" xfId="0" applyFont="1" applyFill="1" applyBorder="1" applyAlignment="1">
      <alignment horizontal="center" vertical="center"/>
    </xf>
    <xf numFmtId="0" fontId="9" fillId="2" borderId="1" xfId="0" applyFont="1" applyFill="1" applyBorder="1" applyAlignment="1">
      <alignment vertical="center"/>
    </xf>
    <xf numFmtId="0" fontId="0" fillId="0" borderId="1" xfId="0" applyBorder="1" applyAlignment="1">
      <alignment horizontal="center"/>
    </xf>
    <xf numFmtId="0" fontId="12" fillId="13" borderId="1" xfId="0" applyFont="1" applyFill="1" applyBorder="1" applyAlignment="1">
      <alignment horizontal="center" vertical="center" wrapText="1"/>
    </xf>
    <xf numFmtId="0" fontId="5" fillId="0" borderId="1" xfId="0" applyFont="1" applyFill="1" applyBorder="1" applyAlignment="1">
      <alignment horizontal="left" vertical="center"/>
    </xf>
    <xf numFmtId="0" fontId="27" fillId="22" borderId="7" xfId="3" applyBorder="1" applyAlignment="1">
      <alignment vertical="center" wrapText="1"/>
    </xf>
    <xf numFmtId="0" fontId="28" fillId="23" borderId="7" xfId="4" applyBorder="1" applyAlignment="1">
      <alignment vertical="center" wrapText="1"/>
    </xf>
    <xf numFmtId="0" fontId="0" fillId="24" borderId="0" xfId="0" applyFill="1"/>
    <xf numFmtId="0" fontId="5" fillId="24" borderId="7" xfId="0" applyFont="1" applyFill="1" applyBorder="1" applyAlignment="1">
      <alignment horizontal="center" vertical="center"/>
    </xf>
    <xf numFmtId="0" fontId="5" fillId="24" borderId="7" xfId="0" applyFont="1" applyFill="1" applyBorder="1" applyAlignment="1">
      <alignment horizontal="center" vertical="center" wrapText="1"/>
    </xf>
    <xf numFmtId="0" fontId="5" fillId="24" borderId="7" xfId="0" applyFont="1" applyFill="1" applyBorder="1" applyAlignment="1">
      <alignment vertical="center" wrapText="1"/>
    </xf>
    <xf numFmtId="14" fontId="5" fillId="24" borderId="7" xfId="0" applyNumberFormat="1" applyFont="1" applyFill="1" applyBorder="1" applyAlignment="1">
      <alignment horizontal="center" vertical="center"/>
    </xf>
    <xf numFmtId="0" fontId="5" fillId="24" borderId="8" xfId="0" applyFont="1" applyFill="1" applyBorder="1" applyAlignment="1">
      <alignment vertical="center"/>
    </xf>
    <xf numFmtId="0" fontId="5" fillId="24" borderId="0" xfId="0" applyFont="1" applyFill="1" applyBorder="1" applyAlignment="1">
      <alignment vertical="center"/>
    </xf>
    <xf numFmtId="0" fontId="5" fillId="0" borderId="53" xfId="0" applyFont="1" applyFill="1" applyBorder="1" applyAlignment="1">
      <alignment horizontal="center" vertical="center" wrapText="1"/>
    </xf>
    <xf numFmtId="2" fontId="0" fillId="0" borderId="0" xfId="0" applyNumberFormat="1"/>
    <xf numFmtId="0" fontId="29" fillId="0" borderId="0" xfId="0" applyFont="1" applyBorder="1"/>
    <xf numFmtId="2" fontId="29" fillId="0" borderId="0" xfId="0" applyNumberFormat="1" applyFont="1" applyBorder="1"/>
    <xf numFmtId="0" fontId="29" fillId="0" borderId="0" xfId="0" applyFont="1" applyFill="1"/>
    <xf numFmtId="0" fontId="29" fillId="0" borderId="0" xfId="0" applyFont="1"/>
    <xf numFmtId="0" fontId="5" fillId="4" borderId="0" xfId="0" applyFont="1" applyFill="1" applyBorder="1" applyAlignment="1">
      <alignment vertical="center"/>
    </xf>
    <xf numFmtId="0" fontId="5" fillId="25" borderId="7" xfId="0" applyFont="1" applyFill="1" applyBorder="1" applyAlignment="1">
      <alignment vertical="center" wrapText="1"/>
    </xf>
    <xf numFmtId="0" fontId="21" fillId="0" borderId="0" xfId="0" applyFont="1" applyAlignment="1">
      <alignment horizontal="center" vertical="center"/>
    </xf>
    <xf numFmtId="0" fontId="0" fillId="3" borderId="41" xfId="0" applyFill="1" applyBorder="1" applyAlignment="1">
      <alignment horizontal="left" vertical="center"/>
    </xf>
    <xf numFmtId="0" fontId="0" fillId="21" borderId="41" xfId="0" applyFill="1" applyBorder="1" applyAlignment="1">
      <alignment horizontal="left" vertical="center"/>
    </xf>
    <xf numFmtId="2" fontId="5" fillId="0" borderId="7"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5" fillId="0" borderId="10" xfId="0" applyFont="1" applyFill="1" applyBorder="1" applyAlignment="1">
      <alignment horizontal="center" vertical="center"/>
    </xf>
    <xf numFmtId="2" fontId="5" fillId="0" borderId="4"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1" xfId="0" applyFont="1" applyFill="1" applyBorder="1" applyAlignment="1">
      <alignment horizontal="center" vertical="center"/>
    </xf>
    <xf numFmtId="0" fontId="21" fillId="0" borderId="0" xfId="0" applyFont="1" applyAlignment="1">
      <alignment horizontal="center" vertical="center"/>
    </xf>
    <xf numFmtId="0" fontId="20" fillId="18" borderId="1" xfId="0" applyFont="1" applyFill="1" applyBorder="1" applyAlignment="1">
      <alignment horizontal="center" vertical="center" wrapText="1"/>
    </xf>
    <xf numFmtId="0" fontId="0" fillId="18" borderId="1" xfId="0" applyFill="1" applyBorder="1" applyAlignment="1">
      <alignment horizontal="center" vertical="center"/>
    </xf>
    <xf numFmtId="0" fontId="3" fillId="9"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horizontal="center" vertical="center" wrapText="1"/>
    </xf>
    <xf numFmtId="0" fontId="15" fillId="0" borderId="34" xfId="0" applyFont="1" applyBorder="1" applyAlignment="1">
      <alignment vertical="center" wrapText="1"/>
    </xf>
    <xf numFmtId="0" fontId="15" fillId="0" borderId="32" xfId="0" applyFont="1" applyBorder="1" applyAlignment="1">
      <alignment vertical="center" wrapText="1"/>
    </xf>
    <xf numFmtId="0" fontId="13" fillId="0" borderId="34" xfId="0" applyFont="1" applyBorder="1" applyAlignment="1">
      <alignment horizontal="center" vertical="center" wrapText="1"/>
    </xf>
    <xf numFmtId="0" fontId="13" fillId="0" borderId="36" xfId="0" applyFont="1" applyBorder="1" applyAlignment="1">
      <alignment horizontal="center" vertical="center" wrapText="1"/>
    </xf>
    <xf numFmtId="0" fontId="13" fillId="0" borderId="32" xfId="0" applyFont="1" applyBorder="1" applyAlignment="1">
      <alignment horizontal="center" vertical="center" wrapText="1"/>
    </xf>
    <xf numFmtId="0" fontId="15" fillId="0" borderId="36" xfId="0" applyFont="1" applyBorder="1" applyAlignment="1">
      <alignment vertical="center" wrapText="1"/>
    </xf>
    <xf numFmtId="0" fontId="12" fillId="17" borderId="34" xfId="0" applyFont="1" applyFill="1" applyBorder="1" applyAlignment="1">
      <alignment horizontal="center" vertical="center"/>
    </xf>
    <xf numFmtId="0" fontId="12" fillId="17" borderId="36" xfId="0" applyFont="1" applyFill="1" applyBorder="1" applyAlignment="1">
      <alignment horizontal="center" vertical="center"/>
    </xf>
    <xf numFmtId="0" fontId="12" fillId="17" borderId="32" xfId="0" applyFont="1" applyFill="1" applyBorder="1" applyAlignment="1">
      <alignment horizontal="center" vertical="center"/>
    </xf>
    <xf numFmtId="0" fontId="12" fillId="4" borderId="34" xfId="0" applyFont="1" applyFill="1"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36" xfId="0" applyBorder="1" applyAlignment="1">
      <alignment vertical="center" wrapText="1"/>
    </xf>
    <xf numFmtId="0" fontId="0" fillId="0" borderId="32" xfId="0" applyBorder="1" applyAlignment="1">
      <alignment vertical="center" wrapText="1"/>
    </xf>
    <xf numFmtId="0" fontId="13" fillId="3" borderId="34" xfId="0" applyFont="1" applyFill="1" applyBorder="1" applyAlignment="1">
      <alignment horizontal="center" vertical="center" wrapText="1"/>
    </xf>
    <xf numFmtId="0" fontId="12" fillId="16" borderId="34" xfId="0" applyFont="1" applyFill="1" applyBorder="1" applyAlignment="1">
      <alignment horizontal="center" vertical="center"/>
    </xf>
    <xf numFmtId="0" fontId="12" fillId="16" borderId="36" xfId="0" applyFont="1" applyFill="1" applyBorder="1" applyAlignment="1">
      <alignment horizontal="center" vertical="center"/>
    </xf>
    <xf numFmtId="0" fontId="12" fillId="16" borderId="32" xfId="0" applyFont="1" applyFill="1" applyBorder="1" applyAlignment="1">
      <alignment horizontal="center" vertical="center"/>
    </xf>
    <xf numFmtId="0" fontId="12" fillId="14" borderId="34" xfId="0" applyFont="1" applyFill="1" applyBorder="1" applyAlignment="1">
      <alignment horizontal="center" vertical="center" wrapText="1"/>
    </xf>
    <xf numFmtId="0" fontId="0" fillId="3" borderId="41" xfId="0" applyFill="1" applyBorder="1" applyAlignment="1">
      <alignment horizontal="left" vertical="center"/>
    </xf>
    <xf numFmtId="0" fontId="0" fillId="21" borderId="41" xfId="0" applyFill="1" applyBorder="1" applyAlignment="1">
      <alignment horizontal="left" vertical="center"/>
    </xf>
    <xf numFmtId="0" fontId="0" fillId="21" borderId="48" xfId="0" applyFill="1" applyBorder="1" applyAlignment="1">
      <alignment horizontal="left" vertical="center"/>
    </xf>
    <xf numFmtId="0" fontId="0" fillId="21" borderId="42" xfId="0" applyFill="1" applyBorder="1" applyAlignment="1">
      <alignment horizontal="left" vertical="center"/>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2" fontId="5" fillId="0" borderId="7" xfId="0" applyNumberFormat="1" applyFont="1" applyFill="1" applyBorder="1" applyAlignment="1">
      <alignment horizontal="center" vertical="center"/>
    </xf>
    <xf numFmtId="0" fontId="5" fillId="0" borderId="7" xfId="0" applyFont="1" applyFill="1" applyBorder="1" applyAlignment="1">
      <alignment horizontal="center" vertical="center"/>
    </xf>
    <xf numFmtId="2" fontId="5" fillId="0" borderId="8" xfId="0" applyNumberFormat="1" applyFont="1" applyFill="1" applyBorder="1" applyAlignment="1">
      <alignment horizontal="center" vertical="center"/>
    </xf>
    <xf numFmtId="0" fontId="5" fillId="0" borderId="8" xfId="0" applyFont="1" applyFill="1" applyBorder="1" applyAlignment="1">
      <alignment horizontal="center" vertical="center"/>
    </xf>
    <xf numFmtId="2" fontId="26" fillId="0" borderId="8" xfId="0" applyNumberFormat="1" applyFont="1" applyFill="1" applyBorder="1" applyAlignment="1">
      <alignment horizontal="center" vertical="center"/>
    </xf>
    <xf numFmtId="0" fontId="26" fillId="0" borderId="8" xfId="0" applyFont="1" applyFill="1" applyBorder="1" applyAlignment="1">
      <alignment horizontal="center" vertical="center"/>
    </xf>
    <xf numFmtId="0" fontId="3" fillId="12" borderId="6"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11" xfId="0" applyFont="1" applyFill="1" applyBorder="1" applyAlignment="1">
      <alignment horizontal="center" vertical="center"/>
    </xf>
    <xf numFmtId="0" fontId="26" fillId="0" borderId="11" xfId="0" applyFont="1" applyFill="1" applyBorder="1" applyAlignment="1">
      <alignment horizontal="center" vertical="center"/>
    </xf>
    <xf numFmtId="0" fontId="3" fillId="9" borderId="6"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0" borderId="7" xfId="0" applyFont="1" applyFill="1" applyBorder="1" applyAlignment="1">
      <alignment horizontal="center" vertical="center" wrapText="1"/>
    </xf>
    <xf numFmtId="2" fontId="5" fillId="0" borderId="8" xfId="0" applyNumberFormat="1" applyFont="1" applyFill="1" applyBorder="1" applyAlignment="1">
      <alignment horizontal="left" vertical="center"/>
    </xf>
    <xf numFmtId="0" fontId="5" fillId="0" borderId="8" xfId="0" applyFont="1" applyFill="1" applyBorder="1" applyAlignment="1">
      <alignment horizontal="left" vertical="center"/>
    </xf>
    <xf numFmtId="0" fontId="7" fillId="6" borderId="1" xfId="0" applyFont="1" applyFill="1" applyBorder="1" applyAlignment="1">
      <alignment horizontal="center" vertical="center"/>
    </xf>
    <xf numFmtId="0" fontId="7" fillId="0" borderId="0" xfId="0" applyFont="1" applyFill="1" applyBorder="1" applyAlignment="1">
      <alignment horizontal="center" vertical="center"/>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2" fontId="5" fillId="0" borderId="4" xfId="0" applyNumberFormat="1" applyFont="1" applyFill="1" applyBorder="1" applyAlignment="1">
      <alignment horizontal="center" vertical="center"/>
    </xf>
    <xf numFmtId="2" fontId="5" fillId="0" borderId="54" xfId="0" applyNumberFormat="1" applyFont="1" applyFill="1" applyBorder="1" applyAlignment="1">
      <alignment horizontal="left" vertical="center"/>
    </xf>
    <xf numFmtId="2" fontId="5" fillId="0" borderId="55" xfId="0" applyNumberFormat="1" applyFont="1" applyFill="1" applyBorder="1" applyAlignment="1">
      <alignment horizontal="left" vertical="center"/>
    </xf>
    <xf numFmtId="2" fontId="5" fillId="0" borderId="51" xfId="0" applyNumberFormat="1" applyFont="1" applyFill="1" applyBorder="1" applyAlignment="1">
      <alignment horizontal="left" vertical="center"/>
    </xf>
    <xf numFmtId="0" fontId="7" fillId="6" borderId="12"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1" xfId="0" applyFont="1" applyFill="1" applyBorder="1" applyAlignment="1">
      <alignment horizontal="center" vertical="center" wrapText="1"/>
    </xf>
    <xf numFmtId="0" fontId="6" fillId="5" borderId="1" xfId="0" applyFont="1" applyFill="1" applyBorder="1" applyAlignment="1">
      <alignment horizontal="left" vertical="center"/>
    </xf>
    <xf numFmtId="2"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2" fontId="5" fillId="0" borderId="5" xfId="0" applyNumberFormat="1" applyFont="1" applyFill="1" applyBorder="1" applyAlignment="1">
      <alignment horizontal="center" vertical="center"/>
    </xf>
  </cellXfs>
  <cellStyles count="5">
    <cellStyle name="Bad" xfId="4" builtinId="27"/>
    <cellStyle name="Good" xfId="3" builtinId="26"/>
    <cellStyle name="Hyperlink" xfId="1" builtinId="8"/>
    <cellStyle name="Input" xfId="2" builtinId="20"/>
    <cellStyle name="Normal" xfId="0" builtinId="0"/>
  </cellStyles>
  <dxfs count="401">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000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CE4D6"/>
        </patternFill>
      </fill>
    </dxf>
    <dxf>
      <fill>
        <patternFill>
          <bgColor rgb="FFFFD966"/>
        </patternFill>
      </fill>
    </dxf>
    <dxf>
      <fill>
        <patternFill>
          <bgColor rgb="FFA9D08E"/>
        </patternFill>
      </fill>
    </dxf>
    <dxf>
      <fill>
        <patternFill>
          <bgColor rgb="FF70AD47"/>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
      <fill>
        <patternFill>
          <bgColor rgb="FFF4B084"/>
        </patternFill>
      </fill>
    </dxf>
    <dxf>
      <fill>
        <patternFill>
          <bgColor rgb="FFF8CBAD"/>
        </patternFill>
      </fill>
    </dxf>
    <dxf>
      <fill>
        <patternFill>
          <bgColor rgb="FFFFD966"/>
        </patternFill>
      </fill>
    </dxf>
    <dxf>
      <fill>
        <patternFill>
          <bgColor rgb="FFA9D08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Overall Maturity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[3]Dashboard!$K$151</c:f>
              <c:strCache>
                <c:ptCount val="1"/>
                <c:pt idx="0">
                  <c:v>Function</c:v>
                </c:pt>
              </c:strCache>
            </c:strRef>
          </c:tx>
          <c:spPr>
            <a:ln w="28575" cap="rnd">
              <a:solidFill>
                <a:srgbClr val="C00000"/>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Dashboard!$M$57:$M$61</c:f>
              <c:strCache>
                <c:ptCount val="5"/>
                <c:pt idx="0">
                  <c:v>Identify</c:v>
                </c:pt>
                <c:pt idx="1">
                  <c:v>Protect</c:v>
                </c:pt>
                <c:pt idx="2">
                  <c:v>Detect</c:v>
                </c:pt>
                <c:pt idx="3">
                  <c:v>Respond</c:v>
                </c:pt>
                <c:pt idx="4">
                  <c:v>Recover</c:v>
                </c:pt>
              </c:strCache>
            </c:strRef>
          </c:cat>
          <c:val>
            <c:numRef>
              <c:f>[3]Dashboard!$L$152:$L$156</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0-220C-4125-99DA-D9DDAEC57DDB}"/>
            </c:ext>
          </c:extLst>
        </c:ser>
        <c:ser>
          <c:idx val="1"/>
          <c:order val="1"/>
          <c:tx>
            <c:v>Maturity</c:v>
          </c:tx>
          <c:spPr>
            <a:ln w="28575" cap="rnd">
              <a:solidFill>
                <a:schemeClr val="accent6"/>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Dashboard!$M$57:$M$61</c:f>
              <c:strCache>
                <c:ptCount val="5"/>
                <c:pt idx="0">
                  <c:v>Identify</c:v>
                </c:pt>
                <c:pt idx="1">
                  <c:v>Protect</c:v>
                </c:pt>
                <c:pt idx="2">
                  <c:v>Detect</c:v>
                </c:pt>
                <c:pt idx="3">
                  <c:v>Respond</c:v>
                </c:pt>
                <c:pt idx="4">
                  <c:v>Recover</c:v>
                </c:pt>
              </c:strCache>
            </c:strRef>
          </c:cat>
          <c:val>
            <c:numRef>
              <c:f>Dashboard!$O$57:$O$61</c:f>
              <c:numCache>
                <c:formatCode>0.00</c:formatCode>
                <c:ptCount val="5"/>
                <c:pt idx="0">
                  <c:v>2.7012987012987013</c:v>
                </c:pt>
                <c:pt idx="1">
                  <c:v>2.8032786885245899</c:v>
                </c:pt>
                <c:pt idx="2">
                  <c:v>2.5196078431372548</c:v>
                </c:pt>
                <c:pt idx="3">
                  <c:v>2.7424242424242422</c:v>
                </c:pt>
                <c:pt idx="4">
                  <c:v>2.95</c:v>
                </c:pt>
              </c:numCache>
            </c:numRef>
          </c:val>
          <c:extLst>
            <c:ext xmlns:c16="http://schemas.microsoft.com/office/drawing/2014/chart" uri="{C3380CC4-5D6E-409C-BE32-E72D297353CC}">
              <c16:uniqueId val="{00000001-220C-4125-99DA-D9DDAEC57DDB}"/>
            </c:ext>
          </c:extLst>
        </c:ser>
        <c:dLbls>
          <c:showLegendKey val="0"/>
          <c:showVal val="1"/>
          <c:showCatName val="0"/>
          <c:showSerName val="0"/>
          <c:showPercent val="0"/>
          <c:showBubbleSize val="0"/>
        </c:dLbls>
        <c:axId val="504572808"/>
        <c:axId val="509746176"/>
      </c:radarChart>
      <c:catAx>
        <c:axId val="50457280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1600" b="1" i="0" u="none" strike="noStrike" kern="1200" baseline="0">
                <a:ln>
                  <a:noFill/>
                </a:ln>
                <a:solidFill>
                  <a:srgbClr val="C00000"/>
                </a:solidFill>
                <a:latin typeface="+mn-lt"/>
                <a:ea typeface="+mn-ea"/>
                <a:cs typeface="+mn-cs"/>
              </a:defRPr>
            </a:pPr>
            <a:endParaRPr lang="en-US"/>
          </a:p>
        </c:txPr>
        <c:crossAx val="509746176"/>
        <c:crosses val="autoZero"/>
        <c:auto val="1"/>
        <c:lblAlgn val="ctr"/>
        <c:lblOffset val="100"/>
        <c:noMultiLvlLbl val="0"/>
      </c:catAx>
      <c:valAx>
        <c:axId val="5097461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457280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6"/>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NIST Maturity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130733240284768E-2"/>
          <c:y val="0.10520290543261919"/>
          <c:w val="0.90680237712760825"/>
          <c:h val="0.82563778990307257"/>
        </c:manualLayout>
      </c:layout>
      <c:barChart>
        <c:barDir val="col"/>
        <c:grouping val="clustered"/>
        <c:varyColors val="0"/>
        <c:ser>
          <c:idx val="0"/>
          <c:order val="0"/>
          <c:tx>
            <c:v>Maturity</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'[3]1'!$G$79:$G$83</c:f>
              <c:strCache>
                <c:ptCount val="5"/>
                <c:pt idx="0">
                  <c:v>Identify</c:v>
                </c:pt>
                <c:pt idx="1">
                  <c:v>Protect</c:v>
                </c:pt>
                <c:pt idx="2">
                  <c:v>Detect</c:v>
                </c:pt>
                <c:pt idx="3">
                  <c:v>Respond</c:v>
                </c:pt>
                <c:pt idx="4">
                  <c:v>Recover</c:v>
                </c:pt>
              </c:strCache>
            </c:strRef>
          </c:cat>
          <c:val>
            <c:numRef>
              <c:f>Dashboard!$O$57:$O$61</c:f>
              <c:numCache>
                <c:formatCode>0.00</c:formatCode>
                <c:ptCount val="5"/>
                <c:pt idx="0">
                  <c:v>2.7012987012987013</c:v>
                </c:pt>
                <c:pt idx="1">
                  <c:v>2.8032786885245899</c:v>
                </c:pt>
                <c:pt idx="2">
                  <c:v>2.5196078431372548</c:v>
                </c:pt>
                <c:pt idx="3">
                  <c:v>2.7424242424242422</c:v>
                </c:pt>
                <c:pt idx="4">
                  <c:v>2.95</c:v>
                </c:pt>
              </c:numCache>
            </c:numRef>
          </c:val>
          <c:extLst>
            <c:ext xmlns:c16="http://schemas.microsoft.com/office/drawing/2014/chart" uri="{C3380CC4-5D6E-409C-BE32-E72D297353CC}">
              <c16:uniqueId val="{00000000-CA6A-4D0C-8CE1-93C5320FE7F0}"/>
            </c:ext>
          </c:extLst>
        </c:ser>
        <c:dLbls>
          <c:dLblPos val="outEnd"/>
          <c:showLegendKey val="0"/>
          <c:showVal val="1"/>
          <c:showCatName val="0"/>
          <c:showSerName val="0"/>
          <c:showPercent val="0"/>
          <c:showBubbleSize val="0"/>
        </c:dLbls>
        <c:gapWidth val="100"/>
        <c:overlap val="-24"/>
        <c:axId val="506422224"/>
        <c:axId val="245912808"/>
      </c:barChart>
      <c:catAx>
        <c:axId val="506422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45912808"/>
        <c:crosses val="autoZero"/>
        <c:auto val="1"/>
        <c:lblAlgn val="ctr"/>
        <c:lblOffset val="100"/>
        <c:noMultiLvlLbl val="0"/>
      </c:catAx>
      <c:valAx>
        <c:axId val="245912808"/>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2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Dashboard!$M$36:$M$40</c:f>
              <c:strCache>
                <c:ptCount val="5"/>
                <c:pt idx="0">
                  <c:v>identity</c:v>
                </c:pt>
                <c:pt idx="1">
                  <c:v>Protect</c:v>
                </c:pt>
                <c:pt idx="2">
                  <c:v>Detect</c:v>
                </c:pt>
                <c:pt idx="3">
                  <c:v>Respond</c:v>
                </c:pt>
                <c:pt idx="4">
                  <c:v>Recover</c:v>
                </c:pt>
              </c:strCache>
            </c:strRef>
          </c:cat>
          <c:val>
            <c:numRef>
              <c:f>Dashboard!$N$36:$N$40</c:f>
              <c:numCache>
                <c:formatCode>General</c:formatCode>
                <c:ptCount val="5"/>
                <c:pt idx="0">
                  <c:v>2.7</c:v>
                </c:pt>
                <c:pt idx="1">
                  <c:v>2.8</c:v>
                </c:pt>
                <c:pt idx="2">
                  <c:v>2.52</c:v>
                </c:pt>
                <c:pt idx="3">
                  <c:v>2.74</c:v>
                </c:pt>
                <c:pt idx="4">
                  <c:v>2.74</c:v>
                </c:pt>
              </c:numCache>
            </c:numRef>
          </c:val>
          <c:extLst>
            <c:ext xmlns:c16="http://schemas.microsoft.com/office/drawing/2014/chart" uri="{C3380CC4-5D6E-409C-BE32-E72D297353CC}">
              <c16:uniqueId val="{00000000-D14F-4CF9-8516-4178A9D75339}"/>
            </c:ext>
          </c:extLst>
        </c:ser>
        <c:ser>
          <c:idx val="1"/>
          <c:order val="1"/>
          <c:spPr>
            <a:ln w="28575" cap="rnd">
              <a:solidFill>
                <a:schemeClr val="accent2"/>
              </a:solidFill>
              <a:round/>
            </a:ln>
            <a:effectLst/>
          </c:spPr>
          <c:marker>
            <c:symbol val="none"/>
          </c:marker>
          <c:cat>
            <c:strRef>
              <c:f>Dashboard!$M$36:$M$40</c:f>
              <c:strCache>
                <c:ptCount val="5"/>
                <c:pt idx="0">
                  <c:v>identity</c:v>
                </c:pt>
                <c:pt idx="1">
                  <c:v>Protect</c:v>
                </c:pt>
                <c:pt idx="2">
                  <c:v>Detect</c:v>
                </c:pt>
                <c:pt idx="3">
                  <c:v>Respond</c:v>
                </c:pt>
                <c:pt idx="4">
                  <c:v>Recover</c:v>
                </c:pt>
              </c:strCache>
            </c:strRef>
          </c:cat>
          <c:val>
            <c:numRef>
              <c:f>Dashboard!$O$36:$O$40</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1-D14F-4CF9-8516-4178A9D75339}"/>
            </c:ext>
          </c:extLst>
        </c:ser>
        <c:dLbls>
          <c:showLegendKey val="0"/>
          <c:showVal val="0"/>
          <c:showCatName val="0"/>
          <c:showSerName val="0"/>
          <c:showPercent val="0"/>
          <c:showBubbleSize val="0"/>
        </c:dLbls>
        <c:axId val="639559855"/>
        <c:axId val="639570255"/>
      </c:radarChart>
      <c:catAx>
        <c:axId val="63955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70255"/>
        <c:crosses val="autoZero"/>
        <c:auto val="1"/>
        <c:lblAlgn val="ctr"/>
        <c:lblOffset val="100"/>
        <c:noMultiLvlLbl val="0"/>
      </c:catAx>
      <c:valAx>
        <c:axId val="6395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9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NIST Maturity</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Maturity</c:v>
          </c:tx>
          <c:spPr>
            <a:solidFill>
              <a:srgbClr val="C00000"/>
            </a:solidFill>
            <a:ln>
              <a:solidFill>
                <a:srgbClr val="C00000"/>
              </a:solidFill>
            </a:ln>
            <a:effectLst/>
          </c:spPr>
          <c:invertIfNegative val="0"/>
          <c:cat>
            <c:strRef>
              <c:f>'[4]24'!$N$26:$N$30</c:f>
              <c:strCache>
                <c:ptCount val="5"/>
                <c:pt idx="0">
                  <c:v>Identify</c:v>
                </c:pt>
                <c:pt idx="1">
                  <c:v>Protect</c:v>
                </c:pt>
                <c:pt idx="2">
                  <c:v>Detect</c:v>
                </c:pt>
                <c:pt idx="3">
                  <c:v>Respond</c:v>
                </c:pt>
                <c:pt idx="4">
                  <c:v>Recover</c:v>
                </c:pt>
              </c:strCache>
            </c:strRef>
          </c:cat>
          <c:val>
            <c:numRef>
              <c:f>'[4]24'!$Q$26:$Q$30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FC2-4B32-8E98-14D6BF44D58F}"/>
            </c:ext>
          </c:extLst>
        </c:ser>
        <c:ser>
          <c:idx val="1"/>
          <c:order val="1"/>
          <c:spPr>
            <a:noFill/>
            <a:ln>
              <a:solidFill>
                <a:srgbClr val="C00000"/>
              </a:solidFill>
            </a:ln>
            <a:effectLst/>
          </c:spPr>
          <c:invertIfNegative val="0"/>
          <c:cat>
            <c:strRef>
              <c:f>'[4]24'!$N$26:$N$30</c:f>
              <c:strCache>
                <c:ptCount val="5"/>
                <c:pt idx="0">
                  <c:v>Identify</c:v>
                </c:pt>
                <c:pt idx="1">
                  <c:v>Protect</c:v>
                </c:pt>
                <c:pt idx="2">
                  <c:v>Detect</c:v>
                </c:pt>
                <c:pt idx="3">
                  <c:v>Respond</c:v>
                </c:pt>
                <c:pt idx="4">
                  <c:v>Recover</c:v>
                </c:pt>
              </c:strCache>
            </c:strRef>
          </c:cat>
          <c:val>
            <c:numRef>
              <c:f>'[4]24'!$R$26:$R$30</c:f>
              <c:numCache>
                <c:formatCode>General</c:formatCode>
                <c:ptCount val="5"/>
                <c:pt idx="0">
                  <c:v>0</c:v>
                </c:pt>
                <c:pt idx="1">
                  <c:v>5</c:v>
                </c:pt>
                <c:pt idx="2">
                  <c:v>0</c:v>
                </c:pt>
                <c:pt idx="3">
                  <c:v>0</c:v>
                </c:pt>
                <c:pt idx="4">
                  <c:v>0</c:v>
                </c:pt>
              </c:numCache>
            </c:numRef>
          </c:val>
          <c:extLst>
            <c:ext xmlns:c16="http://schemas.microsoft.com/office/drawing/2014/chart" uri="{C3380CC4-5D6E-409C-BE32-E72D297353CC}">
              <c16:uniqueId val="{00000001-DFC2-4B32-8E98-14D6BF44D58F}"/>
            </c:ext>
          </c:extLst>
        </c:ser>
        <c:dLbls>
          <c:showLegendKey val="0"/>
          <c:showVal val="0"/>
          <c:showCatName val="0"/>
          <c:showSerName val="0"/>
          <c:showPercent val="0"/>
          <c:showBubbleSize val="0"/>
        </c:dLbls>
        <c:gapWidth val="150"/>
        <c:overlap val="100"/>
        <c:axId val="503928504"/>
        <c:axId val="503929288"/>
      </c:barChart>
      <c:catAx>
        <c:axId val="50392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29288"/>
        <c:crosses val="autoZero"/>
        <c:auto val="1"/>
        <c:lblAlgn val="ctr"/>
        <c:lblOffset val="100"/>
        <c:noMultiLvlLbl val="0"/>
      </c:catAx>
      <c:valAx>
        <c:axId val="503929288"/>
        <c:scaling>
          <c:orientation val="minMax"/>
          <c:max val="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28504"/>
        <c:crosses val="autoZero"/>
        <c:crossBetween val="between"/>
        <c:majorUnit val="1"/>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4.xml"/><Relationship Id="rId1" Type="http://schemas.openxmlformats.org/officeDocument/2006/relationships/hyperlink" Target="#Cover!A1"/></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95250</xdr:rowOff>
    </xdr:from>
    <xdr:to>
      <xdr:col>2</xdr:col>
      <xdr:colOff>952500</xdr:colOff>
      <xdr:row>38</xdr:row>
      <xdr:rowOff>161925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7600950"/>
          <a:ext cx="3629025" cy="257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US" sz="1100" b="1">
              <a:solidFill>
                <a:sysClr val="windowText" lastClr="000000"/>
              </a:solidFill>
              <a:latin typeface="Georgia" panose="02040502050405020303" pitchFamily="18" charset="0"/>
            </a:rPr>
            <a:t>Compliance</a:t>
          </a:r>
          <a:r>
            <a:rPr lang="en-US" sz="1100" b="1" baseline="0">
              <a:solidFill>
                <a:sysClr val="windowText" lastClr="000000"/>
              </a:solidFill>
              <a:latin typeface="Georgia" panose="02040502050405020303" pitchFamily="18" charset="0"/>
            </a:rPr>
            <a:t> Assessment</a:t>
          </a:r>
          <a:endParaRPr lang="en-US" sz="1100" b="1">
            <a:solidFill>
              <a:sysClr val="windowText" lastClr="000000"/>
            </a:solidFill>
            <a:latin typeface="Georgia" panose="02040502050405020303" pitchFamily="18" charset="0"/>
          </a:endParaRPr>
        </a:p>
      </xdr:txBody>
    </xdr:sp>
    <xdr:clientData/>
  </xdr:twoCellAnchor>
  <xdr:twoCellAnchor>
    <xdr:from>
      <xdr:col>8</xdr:col>
      <xdr:colOff>0</xdr:colOff>
      <xdr:row>8</xdr:row>
      <xdr:rowOff>95250</xdr:rowOff>
    </xdr:from>
    <xdr:to>
      <xdr:col>10</xdr:col>
      <xdr:colOff>9525</xdr:colOff>
      <xdr:row>9</xdr:row>
      <xdr:rowOff>161925</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0048875" y="1933575"/>
          <a:ext cx="3990975" cy="257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US" sz="1100" b="1">
              <a:solidFill>
                <a:sysClr val="windowText" lastClr="000000"/>
              </a:solidFill>
              <a:latin typeface="Georgia" panose="02040502050405020303" pitchFamily="18" charset="0"/>
            </a:rPr>
            <a:t>Compliance</a:t>
          </a:r>
          <a:r>
            <a:rPr lang="en-US" sz="1100" b="1" baseline="0">
              <a:solidFill>
                <a:sysClr val="windowText" lastClr="000000"/>
              </a:solidFill>
              <a:latin typeface="Georgia" panose="02040502050405020303" pitchFamily="18" charset="0"/>
            </a:rPr>
            <a:t> Assessment</a:t>
          </a:r>
          <a:endParaRPr lang="en-US" sz="1100" b="1">
            <a:solidFill>
              <a:sysClr val="windowText" lastClr="000000"/>
            </a:solidFill>
            <a:latin typeface="Georgia" panose="02040502050405020303" pitchFamily="18" charset="0"/>
          </a:endParaRPr>
        </a:p>
      </xdr:txBody>
    </xdr:sp>
    <xdr:clientData/>
  </xdr:twoCellAnchor>
  <xdr:twoCellAnchor>
    <xdr:from>
      <xdr:col>8</xdr:col>
      <xdr:colOff>0</xdr:colOff>
      <xdr:row>18</xdr:row>
      <xdr:rowOff>95250</xdr:rowOff>
    </xdr:from>
    <xdr:to>
      <xdr:col>10</xdr:col>
      <xdr:colOff>9525</xdr:colOff>
      <xdr:row>19</xdr:row>
      <xdr:rowOff>152400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0048875" y="3867150"/>
          <a:ext cx="3990975" cy="2571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US" sz="1100" b="1">
              <a:solidFill>
                <a:sysClr val="windowText" lastClr="000000"/>
              </a:solidFill>
              <a:latin typeface="Georgia" panose="02040502050405020303" pitchFamily="18" charset="0"/>
            </a:rPr>
            <a:t>Maturity Levels</a:t>
          </a:r>
        </a:p>
      </xdr:txBody>
    </xdr:sp>
    <xdr:clientData/>
  </xdr:twoCellAnchor>
  <xdr:twoCellAnchor>
    <xdr:from>
      <xdr:col>8</xdr:col>
      <xdr:colOff>438150</xdr:colOff>
      <xdr:row>2</xdr:row>
      <xdr:rowOff>213441</xdr:rowOff>
    </xdr:from>
    <xdr:to>
      <xdr:col>8</xdr:col>
      <xdr:colOff>1647826</xdr:colOff>
      <xdr:row>6</xdr:row>
      <xdr:rowOff>19049</xdr:rowOff>
    </xdr:to>
    <xdr:sp macro="" textlink="">
      <xdr:nvSpPr>
        <xdr:cNvPr id="8" name="Right Arrow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11277600" y="670641"/>
          <a:ext cx="1209676" cy="805733"/>
        </a:xfrm>
        <a:prstGeom prst="rightArrow">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bg1"/>
              </a:solidFill>
              <a:effectLst/>
              <a:uLnTx/>
              <a:uFillTx/>
              <a:latin typeface="Georgia" panose="02040502050405020303" pitchFamily="18" charset="0"/>
              <a:ea typeface="+mn-ea"/>
              <a:cs typeface="+mn-cs"/>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3</xdr:row>
      <xdr:rowOff>0</xdr:rowOff>
    </xdr:from>
    <xdr:to>
      <xdr:col>14</xdr:col>
      <xdr:colOff>917230</xdr:colOff>
      <xdr:row>27</xdr:row>
      <xdr:rowOff>166969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180974</xdr:rowOff>
    </xdr:from>
    <xdr:to>
      <xdr:col>25</xdr:col>
      <xdr:colOff>209550</xdr:colOff>
      <xdr:row>28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28</xdr:row>
      <xdr:rowOff>152400</xdr:rowOff>
    </xdr:from>
    <xdr:to>
      <xdr:col>10</xdr:col>
      <xdr:colOff>519545</xdr:colOff>
      <xdr:row>43</xdr:row>
      <xdr:rowOff>38100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447675</xdr:colOff>
      <xdr:row>0</xdr:row>
      <xdr:rowOff>152400</xdr:rowOff>
    </xdr:from>
    <xdr:to>
      <xdr:col>5</xdr:col>
      <xdr:colOff>467868</xdr:colOff>
      <xdr:row>5</xdr:row>
      <xdr:rowOff>76200</xdr:rowOff>
    </xdr:to>
    <xdr:sp macro="" textlink="">
      <xdr:nvSpPr>
        <xdr:cNvPr id="6" name="Rectangle 5">
          <a:extLst>
            <a:ext uri="{FF2B5EF4-FFF2-40B4-BE49-F238E27FC236}">
              <a16:creationId xmlns:a16="http://schemas.microsoft.com/office/drawing/2014/main" id="{00000000-0008-0000-0700-000006000000}"/>
            </a:ext>
          </a:extLst>
        </xdr:cNvPr>
        <xdr:cNvSpPr/>
      </xdr:nvSpPr>
      <xdr:spPr>
        <a:xfrm>
          <a:off x="533400" y="152400"/>
          <a:ext cx="2715768" cy="733425"/>
        </a:xfrm>
        <a:prstGeom prst="rect">
          <a:avLst/>
        </a:prstGeom>
        <a:solidFill>
          <a:sysClr val="windowText" lastClr="000000"/>
        </a:solidFill>
        <a:ln w="12700" cap="flat" cmpd="sng" algn="ctr">
          <a:no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 lastClr="FFFFFF"/>
              </a:solidFill>
              <a:effectLst/>
              <a:uLnTx/>
              <a:uFillTx/>
              <a:latin typeface="Georgia" panose="02040502050405020303" pitchFamily="18" charset="0"/>
              <a:ea typeface="+mn-ea"/>
              <a:cs typeface="+mn-cs"/>
            </a:rPr>
            <a:t>Domain:</a:t>
          </a:r>
        </a:p>
      </xdr:txBody>
    </xdr:sp>
    <xdr:clientData/>
  </xdr:twoCellAnchor>
  <xdr:twoCellAnchor>
    <xdr:from>
      <xdr:col>10</xdr:col>
      <xdr:colOff>533400</xdr:colOff>
      <xdr:row>0</xdr:row>
      <xdr:rowOff>47625</xdr:rowOff>
    </xdr:from>
    <xdr:to>
      <xdr:col>10</xdr:col>
      <xdr:colOff>1276350</xdr:colOff>
      <xdr:row>2</xdr:row>
      <xdr:rowOff>104775</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700-000007000000}"/>
            </a:ext>
          </a:extLst>
        </xdr:cNvPr>
        <xdr:cNvSpPr/>
      </xdr:nvSpPr>
      <xdr:spPr>
        <a:xfrm flipH="1">
          <a:off x="13630275" y="47625"/>
          <a:ext cx="742950" cy="381000"/>
        </a:xfrm>
        <a:prstGeom prst="rightArrow">
          <a:avLst/>
        </a:prstGeom>
        <a:gradFill rotWithShape="1">
          <a:gsLst>
            <a:gs pos="0">
              <a:srgbClr val="A5A5A5">
                <a:lumMod val="110000"/>
                <a:satMod val="105000"/>
                <a:tint val="67000"/>
              </a:srgbClr>
            </a:gs>
            <a:gs pos="50000">
              <a:srgbClr val="A5A5A5">
                <a:lumMod val="105000"/>
                <a:satMod val="103000"/>
                <a:tint val="73000"/>
              </a:srgbClr>
            </a:gs>
            <a:gs pos="100000">
              <a:srgbClr val="A5A5A5">
                <a:lumMod val="105000"/>
                <a:satMod val="109000"/>
                <a:tint val="81000"/>
              </a:srgbClr>
            </a:gs>
          </a:gsLst>
          <a:lin ang="5400000" scaled="0"/>
        </a:gradFill>
        <a:ln w="6350" cap="flat" cmpd="sng" algn="ctr">
          <a:solidFill>
            <a:srgbClr val="A5A5A5"/>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rPr>
            <a:t>Home</a:t>
          </a:r>
          <a:endParaRPr kumimoji="0" lang="en-US" sz="1100" b="0" i="0" u="none" strike="noStrike" kern="0" cap="none" spc="0" normalizeH="0" baseline="0" noProof="0">
            <a:ln>
              <a:noFill/>
            </a:ln>
            <a:solidFill>
              <a:sysClr val="windowText" lastClr="000000"/>
            </a:solidFill>
            <a:effectLst/>
            <a:uLnTx/>
            <a:uFillTx/>
            <a:latin typeface="Georgia" panose="02040502050405020303" pitchFamily="18" charset="0"/>
            <a:ea typeface="+mn-ea"/>
            <a:cs typeface="+mn-cs"/>
          </a:endParaRPr>
        </a:p>
      </xdr:txBody>
    </xdr:sp>
    <xdr:clientData/>
  </xdr:twoCellAnchor>
  <xdr:twoCellAnchor>
    <xdr:from>
      <xdr:col>5</xdr:col>
      <xdr:colOff>3838575</xdr:colOff>
      <xdr:row>0</xdr:row>
      <xdr:rowOff>57150</xdr:rowOff>
    </xdr:from>
    <xdr:to>
      <xdr:col>6</xdr:col>
      <xdr:colOff>1809749</xdr:colOff>
      <xdr:row>10</xdr:row>
      <xdr:rowOff>85726</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476250</xdr:colOff>
      <xdr:row>6</xdr:row>
      <xdr:rowOff>9525</xdr:rowOff>
    </xdr:from>
    <xdr:to>
      <xdr:col>2</xdr:col>
      <xdr:colOff>390525</xdr:colOff>
      <xdr:row>9</xdr:row>
      <xdr:rowOff>14883</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981075"/>
          <a:ext cx="571500" cy="491133"/>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mbh8176\Desktop\RBI%20to%20NIST%20mapp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nishg748/Desktop/MyData/Projects/11%20Framework%20for%20SCADA/SCADA%20NIST%20framework%20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nishg748/Desktop/MyData/Projects/11%20Framework%20for%20SCADA/SCADA%20NIST%20framework%20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nishg748/Desktop/MyData/Projects/Framework%20for%20SCADA/FINAL_R-SAT/PwC%20SCADA%20Self%20Assessment%20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ach"/>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 questionnair"/>
      <sheetName val="Sheet1"/>
      <sheetName val="Dashboard"/>
      <sheetName val="SEC Q"/>
      <sheetName val="NIST Referen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NamedRanges"/>
    </sheetNames>
    <sheetDataSet>
      <sheetData sheetId="0">
        <row r="48">
          <cell r="A48" t="str">
            <v>Non_Compliant</v>
          </cell>
          <cell r="B48">
            <v>0</v>
          </cell>
          <cell r="C48"/>
        </row>
        <row r="49">
          <cell r="A49" t="str">
            <v>Partially_Compliant</v>
          </cell>
          <cell r="B49">
            <v>0.5</v>
          </cell>
          <cell r="C49"/>
        </row>
        <row r="50">
          <cell r="A50" t="str">
            <v>Compliant</v>
          </cell>
          <cell r="B50">
            <v>1</v>
          </cell>
          <cell r="C50"/>
        </row>
        <row r="51">
          <cell r="A51" t="str">
            <v>Not_Applicable</v>
          </cell>
          <cell r="B51" t="str">
            <v>NA</v>
          </cell>
        </row>
        <row r="56">
          <cell r="B56">
            <v>1</v>
          </cell>
          <cell r="C56" t="str">
            <v>Baseline</v>
          </cell>
        </row>
        <row r="57">
          <cell r="B57">
            <v>2</v>
          </cell>
          <cell r="C57" t="str">
            <v>Evolving</v>
          </cell>
        </row>
        <row r="58">
          <cell r="B58">
            <v>3</v>
          </cell>
          <cell r="C58" t="str">
            <v>Intermediate</v>
          </cell>
        </row>
        <row r="59">
          <cell r="B59">
            <v>4</v>
          </cell>
          <cell r="C59" t="str">
            <v>Advanced</v>
          </cell>
        </row>
        <row r="60">
          <cell r="B60">
            <v>5</v>
          </cell>
          <cell r="C60" t="str">
            <v>Innovative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 questionnair"/>
      <sheetName val="Sheet1"/>
      <sheetName val="Dashboard"/>
      <sheetName val="SEC Q"/>
      <sheetName val="NIST Referen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NamedRanges"/>
    </sheetNames>
    <sheetDataSet>
      <sheetData sheetId="0"/>
      <sheetData sheetId="1"/>
      <sheetData sheetId="2"/>
      <sheetData sheetId="3">
        <row r="151">
          <cell r="K151" t="str">
            <v>Function</v>
          </cell>
        </row>
        <row r="152">
          <cell r="L152">
            <v>5</v>
          </cell>
        </row>
        <row r="153">
          <cell r="L153">
            <v>5</v>
          </cell>
        </row>
        <row r="154">
          <cell r="L154">
            <v>5</v>
          </cell>
        </row>
        <row r="155">
          <cell r="L155">
            <v>5</v>
          </cell>
        </row>
        <row r="156">
          <cell r="L156">
            <v>5</v>
          </cell>
        </row>
      </sheetData>
      <sheetData sheetId="4"/>
      <sheetData sheetId="5"/>
      <sheetData sheetId="6">
        <row r="79">
          <cell r="G79" t="str">
            <v>Identify</v>
          </cell>
        </row>
        <row r="80">
          <cell r="G80" t="str">
            <v>Protect</v>
          </cell>
        </row>
        <row r="81">
          <cell r="G81" t="str">
            <v>Detect</v>
          </cell>
        </row>
        <row r="82">
          <cell r="G82" t="str">
            <v>Respond</v>
          </cell>
        </row>
        <row r="83">
          <cell r="G83" t="str">
            <v>Recover</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ework"/>
      <sheetName val="Index"/>
      <sheetName val="Gov"/>
      <sheetName val="ILCM"/>
      <sheetName val="AssetMgmt"/>
      <sheetName val="Gen"/>
      <sheetName val="Awareness"/>
      <sheetName val="Surv"/>
      <sheetName val="IM"/>
      <sheetName val="cust"/>
      <sheetName val="Approach"/>
      <sheetName val="Compliance"/>
      <sheetName val="Annex-1"/>
      <sheetName val="Maturity"/>
      <sheetName val="ClosureDates"/>
      <sheetName val="comp"/>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Annex-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2">
          <cell r="B12">
            <v>0</v>
          </cell>
          <cell r="C12" t="str">
            <v>Non-compliant</v>
          </cell>
          <cell r="H12">
            <v>1</v>
          </cell>
          <cell r="I12" t="str">
            <v>Baseline</v>
          </cell>
        </row>
        <row r="13">
          <cell r="B13">
            <v>0.5</v>
          </cell>
          <cell r="C13" t="str">
            <v>Partially compliant</v>
          </cell>
          <cell r="H13">
            <v>2</v>
          </cell>
          <cell r="I13" t="str">
            <v>Evolving</v>
          </cell>
        </row>
        <row r="14">
          <cell r="B14">
            <v>1</v>
          </cell>
          <cell r="C14" t="str">
            <v>Compliant</v>
          </cell>
          <cell r="H14">
            <v>3</v>
          </cell>
          <cell r="I14" t="str">
            <v>Intermediate</v>
          </cell>
        </row>
        <row r="15">
          <cell r="B15">
            <v>0</v>
          </cell>
          <cell r="C15">
            <v>0</v>
          </cell>
          <cell r="H15">
            <v>4</v>
          </cell>
          <cell r="I15" t="str">
            <v>Advanced</v>
          </cell>
        </row>
        <row r="16">
          <cell r="H16">
            <v>5</v>
          </cell>
          <cell r="I16" t="str">
            <v>Innovative</v>
          </cell>
        </row>
      </sheetData>
      <sheetData sheetId="11" refreshError="1"/>
      <sheetData sheetId="12" refreshError="1"/>
      <sheetData sheetId="13" refreshError="1"/>
      <sheetData sheetId="14" refreshError="1"/>
      <sheetData sheetId="15" refreshError="1"/>
      <sheetData sheetId="16">
        <row r="52">
          <cell r="N52" t="str">
            <v>Identify</v>
          </cell>
        </row>
      </sheetData>
      <sheetData sheetId="17">
        <row r="23">
          <cell r="N23" t="str">
            <v>Identify</v>
          </cell>
        </row>
      </sheetData>
      <sheetData sheetId="18">
        <row r="29">
          <cell r="N29" t="str">
            <v>Identify</v>
          </cell>
        </row>
      </sheetData>
      <sheetData sheetId="19">
        <row r="59">
          <cell r="N59" t="str">
            <v>Identify</v>
          </cell>
        </row>
      </sheetData>
      <sheetData sheetId="20">
        <row r="28">
          <cell r="N28" t="str">
            <v>Identify</v>
          </cell>
        </row>
      </sheetData>
      <sheetData sheetId="21">
        <row r="34">
          <cell r="N34" t="str">
            <v>Identify</v>
          </cell>
        </row>
      </sheetData>
      <sheetData sheetId="22">
        <row r="72">
          <cell r="N72" t="str">
            <v>Identify</v>
          </cell>
        </row>
      </sheetData>
      <sheetData sheetId="23">
        <row r="46">
          <cell r="N46" t="str">
            <v>Identify</v>
          </cell>
        </row>
      </sheetData>
      <sheetData sheetId="24">
        <row r="37">
          <cell r="N37" t="str">
            <v>Identify</v>
          </cell>
        </row>
      </sheetData>
      <sheetData sheetId="25">
        <row r="32">
          <cell r="N32" t="str">
            <v>Identify</v>
          </cell>
        </row>
      </sheetData>
      <sheetData sheetId="26">
        <row r="49">
          <cell r="N49" t="str">
            <v>Identify</v>
          </cell>
        </row>
      </sheetData>
      <sheetData sheetId="27">
        <row r="28">
          <cell r="N28" t="str">
            <v>Identify</v>
          </cell>
        </row>
      </sheetData>
      <sheetData sheetId="28">
        <row r="64">
          <cell r="N64" t="str">
            <v>Identify</v>
          </cell>
        </row>
      </sheetData>
      <sheetData sheetId="29">
        <row r="50">
          <cell r="N50" t="str">
            <v>Identify</v>
          </cell>
        </row>
      </sheetData>
      <sheetData sheetId="30">
        <row r="42">
          <cell r="N42" t="str">
            <v>Identify</v>
          </cell>
        </row>
      </sheetData>
      <sheetData sheetId="31">
        <row r="35">
          <cell r="N35" t="str">
            <v>Identify</v>
          </cell>
        </row>
      </sheetData>
      <sheetData sheetId="32">
        <row r="23">
          <cell r="N23" t="str">
            <v>Identify</v>
          </cell>
        </row>
      </sheetData>
      <sheetData sheetId="33">
        <row r="32">
          <cell r="N32" t="str">
            <v>Identify</v>
          </cell>
        </row>
      </sheetData>
      <sheetData sheetId="34">
        <row r="47">
          <cell r="N47" t="str">
            <v>Identify</v>
          </cell>
        </row>
      </sheetData>
      <sheetData sheetId="35">
        <row r="37">
          <cell r="N37" t="str">
            <v>Identify</v>
          </cell>
        </row>
      </sheetData>
      <sheetData sheetId="36">
        <row r="30">
          <cell r="N30" t="str">
            <v>Identify</v>
          </cell>
        </row>
      </sheetData>
      <sheetData sheetId="37">
        <row r="34">
          <cell r="N34" t="str">
            <v>Identify</v>
          </cell>
        </row>
      </sheetData>
      <sheetData sheetId="38">
        <row r="38">
          <cell r="N38" t="str">
            <v>Identify</v>
          </cell>
        </row>
      </sheetData>
      <sheetData sheetId="39">
        <row r="26">
          <cell r="N26" t="str">
            <v>Identify</v>
          </cell>
          <cell r="Q26" t="str">
            <v/>
          </cell>
          <cell r="R26" t="str">
            <v/>
          </cell>
        </row>
        <row r="27">
          <cell r="N27" t="str">
            <v>Protect</v>
          </cell>
          <cell r="Q27">
            <v>0</v>
          </cell>
          <cell r="R27">
            <v>5</v>
          </cell>
        </row>
        <row r="28">
          <cell r="N28" t="str">
            <v>Detect</v>
          </cell>
          <cell r="Q28" t="str">
            <v/>
          </cell>
          <cell r="R28" t="str">
            <v/>
          </cell>
        </row>
        <row r="29">
          <cell r="N29" t="str">
            <v>Respond</v>
          </cell>
          <cell r="Q29" t="str">
            <v/>
          </cell>
          <cell r="R29" t="str">
            <v/>
          </cell>
        </row>
        <row r="30">
          <cell r="N30" t="str">
            <v>Recover</v>
          </cell>
          <cell r="Q30" t="str">
            <v/>
          </cell>
          <cell r="R30" t="str">
            <v/>
          </cell>
        </row>
      </sheetData>
      <sheetData sheetId="40">
        <row r="78">
          <cell r="N78" t="str">
            <v>Identify</v>
          </cell>
        </row>
      </sheetData>
      <sheetData sheetId="41">
        <row r="49">
          <cell r="N49" t="str">
            <v>Identify</v>
          </cell>
        </row>
      </sheetData>
      <sheetData sheetId="42">
        <row r="47">
          <cell r="N47" t="str">
            <v>Identify</v>
          </cell>
        </row>
      </sheetData>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K78"/>
  <sheetViews>
    <sheetView topLeftCell="E1" zoomScale="70" zoomScaleNormal="70" zoomScaleSheetLayoutView="85" workbookViewId="0">
      <selection activeCell="G82" sqref="G82"/>
    </sheetView>
  </sheetViews>
  <sheetFormatPr defaultRowHeight="15" x14ac:dyDescent="0.25"/>
  <cols>
    <col min="1" max="1" width="21" hidden="1" customWidth="1"/>
    <col min="2" max="2" width="26.5703125" hidden="1" customWidth="1"/>
    <col min="3" max="3" width="14.42578125" hidden="1" customWidth="1"/>
    <col min="4" max="4" width="16.5703125" hidden="1" customWidth="1"/>
    <col min="5" max="5" width="53.5703125" customWidth="1"/>
    <col min="6" max="6" width="19.28515625" style="1" customWidth="1"/>
    <col min="7" max="7" width="48" bestFit="1" customWidth="1"/>
    <col min="8" max="8" width="25.140625" customWidth="1"/>
    <col min="9" max="9" width="29.7109375" customWidth="1"/>
    <col min="10" max="10" width="30" customWidth="1"/>
    <col min="11" max="11" width="40.85546875" bestFit="1" customWidth="1"/>
    <col min="12" max="12" width="26.85546875" bestFit="1" customWidth="1"/>
    <col min="13" max="13" width="38.5703125" bestFit="1" customWidth="1"/>
    <col min="14" max="14" width="36.140625" bestFit="1" customWidth="1"/>
  </cols>
  <sheetData>
    <row r="2" spans="5:11" ht="21" x14ac:dyDescent="0.25">
      <c r="F2" s="154" t="s">
        <v>0</v>
      </c>
      <c r="G2" s="154"/>
      <c r="H2" s="154"/>
      <c r="I2" s="154"/>
    </row>
    <row r="3" spans="5:11" ht="21" x14ac:dyDescent="0.25">
      <c r="F3" s="144"/>
      <c r="G3" s="144"/>
      <c r="H3" s="144"/>
      <c r="I3" s="144"/>
    </row>
    <row r="4" spans="5:11" s="66" customFormat="1" ht="26.25" x14ac:dyDescent="0.4">
      <c r="E4" s="64"/>
      <c r="F4" s="65"/>
      <c r="I4" s="64"/>
    </row>
    <row r="5" spans="5:11" x14ac:dyDescent="0.25">
      <c r="F5"/>
    </row>
    <row r="6" spans="5:11" x14ac:dyDescent="0.25">
      <c r="E6" s="125" t="s">
        <v>1</v>
      </c>
      <c r="F6" s="125" t="s">
        <v>2</v>
      </c>
      <c r="G6" s="125" t="s">
        <v>3</v>
      </c>
    </row>
    <row r="7" spans="5:11" x14ac:dyDescent="0.25">
      <c r="E7" s="155" t="s">
        <v>4</v>
      </c>
      <c r="F7" s="151" t="s">
        <v>5</v>
      </c>
      <c r="G7" s="126" t="s">
        <v>6</v>
      </c>
      <c r="I7" s="1"/>
    </row>
    <row r="8" spans="5:11" x14ac:dyDescent="0.25">
      <c r="E8" s="156"/>
      <c r="F8" s="151" t="s">
        <v>7</v>
      </c>
      <c r="G8" s="126" t="s">
        <v>8</v>
      </c>
    </row>
    <row r="9" spans="5:11" x14ac:dyDescent="0.25">
      <c r="E9" s="156"/>
      <c r="F9" s="151" t="s">
        <v>9</v>
      </c>
      <c r="G9" s="126" t="s">
        <v>10</v>
      </c>
    </row>
    <row r="10" spans="5:11" x14ac:dyDescent="0.25">
      <c r="E10" s="156"/>
      <c r="F10" s="151" t="s">
        <v>11</v>
      </c>
      <c r="G10" s="126" t="s">
        <v>12</v>
      </c>
    </row>
    <row r="11" spans="5:11" x14ac:dyDescent="0.25">
      <c r="E11" s="156"/>
      <c r="F11" s="151" t="s">
        <v>13</v>
      </c>
      <c r="G11" s="126" t="s">
        <v>14</v>
      </c>
      <c r="I11" s="122" t="s">
        <v>15</v>
      </c>
      <c r="J11" s="123" t="s">
        <v>16</v>
      </c>
    </row>
    <row r="12" spans="5:11" x14ac:dyDescent="0.25">
      <c r="E12" s="157" t="s">
        <v>17</v>
      </c>
      <c r="F12" s="151" t="s">
        <v>18</v>
      </c>
      <c r="G12" s="126" t="s">
        <v>19</v>
      </c>
      <c r="I12" s="124">
        <v>0</v>
      </c>
      <c r="J12" s="124" t="s">
        <v>20</v>
      </c>
      <c r="K12" s="92"/>
    </row>
    <row r="13" spans="5:11" x14ac:dyDescent="0.25">
      <c r="E13" s="157"/>
      <c r="F13" s="151" t="s">
        <v>21</v>
      </c>
      <c r="G13" s="126" t="s">
        <v>22</v>
      </c>
      <c r="I13" s="124">
        <v>0.5</v>
      </c>
      <c r="J13" s="124" t="s">
        <v>23</v>
      </c>
      <c r="K13" s="92"/>
    </row>
    <row r="14" spans="5:11" x14ac:dyDescent="0.25">
      <c r="E14" s="157"/>
      <c r="F14" s="151" t="s">
        <v>24</v>
      </c>
      <c r="G14" s="126" t="s">
        <v>25</v>
      </c>
      <c r="I14" s="124">
        <v>1</v>
      </c>
      <c r="J14" s="124" t="s">
        <v>26</v>
      </c>
      <c r="K14" s="92"/>
    </row>
    <row r="15" spans="5:11" x14ac:dyDescent="0.25">
      <c r="E15" s="157"/>
      <c r="F15" s="151" t="s">
        <v>27</v>
      </c>
      <c r="G15" s="126" t="s">
        <v>28</v>
      </c>
      <c r="I15" s="124">
        <v>1</v>
      </c>
      <c r="J15" s="124" t="s">
        <v>29</v>
      </c>
      <c r="K15" s="92"/>
    </row>
    <row r="16" spans="5:11" x14ac:dyDescent="0.25">
      <c r="E16" s="157"/>
      <c r="F16" s="151" t="s">
        <v>30</v>
      </c>
      <c r="G16" s="126" t="s">
        <v>31</v>
      </c>
    </row>
    <row r="17" spans="5:10" x14ac:dyDescent="0.25">
      <c r="E17" s="157"/>
      <c r="F17" s="151" t="s">
        <v>32</v>
      </c>
      <c r="G17" s="126" t="s">
        <v>33</v>
      </c>
    </row>
    <row r="18" spans="5:10" x14ac:dyDescent="0.25">
      <c r="E18" s="158" t="s">
        <v>34</v>
      </c>
      <c r="F18" s="151" t="s">
        <v>35</v>
      </c>
      <c r="G18" s="126" t="s">
        <v>36</v>
      </c>
    </row>
    <row r="19" spans="5:10" x14ac:dyDescent="0.25">
      <c r="E19" s="158"/>
      <c r="F19" s="151" t="s">
        <v>37</v>
      </c>
      <c r="G19" s="126" t="s">
        <v>38</v>
      </c>
    </row>
    <row r="20" spans="5:10" x14ac:dyDescent="0.25">
      <c r="E20" s="158"/>
      <c r="F20" s="151" t="s">
        <v>39</v>
      </c>
      <c r="G20" s="126" t="s">
        <v>40</v>
      </c>
    </row>
    <row r="21" spans="5:10" x14ac:dyDescent="0.25">
      <c r="E21" s="159" t="s">
        <v>41</v>
      </c>
      <c r="F21" s="151" t="s">
        <v>42</v>
      </c>
      <c r="G21" s="126" t="s">
        <v>43</v>
      </c>
      <c r="I21" s="122" t="s">
        <v>15</v>
      </c>
      <c r="J21" s="122" t="s">
        <v>16</v>
      </c>
    </row>
    <row r="22" spans="5:10" x14ac:dyDescent="0.25">
      <c r="E22" s="159"/>
      <c r="F22" s="151" t="s">
        <v>44</v>
      </c>
      <c r="G22" s="126" t="s">
        <v>45</v>
      </c>
      <c r="I22" s="124">
        <v>1</v>
      </c>
      <c r="J22" s="124" t="s">
        <v>46</v>
      </c>
    </row>
    <row r="23" spans="5:10" x14ac:dyDescent="0.25">
      <c r="E23" s="159"/>
      <c r="F23" s="151" t="s">
        <v>47</v>
      </c>
      <c r="G23" s="126" t="s">
        <v>48</v>
      </c>
      <c r="I23" s="124">
        <v>2</v>
      </c>
      <c r="J23" s="124" t="s">
        <v>49</v>
      </c>
    </row>
    <row r="24" spans="5:10" x14ac:dyDescent="0.25">
      <c r="E24" s="159"/>
      <c r="F24" s="151" t="s">
        <v>50</v>
      </c>
      <c r="G24" s="126" t="s">
        <v>51</v>
      </c>
      <c r="I24" s="124">
        <v>3</v>
      </c>
      <c r="J24" s="124" t="s">
        <v>52</v>
      </c>
    </row>
    <row r="25" spans="5:10" x14ac:dyDescent="0.25">
      <c r="E25" s="159"/>
      <c r="F25" s="151" t="s">
        <v>53</v>
      </c>
      <c r="G25" s="126" t="s">
        <v>54</v>
      </c>
      <c r="I25" s="124">
        <v>4</v>
      </c>
      <c r="J25" s="124" t="s">
        <v>55</v>
      </c>
    </row>
    <row r="26" spans="5:10" x14ac:dyDescent="0.25">
      <c r="E26" s="160" t="s">
        <v>56</v>
      </c>
      <c r="F26" s="151" t="s">
        <v>57</v>
      </c>
      <c r="G26" s="126" t="s">
        <v>58</v>
      </c>
      <c r="I26" s="124">
        <v>5</v>
      </c>
      <c r="J26" s="124" t="s">
        <v>59</v>
      </c>
    </row>
    <row r="27" spans="5:10" x14ac:dyDescent="0.25">
      <c r="E27" s="160" t="s">
        <v>56</v>
      </c>
      <c r="F27" s="151" t="s">
        <v>60</v>
      </c>
      <c r="G27" s="126" t="s">
        <v>54</v>
      </c>
    </row>
    <row r="28" spans="5:10" x14ac:dyDescent="0.25">
      <c r="E28" s="160"/>
      <c r="F28" s="151" t="s">
        <v>61</v>
      </c>
      <c r="G28" s="126" t="s">
        <v>45</v>
      </c>
    </row>
    <row r="29" spans="5:10" x14ac:dyDescent="0.25">
      <c r="F29"/>
    </row>
    <row r="30" spans="5:10" ht="15.75" customHeight="1" x14ac:dyDescent="0.25">
      <c r="E30" s="116"/>
      <c r="F30" s="114"/>
      <c r="G30" s="115"/>
    </row>
    <row r="31" spans="5:10" x14ac:dyDescent="0.25">
      <c r="E31" s="113"/>
      <c r="F31" s="114"/>
      <c r="G31" s="115"/>
    </row>
    <row r="32" spans="5:10" x14ac:dyDescent="0.25">
      <c r="E32" s="116"/>
      <c r="F32" s="114"/>
      <c r="G32" s="115"/>
    </row>
    <row r="35" spans="1:6" ht="15" customHeight="1" x14ac:dyDescent="0.25"/>
    <row r="36" spans="1:6" hidden="1" x14ac:dyDescent="0.25">
      <c r="A36" s="1"/>
    </row>
    <row r="37" spans="1:6" hidden="1" x14ac:dyDescent="0.25"/>
    <row r="38" spans="1:6" ht="15" hidden="1" customHeight="1" x14ac:dyDescent="0.25"/>
    <row r="39" spans="1:6" hidden="1" x14ac:dyDescent="0.25"/>
    <row r="40" spans="1:6" ht="15" hidden="1" customHeight="1" x14ac:dyDescent="0.25">
      <c r="A40" s="44" t="s">
        <v>15</v>
      </c>
      <c r="B40" s="152" t="s">
        <v>16</v>
      </c>
      <c r="C40" s="153"/>
    </row>
    <row r="41" spans="1:6" ht="15" hidden="1" customHeight="1" x14ac:dyDescent="0.25">
      <c r="A41" s="45">
        <v>0</v>
      </c>
      <c r="B41" s="91" t="s">
        <v>20</v>
      </c>
      <c r="C41" s="92"/>
    </row>
    <row r="42" spans="1:6" hidden="1" x14ac:dyDescent="0.25">
      <c r="A42" s="45">
        <v>0.5</v>
      </c>
      <c r="B42" s="91" t="s">
        <v>23</v>
      </c>
      <c r="C42" s="92"/>
    </row>
    <row r="43" spans="1:6" ht="15" hidden="1" customHeight="1" x14ac:dyDescent="0.25">
      <c r="A43" s="45">
        <v>1</v>
      </c>
      <c r="B43" s="91" t="s">
        <v>26</v>
      </c>
      <c r="C43" s="92"/>
    </row>
    <row r="44" spans="1:6" ht="15" hidden="1" customHeight="1" x14ac:dyDescent="0.25">
      <c r="A44" s="45">
        <v>1</v>
      </c>
      <c r="B44" s="91" t="s">
        <v>29</v>
      </c>
      <c r="C44" s="92"/>
      <c r="F44"/>
    </row>
    <row r="45" spans="1:6" ht="15" hidden="1" customHeight="1" x14ac:dyDescent="0.25">
      <c r="F45"/>
    </row>
    <row r="46" spans="1:6" hidden="1" x14ac:dyDescent="0.25"/>
    <row r="47" spans="1:6" hidden="1" x14ac:dyDescent="0.25">
      <c r="A47" s="152" t="s">
        <v>16</v>
      </c>
      <c r="B47" s="153"/>
    </row>
    <row r="48" spans="1:6" hidden="1" x14ac:dyDescent="0.25">
      <c r="A48" s="75" t="s">
        <v>20</v>
      </c>
      <c r="B48" s="45">
        <v>0</v>
      </c>
      <c r="C48" s="45"/>
    </row>
    <row r="49" spans="1:10" hidden="1" x14ac:dyDescent="0.25">
      <c r="A49" s="75" t="s">
        <v>23</v>
      </c>
      <c r="B49" s="45">
        <v>0.5</v>
      </c>
      <c r="C49" s="45"/>
    </row>
    <row r="50" spans="1:10" ht="15" hidden="1" customHeight="1" x14ac:dyDescent="0.25">
      <c r="A50" s="74" t="s">
        <v>26</v>
      </c>
      <c r="B50" s="46">
        <v>1</v>
      </c>
      <c r="C50" s="46"/>
    </row>
    <row r="51" spans="1:10" hidden="1" x14ac:dyDescent="0.25">
      <c r="A51" s="107" t="s">
        <v>29</v>
      </c>
      <c r="B51" s="108" t="s">
        <v>62</v>
      </c>
    </row>
    <row r="52" spans="1:10" hidden="1" x14ac:dyDescent="0.25"/>
    <row r="53" spans="1:10" hidden="1" x14ac:dyDescent="0.25"/>
    <row r="54" spans="1:10" hidden="1" x14ac:dyDescent="0.25">
      <c r="F54"/>
    </row>
    <row r="55" spans="1:10" hidden="1" x14ac:dyDescent="0.25">
      <c r="B55" s="1" t="s">
        <v>63</v>
      </c>
    </row>
    <row r="56" spans="1:10" hidden="1" x14ac:dyDescent="0.25">
      <c r="B56" s="24">
        <v>1</v>
      </c>
      <c r="C56" s="7" t="s">
        <v>46</v>
      </c>
      <c r="D56" s="2"/>
    </row>
    <row r="57" spans="1:10" hidden="1" x14ac:dyDescent="0.25">
      <c r="B57" s="24">
        <v>2</v>
      </c>
      <c r="C57" s="7" t="s">
        <v>49</v>
      </c>
      <c r="D57" s="7"/>
    </row>
    <row r="58" spans="1:10" hidden="1" x14ac:dyDescent="0.25">
      <c r="B58" s="24">
        <v>3</v>
      </c>
      <c r="C58" s="7" t="s">
        <v>52</v>
      </c>
      <c r="D58" s="7"/>
    </row>
    <row r="59" spans="1:10" hidden="1" x14ac:dyDescent="0.25">
      <c r="B59" s="24">
        <v>4</v>
      </c>
      <c r="C59" s="7" t="s">
        <v>55</v>
      </c>
    </row>
    <row r="60" spans="1:10" hidden="1" x14ac:dyDescent="0.25">
      <c r="B60" s="24">
        <v>5</v>
      </c>
      <c r="C60" s="7" t="s">
        <v>59</v>
      </c>
    </row>
    <row r="61" spans="1:10" hidden="1" x14ac:dyDescent="0.25">
      <c r="J61" s="117"/>
    </row>
    <row r="62" spans="1:10" hidden="1" x14ac:dyDescent="0.25"/>
    <row r="63" spans="1:10" hidden="1" x14ac:dyDescent="0.25"/>
    <row r="64" spans="1:10" hidden="1" x14ac:dyDescent="0.25"/>
    <row r="65" spans="1:7" hidden="1" x14ac:dyDescent="0.25">
      <c r="B65" s="118"/>
      <c r="C65" s="151">
        <v>1</v>
      </c>
      <c r="D65" s="151">
        <v>2</v>
      </c>
      <c r="E65" s="151">
        <v>3</v>
      </c>
      <c r="F65" s="151">
        <v>4</v>
      </c>
      <c r="G65" s="151">
        <v>5</v>
      </c>
    </row>
    <row r="66" spans="1:7" hidden="1" x14ac:dyDescent="0.25">
      <c r="B66" s="118" t="s">
        <v>20</v>
      </c>
      <c r="C66" s="151" t="s">
        <v>46</v>
      </c>
      <c r="D66" s="118" t="s">
        <v>64</v>
      </c>
      <c r="E66" s="118" t="s">
        <v>64</v>
      </c>
      <c r="F66" s="118" t="s">
        <v>64</v>
      </c>
      <c r="G66" s="118" t="s">
        <v>64</v>
      </c>
    </row>
    <row r="67" spans="1:7" hidden="1" x14ac:dyDescent="0.25">
      <c r="B67" s="118" t="s">
        <v>23</v>
      </c>
      <c r="C67" s="151" t="s">
        <v>46</v>
      </c>
      <c r="D67" s="151" t="s">
        <v>49</v>
      </c>
      <c r="E67" s="151" t="s">
        <v>52</v>
      </c>
      <c r="F67" s="118" t="s">
        <v>64</v>
      </c>
      <c r="G67" s="118" t="s">
        <v>64</v>
      </c>
    </row>
    <row r="68" spans="1:7" hidden="1" x14ac:dyDescent="0.25">
      <c r="B68" s="118" t="s">
        <v>26</v>
      </c>
      <c r="C68" s="118" t="s">
        <v>64</v>
      </c>
      <c r="D68" s="151" t="s">
        <v>49</v>
      </c>
      <c r="E68" s="151" t="s">
        <v>52</v>
      </c>
      <c r="F68" s="151" t="s">
        <v>55</v>
      </c>
      <c r="G68" s="151" t="s">
        <v>59</v>
      </c>
    </row>
    <row r="69" spans="1:7" hidden="1" x14ac:dyDescent="0.25">
      <c r="B69" s="118" t="s">
        <v>29</v>
      </c>
      <c r="C69" s="118" t="s">
        <v>64</v>
      </c>
      <c r="D69" s="118" t="s">
        <v>64</v>
      </c>
      <c r="E69" s="118" t="s">
        <v>64</v>
      </c>
      <c r="F69" s="118" t="s">
        <v>64</v>
      </c>
      <c r="G69" s="118" t="s">
        <v>64</v>
      </c>
    </row>
    <row r="70" spans="1:7" hidden="1" x14ac:dyDescent="0.25"/>
    <row r="71" spans="1:7" hidden="1" x14ac:dyDescent="0.25"/>
    <row r="72" spans="1:7" hidden="1" x14ac:dyDescent="0.25"/>
    <row r="73" spans="1:7" hidden="1" x14ac:dyDescent="0.25"/>
    <row r="74" spans="1:7" hidden="1" x14ac:dyDescent="0.25">
      <c r="A74">
        <v>0</v>
      </c>
      <c r="B74" s="1" t="s">
        <v>20</v>
      </c>
      <c r="C74" s="70">
        <v>1</v>
      </c>
      <c r="D74" s="71">
        <v>1</v>
      </c>
      <c r="E74" s="72">
        <v>2</v>
      </c>
    </row>
    <row r="75" spans="1:7" hidden="1" x14ac:dyDescent="0.25">
      <c r="A75">
        <v>0.5</v>
      </c>
      <c r="B75" s="73" t="s">
        <v>23</v>
      </c>
      <c r="C75" s="70"/>
      <c r="D75" s="71">
        <v>2</v>
      </c>
      <c r="E75" s="72">
        <v>3</v>
      </c>
    </row>
    <row r="76" spans="1:7" hidden="1" x14ac:dyDescent="0.25">
      <c r="A76">
        <v>1</v>
      </c>
      <c r="B76" s="1" t="s">
        <v>26</v>
      </c>
      <c r="C76" s="70"/>
      <c r="D76" s="71">
        <v>3</v>
      </c>
      <c r="E76" s="72">
        <v>4</v>
      </c>
    </row>
    <row r="77" spans="1:7" hidden="1" x14ac:dyDescent="0.25">
      <c r="C77" s="70"/>
      <c r="D77" s="71"/>
      <c r="E77" s="72">
        <v>5</v>
      </c>
    </row>
    <row r="78" spans="1:7" x14ac:dyDescent="0.25">
      <c r="C78" s="46"/>
      <c r="D78" s="47"/>
    </row>
  </sheetData>
  <mergeCells count="8">
    <mergeCell ref="A47:B47"/>
    <mergeCell ref="B40:C40"/>
    <mergeCell ref="F2:I2"/>
    <mergeCell ref="E7:E11"/>
    <mergeCell ref="E12:E17"/>
    <mergeCell ref="E18:E20"/>
    <mergeCell ref="E21:E25"/>
    <mergeCell ref="E26:E28"/>
  </mergeCells>
  <conditionalFormatting sqref="C58">
    <cfRule type="cellIs" dxfId="400" priority="71" operator="equal">
      <formula>"Innovative"</formula>
    </cfRule>
    <cfRule type="cellIs" dxfId="399" priority="72" operator="equal">
      <formula>"Advanced"</formula>
    </cfRule>
    <cfRule type="cellIs" dxfId="398" priority="73" operator="equal">
      <formula>"Intermediate"</formula>
    </cfRule>
    <cfRule type="cellIs" dxfId="397" priority="74" operator="equal">
      <formula>"Evolving"</formula>
    </cfRule>
    <cfRule type="cellIs" dxfId="396" priority="75" operator="equal">
      <formula>"Baseline"</formula>
    </cfRule>
  </conditionalFormatting>
  <conditionalFormatting sqref="E67">
    <cfRule type="cellIs" dxfId="395" priority="1" operator="equal">
      <formula>"Innovative"</formula>
    </cfRule>
    <cfRule type="cellIs" dxfId="394" priority="2" operator="equal">
      <formula>"Advanced"</formula>
    </cfRule>
    <cfRule type="cellIs" dxfId="393" priority="3" operator="equal">
      <formula>"Intermediate"</formula>
    </cfRule>
    <cfRule type="cellIs" dxfId="392" priority="4" operator="equal">
      <formula>"Evolving"</formula>
    </cfRule>
    <cfRule type="cellIs" dxfId="391" priority="5" operator="equal">
      <formula>"Baseline"</formula>
    </cfRule>
  </conditionalFormatting>
  <conditionalFormatting sqref="D57">
    <cfRule type="cellIs" dxfId="390" priority="131" operator="equal">
      <formula>"Innovative"</formula>
    </cfRule>
    <cfRule type="cellIs" dxfId="389" priority="132" operator="equal">
      <formula>"Advanced"</formula>
    </cfRule>
    <cfRule type="cellIs" dxfId="388" priority="133" operator="equal">
      <formula>"Intermediate"</formula>
    </cfRule>
    <cfRule type="cellIs" dxfId="387" priority="134" operator="equal">
      <formula>"Evolving"</formula>
    </cfRule>
    <cfRule type="cellIs" dxfId="386" priority="135" operator="equal">
      <formula>"Baseline"</formula>
    </cfRule>
  </conditionalFormatting>
  <conditionalFormatting sqref="D58">
    <cfRule type="cellIs" dxfId="385" priority="121" operator="equal">
      <formula>"Innovative"</formula>
    </cfRule>
    <cfRule type="cellIs" dxfId="384" priority="122" operator="equal">
      <formula>"Advanced"</formula>
    </cfRule>
    <cfRule type="cellIs" dxfId="383" priority="123" operator="equal">
      <formula>"Intermediate"</formula>
    </cfRule>
    <cfRule type="cellIs" dxfId="382" priority="124" operator="equal">
      <formula>"Evolving"</formula>
    </cfRule>
    <cfRule type="cellIs" dxfId="381" priority="125" operator="equal">
      <formula>"Baseline"</formula>
    </cfRule>
  </conditionalFormatting>
  <conditionalFormatting sqref="C59">
    <cfRule type="cellIs" dxfId="380" priority="111" operator="equal">
      <formula>"Innovative"</formula>
    </cfRule>
    <cfRule type="cellIs" dxfId="379" priority="112" operator="equal">
      <formula>"Advanced"</formula>
    </cfRule>
    <cfRule type="cellIs" dxfId="378" priority="113" operator="equal">
      <formula>"Intermediate"</formula>
    </cfRule>
    <cfRule type="cellIs" dxfId="377" priority="114" operator="equal">
      <formula>"Evolving"</formula>
    </cfRule>
    <cfRule type="cellIs" dxfId="376" priority="115" operator="equal">
      <formula>"Baseline"</formula>
    </cfRule>
  </conditionalFormatting>
  <conditionalFormatting sqref="C60">
    <cfRule type="cellIs" dxfId="375" priority="101" operator="equal">
      <formula>"Innovative"</formula>
    </cfRule>
    <cfRule type="cellIs" dxfId="374" priority="102" operator="equal">
      <formula>"Advanced"</formula>
    </cfRule>
    <cfRule type="cellIs" dxfId="373" priority="103" operator="equal">
      <formula>"Intermediate"</formula>
    </cfRule>
    <cfRule type="cellIs" dxfId="372" priority="104" operator="equal">
      <formula>"Evolving"</formula>
    </cfRule>
    <cfRule type="cellIs" dxfId="371" priority="105" operator="equal">
      <formula>"Baseline"</formula>
    </cfRule>
  </conditionalFormatting>
  <conditionalFormatting sqref="C56">
    <cfRule type="cellIs" dxfId="370" priority="91" operator="equal">
      <formula>"Innovative"</formula>
    </cfRule>
    <cfRule type="cellIs" dxfId="369" priority="92" operator="equal">
      <formula>"Advanced"</formula>
    </cfRule>
    <cfRule type="cellIs" dxfId="368" priority="93" operator="equal">
      <formula>"Intermediate"</formula>
    </cfRule>
    <cfRule type="cellIs" dxfId="367" priority="94" operator="equal">
      <formula>"Evolving"</formula>
    </cfRule>
    <cfRule type="cellIs" dxfId="366" priority="95" operator="equal">
      <formula>"Baseline"</formula>
    </cfRule>
  </conditionalFormatting>
  <conditionalFormatting sqref="C57">
    <cfRule type="cellIs" dxfId="365" priority="81" operator="equal">
      <formula>"Innovative"</formula>
    </cfRule>
    <cfRule type="cellIs" dxfId="364" priority="82" operator="equal">
      <formula>"Advanced"</formula>
    </cfRule>
    <cfRule type="cellIs" dxfId="363" priority="83" operator="equal">
      <formula>"Intermediate"</formula>
    </cfRule>
    <cfRule type="cellIs" dxfId="362" priority="84" operator="equal">
      <formula>"Evolving"</formula>
    </cfRule>
    <cfRule type="cellIs" dxfId="361" priority="85" operator="equal">
      <formula>"Baseline"</formula>
    </cfRule>
  </conditionalFormatting>
  <conditionalFormatting sqref="D68">
    <cfRule type="cellIs" dxfId="360" priority="61" operator="equal">
      <formula>"Innovative"</formula>
    </cfRule>
    <cfRule type="cellIs" dxfId="359" priority="62" operator="equal">
      <formula>"Advanced"</formula>
    </cfRule>
    <cfRule type="cellIs" dxfId="358" priority="63" operator="equal">
      <formula>"Intermediate"</formula>
    </cfRule>
    <cfRule type="cellIs" dxfId="357" priority="64" operator="equal">
      <formula>"Evolving"</formula>
    </cfRule>
    <cfRule type="cellIs" dxfId="356" priority="65" operator="equal">
      <formula>"Baseline"</formula>
    </cfRule>
  </conditionalFormatting>
  <conditionalFormatting sqref="E68">
    <cfRule type="cellIs" dxfId="355" priority="51" operator="equal">
      <formula>"Innovative"</formula>
    </cfRule>
    <cfRule type="cellIs" dxfId="354" priority="52" operator="equal">
      <formula>"Advanced"</formula>
    </cfRule>
    <cfRule type="cellIs" dxfId="353" priority="53" operator="equal">
      <formula>"Intermediate"</formula>
    </cfRule>
    <cfRule type="cellIs" dxfId="352" priority="54" operator="equal">
      <formula>"Evolving"</formula>
    </cfRule>
    <cfRule type="cellIs" dxfId="351" priority="55" operator="equal">
      <formula>"Baseline"</formula>
    </cfRule>
  </conditionalFormatting>
  <conditionalFormatting sqref="F68">
    <cfRule type="cellIs" dxfId="350" priority="41" operator="equal">
      <formula>"Innovative"</formula>
    </cfRule>
    <cfRule type="cellIs" dxfId="349" priority="42" operator="equal">
      <formula>"Advanced"</formula>
    </cfRule>
    <cfRule type="cellIs" dxfId="348" priority="43" operator="equal">
      <formula>"Intermediate"</formula>
    </cfRule>
    <cfRule type="cellIs" dxfId="347" priority="44" operator="equal">
      <formula>"Evolving"</formula>
    </cfRule>
    <cfRule type="cellIs" dxfId="346" priority="45" operator="equal">
      <formula>"Baseline"</formula>
    </cfRule>
  </conditionalFormatting>
  <conditionalFormatting sqref="G68">
    <cfRule type="cellIs" dxfId="345" priority="31" operator="equal">
      <formula>"Innovative"</formula>
    </cfRule>
    <cfRule type="cellIs" dxfId="344" priority="32" operator="equal">
      <formula>"Advanced"</formula>
    </cfRule>
    <cfRule type="cellIs" dxfId="343" priority="33" operator="equal">
      <formula>"Intermediate"</formula>
    </cfRule>
    <cfRule type="cellIs" dxfId="342" priority="34" operator="equal">
      <formula>"Evolving"</formula>
    </cfRule>
    <cfRule type="cellIs" dxfId="341" priority="35" operator="equal">
      <formula>"Baseline"</formula>
    </cfRule>
  </conditionalFormatting>
  <conditionalFormatting sqref="C66:C67">
    <cfRule type="cellIs" dxfId="340" priority="21" operator="equal">
      <formula>"Innovative"</formula>
    </cfRule>
    <cfRule type="cellIs" dxfId="339" priority="22" operator="equal">
      <formula>"Advanced"</formula>
    </cfRule>
    <cfRule type="cellIs" dxfId="338" priority="23" operator="equal">
      <formula>"Intermediate"</formula>
    </cfRule>
    <cfRule type="cellIs" dxfId="337" priority="24" operator="equal">
      <formula>"Evolving"</formula>
    </cfRule>
    <cfRule type="cellIs" dxfId="336" priority="25" operator="equal">
      <formula>"Baseline"</formula>
    </cfRule>
  </conditionalFormatting>
  <conditionalFormatting sqref="D67">
    <cfRule type="cellIs" dxfId="335" priority="11" operator="equal">
      <formula>"Innovative"</formula>
    </cfRule>
    <cfRule type="cellIs" dxfId="334" priority="12" operator="equal">
      <formula>"Advanced"</formula>
    </cfRule>
    <cfRule type="cellIs" dxfId="333" priority="13" operator="equal">
      <formula>"Intermediate"</formula>
    </cfRule>
    <cfRule type="cellIs" dxfId="332" priority="14" operator="equal">
      <formula>"Evolving"</formula>
    </cfRule>
    <cfRule type="cellIs" dxfId="331" priority="15" operator="equal">
      <formula>"Baseline"</formula>
    </cfRule>
  </conditionalFormatting>
  <pageMargins left="0.7" right="0.7" top="0.75" bottom="0.75" header="0.3" footer="0.3"/>
  <pageSetup paperSize="9" scale="63" orientation="landscape" verticalDpi="300" r:id="rId1"/>
  <headerFooter>
    <oddFooter>&amp;C&amp;1#&amp;"Arial"&amp;7&amp;K000000Sensitivity: Internal &amp; Restricted</oddFooter>
  </headerFooter>
  <colBreaks count="1" manualBreakCount="1">
    <brk id="10" max="77" man="1"/>
  </colBreaks>
  <drawing r:id="rId2"/>
  <extLst>
    <ext xmlns:x14="http://schemas.microsoft.com/office/spreadsheetml/2009/9/main" uri="{78C0D931-6437-407d-A8EE-F0AAD7539E65}">
      <x14:conditionalFormattings>
        <x14:conditionalFormatting xmlns:xm="http://schemas.microsoft.com/office/excel/2006/main">
          <x14:cfRule type="cellIs" priority="136" operator="equal" id="{6E038962-2356-430D-AA07-59B20DC234F8}">
            <xm:f>'C:\Users\ambh8176\Desktop\[RBI to NIST mapping-2.xlsx]Approach'!#REF!</xm:f>
            <x14:dxf>
              <fill>
                <patternFill>
                  <bgColor rgb="FF70AD47"/>
                </patternFill>
              </fill>
            </x14:dxf>
          </x14:cfRule>
          <x14:cfRule type="cellIs" priority="137" operator="equal" id="{E7FFBE79-E2FD-438D-8E2B-38E656475983}">
            <xm:f>'C:\Users\ambh8176\Desktop\[RBI to NIST mapping-2.xlsx]Approach'!#REF!</xm:f>
            <x14:dxf>
              <fill>
                <patternFill>
                  <bgColor rgb="FFA9D08E"/>
                </patternFill>
              </fill>
            </x14:dxf>
          </x14:cfRule>
          <x14:cfRule type="cellIs" priority="138" operator="equal" id="{6501134C-C318-48CB-8F36-2089174AEE7B}">
            <xm:f>'C:\Users\ambh8176\Desktop\[RBI to NIST mapping-2.xlsx]Approach'!#REF!</xm:f>
            <x14:dxf>
              <fill>
                <patternFill>
                  <bgColor rgb="FFFFD966"/>
                </patternFill>
              </fill>
            </x14:dxf>
          </x14:cfRule>
          <x14:cfRule type="cellIs" priority="139" operator="equal" id="{AC27BA49-F3E4-455E-B085-D96974B92445}">
            <xm:f>'C:\Users\ambh8176\Desktop\[RBI to NIST mapping-2.xlsx]Approach'!#REF!</xm:f>
            <x14:dxf>
              <fill>
                <patternFill>
                  <bgColor rgb="FFFCE4D6"/>
                </patternFill>
              </fill>
            </x14:dxf>
          </x14:cfRule>
          <x14:cfRule type="cellIs" priority="140" operator="equal" id="{91A2CFE0-04B6-4DA3-894D-86AA09D00D67}">
            <xm:f>'C:\Users\ambh8176\Desktop\[RBI to NIST mapping-2.xlsx]Approach'!#REF!</xm:f>
            <x14:dxf>
              <fill>
                <patternFill>
                  <bgColor rgb="FFF4B084"/>
                </patternFill>
              </fill>
            </x14:dxf>
          </x14:cfRule>
          <xm:sqref>D57</xm:sqref>
        </x14:conditionalFormatting>
        <x14:conditionalFormatting xmlns:xm="http://schemas.microsoft.com/office/excel/2006/main">
          <x14:cfRule type="cellIs" priority="126" operator="equal" id="{1030EE79-5987-4F20-B42B-4FACBD979F00}">
            <xm:f>'C:\Users\ambh8176\Desktop\[RBI to NIST mapping-2.xlsx]Approach'!#REF!</xm:f>
            <x14:dxf>
              <fill>
                <patternFill>
                  <bgColor rgb="FF70AD47"/>
                </patternFill>
              </fill>
            </x14:dxf>
          </x14:cfRule>
          <x14:cfRule type="cellIs" priority="127" operator="equal" id="{EC665F77-6254-4DA1-9801-B7B5D6274C9C}">
            <xm:f>'C:\Users\ambh8176\Desktop\[RBI to NIST mapping-2.xlsx]Approach'!#REF!</xm:f>
            <x14:dxf>
              <fill>
                <patternFill>
                  <bgColor rgb="FFA9D08E"/>
                </patternFill>
              </fill>
            </x14:dxf>
          </x14:cfRule>
          <x14:cfRule type="cellIs" priority="128" operator="equal" id="{9FD190C7-88EF-45C4-B566-AE9EADA7510F}">
            <xm:f>'C:\Users\ambh8176\Desktop\[RBI to NIST mapping-2.xlsx]Approach'!#REF!</xm:f>
            <x14:dxf>
              <fill>
                <patternFill>
                  <bgColor rgb="FFFFD966"/>
                </patternFill>
              </fill>
            </x14:dxf>
          </x14:cfRule>
          <x14:cfRule type="cellIs" priority="129" operator="equal" id="{2D39414D-DB60-46DC-A65D-D5C0035B422D}">
            <xm:f>'C:\Users\ambh8176\Desktop\[RBI to NIST mapping-2.xlsx]Approach'!#REF!</xm:f>
            <x14:dxf>
              <fill>
                <patternFill>
                  <bgColor rgb="FFFCE4D6"/>
                </patternFill>
              </fill>
            </x14:dxf>
          </x14:cfRule>
          <x14:cfRule type="cellIs" priority="130" operator="equal" id="{75CE55D0-20FA-4F7E-B905-180CCAAD1E24}">
            <xm:f>'C:\Users\ambh8176\Desktop\[RBI to NIST mapping-2.xlsx]Approach'!#REF!</xm:f>
            <x14:dxf>
              <fill>
                <patternFill>
                  <bgColor rgb="FFF4B084"/>
                </patternFill>
              </fill>
            </x14:dxf>
          </x14:cfRule>
          <xm:sqref>D58</xm:sqref>
        </x14:conditionalFormatting>
        <x14:conditionalFormatting xmlns:xm="http://schemas.microsoft.com/office/excel/2006/main">
          <x14:cfRule type="cellIs" priority="116" operator="equal" id="{620CC084-3DFE-4E30-8C99-FF55FA114EA2}">
            <xm:f>'C:\Users\ambh8176\Desktop\[RBI to NIST mapping-2.xlsx]Approach'!#REF!</xm:f>
            <x14:dxf>
              <fill>
                <patternFill>
                  <bgColor rgb="FF70AD47"/>
                </patternFill>
              </fill>
            </x14:dxf>
          </x14:cfRule>
          <x14:cfRule type="cellIs" priority="117" operator="equal" id="{241D9F69-6A7E-4B16-8E51-11B914698D45}">
            <xm:f>'C:\Users\ambh8176\Desktop\[RBI to NIST mapping-2.xlsx]Approach'!#REF!</xm:f>
            <x14:dxf>
              <fill>
                <patternFill>
                  <bgColor rgb="FFA9D08E"/>
                </patternFill>
              </fill>
            </x14:dxf>
          </x14:cfRule>
          <x14:cfRule type="cellIs" priority="118" operator="equal" id="{8A21643E-E608-4752-A8C7-C46D2743E77E}">
            <xm:f>'C:\Users\ambh8176\Desktop\[RBI to NIST mapping-2.xlsx]Approach'!#REF!</xm:f>
            <x14:dxf>
              <fill>
                <patternFill>
                  <bgColor rgb="FFFFD966"/>
                </patternFill>
              </fill>
            </x14:dxf>
          </x14:cfRule>
          <x14:cfRule type="cellIs" priority="119" operator="equal" id="{15F13966-B810-4160-B002-BC8EEC707734}">
            <xm:f>'C:\Users\ambh8176\Desktop\[RBI to NIST mapping-2.xlsx]Approach'!#REF!</xm:f>
            <x14:dxf>
              <fill>
                <patternFill>
                  <bgColor rgb="FFFCE4D6"/>
                </patternFill>
              </fill>
            </x14:dxf>
          </x14:cfRule>
          <x14:cfRule type="cellIs" priority="120" operator="equal" id="{99E1F8A5-2A55-4B9D-ADF4-BB199E8F223E}">
            <xm:f>'C:\Users\ambh8176\Desktop\[RBI to NIST mapping-2.xlsx]Approach'!#REF!</xm:f>
            <x14:dxf>
              <fill>
                <patternFill>
                  <bgColor rgb="FFF4B084"/>
                </patternFill>
              </fill>
            </x14:dxf>
          </x14:cfRule>
          <xm:sqref>C59</xm:sqref>
        </x14:conditionalFormatting>
        <x14:conditionalFormatting xmlns:xm="http://schemas.microsoft.com/office/excel/2006/main">
          <x14:cfRule type="cellIs" priority="106" operator="equal" id="{4872638D-8473-4941-9892-2E0B8031A2B0}">
            <xm:f>'C:\Users\ambh8176\Desktop\[RBI to NIST mapping-2.xlsx]Approach'!#REF!</xm:f>
            <x14:dxf>
              <fill>
                <patternFill>
                  <bgColor rgb="FF70AD47"/>
                </patternFill>
              </fill>
            </x14:dxf>
          </x14:cfRule>
          <x14:cfRule type="cellIs" priority="107" operator="equal" id="{C9067D8D-A833-4474-B7E7-7DDCA0AAF2FF}">
            <xm:f>'C:\Users\ambh8176\Desktop\[RBI to NIST mapping-2.xlsx]Approach'!#REF!</xm:f>
            <x14:dxf>
              <fill>
                <patternFill>
                  <bgColor rgb="FFA9D08E"/>
                </patternFill>
              </fill>
            </x14:dxf>
          </x14:cfRule>
          <x14:cfRule type="cellIs" priority="108" operator="equal" id="{5133EFA2-D334-4C84-95B2-050DDCCFE2E6}">
            <xm:f>'C:\Users\ambh8176\Desktop\[RBI to NIST mapping-2.xlsx]Approach'!#REF!</xm:f>
            <x14:dxf>
              <fill>
                <patternFill>
                  <bgColor rgb="FFFFD966"/>
                </patternFill>
              </fill>
            </x14:dxf>
          </x14:cfRule>
          <x14:cfRule type="cellIs" priority="109" operator="equal" id="{872FB2A3-B463-47A9-AB4C-43B140B57AB7}">
            <xm:f>'C:\Users\ambh8176\Desktop\[RBI to NIST mapping-2.xlsx]Approach'!#REF!</xm:f>
            <x14:dxf>
              <fill>
                <patternFill>
                  <bgColor rgb="FFFCE4D6"/>
                </patternFill>
              </fill>
            </x14:dxf>
          </x14:cfRule>
          <x14:cfRule type="cellIs" priority="110" operator="equal" id="{784A7293-6D0B-48DF-B2D5-39265DBE7F3D}">
            <xm:f>'C:\Users\ambh8176\Desktop\[RBI to NIST mapping-2.xlsx]Approach'!#REF!</xm:f>
            <x14:dxf>
              <fill>
                <patternFill>
                  <bgColor rgb="FFF4B084"/>
                </patternFill>
              </fill>
            </x14:dxf>
          </x14:cfRule>
          <xm:sqref>C60</xm:sqref>
        </x14:conditionalFormatting>
        <x14:conditionalFormatting xmlns:xm="http://schemas.microsoft.com/office/excel/2006/main">
          <x14:cfRule type="cellIs" priority="96" operator="equal" id="{92386A88-E349-4611-8427-AA6EED5BD01D}">
            <xm:f>'C:\Users\ambh8176\Desktop\[RBI to NIST mapping-2.xlsx]Approach'!#REF!</xm:f>
            <x14:dxf>
              <fill>
                <patternFill>
                  <bgColor rgb="FF70AD47"/>
                </patternFill>
              </fill>
            </x14:dxf>
          </x14:cfRule>
          <x14:cfRule type="cellIs" priority="97" operator="equal" id="{47CD1DC2-3CB7-4991-82CF-B7F16A28D2A9}">
            <xm:f>'C:\Users\ambh8176\Desktop\[RBI to NIST mapping-2.xlsx]Approach'!#REF!</xm:f>
            <x14:dxf>
              <fill>
                <patternFill>
                  <bgColor rgb="FFA9D08E"/>
                </patternFill>
              </fill>
            </x14:dxf>
          </x14:cfRule>
          <x14:cfRule type="cellIs" priority="98" operator="equal" id="{7094B501-9C4E-4543-AD2F-AADAD1216E89}">
            <xm:f>'C:\Users\ambh8176\Desktop\[RBI to NIST mapping-2.xlsx]Approach'!#REF!</xm:f>
            <x14:dxf>
              <fill>
                <patternFill>
                  <bgColor rgb="FFFFD966"/>
                </patternFill>
              </fill>
            </x14:dxf>
          </x14:cfRule>
          <x14:cfRule type="cellIs" priority="99" operator="equal" id="{302958D7-C883-4F71-8752-93716552711D}">
            <xm:f>'C:\Users\ambh8176\Desktop\[RBI to NIST mapping-2.xlsx]Approach'!#REF!</xm:f>
            <x14:dxf>
              <fill>
                <patternFill>
                  <bgColor rgb="FFFCE4D6"/>
                </patternFill>
              </fill>
            </x14:dxf>
          </x14:cfRule>
          <x14:cfRule type="cellIs" priority="100" operator="equal" id="{967BEA46-0B31-4D61-864F-FF65634119DB}">
            <xm:f>'C:\Users\ambh8176\Desktop\[RBI to NIST mapping-2.xlsx]Approach'!#REF!</xm:f>
            <x14:dxf>
              <fill>
                <patternFill>
                  <bgColor rgb="FFF4B084"/>
                </patternFill>
              </fill>
            </x14:dxf>
          </x14:cfRule>
          <xm:sqref>C56</xm:sqref>
        </x14:conditionalFormatting>
        <x14:conditionalFormatting xmlns:xm="http://schemas.microsoft.com/office/excel/2006/main">
          <x14:cfRule type="cellIs" priority="86" operator="equal" id="{FB12443A-B643-4D9A-9520-8B622750F77C}">
            <xm:f>'C:\Users\ambh8176\Desktop\[RBI to NIST mapping-2.xlsx]Approach'!#REF!</xm:f>
            <x14:dxf>
              <fill>
                <patternFill>
                  <bgColor rgb="FF70AD47"/>
                </patternFill>
              </fill>
            </x14:dxf>
          </x14:cfRule>
          <x14:cfRule type="cellIs" priority="87" operator="equal" id="{F26EBB97-A393-45E3-A9ED-CFA240C47332}">
            <xm:f>'C:\Users\ambh8176\Desktop\[RBI to NIST mapping-2.xlsx]Approach'!#REF!</xm:f>
            <x14:dxf>
              <fill>
                <patternFill>
                  <bgColor rgb="FFA9D08E"/>
                </patternFill>
              </fill>
            </x14:dxf>
          </x14:cfRule>
          <x14:cfRule type="cellIs" priority="88" operator="equal" id="{95AE20A2-0FC8-4821-8736-9BF4A687D1C4}">
            <xm:f>'C:\Users\ambh8176\Desktop\[RBI to NIST mapping-2.xlsx]Approach'!#REF!</xm:f>
            <x14:dxf>
              <fill>
                <patternFill>
                  <bgColor rgb="FFFFD966"/>
                </patternFill>
              </fill>
            </x14:dxf>
          </x14:cfRule>
          <x14:cfRule type="cellIs" priority="89" operator="equal" id="{109D5BB7-769A-4888-ABAE-50D5838EA00B}">
            <xm:f>'C:\Users\ambh8176\Desktop\[RBI to NIST mapping-2.xlsx]Approach'!#REF!</xm:f>
            <x14:dxf>
              <fill>
                <patternFill>
                  <bgColor rgb="FFFCE4D6"/>
                </patternFill>
              </fill>
            </x14:dxf>
          </x14:cfRule>
          <x14:cfRule type="cellIs" priority="90" operator="equal" id="{472FF5DC-EC5A-4E49-945B-9872CCD2B8E7}">
            <xm:f>'C:\Users\ambh8176\Desktop\[RBI to NIST mapping-2.xlsx]Approach'!#REF!</xm:f>
            <x14:dxf>
              <fill>
                <patternFill>
                  <bgColor rgb="FFF4B084"/>
                </patternFill>
              </fill>
            </x14:dxf>
          </x14:cfRule>
          <xm:sqref>C57</xm:sqref>
        </x14:conditionalFormatting>
        <x14:conditionalFormatting xmlns:xm="http://schemas.microsoft.com/office/excel/2006/main">
          <x14:cfRule type="cellIs" priority="76" operator="equal" id="{0730742B-CED6-4A47-9D68-9BAA0C6CA3AC}">
            <xm:f>'C:\Users\ambh8176\Desktop\[RBI to NIST mapping-2.xlsx]Approach'!#REF!</xm:f>
            <x14:dxf>
              <fill>
                <patternFill>
                  <bgColor rgb="FF70AD47"/>
                </patternFill>
              </fill>
            </x14:dxf>
          </x14:cfRule>
          <x14:cfRule type="cellIs" priority="77" operator="equal" id="{FB8E522B-9B49-4E47-8BE9-9E8CB0132511}">
            <xm:f>'C:\Users\ambh8176\Desktop\[RBI to NIST mapping-2.xlsx]Approach'!#REF!</xm:f>
            <x14:dxf>
              <fill>
                <patternFill>
                  <bgColor rgb="FFA9D08E"/>
                </patternFill>
              </fill>
            </x14:dxf>
          </x14:cfRule>
          <x14:cfRule type="cellIs" priority="78" operator="equal" id="{1E997C9B-1874-4F9D-895D-0D44A5407F74}">
            <xm:f>'C:\Users\ambh8176\Desktop\[RBI to NIST mapping-2.xlsx]Approach'!#REF!</xm:f>
            <x14:dxf>
              <fill>
                <patternFill>
                  <bgColor rgb="FFFFD966"/>
                </patternFill>
              </fill>
            </x14:dxf>
          </x14:cfRule>
          <x14:cfRule type="cellIs" priority="79" operator="equal" id="{DC131A87-6622-40E1-8360-33E78FF79B10}">
            <xm:f>'C:\Users\ambh8176\Desktop\[RBI to NIST mapping-2.xlsx]Approach'!#REF!</xm:f>
            <x14:dxf>
              <fill>
                <patternFill>
                  <bgColor rgb="FFFCE4D6"/>
                </patternFill>
              </fill>
            </x14:dxf>
          </x14:cfRule>
          <x14:cfRule type="cellIs" priority="80" operator="equal" id="{84DDEABF-A799-4342-A799-627448812636}">
            <xm:f>'C:\Users\ambh8176\Desktop\[RBI to NIST mapping-2.xlsx]Approach'!#REF!</xm:f>
            <x14:dxf>
              <fill>
                <patternFill>
                  <bgColor rgb="FFF4B084"/>
                </patternFill>
              </fill>
            </x14:dxf>
          </x14:cfRule>
          <xm:sqref>C58</xm:sqref>
        </x14:conditionalFormatting>
        <x14:conditionalFormatting xmlns:xm="http://schemas.microsoft.com/office/excel/2006/main">
          <x14:cfRule type="cellIs" priority="6" operator="equal" id="{905FEDD2-4056-4C80-8669-44590F138E41}">
            <xm:f>'C:\Users\ambh8176\Desktop\[RBI to NIST mapping-2.xlsx]Approach'!#REF!</xm:f>
            <x14:dxf>
              <fill>
                <patternFill>
                  <bgColor rgb="FF70AD47"/>
                </patternFill>
              </fill>
            </x14:dxf>
          </x14:cfRule>
          <x14:cfRule type="cellIs" priority="7" operator="equal" id="{7C50C441-97E8-4F2A-BB06-F5EC1E773F37}">
            <xm:f>'C:\Users\ambh8176\Desktop\[RBI to NIST mapping-2.xlsx]Approach'!#REF!</xm:f>
            <x14:dxf>
              <fill>
                <patternFill>
                  <bgColor rgb="FFA9D08E"/>
                </patternFill>
              </fill>
            </x14:dxf>
          </x14:cfRule>
          <x14:cfRule type="cellIs" priority="8" operator="equal" id="{0F7639B6-5C48-44C9-A61F-DC5D4DD09444}">
            <xm:f>'C:\Users\ambh8176\Desktop\[RBI to NIST mapping-2.xlsx]Approach'!#REF!</xm:f>
            <x14:dxf>
              <fill>
                <patternFill>
                  <bgColor rgb="FFFFD966"/>
                </patternFill>
              </fill>
            </x14:dxf>
          </x14:cfRule>
          <x14:cfRule type="cellIs" priority="9" operator="equal" id="{B3EC7799-B7C2-4CA0-9EA6-776EE39724B1}">
            <xm:f>'C:\Users\ambh8176\Desktop\[RBI to NIST mapping-2.xlsx]Approach'!#REF!</xm:f>
            <x14:dxf>
              <fill>
                <patternFill>
                  <bgColor rgb="FFFCE4D6"/>
                </patternFill>
              </fill>
            </x14:dxf>
          </x14:cfRule>
          <x14:cfRule type="cellIs" priority="10" operator="equal" id="{B50EE3E8-F2CA-40C0-A21F-3BC85747D685}">
            <xm:f>'C:\Users\ambh8176\Desktop\[RBI to NIST mapping-2.xlsx]Approach'!#REF!</xm:f>
            <x14:dxf>
              <fill>
                <patternFill>
                  <bgColor rgb="FFF4B084"/>
                </patternFill>
              </fill>
            </x14:dxf>
          </x14:cfRule>
          <xm:sqref>E67</xm:sqref>
        </x14:conditionalFormatting>
        <x14:conditionalFormatting xmlns:xm="http://schemas.microsoft.com/office/excel/2006/main">
          <x14:cfRule type="cellIs" priority="66" operator="equal" id="{3A2E7696-BD1B-47BB-A1A4-29B7A33DE215}">
            <xm:f>'C:\Users\ambh8176\Desktop\[RBI to NIST mapping-2.xlsx]Approach'!#REF!</xm:f>
            <x14:dxf>
              <fill>
                <patternFill>
                  <bgColor rgb="FF70AD47"/>
                </patternFill>
              </fill>
            </x14:dxf>
          </x14:cfRule>
          <x14:cfRule type="cellIs" priority="67" operator="equal" id="{721E5053-5B9E-4DB6-B8E4-45812DFD170C}">
            <xm:f>'C:\Users\ambh8176\Desktop\[RBI to NIST mapping-2.xlsx]Approach'!#REF!</xm:f>
            <x14:dxf>
              <fill>
                <patternFill>
                  <bgColor rgb="FFA9D08E"/>
                </patternFill>
              </fill>
            </x14:dxf>
          </x14:cfRule>
          <x14:cfRule type="cellIs" priority="68" operator="equal" id="{5AE878C4-B0F7-4567-86EE-197555181059}">
            <xm:f>'C:\Users\ambh8176\Desktop\[RBI to NIST mapping-2.xlsx]Approach'!#REF!</xm:f>
            <x14:dxf>
              <fill>
                <patternFill>
                  <bgColor rgb="FFFFD966"/>
                </patternFill>
              </fill>
            </x14:dxf>
          </x14:cfRule>
          <x14:cfRule type="cellIs" priority="69" operator="equal" id="{4B9AE4FB-89C3-46C2-BEF0-58AFA604120E}">
            <xm:f>'C:\Users\ambh8176\Desktop\[RBI to NIST mapping-2.xlsx]Approach'!#REF!</xm:f>
            <x14:dxf>
              <fill>
                <patternFill>
                  <bgColor rgb="FFFCE4D6"/>
                </patternFill>
              </fill>
            </x14:dxf>
          </x14:cfRule>
          <x14:cfRule type="cellIs" priority="70" operator="equal" id="{08EC7000-4297-4E98-A020-C05BBE3E8D67}">
            <xm:f>'C:\Users\ambh8176\Desktop\[RBI to NIST mapping-2.xlsx]Approach'!#REF!</xm:f>
            <x14:dxf>
              <fill>
                <patternFill>
                  <bgColor rgb="FFF4B084"/>
                </patternFill>
              </fill>
            </x14:dxf>
          </x14:cfRule>
          <xm:sqref>D68</xm:sqref>
        </x14:conditionalFormatting>
        <x14:conditionalFormatting xmlns:xm="http://schemas.microsoft.com/office/excel/2006/main">
          <x14:cfRule type="cellIs" priority="56" operator="equal" id="{848DDF91-5458-4439-B25F-41828B770A68}">
            <xm:f>'C:\Users\ambh8176\Desktop\[RBI to NIST mapping-2.xlsx]Approach'!#REF!</xm:f>
            <x14:dxf>
              <fill>
                <patternFill>
                  <bgColor rgb="FF70AD47"/>
                </patternFill>
              </fill>
            </x14:dxf>
          </x14:cfRule>
          <x14:cfRule type="cellIs" priority="57" operator="equal" id="{82651C72-3F6E-4EE2-9F5B-4634EA5232A3}">
            <xm:f>'C:\Users\ambh8176\Desktop\[RBI to NIST mapping-2.xlsx]Approach'!#REF!</xm:f>
            <x14:dxf>
              <fill>
                <patternFill>
                  <bgColor rgb="FFA9D08E"/>
                </patternFill>
              </fill>
            </x14:dxf>
          </x14:cfRule>
          <x14:cfRule type="cellIs" priority="58" operator="equal" id="{1CBB8D85-1A39-411A-96FC-EB9069586CCA}">
            <xm:f>'C:\Users\ambh8176\Desktop\[RBI to NIST mapping-2.xlsx]Approach'!#REF!</xm:f>
            <x14:dxf>
              <fill>
                <patternFill>
                  <bgColor rgb="FFFFD966"/>
                </patternFill>
              </fill>
            </x14:dxf>
          </x14:cfRule>
          <x14:cfRule type="cellIs" priority="59" operator="equal" id="{FFCD58F9-230A-4843-B5E9-57D3B661527B}">
            <xm:f>'C:\Users\ambh8176\Desktop\[RBI to NIST mapping-2.xlsx]Approach'!#REF!</xm:f>
            <x14:dxf>
              <fill>
                <patternFill>
                  <bgColor rgb="FFFCE4D6"/>
                </patternFill>
              </fill>
            </x14:dxf>
          </x14:cfRule>
          <x14:cfRule type="cellIs" priority="60" operator="equal" id="{0D593A15-B40F-43CC-B104-860036125C4A}">
            <xm:f>'C:\Users\ambh8176\Desktop\[RBI to NIST mapping-2.xlsx]Approach'!#REF!</xm:f>
            <x14:dxf>
              <fill>
                <patternFill>
                  <bgColor rgb="FFF4B084"/>
                </patternFill>
              </fill>
            </x14:dxf>
          </x14:cfRule>
          <xm:sqref>E68</xm:sqref>
        </x14:conditionalFormatting>
        <x14:conditionalFormatting xmlns:xm="http://schemas.microsoft.com/office/excel/2006/main">
          <x14:cfRule type="cellIs" priority="46" operator="equal" id="{054DC991-D298-44DD-8EF7-2D0DA0DDCFD7}">
            <xm:f>'C:\Users\ambh8176\Desktop\[RBI to NIST mapping-2.xlsx]Approach'!#REF!</xm:f>
            <x14:dxf>
              <fill>
                <patternFill>
                  <bgColor rgb="FF70AD47"/>
                </patternFill>
              </fill>
            </x14:dxf>
          </x14:cfRule>
          <x14:cfRule type="cellIs" priority="47" operator="equal" id="{F2EB69F7-F2AA-4973-82D3-AE0070E9E377}">
            <xm:f>'C:\Users\ambh8176\Desktop\[RBI to NIST mapping-2.xlsx]Approach'!#REF!</xm:f>
            <x14:dxf>
              <fill>
                <patternFill>
                  <bgColor rgb="FFA9D08E"/>
                </patternFill>
              </fill>
            </x14:dxf>
          </x14:cfRule>
          <x14:cfRule type="cellIs" priority="48" operator="equal" id="{5A96E3D8-DCCE-4E2C-BCD4-E5C0146DB589}">
            <xm:f>'C:\Users\ambh8176\Desktop\[RBI to NIST mapping-2.xlsx]Approach'!#REF!</xm:f>
            <x14:dxf>
              <fill>
                <patternFill>
                  <bgColor rgb="FFFFD966"/>
                </patternFill>
              </fill>
            </x14:dxf>
          </x14:cfRule>
          <x14:cfRule type="cellIs" priority="49" operator="equal" id="{23A87C16-752A-419C-8D0D-F53A430F61DE}">
            <xm:f>'C:\Users\ambh8176\Desktop\[RBI to NIST mapping-2.xlsx]Approach'!#REF!</xm:f>
            <x14:dxf>
              <fill>
                <patternFill>
                  <bgColor rgb="FFFCE4D6"/>
                </patternFill>
              </fill>
            </x14:dxf>
          </x14:cfRule>
          <x14:cfRule type="cellIs" priority="50" operator="equal" id="{265C328B-05BB-4722-A947-1E0C4FD28FAA}">
            <xm:f>'C:\Users\ambh8176\Desktop\[RBI to NIST mapping-2.xlsx]Approach'!#REF!</xm:f>
            <x14:dxf>
              <fill>
                <patternFill>
                  <bgColor rgb="FFF4B084"/>
                </patternFill>
              </fill>
            </x14:dxf>
          </x14:cfRule>
          <xm:sqref>F68</xm:sqref>
        </x14:conditionalFormatting>
        <x14:conditionalFormatting xmlns:xm="http://schemas.microsoft.com/office/excel/2006/main">
          <x14:cfRule type="cellIs" priority="36" operator="equal" id="{B631DB79-7ED6-413B-B62E-05B26A8F22B5}">
            <xm:f>'C:\Users\ambh8176\Desktop\[RBI to NIST mapping-2.xlsx]Approach'!#REF!</xm:f>
            <x14:dxf>
              <fill>
                <patternFill>
                  <bgColor rgb="FF70AD47"/>
                </patternFill>
              </fill>
            </x14:dxf>
          </x14:cfRule>
          <x14:cfRule type="cellIs" priority="37" operator="equal" id="{7F146F06-4FC1-4CBE-8741-C9D13D5123DB}">
            <xm:f>'C:\Users\ambh8176\Desktop\[RBI to NIST mapping-2.xlsx]Approach'!#REF!</xm:f>
            <x14:dxf>
              <fill>
                <patternFill>
                  <bgColor rgb="FFA9D08E"/>
                </patternFill>
              </fill>
            </x14:dxf>
          </x14:cfRule>
          <x14:cfRule type="cellIs" priority="38" operator="equal" id="{56FA421B-3A03-404E-910D-5C04DF7648BD}">
            <xm:f>'C:\Users\ambh8176\Desktop\[RBI to NIST mapping-2.xlsx]Approach'!#REF!</xm:f>
            <x14:dxf>
              <fill>
                <patternFill>
                  <bgColor rgb="FFFFD966"/>
                </patternFill>
              </fill>
            </x14:dxf>
          </x14:cfRule>
          <x14:cfRule type="cellIs" priority="39" operator="equal" id="{B1BD4C80-94BE-4F19-BF5A-A54B80D2767A}">
            <xm:f>'C:\Users\ambh8176\Desktop\[RBI to NIST mapping-2.xlsx]Approach'!#REF!</xm:f>
            <x14:dxf>
              <fill>
                <patternFill>
                  <bgColor rgb="FFFCE4D6"/>
                </patternFill>
              </fill>
            </x14:dxf>
          </x14:cfRule>
          <x14:cfRule type="cellIs" priority="40" operator="equal" id="{6D821599-78EC-4CA2-9EE0-E344012AB0EA}">
            <xm:f>'C:\Users\ambh8176\Desktop\[RBI to NIST mapping-2.xlsx]Approach'!#REF!</xm:f>
            <x14:dxf>
              <fill>
                <patternFill>
                  <bgColor rgb="FFF4B084"/>
                </patternFill>
              </fill>
            </x14:dxf>
          </x14:cfRule>
          <xm:sqref>G68</xm:sqref>
        </x14:conditionalFormatting>
        <x14:conditionalFormatting xmlns:xm="http://schemas.microsoft.com/office/excel/2006/main">
          <x14:cfRule type="cellIs" priority="26" operator="equal" id="{339F239E-73E7-40BE-A090-3F12CE0D6A5D}">
            <xm:f>'C:\Users\ambh8176\Desktop\[RBI to NIST mapping-2.xlsx]Approach'!#REF!</xm:f>
            <x14:dxf>
              <fill>
                <patternFill>
                  <bgColor rgb="FF70AD47"/>
                </patternFill>
              </fill>
            </x14:dxf>
          </x14:cfRule>
          <x14:cfRule type="cellIs" priority="27" operator="equal" id="{C9E330C6-671B-4CDE-BF02-357639A5CF41}">
            <xm:f>'C:\Users\ambh8176\Desktop\[RBI to NIST mapping-2.xlsx]Approach'!#REF!</xm:f>
            <x14:dxf>
              <fill>
                <patternFill>
                  <bgColor rgb="FFA9D08E"/>
                </patternFill>
              </fill>
            </x14:dxf>
          </x14:cfRule>
          <x14:cfRule type="cellIs" priority="28" operator="equal" id="{BFA68837-AB7B-4E09-A1A5-BA3219476279}">
            <xm:f>'C:\Users\ambh8176\Desktop\[RBI to NIST mapping-2.xlsx]Approach'!#REF!</xm:f>
            <x14:dxf>
              <fill>
                <patternFill>
                  <bgColor rgb="FFFFD966"/>
                </patternFill>
              </fill>
            </x14:dxf>
          </x14:cfRule>
          <x14:cfRule type="cellIs" priority="29" operator="equal" id="{4ED93704-5915-416D-9260-E77602EBC1C6}">
            <xm:f>'C:\Users\ambh8176\Desktop\[RBI to NIST mapping-2.xlsx]Approach'!#REF!</xm:f>
            <x14:dxf>
              <fill>
                <patternFill>
                  <bgColor rgb="FFFCE4D6"/>
                </patternFill>
              </fill>
            </x14:dxf>
          </x14:cfRule>
          <x14:cfRule type="cellIs" priority="30" operator="equal" id="{9BC621CA-F2ED-4418-8C34-20FC9D52C2A6}">
            <xm:f>'C:\Users\ambh8176\Desktop\[RBI to NIST mapping-2.xlsx]Approach'!#REF!</xm:f>
            <x14:dxf>
              <fill>
                <patternFill>
                  <bgColor rgb="FFF4B084"/>
                </patternFill>
              </fill>
            </x14:dxf>
          </x14:cfRule>
          <xm:sqref>C66:C67</xm:sqref>
        </x14:conditionalFormatting>
        <x14:conditionalFormatting xmlns:xm="http://schemas.microsoft.com/office/excel/2006/main">
          <x14:cfRule type="cellIs" priority="16" operator="equal" id="{44F2457A-E032-456A-B3DC-B0D1CCBD2329}">
            <xm:f>'C:\Users\ambh8176\Desktop\[RBI to NIST mapping-2.xlsx]Approach'!#REF!</xm:f>
            <x14:dxf>
              <fill>
                <patternFill>
                  <bgColor rgb="FF70AD47"/>
                </patternFill>
              </fill>
            </x14:dxf>
          </x14:cfRule>
          <x14:cfRule type="cellIs" priority="17" operator="equal" id="{3423B298-F32D-4FC2-89CA-4FD1FEF5D1DC}">
            <xm:f>'C:\Users\ambh8176\Desktop\[RBI to NIST mapping-2.xlsx]Approach'!#REF!</xm:f>
            <x14:dxf>
              <fill>
                <patternFill>
                  <bgColor rgb="FFA9D08E"/>
                </patternFill>
              </fill>
            </x14:dxf>
          </x14:cfRule>
          <x14:cfRule type="cellIs" priority="18" operator="equal" id="{B6556B1D-456A-4373-9485-C6E26A38C759}">
            <xm:f>'C:\Users\ambh8176\Desktop\[RBI to NIST mapping-2.xlsx]Approach'!#REF!</xm:f>
            <x14:dxf>
              <fill>
                <patternFill>
                  <bgColor rgb="FFFFD966"/>
                </patternFill>
              </fill>
            </x14:dxf>
          </x14:cfRule>
          <x14:cfRule type="cellIs" priority="19" operator="equal" id="{80CAC0CE-FEF3-4DDF-8FD2-119273D6AA1F}">
            <xm:f>'C:\Users\ambh8176\Desktop\[RBI to NIST mapping-2.xlsx]Approach'!#REF!</xm:f>
            <x14:dxf>
              <fill>
                <patternFill>
                  <bgColor rgb="FFFCE4D6"/>
                </patternFill>
              </fill>
            </x14:dxf>
          </x14:cfRule>
          <x14:cfRule type="cellIs" priority="20" operator="equal" id="{B3A582CD-A7BE-4C86-BA37-DC484CD45982}">
            <xm:f>'C:\Users\ambh8176\Desktop\[RBI to NIST mapping-2.xlsx]Approach'!#REF!</xm:f>
            <x14:dxf>
              <fill>
                <patternFill>
                  <bgColor rgb="FFF4B084"/>
                </patternFill>
              </fill>
            </x14:dxf>
          </x14:cfRule>
          <xm:sqref>D67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7"/>
  <sheetViews>
    <sheetView topLeftCell="A112" zoomScale="115" zoomScaleNormal="115" workbookViewId="0">
      <selection activeCell="E269" sqref="E269"/>
    </sheetView>
  </sheetViews>
  <sheetFormatPr defaultColWidth="12.5703125" defaultRowHeight="15" x14ac:dyDescent="0.25"/>
  <cols>
    <col min="1" max="1" width="16.42578125" customWidth="1"/>
    <col min="2" max="2" width="41.28515625" customWidth="1"/>
    <col min="3" max="3" width="42.140625" customWidth="1"/>
    <col min="4" max="5" width="62.42578125" customWidth="1"/>
  </cols>
  <sheetData>
    <row r="1" spans="1:5" ht="15.75" thickBot="1" x14ac:dyDescent="0.3">
      <c r="A1" s="48" t="s">
        <v>65</v>
      </c>
      <c r="B1" s="49" t="s">
        <v>2</v>
      </c>
      <c r="C1" s="49" t="s">
        <v>66</v>
      </c>
      <c r="D1" s="49" t="s">
        <v>67</v>
      </c>
      <c r="E1" s="76" t="s">
        <v>68</v>
      </c>
    </row>
    <row r="2" spans="1:5" x14ac:dyDescent="0.25">
      <c r="A2" s="179" t="s">
        <v>69</v>
      </c>
      <c r="B2" s="163" t="s">
        <v>70</v>
      </c>
      <c r="C2" s="161" t="s">
        <v>71</v>
      </c>
      <c r="D2" s="50" t="s">
        <v>72</v>
      </c>
      <c r="E2" s="77"/>
    </row>
    <row r="3" spans="1:5" x14ac:dyDescent="0.25">
      <c r="A3" s="173"/>
      <c r="B3" s="164"/>
      <c r="C3" s="166"/>
      <c r="D3" s="50" t="s">
        <v>73</v>
      </c>
      <c r="E3" s="77"/>
    </row>
    <row r="4" spans="1:5" x14ac:dyDescent="0.25">
      <c r="A4" s="173"/>
      <c r="B4" s="164"/>
      <c r="C4" s="166"/>
      <c r="D4" s="50" t="s">
        <v>74</v>
      </c>
      <c r="E4" s="77" t="s">
        <v>75</v>
      </c>
    </row>
    <row r="5" spans="1:5" ht="25.5" x14ac:dyDescent="0.25">
      <c r="A5" s="173"/>
      <c r="B5" s="164"/>
      <c r="C5" s="166"/>
      <c r="D5" s="80" t="s">
        <v>76</v>
      </c>
      <c r="E5" s="77" t="s">
        <v>77</v>
      </c>
    </row>
    <row r="6" spans="1:5" x14ac:dyDescent="0.25">
      <c r="A6" s="173"/>
      <c r="B6" s="164"/>
      <c r="C6" s="166"/>
      <c r="D6" s="50" t="s">
        <v>78</v>
      </c>
      <c r="E6" s="77"/>
    </row>
    <row r="7" spans="1:5" ht="15.75" thickBot="1" x14ac:dyDescent="0.3">
      <c r="A7" s="173"/>
      <c r="B7" s="164"/>
      <c r="C7" s="162"/>
      <c r="D7" s="51" t="s">
        <v>79</v>
      </c>
      <c r="E7" s="77"/>
    </row>
    <row r="8" spans="1:5" x14ac:dyDescent="0.25">
      <c r="A8" s="173"/>
      <c r="B8" s="164"/>
      <c r="C8" s="161" t="s">
        <v>80</v>
      </c>
      <c r="D8" s="50" t="s">
        <v>81</v>
      </c>
    </row>
    <row r="9" spans="1:5" x14ac:dyDescent="0.25">
      <c r="A9" s="173"/>
      <c r="B9" s="164"/>
      <c r="C9" s="166"/>
      <c r="D9" s="50" t="s">
        <v>82</v>
      </c>
      <c r="E9" s="77"/>
    </row>
    <row r="10" spans="1:5" ht="25.5" x14ac:dyDescent="0.25">
      <c r="A10" s="173"/>
      <c r="B10" s="164"/>
      <c r="C10" s="166"/>
      <c r="D10" s="50" t="s">
        <v>74</v>
      </c>
      <c r="E10" s="77" t="s">
        <v>83</v>
      </c>
    </row>
    <row r="11" spans="1:5" x14ac:dyDescent="0.25">
      <c r="A11" s="173"/>
      <c r="B11" s="164"/>
      <c r="C11" s="166"/>
      <c r="D11" s="50" t="s">
        <v>76</v>
      </c>
      <c r="E11" s="77"/>
    </row>
    <row r="12" spans="1:5" x14ac:dyDescent="0.25">
      <c r="A12" s="173"/>
      <c r="B12" s="164"/>
      <c r="C12" s="166"/>
      <c r="D12" s="50" t="s">
        <v>78</v>
      </c>
      <c r="E12" s="77"/>
    </row>
    <row r="13" spans="1:5" ht="15.75" thickBot="1" x14ac:dyDescent="0.3">
      <c r="A13" s="173"/>
      <c r="B13" s="164"/>
      <c r="C13" s="162"/>
      <c r="D13" s="51" t="s">
        <v>79</v>
      </c>
      <c r="E13" s="77"/>
    </row>
    <row r="14" spans="1:5" x14ac:dyDescent="0.25">
      <c r="A14" s="173"/>
      <c r="B14" s="164"/>
      <c r="C14" s="161" t="s">
        <v>84</v>
      </c>
      <c r="D14" s="52" t="s">
        <v>85</v>
      </c>
      <c r="E14" s="77"/>
    </row>
    <row r="15" spans="1:5" x14ac:dyDescent="0.25">
      <c r="A15" s="173"/>
      <c r="B15" s="164"/>
      <c r="C15" s="166"/>
      <c r="D15" s="52" t="s">
        <v>86</v>
      </c>
      <c r="E15" s="77"/>
    </row>
    <row r="16" spans="1:5" x14ac:dyDescent="0.25">
      <c r="A16" s="173"/>
      <c r="B16" s="164"/>
      <c r="C16" s="166"/>
      <c r="D16" s="52" t="s">
        <v>87</v>
      </c>
      <c r="E16" s="77"/>
    </row>
    <row r="17" spans="1:5" x14ac:dyDescent="0.25">
      <c r="A17" s="173"/>
      <c r="B17" s="164"/>
      <c r="C17" s="166"/>
      <c r="D17" s="52" t="s">
        <v>88</v>
      </c>
      <c r="E17" s="77"/>
    </row>
    <row r="18" spans="1:5" ht="15.75" thickBot="1" x14ac:dyDescent="0.3">
      <c r="A18" s="173"/>
      <c r="B18" s="164"/>
      <c r="C18" s="162"/>
      <c r="D18" s="53" t="s">
        <v>89</v>
      </c>
      <c r="E18" s="77"/>
    </row>
    <row r="19" spans="1:5" x14ac:dyDescent="0.25">
      <c r="A19" s="173"/>
      <c r="B19" s="164"/>
      <c r="C19" s="161" t="s">
        <v>90</v>
      </c>
      <c r="D19" s="52" t="s">
        <v>91</v>
      </c>
      <c r="E19" s="77"/>
    </row>
    <row r="20" spans="1:5" x14ac:dyDescent="0.25">
      <c r="A20" s="173"/>
      <c r="B20" s="164"/>
      <c r="C20" s="166"/>
      <c r="D20" s="52" t="s">
        <v>92</v>
      </c>
      <c r="E20" s="77"/>
    </row>
    <row r="21" spans="1:5" ht="15.75" thickBot="1" x14ac:dyDescent="0.3">
      <c r="A21" s="173"/>
      <c r="B21" s="164"/>
      <c r="C21" s="162"/>
      <c r="D21" s="53" t="s">
        <v>93</v>
      </c>
      <c r="E21" s="77"/>
    </row>
    <row r="22" spans="1:5" x14ac:dyDescent="0.25">
      <c r="A22" s="173"/>
      <c r="B22" s="164"/>
      <c r="C22" s="161" t="s">
        <v>94</v>
      </c>
      <c r="D22" s="52" t="s">
        <v>95</v>
      </c>
    </row>
    <row r="23" spans="1:5" ht="25.5" x14ac:dyDescent="0.25">
      <c r="A23" s="173"/>
      <c r="B23" s="164"/>
      <c r="C23" s="166"/>
      <c r="D23" s="52" t="s">
        <v>96</v>
      </c>
      <c r="E23" s="77" t="s">
        <v>97</v>
      </c>
    </row>
    <row r="24" spans="1:5" x14ac:dyDescent="0.25">
      <c r="A24" s="173"/>
      <c r="B24" s="164"/>
      <c r="C24" s="166"/>
      <c r="D24" s="52" t="s">
        <v>98</v>
      </c>
      <c r="E24" s="77"/>
    </row>
    <row r="25" spans="1:5" ht="15.75" thickBot="1" x14ac:dyDescent="0.3">
      <c r="A25" s="173"/>
      <c r="B25" s="164"/>
      <c r="C25" s="162"/>
      <c r="D25" s="53" t="s">
        <v>99</v>
      </c>
      <c r="E25" s="77"/>
    </row>
    <row r="26" spans="1:5" x14ac:dyDescent="0.25">
      <c r="A26" s="173"/>
      <c r="B26" s="164"/>
      <c r="C26" s="161" t="s">
        <v>100</v>
      </c>
      <c r="D26" s="52" t="s">
        <v>101</v>
      </c>
      <c r="E26" s="77"/>
    </row>
    <row r="27" spans="1:5" ht="25.5" x14ac:dyDescent="0.25">
      <c r="A27" s="173"/>
      <c r="B27" s="164"/>
      <c r="C27" s="166"/>
      <c r="D27" s="52" t="s">
        <v>102</v>
      </c>
      <c r="E27" s="77" t="s">
        <v>103</v>
      </c>
    </row>
    <row r="28" spans="1:5" x14ac:dyDescent="0.25">
      <c r="A28" s="173"/>
      <c r="B28" s="164"/>
      <c r="C28" s="166"/>
      <c r="D28" s="54" t="s">
        <v>104</v>
      </c>
      <c r="E28" s="78"/>
    </row>
    <row r="29" spans="1:5" ht="15.75" thickBot="1" x14ac:dyDescent="0.3">
      <c r="A29" s="173"/>
      <c r="B29" s="165"/>
      <c r="C29" s="162"/>
      <c r="D29" s="53" t="s">
        <v>105</v>
      </c>
      <c r="E29" s="77"/>
    </row>
    <row r="30" spans="1:5" x14ac:dyDescent="0.25">
      <c r="A30" s="173"/>
      <c r="B30" s="163" t="s">
        <v>106</v>
      </c>
      <c r="C30" s="161" t="s">
        <v>107</v>
      </c>
      <c r="D30" s="52" t="s">
        <v>108</v>
      </c>
      <c r="E30" s="77"/>
    </row>
    <row r="31" spans="1:5" x14ac:dyDescent="0.25">
      <c r="A31" s="173"/>
      <c r="B31" s="164"/>
      <c r="C31" s="166"/>
      <c r="D31" s="52" t="s">
        <v>109</v>
      </c>
      <c r="E31" s="77"/>
    </row>
    <row r="32" spans="1:5" ht="15.75" thickBot="1" x14ac:dyDescent="0.3">
      <c r="A32" s="173"/>
      <c r="B32" s="164"/>
      <c r="C32" s="162"/>
      <c r="D32" s="53" t="s">
        <v>110</v>
      </c>
      <c r="E32" s="77"/>
    </row>
    <row r="33" spans="1:5" ht="18.95" customHeight="1" x14ac:dyDescent="0.25">
      <c r="A33" s="173"/>
      <c r="B33" s="164"/>
      <c r="C33" s="161" t="s">
        <v>111</v>
      </c>
      <c r="D33" s="54" t="s">
        <v>112</v>
      </c>
      <c r="E33" s="78"/>
    </row>
    <row r="34" spans="1:5" ht="18.95" customHeight="1" thickBot="1" x14ac:dyDescent="0.3">
      <c r="A34" s="173"/>
      <c r="B34" s="164"/>
      <c r="C34" s="162"/>
      <c r="D34" s="53" t="s">
        <v>113</v>
      </c>
      <c r="E34" s="77"/>
    </row>
    <row r="35" spans="1:5" x14ac:dyDescent="0.25">
      <c r="A35" s="173"/>
      <c r="B35" s="164"/>
      <c r="C35" s="161" t="s">
        <v>114</v>
      </c>
      <c r="D35" s="54" t="s">
        <v>115</v>
      </c>
      <c r="E35" s="78"/>
    </row>
    <row r="36" spans="1:5" x14ac:dyDescent="0.25">
      <c r="A36" s="173"/>
      <c r="B36" s="164"/>
      <c r="C36" s="166"/>
      <c r="D36" s="54" t="s">
        <v>116</v>
      </c>
      <c r="E36" s="78"/>
    </row>
    <row r="37" spans="1:5" ht="15.75" thickBot="1" x14ac:dyDescent="0.3">
      <c r="A37" s="173"/>
      <c r="B37" s="164"/>
      <c r="C37" s="162"/>
      <c r="D37" s="55" t="s">
        <v>117</v>
      </c>
      <c r="E37" s="78"/>
    </row>
    <row r="38" spans="1:5" x14ac:dyDescent="0.25">
      <c r="A38" s="173"/>
      <c r="B38" s="164"/>
      <c r="C38" s="161" t="s">
        <v>118</v>
      </c>
      <c r="D38" s="52" t="s">
        <v>119</v>
      </c>
      <c r="E38" s="77"/>
    </row>
    <row r="39" spans="1:5" ht="15.75" thickBot="1" x14ac:dyDescent="0.3">
      <c r="A39" s="173"/>
      <c r="B39" s="164"/>
      <c r="C39" s="162"/>
      <c r="D39" s="53" t="s">
        <v>120</v>
      </c>
      <c r="E39" s="77"/>
    </row>
    <row r="40" spans="1:5" x14ac:dyDescent="0.25">
      <c r="A40" s="173"/>
      <c r="B40" s="164"/>
      <c r="C40" s="161" t="s">
        <v>121</v>
      </c>
      <c r="D40" s="52" t="s">
        <v>122</v>
      </c>
      <c r="E40" s="77"/>
    </row>
    <row r="41" spans="1:5" x14ac:dyDescent="0.25">
      <c r="A41" s="173"/>
      <c r="B41" s="164"/>
      <c r="C41" s="166"/>
      <c r="D41" s="52" t="s">
        <v>123</v>
      </c>
      <c r="E41" s="77"/>
    </row>
    <row r="42" spans="1:5" ht="15.75" thickBot="1" x14ac:dyDescent="0.3">
      <c r="A42" s="173"/>
      <c r="B42" s="165"/>
      <c r="C42" s="162"/>
      <c r="D42" s="53" t="s">
        <v>124</v>
      </c>
      <c r="E42" s="77"/>
    </row>
    <row r="43" spans="1:5" x14ac:dyDescent="0.25">
      <c r="A43" s="173"/>
      <c r="B43" s="163" t="s">
        <v>125</v>
      </c>
      <c r="C43" s="161" t="s">
        <v>126</v>
      </c>
      <c r="D43" s="54" t="s">
        <v>127</v>
      </c>
      <c r="E43" s="78"/>
    </row>
    <row r="44" spans="1:5" x14ac:dyDescent="0.25">
      <c r="A44" s="173"/>
      <c r="B44" s="164"/>
      <c r="C44" s="166"/>
      <c r="D44" s="54" t="s">
        <v>128</v>
      </c>
      <c r="E44" s="78"/>
    </row>
    <row r="45" spans="1:5" x14ac:dyDescent="0.25">
      <c r="A45" s="173"/>
      <c r="B45" s="164"/>
      <c r="C45" s="166"/>
      <c r="D45" s="52" t="s">
        <v>129</v>
      </c>
      <c r="E45" s="77"/>
    </row>
    <row r="46" spans="1:5" ht="15.75" thickBot="1" x14ac:dyDescent="0.3">
      <c r="A46" s="173"/>
      <c r="B46" s="164"/>
      <c r="C46" s="162"/>
      <c r="D46" s="53" t="s">
        <v>130</v>
      </c>
      <c r="E46" s="77"/>
    </row>
    <row r="47" spans="1:5" x14ac:dyDescent="0.25">
      <c r="A47" s="173"/>
      <c r="B47" s="164"/>
      <c r="C47" s="161" t="s">
        <v>131</v>
      </c>
      <c r="D47" s="54" t="s">
        <v>132</v>
      </c>
      <c r="E47" s="78"/>
    </row>
    <row r="48" spans="1:5" x14ac:dyDescent="0.25">
      <c r="A48" s="173"/>
      <c r="B48" s="164"/>
      <c r="C48" s="166"/>
      <c r="D48" s="54" t="s">
        <v>133</v>
      </c>
      <c r="E48" s="78"/>
    </row>
    <row r="49" spans="1:5" x14ac:dyDescent="0.25">
      <c r="A49" s="173"/>
      <c r="B49" s="164"/>
      <c r="C49" s="166"/>
      <c r="D49" s="52" t="s">
        <v>134</v>
      </c>
      <c r="E49" s="77"/>
    </row>
    <row r="50" spans="1:5" ht="15.75" thickBot="1" x14ac:dyDescent="0.3">
      <c r="A50" s="173"/>
      <c r="B50" s="164"/>
      <c r="C50" s="162"/>
      <c r="D50" s="53" t="s">
        <v>135</v>
      </c>
      <c r="E50" s="77"/>
    </row>
    <row r="51" spans="1:5" x14ac:dyDescent="0.25">
      <c r="A51" s="173"/>
      <c r="B51" s="164"/>
      <c r="C51" s="161" t="s">
        <v>136</v>
      </c>
      <c r="D51" s="54" t="s">
        <v>137</v>
      </c>
      <c r="E51" s="78"/>
    </row>
    <row r="52" spans="1:5" x14ac:dyDescent="0.25">
      <c r="A52" s="173"/>
      <c r="B52" s="164"/>
      <c r="C52" s="166"/>
      <c r="D52" s="54" t="s">
        <v>138</v>
      </c>
      <c r="E52" s="78"/>
    </row>
    <row r="53" spans="1:5" x14ac:dyDescent="0.25">
      <c r="A53" s="173"/>
      <c r="B53" s="164"/>
      <c r="C53" s="166"/>
      <c r="D53" s="54" t="s">
        <v>139</v>
      </c>
      <c r="E53" s="78"/>
    </row>
    <row r="54" spans="1:5" ht="15.75" thickBot="1" x14ac:dyDescent="0.3">
      <c r="A54" s="173"/>
      <c r="B54" s="164"/>
      <c r="C54" s="162"/>
      <c r="D54" s="53" t="s">
        <v>140</v>
      </c>
      <c r="E54" s="77"/>
    </row>
    <row r="55" spans="1:5" x14ac:dyDescent="0.25">
      <c r="A55" s="173"/>
      <c r="B55" s="164"/>
      <c r="C55" s="161" t="s">
        <v>141</v>
      </c>
      <c r="D55" s="54" t="s">
        <v>142</v>
      </c>
      <c r="E55" s="78"/>
    </row>
    <row r="56" spans="1:5" ht="25.5" x14ac:dyDescent="0.25">
      <c r="A56" s="173"/>
      <c r="B56" s="164"/>
      <c r="C56" s="166"/>
      <c r="D56" s="54" t="s">
        <v>143</v>
      </c>
      <c r="E56" s="78"/>
    </row>
    <row r="57" spans="1:5" ht="15.75" thickBot="1" x14ac:dyDescent="0.3">
      <c r="A57" s="173"/>
      <c r="B57" s="165"/>
      <c r="C57" s="162"/>
      <c r="D57" s="55" t="s">
        <v>144</v>
      </c>
      <c r="E57" s="78"/>
    </row>
    <row r="58" spans="1:5" x14ac:dyDescent="0.25">
      <c r="A58" s="173"/>
      <c r="B58" s="163" t="s">
        <v>145</v>
      </c>
      <c r="C58" s="161" t="s">
        <v>146</v>
      </c>
      <c r="D58" s="52" t="s">
        <v>147</v>
      </c>
      <c r="E58" s="77"/>
    </row>
    <row r="59" spans="1:5" x14ac:dyDescent="0.25">
      <c r="A59" s="173"/>
      <c r="B59" s="173"/>
      <c r="C59" s="166"/>
      <c r="D59" s="52" t="s">
        <v>148</v>
      </c>
      <c r="E59" s="77"/>
    </row>
    <row r="60" spans="1:5" x14ac:dyDescent="0.25">
      <c r="A60" s="173"/>
      <c r="B60" s="173"/>
      <c r="C60" s="166"/>
      <c r="D60" s="52" t="s">
        <v>149</v>
      </c>
      <c r="E60" s="77"/>
    </row>
    <row r="61" spans="1:5" x14ac:dyDescent="0.25">
      <c r="A61" s="173"/>
      <c r="B61" s="173"/>
      <c r="C61" s="166"/>
      <c r="D61" s="54" t="s">
        <v>150</v>
      </c>
      <c r="E61" s="78"/>
    </row>
    <row r="62" spans="1:5" ht="26.25" thickBot="1" x14ac:dyDescent="0.3">
      <c r="A62" s="173"/>
      <c r="B62" s="173"/>
      <c r="C62" s="162"/>
      <c r="D62" s="53" t="s">
        <v>151</v>
      </c>
      <c r="E62" s="77"/>
    </row>
    <row r="63" spans="1:5" x14ac:dyDescent="0.25">
      <c r="A63" s="173"/>
      <c r="B63" s="173"/>
      <c r="C63" s="161" t="s">
        <v>152</v>
      </c>
      <c r="D63" s="52" t="s">
        <v>153</v>
      </c>
      <c r="E63" s="77"/>
    </row>
    <row r="64" spans="1:5" x14ac:dyDescent="0.25">
      <c r="A64" s="173"/>
      <c r="B64" s="173"/>
      <c r="C64" s="166"/>
      <c r="D64" s="52" t="s">
        <v>154</v>
      </c>
      <c r="E64" s="77"/>
    </row>
    <row r="65" spans="1:5" ht="15.75" thickBot="1" x14ac:dyDescent="0.3">
      <c r="A65" s="173"/>
      <c r="B65" s="173"/>
      <c r="C65" s="162"/>
      <c r="D65" s="53" t="s">
        <v>155</v>
      </c>
      <c r="E65" s="77"/>
    </row>
    <row r="66" spans="1:5" x14ac:dyDescent="0.25">
      <c r="A66" s="173"/>
      <c r="B66" s="173"/>
      <c r="C66" s="161" t="s">
        <v>156</v>
      </c>
      <c r="D66" s="52" t="s">
        <v>148</v>
      </c>
      <c r="E66" s="77"/>
    </row>
    <row r="67" spans="1:5" x14ac:dyDescent="0.25">
      <c r="A67" s="173"/>
      <c r="B67" s="173"/>
      <c r="C67" s="166"/>
      <c r="D67" s="52" t="s">
        <v>153</v>
      </c>
      <c r="E67" s="77"/>
    </row>
    <row r="68" spans="1:5" ht="15.75" thickBot="1" x14ac:dyDescent="0.3">
      <c r="A68" s="173"/>
      <c r="B68" s="173"/>
      <c r="C68" s="162"/>
      <c r="D68" s="53" t="s">
        <v>157</v>
      </c>
      <c r="E68" s="77"/>
    </row>
    <row r="69" spans="1:5" x14ac:dyDescent="0.25">
      <c r="A69" s="173"/>
      <c r="B69" s="173"/>
      <c r="C69" s="161" t="s">
        <v>158</v>
      </c>
      <c r="D69" s="52" t="s">
        <v>159</v>
      </c>
      <c r="E69" s="77"/>
    </row>
    <row r="70" spans="1:5" x14ac:dyDescent="0.25">
      <c r="A70" s="173"/>
      <c r="B70" s="173"/>
      <c r="C70" s="166"/>
      <c r="D70" s="52" t="s">
        <v>153</v>
      </c>
      <c r="E70" s="77"/>
    </row>
    <row r="71" spans="1:5" ht="15.75" thickBot="1" x14ac:dyDescent="0.3">
      <c r="A71" s="173"/>
      <c r="B71" s="173"/>
      <c r="C71" s="162"/>
      <c r="D71" s="53" t="s">
        <v>160</v>
      </c>
      <c r="E71" s="77"/>
    </row>
    <row r="72" spans="1:5" x14ac:dyDescent="0.25">
      <c r="A72" s="173"/>
      <c r="B72" s="173"/>
      <c r="C72" s="161" t="s">
        <v>161</v>
      </c>
      <c r="D72" s="52" t="s">
        <v>162</v>
      </c>
      <c r="E72" s="77"/>
    </row>
    <row r="73" spans="1:5" x14ac:dyDescent="0.25">
      <c r="A73" s="173"/>
      <c r="B73" s="173"/>
      <c r="C73" s="166"/>
      <c r="D73" s="52" t="s">
        <v>163</v>
      </c>
      <c r="E73" s="77"/>
    </row>
    <row r="74" spans="1:5" ht="15.75" thickBot="1" x14ac:dyDescent="0.3">
      <c r="A74" s="173"/>
      <c r="B74" s="173"/>
      <c r="C74" s="162"/>
      <c r="D74" s="53" t="s">
        <v>164</v>
      </c>
      <c r="E74" s="77"/>
    </row>
    <row r="75" spans="1:5" x14ac:dyDescent="0.25">
      <c r="A75" s="173"/>
      <c r="B75" s="173"/>
      <c r="C75" s="161" t="s">
        <v>165</v>
      </c>
      <c r="D75" s="52" t="s">
        <v>166</v>
      </c>
      <c r="E75" s="77"/>
    </row>
    <row r="76" spans="1:5" ht="15.75" thickBot="1" x14ac:dyDescent="0.3">
      <c r="A76" s="173"/>
      <c r="B76" s="174"/>
      <c r="C76" s="162"/>
      <c r="D76" s="53" t="s">
        <v>167</v>
      </c>
      <c r="E76" s="77"/>
    </row>
    <row r="77" spans="1:5" x14ac:dyDescent="0.25">
      <c r="A77" s="173"/>
      <c r="B77" s="163" t="s">
        <v>168</v>
      </c>
      <c r="C77" s="161" t="s">
        <v>169</v>
      </c>
      <c r="D77" s="54" t="s">
        <v>170</v>
      </c>
      <c r="E77" s="78"/>
    </row>
    <row r="78" spans="1:5" x14ac:dyDescent="0.25">
      <c r="A78" s="173"/>
      <c r="B78" s="164"/>
      <c r="C78" s="166"/>
      <c r="D78" s="52" t="s">
        <v>171</v>
      </c>
      <c r="E78" s="77"/>
    </row>
    <row r="79" spans="1:5" ht="15.75" thickBot="1" x14ac:dyDescent="0.3">
      <c r="A79" s="173"/>
      <c r="B79" s="164"/>
      <c r="C79" s="162"/>
      <c r="D79" s="53" t="s">
        <v>172</v>
      </c>
      <c r="E79" s="77"/>
    </row>
    <row r="80" spans="1:5" x14ac:dyDescent="0.25">
      <c r="A80" s="173"/>
      <c r="B80" s="164"/>
      <c r="C80" s="161" t="s">
        <v>173</v>
      </c>
      <c r="D80" s="54" t="s">
        <v>174</v>
      </c>
      <c r="E80" s="78"/>
    </row>
    <row r="81" spans="1:5" x14ac:dyDescent="0.25">
      <c r="A81" s="173"/>
      <c r="B81" s="164"/>
      <c r="C81" s="166"/>
      <c r="D81" s="52" t="s">
        <v>175</v>
      </c>
      <c r="E81" s="77"/>
    </row>
    <row r="82" spans="1:5" ht="15.75" thickBot="1" x14ac:dyDescent="0.3">
      <c r="A82" s="173"/>
      <c r="B82" s="164"/>
      <c r="C82" s="162"/>
      <c r="D82" s="53" t="s">
        <v>176</v>
      </c>
      <c r="E82" s="77"/>
    </row>
    <row r="83" spans="1:5" ht="39" thickBot="1" x14ac:dyDescent="0.3">
      <c r="A83" s="174"/>
      <c r="B83" s="165"/>
      <c r="C83" s="56" t="s">
        <v>177</v>
      </c>
      <c r="D83" s="53" t="s">
        <v>178</v>
      </c>
      <c r="E83" s="77"/>
    </row>
    <row r="84" spans="1:5" x14ac:dyDescent="0.25">
      <c r="A84" s="176" t="s">
        <v>179</v>
      </c>
      <c r="B84" s="163" t="s">
        <v>180</v>
      </c>
      <c r="C84" s="161" t="s">
        <v>181</v>
      </c>
      <c r="D84" s="54" t="s">
        <v>182</v>
      </c>
      <c r="E84" s="78"/>
    </row>
    <row r="85" spans="1:5" x14ac:dyDescent="0.25">
      <c r="A85" s="177"/>
      <c r="B85" s="164"/>
      <c r="C85" s="166"/>
      <c r="D85" s="54" t="s">
        <v>183</v>
      </c>
      <c r="E85" s="78"/>
    </row>
    <row r="86" spans="1:5" x14ac:dyDescent="0.25">
      <c r="A86" s="177"/>
      <c r="B86" s="164"/>
      <c r="C86" s="166"/>
      <c r="D86" s="54" t="s">
        <v>184</v>
      </c>
      <c r="E86" s="78"/>
    </row>
    <row r="87" spans="1:5" ht="25.5" x14ac:dyDescent="0.25">
      <c r="A87" s="177"/>
      <c r="B87" s="164"/>
      <c r="C87" s="166"/>
      <c r="D87" s="54" t="s">
        <v>185</v>
      </c>
      <c r="E87" s="78"/>
    </row>
    <row r="88" spans="1:5" x14ac:dyDescent="0.25">
      <c r="A88" s="177"/>
      <c r="B88" s="164"/>
      <c r="C88" s="166"/>
      <c r="D88" s="54" t="s">
        <v>186</v>
      </c>
      <c r="E88" s="78"/>
    </row>
    <row r="89" spans="1:5" ht="15.75" thickBot="1" x14ac:dyDescent="0.3">
      <c r="A89" s="177"/>
      <c r="B89" s="164"/>
      <c r="C89" s="162"/>
      <c r="D89" s="55" t="s">
        <v>187</v>
      </c>
      <c r="E89" s="78"/>
    </row>
    <row r="90" spans="1:5" x14ac:dyDescent="0.25">
      <c r="A90" s="177"/>
      <c r="B90" s="164"/>
      <c r="C90" s="161" t="s">
        <v>188</v>
      </c>
      <c r="D90" s="54" t="s">
        <v>189</v>
      </c>
      <c r="E90" s="78"/>
    </row>
    <row r="91" spans="1:5" x14ac:dyDescent="0.25">
      <c r="A91" s="177"/>
      <c r="B91" s="164"/>
      <c r="C91" s="166"/>
      <c r="D91" s="54" t="s">
        <v>190</v>
      </c>
      <c r="E91" s="78"/>
    </row>
    <row r="92" spans="1:5" x14ac:dyDescent="0.25">
      <c r="A92" s="177"/>
      <c r="B92" s="164"/>
      <c r="C92" s="166"/>
      <c r="D92" s="54" t="s">
        <v>191</v>
      </c>
      <c r="E92" s="78"/>
    </row>
    <row r="93" spans="1:5" ht="15.75" thickBot="1" x14ac:dyDescent="0.3">
      <c r="A93" s="177"/>
      <c r="B93" s="164"/>
      <c r="C93" s="162"/>
      <c r="D93" s="55" t="s">
        <v>192</v>
      </c>
      <c r="E93" s="78"/>
    </row>
    <row r="94" spans="1:5" x14ac:dyDescent="0.25">
      <c r="A94" s="177"/>
      <c r="B94" s="164"/>
      <c r="C94" s="161" t="s">
        <v>193</v>
      </c>
      <c r="D94" s="54" t="s">
        <v>194</v>
      </c>
      <c r="E94" s="78"/>
    </row>
    <row r="95" spans="1:5" x14ac:dyDescent="0.25">
      <c r="A95" s="177"/>
      <c r="B95" s="164"/>
      <c r="C95" s="166"/>
      <c r="D95" s="54" t="s">
        <v>195</v>
      </c>
      <c r="E95" s="78"/>
    </row>
    <row r="96" spans="1:5" x14ac:dyDescent="0.25">
      <c r="A96" s="177"/>
      <c r="B96" s="164"/>
      <c r="C96" s="166"/>
      <c r="D96" s="54" t="s">
        <v>196</v>
      </c>
      <c r="E96" s="78"/>
    </row>
    <row r="97" spans="1:5" x14ac:dyDescent="0.25">
      <c r="A97" s="177"/>
      <c r="B97" s="164"/>
      <c r="C97" s="166"/>
      <c r="D97" s="54" t="s">
        <v>197</v>
      </c>
      <c r="E97" s="78"/>
    </row>
    <row r="98" spans="1:5" ht="15.75" thickBot="1" x14ac:dyDescent="0.3">
      <c r="A98" s="177"/>
      <c r="B98" s="164"/>
      <c r="C98" s="162"/>
      <c r="D98" s="55" t="s">
        <v>198</v>
      </c>
      <c r="E98" s="78"/>
    </row>
    <row r="99" spans="1:5" x14ac:dyDescent="0.25">
      <c r="A99" s="177"/>
      <c r="B99" s="164"/>
      <c r="C99" s="161" t="s">
        <v>199</v>
      </c>
      <c r="D99" s="54" t="s">
        <v>200</v>
      </c>
      <c r="E99" s="78"/>
    </row>
    <row r="100" spans="1:5" x14ac:dyDescent="0.25">
      <c r="A100" s="177"/>
      <c r="B100" s="164"/>
      <c r="C100" s="166"/>
      <c r="D100" s="54" t="s">
        <v>201</v>
      </c>
      <c r="E100" s="78"/>
    </row>
    <row r="101" spans="1:5" x14ac:dyDescent="0.25">
      <c r="A101" s="177"/>
      <c r="B101" s="164"/>
      <c r="C101" s="166"/>
      <c r="D101" s="54" t="s">
        <v>202</v>
      </c>
      <c r="E101" s="78"/>
    </row>
    <row r="102" spans="1:5" x14ac:dyDescent="0.25">
      <c r="A102" s="177"/>
      <c r="B102" s="164"/>
      <c r="C102" s="166"/>
      <c r="D102" s="54" t="s">
        <v>203</v>
      </c>
      <c r="E102" s="78"/>
    </row>
    <row r="103" spans="1:5" ht="15.75" thickBot="1" x14ac:dyDescent="0.3">
      <c r="A103" s="177"/>
      <c r="B103" s="164"/>
      <c r="C103" s="162"/>
      <c r="D103" s="55" t="s">
        <v>204</v>
      </c>
      <c r="E103" s="78"/>
    </row>
    <row r="104" spans="1:5" x14ac:dyDescent="0.25">
      <c r="A104" s="177"/>
      <c r="B104" s="164"/>
      <c r="C104" s="161" t="s">
        <v>205</v>
      </c>
      <c r="D104" s="54" t="s">
        <v>206</v>
      </c>
      <c r="E104" s="78"/>
    </row>
    <row r="105" spans="1:5" x14ac:dyDescent="0.25">
      <c r="A105" s="177"/>
      <c r="B105" s="164"/>
      <c r="C105" s="166"/>
      <c r="D105" s="54" t="s">
        <v>207</v>
      </c>
      <c r="E105" s="78"/>
    </row>
    <row r="106" spans="1:5" x14ac:dyDescent="0.25">
      <c r="A106" s="177"/>
      <c r="B106" s="164"/>
      <c r="C106" s="166"/>
      <c r="D106" s="54" t="s">
        <v>208</v>
      </c>
      <c r="E106" s="78"/>
    </row>
    <row r="107" spans="1:5" ht="15.75" thickBot="1" x14ac:dyDescent="0.3">
      <c r="A107" s="177"/>
      <c r="B107" s="165"/>
      <c r="C107" s="162"/>
      <c r="D107" s="55" t="s">
        <v>209</v>
      </c>
      <c r="E107" s="78"/>
    </row>
    <row r="108" spans="1:5" x14ac:dyDescent="0.25">
      <c r="A108" s="177"/>
      <c r="B108" s="163" t="s">
        <v>210</v>
      </c>
      <c r="C108" s="161" t="s">
        <v>211</v>
      </c>
      <c r="D108" s="54" t="s">
        <v>212</v>
      </c>
      <c r="E108" s="78"/>
    </row>
    <row r="109" spans="1:5" x14ac:dyDescent="0.25">
      <c r="A109" s="177"/>
      <c r="B109" s="164"/>
      <c r="C109" s="166"/>
      <c r="D109" s="54" t="s">
        <v>213</v>
      </c>
      <c r="E109" s="78"/>
    </row>
    <row r="110" spans="1:5" x14ac:dyDescent="0.25">
      <c r="A110" s="177"/>
      <c r="B110" s="164"/>
      <c r="C110" s="166"/>
      <c r="D110" s="54" t="s">
        <v>214</v>
      </c>
      <c r="E110" s="78"/>
    </row>
    <row r="111" spans="1:5" x14ac:dyDescent="0.25">
      <c r="A111" s="177"/>
      <c r="B111" s="164"/>
      <c r="C111" s="166"/>
      <c r="D111" s="54" t="s">
        <v>215</v>
      </c>
      <c r="E111" s="78"/>
    </row>
    <row r="112" spans="1:5" ht="15.75" thickBot="1" x14ac:dyDescent="0.3">
      <c r="A112" s="177"/>
      <c r="B112" s="164"/>
      <c r="C112" s="162"/>
      <c r="D112" s="55" t="s">
        <v>216</v>
      </c>
      <c r="E112" s="78"/>
    </row>
    <row r="113" spans="1:5" x14ac:dyDescent="0.25">
      <c r="A113" s="177"/>
      <c r="B113" s="164"/>
      <c r="C113" s="161" t="s">
        <v>217</v>
      </c>
      <c r="D113" s="54" t="s">
        <v>218</v>
      </c>
      <c r="E113" s="78"/>
    </row>
    <row r="114" spans="1:5" x14ac:dyDescent="0.25">
      <c r="A114" s="177"/>
      <c r="B114" s="164"/>
      <c r="C114" s="166"/>
      <c r="D114" s="54" t="s">
        <v>219</v>
      </c>
      <c r="E114" s="78"/>
    </row>
    <row r="115" spans="1:5" x14ac:dyDescent="0.25">
      <c r="A115" s="177"/>
      <c r="B115" s="164"/>
      <c r="C115" s="166"/>
      <c r="D115" s="54" t="s">
        <v>220</v>
      </c>
      <c r="E115" s="78"/>
    </row>
    <row r="116" spans="1:5" x14ac:dyDescent="0.25">
      <c r="A116" s="177"/>
      <c r="B116" s="164"/>
      <c r="C116" s="166"/>
      <c r="D116" s="54" t="s">
        <v>221</v>
      </c>
      <c r="E116" s="78"/>
    </row>
    <row r="117" spans="1:5" ht="15.75" thickBot="1" x14ac:dyDescent="0.3">
      <c r="A117" s="177"/>
      <c r="B117" s="164"/>
      <c r="C117" s="162"/>
      <c r="D117" s="55" t="s">
        <v>222</v>
      </c>
      <c r="E117" s="78"/>
    </row>
    <row r="118" spans="1:5" x14ac:dyDescent="0.25">
      <c r="A118" s="177"/>
      <c r="B118" s="164"/>
      <c r="C118" s="161" t="s">
        <v>223</v>
      </c>
      <c r="D118" s="54" t="s">
        <v>224</v>
      </c>
      <c r="E118" s="78"/>
    </row>
    <row r="119" spans="1:5" x14ac:dyDescent="0.25">
      <c r="A119" s="177"/>
      <c r="B119" s="164"/>
      <c r="C119" s="166"/>
      <c r="D119" s="54" t="s">
        <v>225</v>
      </c>
      <c r="E119" s="78"/>
    </row>
    <row r="120" spans="1:5" x14ac:dyDescent="0.25">
      <c r="A120" s="177"/>
      <c r="B120" s="164"/>
      <c r="C120" s="166"/>
      <c r="D120" s="54" t="s">
        <v>214</v>
      </c>
      <c r="E120" s="78"/>
    </row>
    <row r="121" spans="1:5" x14ac:dyDescent="0.25">
      <c r="A121" s="177"/>
      <c r="B121" s="164"/>
      <c r="C121" s="166"/>
      <c r="D121" s="54" t="s">
        <v>226</v>
      </c>
      <c r="E121" s="78"/>
    </row>
    <row r="122" spans="1:5" ht="15.75" thickBot="1" x14ac:dyDescent="0.3">
      <c r="A122" s="177"/>
      <c r="B122" s="164"/>
      <c r="C122" s="162"/>
      <c r="D122" s="55" t="s">
        <v>227</v>
      </c>
      <c r="E122" s="78"/>
    </row>
    <row r="123" spans="1:5" x14ac:dyDescent="0.25">
      <c r="A123" s="177"/>
      <c r="B123" s="164"/>
      <c r="C123" s="161" t="s">
        <v>228</v>
      </c>
      <c r="D123" s="52" t="s">
        <v>229</v>
      </c>
      <c r="E123" s="77"/>
    </row>
    <row r="124" spans="1:5" x14ac:dyDescent="0.25">
      <c r="A124" s="177"/>
      <c r="B124" s="164"/>
      <c r="C124" s="166"/>
      <c r="D124" s="52" t="s">
        <v>230</v>
      </c>
      <c r="E124" s="77"/>
    </row>
    <row r="125" spans="1:5" x14ac:dyDescent="0.25">
      <c r="A125" s="177"/>
      <c r="B125" s="164"/>
      <c r="C125" s="166"/>
      <c r="D125" s="52" t="s">
        <v>231</v>
      </c>
      <c r="E125" s="77"/>
    </row>
    <row r="126" spans="1:5" x14ac:dyDescent="0.25">
      <c r="A126" s="177"/>
      <c r="B126" s="164"/>
      <c r="C126" s="166"/>
      <c r="D126" s="54" t="s">
        <v>232</v>
      </c>
      <c r="E126" s="78"/>
    </row>
    <row r="127" spans="1:5" ht="15.75" thickBot="1" x14ac:dyDescent="0.3">
      <c r="A127" s="177"/>
      <c r="B127" s="164"/>
      <c r="C127" s="162"/>
      <c r="D127" s="53" t="s">
        <v>233</v>
      </c>
      <c r="E127" s="77"/>
    </row>
    <row r="128" spans="1:5" x14ac:dyDescent="0.25">
      <c r="A128" s="177"/>
      <c r="B128" s="164"/>
      <c r="C128" s="161" t="s">
        <v>234</v>
      </c>
      <c r="D128" s="54" t="s">
        <v>224</v>
      </c>
      <c r="E128" s="78"/>
    </row>
    <row r="129" spans="1:5" x14ac:dyDescent="0.25">
      <c r="A129" s="177"/>
      <c r="B129" s="164"/>
      <c r="C129" s="166"/>
      <c r="D129" s="54" t="s">
        <v>235</v>
      </c>
      <c r="E129" s="78"/>
    </row>
    <row r="130" spans="1:5" x14ac:dyDescent="0.25">
      <c r="A130" s="177"/>
      <c r="B130" s="164"/>
      <c r="C130" s="166"/>
      <c r="D130" s="54" t="s">
        <v>214</v>
      </c>
      <c r="E130" s="78"/>
    </row>
    <row r="131" spans="1:5" x14ac:dyDescent="0.25">
      <c r="A131" s="177"/>
      <c r="B131" s="164"/>
      <c r="C131" s="166"/>
      <c r="D131" s="54" t="s">
        <v>232</v>
      </c>
      <c r="E131" s="78"/>
    </row>
    <row r="132" spans="1:5" ht="15.75" thickBot="1" x14ac:dyDescent="0.3">
      <c r="A132" s="177"/>
      <c r="B132" s="165"/>
      <c r="C132" s="162"/>
      <c r="D132" s="55" t="s">
        <v>222</v>
      </c>
      <c r="E132" s="78"/>
    </row>
    <row r="133" spans="1:5" x14ac:dyDescent="0.25">
      <c r="A133" s="177"/>
      <c r="B133" s="163" t="s">
        <v>236</v>
      </c>
      <c r="C133" s="161" t="s">
        <v>237</v>
      </c>
      <c r="D133" s="52" t="s">
        <v>238</v>
      </c>
      <c r="E133" s="77"/>
    </row>
    <row r="134" spans="1:5" x14ac:dyDescent="0.25">
      <c r="A134" s="177"/>
      <c r="B134" s="164"/>
      <c r="C134" s="166"/>
      <c r="D134" s="52" t="s">
        <v>239</v>
      </c>
      <c r="E134" s="77"/>
    </row>
    <row r="135" spans="1:5" x14ac:dyDescent="0.25">
      <c r="A135" s="177"/>
      <c r="B135" s="164"/>
      <c r="C135" s="166"/>
      <c r="D135" s="52" t="s">
        <v>240</v>
      </c>
      <c r="E135" s="77"/>
    </row>
    <row r="136" spans="1:5" x14ac:dyDescent="0.25">
      <c r="A136" s="177"/>
      <c r="B136" s="164"/>
      <c r="C136" s="166"/>
      <c r="D136" s="54" t="s">
        <v>241</v>
      </c>
      <c r="E136" s="78"/>
    </row>
    <row r="137" spans="1:5" ht="15.75" thickBot="1" x14ac:dyDescent="0.3">
      <c r="A137" s="177"/>
      <c r="B137" s="164"/>
      <c r="C137" s="162"/>
      <c r="D137" s="53" t="s">
        <v>242</v>
      </c>
      <c r="E137" s="77"/>
    </row>
    <row r="138" spans="1:5" x14ac:dyDescent="0.25">
      <c r="A138" s="177"/>
      <c r="B138" s="164"/>
      <c r="C138" s="161" t="s">
        <v>243</v>
      </c>
      <c r="D138" s="54" t="s">
        <v>244</v>
      </c>
      <c r="E138" s="78"/>
    </row>
    <row r="139" spans="1:5" x14ac:dyDescent="0.25">
      <c r="A139" s="177"/>
      <c r="B139" s="164"/>
      <c r="C139" s="166"/>
      <c r="D139" s="54" t="s">
        <v>245</v>
      </c>
      <c r="E139" s="78"/>
    </row>
    <row r="140" spans="1:5" x14ac:dyDescent="0.25">
      <c r="A140" s="177"/>
      <c r="B140" s="164"/>
      <c r="C140" s="166"/>
      <c r="D140" s="54" t="s">
        <v>246</v>
      </c>
      <c r="E140" s="78"/>
    </row>
    <row r="141" spans="1:5" ht="25.5" x14ac:dyDescent="0.25">
      <c r="A141" s="177"/>
      <c r="B141" s="164"/>
      <c r="C141" s="166"/>
      <c r="D141" s="54" t="s">
        <v>247</v>
      </c>
      <c r="E141" s="78"/>
    </row>
    <row r="142" spans="1:5" ht="15.75" thickBot="1" x14ac:dyDescent="0.3">
      <c r="A142" s="177"/>
      <c r="B142" s="164"/>
      <c r="C142" s="162"/>
      <c r="D142" s="55" t="s">
        <v>248</v>
      </c>
      <c r="E142" s="78"/>
    </row>
    <row r="143" spans="1:5" x14ac:dyDescent="0.25">
      <c r="A143" s="177"/>
      <c r="B143" s="164"/>
      <c r="C143" s="161" t="s">
        <v>249</v>
      </c>
      <c r="D143" s="54" t="s">
        <v>250</v>
      </c>
      <c r="E143" s="78"/>
    </row>
    <row r="144" spans="1:5" x14ac:dyDescent="0.25">
      <c r="A144" s="177"/>
      <c r="B144" s="164"/>
      <c r="C144" s="166"/>
      <c r="D144" s="54" t="s">
        <v>251</v>
      </c>
      <c r="E144" s="78"/>
    </row>
    <row r="145" spans="1:5" x14ac:dyDescent="0.25">
      <c r="A145" s="177"/>
      <c r="B145" s="164"/>
      <c r="C145" s="166"/>
      <c r="D145" s="54" t="s">
        <v>252</v>
      </c>
      <c r="E145" s="78"/>
    </row>
    <row r="146" spans="1:5" x14ac:dyDescent="0.25">
      <c r="A146" s="177"/>
      <c r="B146" s="164"/>
      <c r="C146" s="166"/>
      <c r="D146" s="54" t="s">
        <v>253</v>
      </c>
      <c r="E146" s="78"/>
    </row>
    <row r="147" spans="1:5" ht="15.75" thickBot="1" x14ac:dyDescent="0.3">
      <c r="A147" s="177"/>
      <c r="B147" s="164"/>
      <c r="C147" s="162"/>
      <c r="D147" s="55" t="s">
        <v>254</v>
      </c>
      <c r="E147" s="78"/>
    </row>
    <row r="148" spans="1:5" x14ac:dyDescent="0.25">
      <c r="A148" s="177"/>
      <c r="B148" s="164"/>
      <c r="C148" s="161" t="s">
        <v>255</v>
      </c>
      <c r="D148" s="54" t="s">
        <v>256</v>
      </c>
      <c r="E148" s="78"/>
    </row>
    <row r="149" spans="1:5" x14ac:dyDescent="0.25">
      <c r="A149" s="177"/>
      <c r="B149" s="164"/>
      <c r="C149" s="166"/>
      <c r="D149" s="54" t="s">
        <v>257</v>
      </c>
      <c r="E149" s="78"/>
    </row>
    <row r="150" spans="1:5" x14ac:dyDescent="0.25">
      <c r="A150" s="177"/>
      <c r="B150" s="164"/>
      <c r="C150" s="166"/>
      <c r="D150" s="54" t="s">
        <v>258</v>
      </c>
      <c r="E150" s="78"/>
    </row>
    <row r="151" spans="1:5" ht="15.75" thickBot="1" x14ac:dyDescent="0.3">
      <c r="A151" s="177"/>
      <c r="B151" s="164"/>
      <c r="C151" s="162"/>
      <c r="D151" s="55" t="s">
        <v>259</v>
      </c>
      <c r="E151" s="78"/>
    </row>
    <row r="152" spans="1:5" x14ac:dyDescent="0.25">
      <c r="A152" s="177"/>
      <c r="B152" s="164"/>
      <c r="C152" s="161" t="s">
        <v>260</v>
      </c>
      <c r="D152" s="54" t="s">
        <v>261</v>
      </c>
      <c r="E152" s="78"/>
    </row>
    <row r="153" spans="1:5" x14ac:dyDescent="0.25">
      <c r="A153" s="177"/>
      <c r="B153" s="164"/>
      <c r="C153" s="166"/>
      <c r="D153" s="54" t="s">
        <v>262</v>
      </c>
      <c r="E153" s="78"/>
    </row>
    <row r="154" spans="1:5" x14ac:dyDescent="0.25">
      <c r="A154" s="177"/>
      <c r="B154" s="164"/>
      <c r="C154" s="166"/>
      <c r="D154" s="54" t="s">
        <v>263</v>
      </c>
      <c r="E154" s="78"/>
    </row>
    <row r="155" spans="1:5" ht="38.25" x14ac:dyDescent="0.25">
      <c r="A155" s="177"/>
      <c r="B155" s="164"/>
      <c r="C155" s="166"/>
      <c r="D155" s="54" t="s">
        <v>264</v>
      </c>
      <c r="E155" s="78"/>
    </row>
    <row r="156" spans="1:5" ht="26.25" thickBot="1" x14ac:dyDescent="0.3">
      <c r="A156" s="177"/>
      <c r="B156" s="164"/>
      <c r="C156" s="162"/>
      <c r="D156" s="55" t="s">
        <v>265</v>
      </c>
      <c r="E156" s="78"/>
    </row>
    <row r="157" spans="1:5" x14ac:dyDescent="0.25">
      <c r="A157" s="177"/>
      <c r="B157" s="164"/>
      <c r="C157" s="161" t="s">
        <v>266</v>
      </c>
      <c r="D157" s="54" t="s">
        <v>267</v>
      </c>
      <c r="E157" s="78"/>
    </row>
    <row r="158" spans="1:5" x14ac:dyDescent="0.25">
      <c r="A158" s="177"/>
      <c r="B158" s="164"/>
      <c r="C158" s="166"/>
      <c r="D158" s="54" t="s">
        <v>268</v>
      </c>
      <c r="E158" s="78"/>
    </row>
    <row r="159" spans="1:5" ht="15.75" thickBot="1" x14ac:dyDescent="0.3">
      <c r="A159" s="177"/>
      <c r="B159" s="164"/>
      <c r="C159" s="162"/>
      <c r="D159" s="55" t="s">
        <v>269</v>
      </c>
      <c r="E159" s="78"/>
    </row>
    <row r="160" spans="1:5" x14ac:dyDescent="0.25">
      <c r="A160" s="177"/>
      <c r="B160" s="164"/>
      <c r="C160" s="161" t="s">
        <v>270</v>
      </c>
      <c r="D160" s="54" t="s">
        <v>271</v>
      </c>
      <c r="E160" s="78"/>
    </row>
    <row r="161" spans="1:5" x14ac:dyDescent="0.25">
      <c r="A161" s="177"/>
      <c r="B161" s="164"/>
      <c r="C161" s="166"/>
      <c r="D161" s="54" t="s">
        <v>272</v>
      </c>
      <c r="E161" s="78"/>
    </row>
    <row r="162" spans="1:5" ht="15.75" thickBot="1" x14ac:dyDescent="0.3">
      <c r="A162" s="177"/>
      <c r="B162" s="165"/>
      <c r="C162" s="162"/>
      <c r="D162" s="55" t="s">
        <v>273</v>
      </c>
      <c r="E162" s="78"/>
    </row>
    <row r="163" spans="1:5" x14ac:dyDescent="0.25">
      <c r="A163" s="177"/>
      <c r="B163" s="163" t="s">
        <v>274</v>
      </c>
      <c r="C163" s="161" t="s">
        <v>275</v>
      </c>
      <c r="D163" s="54" t="s">
        <v>276</v>
      </c>
      <c r="E163" s="78"/>
    </row>
    <row r="164" spans="1:5" x14ac:dyDescent="0.25">
      <c r="A164" s="177"/>
      <c r="B164" s="164"/>
      <c r="C164" s="166"/>
      <c r="D164" s="54" t="s">
        <v>277</v>
      </c>
      <c r="E164" s="78"/>
    </row>
    <row r="165" spans="1:5" x14ac:dyDescent="0.25">
      <c r="A165" s="177"/>
      <c r="B165" s="164"/>
      <c r="C165" s="166"/>
      <c r="D165" s="54" t="s">
        <v>278</v>
      </c>
      <c r="E165" s="78"/>
    </row>
    <row r="166" spans="1:5" x14ac:dyDescent="0.25">
      <c r="A166" s="177"/>
      <c r="B166" s="164"/>
      <c r="C166" s="166"/>
      <c r="D166" s="54" t="s">
        <v>279</v>
      </c>
      <c r="E166" s="78"/>
    </row>
    <row r="167" spans="1:5" ht="25.5" x14ac:dyDescent="0.25">
      <c r="A167" s="177"/>
      <c r="B167" s="164"/>
      <c r="C167" s="166"/>
      <c r="D167" s="54" t="s">
        <v>280</v>
      </c>
      <c r="E167" s="78"/>
    </row>
    <row r="168" spans="1:5" ht="26.25" thickBot="1" x14ac:dyDescent="0.3">
      <c r="A168" s="177"/>
      <c r="B168" s="164"/>
      <c r="C168" s="162"/>
      <c r="D168" s="55" t="s">
        <v>281</v>
      </c>
      <c r="E168" s="78"/>
    </row>
    <row r="169" spans="1:5" x14ac:dyDescent="0.25">
      <c r="A169" s="177"/>
      <c r="B169" s="164"/>
      <c r="C169" s="161" t="s">
        <v>282</v>
      </c>
      <c r="D169" s="54" t="s">
        <v>256</v>
      </c>
      <c r="E169" s="78"/>
    </row>
    <row r="170" spans="1:5" x14ac:dyDescent="0.25">
      <c r="A170" s="177"/>
      <c r="B170" s="164"/>
      <c r="C170" s="166"/>
      <c r="D170" s="54" t="s">
        <v>283</v>
      </c>
      <c r="E170" s="78"/>
    </row>
    <row r="171" spans="1:5" x14ac:dyDescent="0.25">
      <c r="A171" s="177"/>
      <c r="B171" s="164"/>
      <c r="C171" s="166"/>
      <c r="D171" s="54" t="s">
        <v>284</v>
      </c>
      <c r="E171" s="78"/>
    </row>
    <row r="172" spans="1:5" ht="26.25" thickBot="1" x14ac:dyDescent="0.3">
      <c r="A172" s="177"/>
      <c r="B172" s="164"/>
      <c r="C172" s="162"/>
      <c r="D172" s="55" t="s">
        <v>285</v>
      </c>
      <c r="E172" s="78"/>
    </row>
    <row r="173" spans="1:5" x14ac:dyDescent="0.25">
      <c r="A173" s="177"/>
      <c r="B173" s="164"/>
      <c r="C173" s="161" t="s">
        <v>286</v>
      </c>
      <c r="D173" s="54" t="s">
        <v>287</v>
      </c>
      <c r="E173" s="78"/>
    </row>
    <row r="174" spans="1:5" x14ac:dyDescent="0.25">
      <c r="A174" s="177"/>
      <c r="B174" s="164"/>
      <c r="C174" s="166"/>
      <c r="D174" s="54" t="s">
        <v>278</v>
      </c>
      <c r="E174" s="78"/>
    </row>
    <row r="175" spans="1:5" x14ac:dyDescent="0.25">
      <c r="A175" s="177"/>
      <c r="B175" s="164"/>
      <c r="C175" s="166"/>
      <c r="D175" s="54" t="s">
        <v>279</v>
      </c>
      <c r="E175" s="78"/>
    </row>
    <row r="176" spans="1:5" ht="25.5" x14ac:dyDescent="0.25">
      <c r="A176" s="177"/>
      <c r="B176" s="164"/>
      <c r="C176" s="166"/>
      <c r="D176" s="54" t="s">
        <v>280</v>
      </c>
      <c r="E176" s="78"/>
    </row>
    <row r="177" spans="1:5" ht="15.75" thickBot="1" x14ac:dyDescent="0.3">
      <c r="A177" s="177"/>
      <c r="B177" s="164"/>
      <c r="C177" s="162"/>
      <c r="D177" s="55" t="s">
        <v>288</v>
      </c>
      <c r="E177" s="78"/>
    </row>
    <row r="178" spans="1:5" x14ac:dyDescent="0.25">
      <c r="A178" s="177"/>
      <c r="B178" s="164"/>
      <c r="C178" s="161" t="s">
        <v>289</v>
      </c>
      <c r="D178" s="54" t="s">
        <v>290</v>
      </c>
      <c r="E178" s="78"/>
    </row>
    <row r="179" spans="1:5" x14ac:dyDescent="0.25">
      <c r="A179" s="177"/>
      <c r="B179" s="164"/>
      <c r="C179" s="166"/>
      <c r="D179" s="54" t="s">
        <v>291</v>
      </c>
      <c r="E179" s="78"/>
    </row>
    <row r="180" spans="1:5" x14ac:dyDescent="0.25">
      <c r="A180" s="177"/>
      <c r="B180" s="164"/>
      <c r="C180" s="166"/>
      <c r="D180" s="54" t="s">
        <v>292</v>
      </c>
      <c r="E180" s="78"/>
    </row>
    <row r="181" spans="1:5" x14ac:dyDescent="0.25">
      <c r="A181" s="177"/>
      <c r="B181" s="164"/>
      <c r="C181" s="166"/>
      <c r="D181" s="54" t="s">
        <v>293</v>
      </c>
      <c r="E181" s="78"/>
    </row>
    <row r="182" spans="1:5" ht="15.75" thickBot="1" x14ac:dyDescent="0.3">
      <c r="A182" s="177"/>
      <c r="B182" s="164"/>
      <c r="C182" s="162"/>
      <c r="D182" s="55" t="s">
        <v>294</v>
      </c>
      <c r="E182" s="78"/>
    </row>
    <row r="183" spans="1:5" x14ac:dyDescent="0.25">
      <c r="A183" s="177"/>
      <c r="B183" s="164"/>
      <c r="C183" s="161" t="s">
        <v>295</v>
      </c>
      <c r="D183" s="52" t="s">
        <v>296</v>
      </c>
      <c r="E183" s="77"/>
    </row>
    <row r="184" spans="1:5" x14ac:dyDescent="0.25">
      <c r="A184" s="177"/>
      <c r="B184" s="164"/>
      <c r="C184" s="166"/>
      <c r="D184" s="52" t="s">
        <v>297</v>
      </c>
      <c r="E184" s="77"/>
    </row>
    <row r="185" spans="1:5" x14ac:dyDescent="0.25">
      <c r="A185" s="177"/>
      <c r="B185" s="164"/>
      <c r="C185" s="166"/>
      <c r="D185" s="52" t="s">
        <v>298</v>
      </c>
      <c r="E185" s="77"/>
    </row>
    <row r="186" spans="1:5" ht="15.75" thickBot="1" x14ac:dyDescent="0.3">
      <c r="A186" s="177"/>
      <c r="B186" s="164"/>
      <c r="C186" s="162"/>
      <c r="D186" s="53" t="s">
        <v>299</v>
      </c>
      <c r="E186" s="77"/>
    </row>
    <row r="187" spans="1:5" x14ac:dyDescent="0.25">
      <c r="A187" s="177"/>
      <c r="B187" s="164"/>
      <c r="C187" s="161" t="s">
        <v>300</v>
      </c>
      <c r="D187" s="52" t="s">
        <v>301</v>
      </c>
      <c r="E187" s="77"/>
    </row>
    <row r="188" spans="1:5" x14ac:dyDescent="0.25">
      <c r="A188" s="177"/>
      <c r="B188" s="164"/>
      <c r="C188" s="166"/>
      <c r="D188" s="52" t="s">
        <v>302</v>
      </c>
      <c r="E188" s="77"/>
    </row>
    <row r="189" spans="1:5" x14ac:dyDescent="0.25">
      <c r="A189" s="177"/>
      <c r="B189" s="164"/>
      <c r="C189" s="166"/>
      <c r="D189" s="54" t="s">
        <v>303</v>
      </c>
      <c r="E189" s="78"/>
    </row>
    <row r="190" spans="1:5" x14ac:dyDescent="0.25">
      <c r="A190" s="177"/>
      <c r="B190" s="164"/>
      <c r="C190" s="166"/>
      <c r="D190" s="52" t="s">
        <v>304</v>
      </c>
      <c r="E190" s="77"/>
    </row>
    <row r="191" spans="1:5" ht="15.75" thickBot="1" x14ac:dyDescent="0.3">
      <c r="A191" s="177"/>
      <c r="B191" s="164"/>
      <c r="C191" s="162"/>
      <c r="D191" s="53" t="s">
        <v>305</v>
      </c>
      <c r="E191" s="77"/>
    </row>
    <row r="192" spans="1:5" x14ac:dyDescent="0.25">
      <c r="A192" s="177"/>
      <c r="B192" s="164"/>
      <c r="C192" s="161" t="s">
        <v>306</v>
      </c>
      <c r="D192" s="52" t="s">
        <v>307</v>
      </c>
      <c r="E192" s="77"/>
    </row>
    <row r="193" spans="1:5" ht="25.5" x14ac:dyDescent="0.25">
      <c r="A193" s="177"/>
      <c r="B193" s="164"/>
      <c r="C193" s="166"/>
      <c r="D193" s="52" t="s">
        <v>308</v>
      </c>
      <c r="E193" s="77"/>
    </row>
    <row r="194" spans="1:5" ht="16.5" thickBot="1" x14ac:dyDescent="0.3">
      <c r="A194" s="177"/>
      <c r="B194" s="164"/>
      <c r="C194" s="162"/>
      <c r="D194" s="57" t="s">
        <v>309</v>
      </c>
      <c r="E194" s="79"/>
    </row>
    <row r="195" spans="1:5" x14ac:dyDescent="0.25">
      <c r="A195" s="177"/>
      <c r="B195" s="164"/>
      <c r="C195" s="161" t="s">
        <v>310</v>
      </c>
      <c r="D195" s="54" t="s">
        <v>311</v>
      </c>
      <c r="E195" s="78"/>
    </row>
    <row r="196" spans="1:5" ht="15.75" thickBot="1" x14ac:dyDescent="0.3">
      <c r="A196" s="177"/>
      <c r="B196" s="164"/>
      <c r="C196" s="162"/>
      <c r="D196" s="53" t="s">
        <v>312</v>
      </c>
      <c r="E196" s="77"/>
    </row>
    <row r="197" spans="1:5" x14ac:dyDescent="0.25">
      <c r="A197" s="177"/>
      <c r="B197" s="164"/>
      <c r="C197" s="161" t="s">
        <v>313</v>
      </c>
      <c r="D197" s="54" t="s">
        <v>314</v>
      </c>
      <c r="E197" s="78"/>
    </row>
    <row r="198" spans="1:5" x14ac:dyDescent="0.25">
      <c r="A198" s="177"/>
      <c r="B198" s="164"/>
      <c r="C198" s="166"/>
      <c r="D198" s="54" t="s">
        <v>315</v>
      </c>
      <c r="E198" s="78"/>
    </row>
    <row r="199" spans="1:5" x14ac:dyDescent="0.25">
      <c r="A199" s="177"/>
      <c r="B199" s="164"/>
      <c r="C199" s="166"/>
      <c r="D199" s="54" t="s">
        <v>316</v>
      </c>
      <c r="E199" s="78"/>
    </row>
    <row r="200" spans="1:5" ht="15.75" thickBot="1" x14ac:dyDescent="0.3">
      <c r="A200" s="177"/>
      <c r="B200" s="164"/>
      <c r="C200" s="162"/>
      <c r="D200" s="55" t="s">
        <v>317</v>
      </c>
      <c r="E200" s="78"/>
    </row>
    <row r="201" spans="1:5" x14ac:dyDescent="0.25">
      <c r="A201" s="177"/>
      <c r="B201" s="164"/>
      <c r="C201" s="161" t="s">
        <v>318</v>
      </c>
      <c r="D201" s="52" t="s">
        <v>319</v>
      </c>
      <c r="E201" s="77"/>
    </row>
    <row r="202" spans="1:5" x14ac:dyDescent="0.25">
      <c r="A202" s="177"/>
      <c r="B202" s="164"/>
      <c r="C202" s="166"/>
      <c r="D202" s="52" t="s">
        <v>320</v>
      </c>
      <c r="E202" s="77"/>
    </row>
    <row r="203" spans="1:5" x14ac:dyDescent="0.25">
      <c r="A203" s="177"/>
      <c r="B203" s="164"/>
      <c r="C203" s="166"/>
      <c r="D203" s="52" t="s">
        <v>321</v>
      </c>
      <c r="E203" s="77"/>
    </row>
    <row r="204" spans="1:5" ht="15.75" thickBot="1" x14ac:dyDescent="0.3">
      <c r="A204" s="177"/>
      <c r="B204" s="164"/>
      <c r="C204" s="162"/>
      <c r="D204" s="53" t="s">
        <v>322</v>
      </c>
      <c r="E204" s="77"/>
    </row>
    <row r="205" spans="1:5" x14ac:dyDescent="0.25">
      <c r="A205" s="177"/>
      <c r="B205" s="164"/>
      <c r="C205" s="161" t="s">
        <v>323</v>
      </c>
      <c r="D205" s="52" t="s">
        <v>324</v>
      </c>
      <c r="E205" s="77"/>
    </row>
    <row r="206" spans="1:5" x14ac:dyDescent="0.25">
      <c r="A206" s="177"/>
      <c r="B206" s="164"/>
      <c r="C206" s="166"/>
      <c r="D206" s="52" t="s">
        <v>325</v>
      </c>
      <c r="E206" s="77"/>
    </row>
    <row r="207" spans="1:5" x14ac:dyDescent="0.25">
      <c r="A207" s="177"/>
      <c r="B207" s="164"/>
      <c r="C207" s="166"/>
      <c r="D207" s="52" t="s">
        <v>326</v>
      </c>
      <c r="E207" s="77"/>
    </row>
    <row r="208" spans="1:5" ht="15.75" thickBot="1" x14ac:dyDescent="0.3">
      <c r="A208" s="177"/>
      <c r="B208" s="164"/>
      <c r="C208" s="162"/>
      <c r="D208" s="53" t="s">
        <v>327</v>
      </c>
      <c r="E208" s="77"/>
    </row>
    <row r="209" spans="1:5" x14ac:dyDescent="0.25">
      <c r="A209" s="177"/>
      <c r="B209" s="164"/>
      <c r="C209" s="161" t="s">
        <v>328</v>
      </c>
      <c r="D209" s="52" t="s">
        <v>329</v>
      </c>
      <c r="E209" s="77"/>
    </row>
    <row r="210" spans="1:5" ht="15.75" thickBot="1" x14ac:dyDescent="0.3">
      <c r="A210" s="177"/>
      <c r="B210" s="165"/>
      <c r="C210" s="162"/>
      <c r="D210" s="53" t="s">
        <v>330</v>
      </c>
      <c r="E210" s="77"/>
    </row>
    <row r="211" spans="1:5" x14ac:dyDescent="0.25">
      <c r="A211" s="177"/>
      <c r="B211" s="163" t="s">
        <v>331</v>
      </c>
      <c r="C211" s="161" t="s">
        <v>332</v>
      </c>
      <c r="D211" s="52" t="s">
        <v>301</v>
      </c>
      <c r="E211" s="77"/>
    </row>
    <row r="212" spans="1:5" x14ac:dyDescent="0.25">
      <c r="A212" s="177"/>
      <c r="B212" s="164"/>
      <c r="C212" s="166"/>
      <c r="D212" s="52" t="s">
        <v>333</v>
      </c>
      <c r="E212" s="77"/>
    </row>
    <row r="213" spans="1:5" x14ac:dyDescent="0.25">
      <c r="A213" s="177"/>
      <c r="B213" s="164"/>
      <c r="C213" s="166"/>
      <c r="D213" s="52" t="s">
        <v>334</v>
      </c>
      <c r="E213" s="77"/>
    </row>
    <row r="214" spans="1:5" ht="15.75" thickBot="1" x14ac:dyDescent="0.3">
      <c r="A214" s="177"/>
      <c r="B214" s="164"/>
      <c r="C214" s="162"/>
      <c r="D214" s="53" t="s">
        <v>335</v>
      </c>
      <c r="E214" s="77"/>
    </row>
    <row r="215" spans="1:5" x14ac:dyDescent="0.25">
      <c r="A215" s="177"/>
      <c r="B215" s="164"/>
      <c r="C215" s="161" t="s">
        <v>336</v>
      </c>
      <c r="D215" s="52" t="s">
        <v>337</v>
      </c>
      <c r="E215" s="77"/>
    </row>
    <row r="216" spans="1:5" x14ac:dyDescent="0.25">
      <c r="A216" s="177"/>
      <c r="B216" s="164"/>
      <c r="C216" s="166"/>
      <c r="D216" s="52" t="s">
        <v>338</v>
      </c>
      <c r="E216" s="77"/>
    </row>
    <row r="217" spans="1:5" x14ac:dyDescent="0.25">
      <c r="A217" s="177"/>
      <c r="B217" s="164"/>
      <c r="C217" s="166"/>
      <c r="D217" s="52" t="s">
        <v>339</v>
      </c>
      <c r="E217" s="77"/>
    </row>
    <row r="218" spans="1:5" ht="15.75" thickBot="1" x14ac:dyDescent="0.3">
      <c r="A218" s="177"/>
      <c r="B218" s="165"/>
      <c r="C218" s="162"/>
      <c r="D218" s="53" t="s">
        <v>340</v>
      </c>
      <c r="E218" s="77"/>
    </row>
    <row r="219" spans="1:5" x14ac:dyDescent="0.25">
      <c r="A219" s="177"/>
      <c r="B219" s="163" t="s">
        <v>341</v>
      </c>
      <c r="C219" s="161" t="s">
        <v>342</v>
      </c>
      <c r="D219" s="54" t="s">
        <v>343</v>
      </c>
      <c r="E219" s="78"/>
    </row>
    <row r="220" spans="1:5" x14ac:dyDescent="0.25">
      <c r="A220" s="177"/>
      <c r="B220" s="164"/>
      <c r="C220" s="166"/>
      <c r="D220" s="54" t="s">
        <v>344</v>
      </c>
      <c r="E220" s="78"/>
    </row>
    <row r="221" spans="1:5" x14ac:dyDescent="0.25">
      <c r="A221" s="177"/>
      <c r="B221" s="164"/>
      <c r="C221" s="166"/>
      <c r="D221" s="54" t="s">
        <v>345</v>
      </c>
      <c r="E221" s="78"/>
    </row>
    <row r="222" spans="1:5" x14ac:dyDescent="0.25">
      <c r="A222" s="177"/>
      <c r="B222" s="164"/>
      <c r="C222" s="166"/>
      <c r="D222" s="54" t="s">
        <v>346</v>
      </c>
      <c r="E222" s="78"/>
    </row>
    <row r="223" spans="1:5" x14ac:dyDescent="0.25">
      <c r="A223" s="177"/>
      <c r="B223" s="164"/>
      <c r="C223" s="166"/>
      <c r="D223" s="54" t="s">
        <v>347</v>
      </c>
      <c r="E223" s="78"/>
    </row>
    <row r="224" spans="1:5" ht="15.75" thickBot="1" x14ac:dyDescent="0.3">
      <c r="A224" s="177"/>
      <c r="B224" s="164"/>
      <c r="C224" s="162"/>
      <c r="D224" s="55" t="s">
        <v>348</v>
      </c>
      <c r="E224" s="78"/>
    </row>
    <row r="225" spans="1:5" x14ac:dyDescent="0.25">
      <c r="A225" s="177"/>
      <c r="B225" s="164"/>
      <c r="C225" s="161" t="s">
        <v>349</v>
      </c>
      <c r="D225" s="54" t="s">
        <v>350</v>
      </c>
      <c r="E225" s="78"/>
    </row>
    <row r="226" spans="1:5" x14ac:dyDescent="0.25">
      <c r="A226" s="177"/>
      <c r="B226" s="164"/>
      <c r="C226" s="166"/>
      <c r="D226" s="54" t="s">
        <v>351</v>
      </c>
      <c r="E226" s="78"/>
    </row>
    <row r="227" spans="1:5" x14ac:dyDescent="0.25">
      <c r="A227" s="177"/>
      <c r="B227" s="164"/>
      <c r="C227" s="166"/>
      <c r="D227" s="52" t="s">
        <v>352</v>
      </c>
      <c r="E227" s="77"/>
    </row>
    <row r="228" spans="1:5" ht="15.75" thickBot="1" x14ac:dyDescent="0.3">
      <c r="A228" s="177"/>
      <c r="B228" s="164"/>
      <c r="C228" s="162"/>
      <c r="D228" s="55" t="s">
        <v>353</v>
      </c>
      <c r="E228" s="78"/>
    </row>
    <row r="229" spans="1:5" x14ac:dyDescent="0.25">
      <c r="A229" s="177"/>
      <c r="B229" s="164"/>
      <c r="C229" s="161" t="s">
        <v>354</v>
      </c>
      <c r="D229" s="54" t="s">
        <v>355</v>
      </c>
      <c r="E229" s="78"/>
    </row>
    <row r="230" spans="1:5" ht="38.25" x14ac:dyDescent="0.25">
      <c r="A230" s="177"/>
      <c r="B230" s="164"/>
      <c r="C230" s="166"/>
      <c r="D230" s="54" t="s">
        <v>356</v>
      </c>
      <c r="E230" s="78"/>
    </row>
    <row r="231" spans="1:5" ht="38.25" x14ac:dyDescent="0.25">
      <c r="A231" s="177"/>
      <c r="B231" s="164"/>
      <c r="C231" s="166"/>
      <c r="D231" s="54" t="s">
        <v>357</v>
      </c>
      <c r="E231" s="78"/>
    </row>
    <row r="232" spans="1:5" x14ac:dyDescent="0.25">
      <c r="A232" s="177"/>
      <c r="B232" s="164"/>
      <c r="C232" s="166"/>
      <c r="D232" s="54" t="s">
        <v>358</v>
      </c>
      <c r="E232" s="78"/>
    </row>
    <row r="233" spans="1:5" ht="15.75" thickBot="1" x14ac:dyDescent="0.3">
      <c r="A233" s="177"/>
      <c r="B233" s="164"/>
      <c r="C233" s="162"/>
      <c r="D233" s="55" t="s">
        <v>359</v>
      </c>
      <c r="E233" s="78"/>
    </row>
    <row r="234" spans="1:5" x14ac:dyDescent="0.25">
      <c r="A234" s="177"/>
      <c r="B234" s="164"/>
      <c r="C234" s="161" t="s">
        <v>360</v>
      </c>
      <c r="D234" s="54" t="s">
        <v>361</v>
      </c>
      <c r="E234" s="78"/>
    </row>
    <row r="235" spans="1:5" x14ac:dyDescent="0.25">
      <c r="A235" s="177"/>
      <c r="B235" s="164"/>
      <c r="C235" s="166"/>
      <c r="D235" s="54" t="s">
        <v>350</v>
      </c>
      <c r="E235" s="78"/>
    </row>
    <row r="236" spans="1:5" ht="25.5" x14ac:dyDescent="0.25">
      <c r="A236" s="177"/>
      <c r="B236" s="164"/>
      <c r="C236" s="166"/>
      <c r="D236" s="54" t="s">
        <v>362</v>
      </c>
      <c r="E236" s="78"/>
    </row>
    <row r="237" spans="1:5" x14ac:dyDescent="0.25">
      <c r="A237" s="177"/>
      <c r="B237" s="164"/>
      <c r="C237" s="166"/>
      <c r="D237" s="54" t="s">
        <v>363</v>
      </c>
      <c r="E237" s="78"/>
    </row>
    <row r="238" spans="1:5" ht="15.75" thickBot="1" x14ac:dyDescent="0.3">
      <c r="A238" s="178"/>
      <c r="B238" s="165"/>
      <c r="C238" s="162"/>
      <c r="D238" s="55" t="s">
        <v>364</v>
      </c>
      <c r="E238" s="78"/>
    </row>
    <row r="239" spans="1:5" x14ac:dyDescent="0.25">
      <c r="A239" s="175" t="s">
        <v>365</v>
      </c>
      <c r="B239" s="163" t="s">
        <v>366</v>
      </c>
      <c r="C239" s="161" t="s">
        <v>367</v>
      </c>
      <c r="D239" s="52" t="s">
        <v>368</v>
      </c>
      <c r="E239" s="77"/>
    </row>
    <row r="240" spans="1:5" x14ac:dyDescent="0.25">
      <c r="A240" s="173"/>
      <c r="B240" s="171"/>
      <c r="C240" s="166"/>
      <c r="D240" s="54" t="s">
        <v>369</v>
      </c>
      <c r="E240" s="78"/>
    </row>
    <row r="241" spans="1:5" ht="15.75" thickBot="1" x14ac:dyDescent="0.3">
      <c r="A241" s="173"/>
      <c r="B241" s="171"/>
      <c r="C241" s="162"/>
      <c r="D241" s="53" t="s">
        <v>370</v>
      </c>
      <c r="E241" s="77"/>
    </row>
    <row r="242" spans="1:5" x14ac:dyDescent="0.25">
      <c r="A242" s="173"/>
      <c r="B242" s="171"/>
      <c r="C242" s="161" t="s">
        <v>371</v>
      </c>
      <c r="D242" s="52" t="s">
        <v>372</v>
      </c>
      <c r="E242" s="77"/>
    </row>
    <row r="243" spans="1:5" ht="25.5" x14ac:dyDescent="0.25">
      <c r="A243" s="173"/>
      <c r="B243" s="171"/>
      <c r="C243" s="166"/>
      <c r="D243" s="52" t="s">
        <v>373</v>
      </c>
      <c r="E243" s="77"/>
    </row>
    <row r="244" spans="1:5" x14ac:dyDescent="0.25">
      <c r="A244" s="173"/>
      <c r="B244" s="171"/>
      <c r="C244" s="166"/>
      <c r="D244" s="52" t="s">
        <v>374</v>
      </c>
      <c r="E244" s="77"/>
    </row>
    <row r="245" spans="1:5" ht="15.75" thickBot="1" x14ac:dyDescent="0.3">
      <c r="A245" s="173"/>
      <c r="B245" s="171"/>
      <c r="C245" s="162"/>
      <c r="D245" s="53" t="s">
        <v>375</v>
      </c>
      <c r="E245" s="77"/>
    </row>
    <row r="246" spans="1:5" x14ac:dyDescent="0.25">
      <c r="A246" s="173"/>
      <c r="B246" s="171"/>
      <c r="C246" s="161" t="s">
        <v>376</v>
      </c>
      <c r="D246" s="52" t="s">
        <v>377</v>
      </c>
      <c r="E246" s="77"/>
    </row>
    <row r="247" spans="1:5" ht="15.75" thickBot="1" x14ac:dyDescent="0.3">
      <c r="A247" s="173"/>
      <c r="B247" s="171"/>
      <c r="C247" s="162"/>
      <c r="D247" s="53" t="s">
        <v>378</v>
      </c>
      <c r="E247" s="77"/>
    </row>
    <row r="248" spans="1:5" x14ac:dyDescent="0.25">
      <c r="A248" s="173"/>
      <c r="B248" s="171"/>
      <c r="C248" s="161" t="s">
        <v>379</v>
      </c>
      <c r="D248" s="52" t="s">
        <v>380</v>
      </c>
      <c r="E248" s="77"/>
    </row>
    <row r="249" spans="1:5" ht="15.75" thickBot="1" x14ac:dyDescent="0.3">
      <c r="A249" s="173"/>
      <c r="B249" s="171"/>
      <c r="C249" s="162"/>
      <c r="D249" s="53" t="s">
        <v>381</v>
      </c>
      <c r="E249" s="77"/>
    </row>
    <row r="250" spans="1:5" x14ac:dyDescent="0.25">
      <c r="A250" s="173"/>
      <c r="B250" s="171"/>
      <c r="C250" s="161" t="s">
        <v>382</v>
      </c>
      <c r="D250" s="52" t="s">
        <v>383</v>
      </c>
      <c r="E250" s="77"/>
    </row>
    <row r="251" spans="1:5" x14ac:dyDescent="0.25">
      <c r="A251" s="173"/>
      <c r="B251" s="171"/>
      <c r="C251" s="173"/>
      <c r="D251" s="52" t="s">
        <v>384</v>
      </c>
      <c r="E251" s="77"/>
    </row>
    <row r="252" spans="1:5" ht="15.75" thickBot="1" x14ac:dyDescent="0.3">
      <c r="A252" s="173"/>
      <c r="B252" s="172"/>
      <c r="C252" s="174"/>
      <c r="D252" s="58" t="s">
        <v>385</v>
      </c>
      <c r="E252" s="77"/>
    </row>
    <row r="253" spans="1:5" x14ac:dyDescent="0.25">
      <c r="A253" s="173"/>
      <c r="B253" s="163" t="s">
        <v>386</v>
      </c>
      <c r="C253" s="161" t="s">
        <v>387</v>
      </c>
      <c r="D253" s="52" t="s">
        <v>388</v>
      </c>
      <c r="E253" s="77" t="s">
        <v>389</v>
      </c>
    </row>
    <row r="254" spans="1:5" x14ac:dyDescent="0.25">
      <c r="A254" s="173"/>
      <c r="B254" s="164"/>
      <c r="C254" s="166"/>
      <c r="D254" s="52" t="s">
        <v>390</v>
      </c>
      <c r="E254" s="77"/>
    </row>
    <row r="255" spans="1:5" x14ac:dyDescent="0.25">
      <c r="A255" s="173"/>
      <c r="B255" s="164"/>
      <c r="C255" s="166"/>
      <c r="D255" s="52" t="s">
        <v>391</v>
      </c>
      <c r="E255" s="77"/>
    </row>
    <row r="256" spans="1:5" ht="15.75" thickBot="1" x14ac:dyDescent="0.3">
      <c r="A256" s="173"/>
      <c r="B256" s="164"/>
      <c r="C256" s="162"/>
      <c r="D256" s="53" t="s">
        <v>392</v>
      </c>
      <c r="E256" s="77"/>
    </row>
    <row r="257" spans="1:5" x14ac:dyDescent="0.25">
      <c r="A257" s="173"/>
      <c r="B257" s="164"/>
      <c r="C257" s="161" t="s">
        <v>393</v>
      </c>
      <c r="D257" s="52" t="s">
        <v>394</v>
      </c>
      <c r="E257" s="77" t="s">
        <v>395</v>
      </c>
    </row>
    <row r="258" spans="1:5" ht="15.75" thickBot="1" x14ac:dyDescent="0.3">
      <c r="A258" s="173"/>
      <c r="B258" s="164"/>
      <c r="C258" s="162"/>
      <c r="D258" s="53" t="s">
        <v>396</v>
      </c>
      <c r="E258" s="77"/>
    </row>
    <row r="259" spans="1:5" x14ac:dyDescent="0.25">
      <c r="A259" s="173"/>
      <c r="B259" s="164"/>
      <c r="C259" s="161" t="s">
        <v>397</v>
      </c>
      <c r="D259" s="52" t="s">
        <v>391</v>
      </c>
      <c r="E259" s="77" t="s">
        <v>398</v>
      </c>
    </row>
    <row r="260" spans="1:5" x14ac:dyDescent="0.25">
      <c r="A260" s="173"/>
      <c r="B260" s="164"/>
      <c r="C260" s="166"/>
      <c r="D260" s="52" t="s">
        <v>399</v>
      </c>
      <c r="E260" s="77"/>
    </row>
    <row r="261" spans="1:5" ht="15.75" thickBot="1" x14ac:dyDescent="0.3">
      <c r="A261" s="173"/>
      <c r="B261" s="164"/>
      <c r="C261" s="162"/>
      <c r="D261" s="53" t="s">
        <v>400</v>
      </c>
      <c r="E261" s="77"/>
    </row>
    <row r="262" spans="1:5" x14ac:dyDescent="0.25">
      <c r="A262" s="173"/>
      <c r="B262" s="164"/>
      <c r="C262" s="161" t="s">
        <v>401</v>
      </c>
      <c r="D262" s="52" t="s">
        <v>402</v>
      </c>
      <c r="E262" s="77"/>
    </row>
    <row r="263" spans="1:5" x14ac:dyDescent="0.25">
      <c r="A263" s="173"/>
      <c r="B263" s="164"/>
      <c r="C263" s="166"/>
      <c r="D263" s="52" t="s">
        <v>403</v>
      </c>
      <c r="E263" s="77"/>
    </row>
    <row r="264" spans="1:5" x14ac:dyDescent="0.25">
      <c r="A264" s="173"/>
      <c r="B264" s="164"/>
      <c r="C264" s="166"/>
      <c r="D264" s="52" t="s">
        <v>404</v>
      </c>
      <c r="E264" s="77"/>
    </row>
    <row r="265" spans="1:5" x14ac:dyDescent="0.25">
      <c r="A265" s="173"/>
      <c r="B265" s="164"/>
      <c r="C265" s="166"/>
      <c r="D265" s="52" t="s">
        <v>405</v>
      </c>
      <c r="E265" s="77"/>
    </row>
    <row r="266" spans="1:5" x14ac:dyDescent="0.25">
      <c r="A266" s="173"/>
      <c r="B266" s="164"/>
      <c r="C266" s="166"/>
      <c r="D266" s="54" t="s">
        <v>406</v>
      </c>
      <c r="E266" s="78"/>
    </row>
    <row r="267" spans="1:5" ht="15.75" thickBot="1" x14ac:dyDescent="0.3">
      <c r="A267" s="173"/>
      <c r="B267" s="164"/>
      <c r="C267" s="162"/>
      <c r="D267" s="55" t="s">
        <v>407</v>
      </c>
      <c r="E267" s="78"/>
    </row>
    <row r="268" spans="1:5" x14ac:dyDescent="0.25">
      <c r="A268" s="173"/>
      <c r="B268" s="164"/>
      <c r="C268" s="161" t="s">
        <v>408</v>
      </c>
      <c r="D268" s="52" t="s">
        <v>409</v>
      </c>
      <c r="E268" s="77"/>
    </row>
    <row r="269" spans="1:5" x14ac:dyDescent="0.25">
      <c r="A269" s="173"/>
      <c r="B269" s="164"/>
      <c r="C269" s="166"/>
      <c r="D269" s="54" t="s">
        <v>410</v>
      </c>
      <c r="E269" s="78"/>
    </row>
    <row r="270" spans="1:5" ht="15.75" thickBot="1" x14ac:dyDescent="0.3">
      <c r="A270" s="173"/>
      <c r="B270" s="164"/>
      <c r="C270" s="162"/>
      <c r="D270" s="55" t="s">
        <v>411</v>
      </c>
      <c r="E270" s="78"/>
    </row>
    <row r="271" spans="1:5" x14ac:dyDescent="0.25">
      <c r="A271" s="173"/>
      <c r="B271" s="164"/>
      <c r="C271" s="161" t="s">
        <v>412</v>
      </c>
      <c r="D271" s="52" t="s">
        <v>413</v>
      </c>
      <c r="E271" s="77"/>
    </row>
    <row r="272" spans="1:5" x14ac:dyDescent="0.25">
      <c r="A272" s="173"/>
      <c r="B272" s="164"/>
      <c r="C272" s="166"/>
      <c r="D272" s="52" t="s">
        <v>414</v>
      </c>
      <c r="E272" s="77"/>
    </row>
    <row r="273" spans="1:5" ht="15.75" thickBot="1" x14ac:dyDescent="0.3">
      <c r="A273" s="173"/>
      <c r="B273" s="164"/>
      <c r="C273" s="162"/>
      <c r="D273" s="53" t="s">
        <v>415</v>
      </c>
      <c r="E273" s="77"/>
    </row>
    <row r="274" spans="1:5" ht="26.25" thickBot="1" x14ac:dyDescent="0.3">
      <c r="A274" s="173"/>
      <c r="B274" s="164"/>
      <c r="C274" s="56" t="s">
        <v>416</v>
      </c>
      <c r="D274" s="53" t="s">
        <v>417</v>
      </c>
      <c r="E274" s="77"/>
    </row>
    <row r="275" spans="1:5" x14ac:dyDescent="0.25">
      <c r="A275" s="173"/>
      <c r="B275" s="164"/>
      <c r="C275" s="161" t="s">
        <v>418</v>
      </c>
      <c r="D275" s="52" t="s">
        <v>419</v>
      </c>
      <c r="E275" s="77"/>
    </row>
    <row r="276" spans="1:5" x14ac:dyDescent="0.25">
      <c r="A276" s="173"/>
      <c r="B276" s="164"/>
      <c r="C276" s="166"/>
      <c r="D276" s="52" t="s">
        <v>420</v>
      </c>
      <c r="E276" s="77"/>
    </row>
    <row r="277" spans="1:5" x14ac:dyDescent="0.25">
      <c r="A277" s="173"/>
      <c r="B277" s="164"/>
      <c r="C277" s="166"/>
      <c r="D277" s="52" t="s">
        <v>163</v>
      </c>
      <c r="E277" s="77"/>
    </row>
    <row r="278" spans="1:5" ht="15.75" thickBot="1" x14ac:dyDescent="0.3">
      <c r="A278" s="173"/>
      <c r="B278" s="165"/>
      <c r="C278" s="162"/>
      <c r="D278" s="53" t="s">
        <v>421</v>
      </c>
      <c r="E278" s="77"/>
    </row>
    <row r="279" spans="1:5" x14ac:dyDescent="0.25">
      <c r="A279" s="173"/>
      <c r="B279" s="163" t="s">
        <v>422</v>
      </c>
      <c r="C279" s="161" t="s">
        <v>423</v>
      </c>
      <c r="D279" s="54" t="s">
        <v>424</v>
      </c>
      <c r="E279" s="78"/>
    </row>
    <row r="280" spans="1:5" x14ac:dyDescent="0.25">
      <c r="A280" s="173"/>
      <c r="B280" s="164"/>
      <c r="C280" s="166"/>
      <c r="D280" s="52" t="s">
        <v>403</v>
      </c>
      <c r="E280" s="77"/>
    </row>
    <row r="281" spans="1:5" x14ac:dyDescent="0.25">
      <c r="A281" s="173"/>
      <c r="B281" s="164"/>
      <c r="C281" s="166"/>
      <c r="D281" s="54" t="s">
        <v>425</v>
      </c>
      <c r="E281" s="78"/>
    </row>
    <row r="282" spans="1:5" x14ac:dyDescent="0.25">
      <c r="A282" s="173"/>
      <c r="B282" s="164"/>
      <c r="C282" s="166"/>
      <c r="D282" s="54" t="s">
        <v>104</v>
      </c>
      <c r="E282" s="78"/>
    </row>
    <row r="283" spans="1:5" ht="15.75" thickBot="1" x14ac:dyDescent="0.3">
      <c r="A283" s="173"/>
      <c r="B283" s="164"/>
      <c r="C283" s="162"/>
      <c r="D283" s="53" t="s">
        <v>426</v>
      </c>
      <c r="E283" s="77"/>
    </row>
    <row r="284" spans="1:5" x14ac:dyDescent="0.25">
      <c r="A284" s="173"/>
      <c r="B284" s="164"/>
      <c r="C284" s="161" t="s">
        <v>427</v>
      </c>
      <c r="D284" s="54" t="s">
        <v>428</v>
      </c>
      <c r="E284" s="78"/>
    </row>
    <row r="285" spans="1:5" x14ac:dyDescent="0.25">
      <c r="A285" s="173"/>
      <c r="B285" s="164"/>
      <c r="C285" s="166"/>
      <c r="D285" s="54" t="s">
        <v>429</v>
      </c>
      <c r="E285" s="78"/>
    </row>
    <row r="286" spans="1:5" ht="15.75" thickBot="1" x14ac:dyDescent="0.3">
      <c r="A286" s="173"/>
      <c r="B286" s="164"/>
      <c r="C286" s="162"/>
      <c r="D286" s="55" t="s">
        <v>430</v>
      </c>
      <c r="E286" s="78"/>
    </row>
    <row r="287" spans="1:5" x14ac:dyDescent="0.25">
      <c r="A287" s="173"/>
      <c r="B287" s="164"/>
      <c r="C287" s="161" t="s">
        <v>431</v>
      </c>
      <c r="D287" s="54" t="s">
        <v>432</v>
      </c>
      <c r="E287" s="78"/>
    </row>
    <row r="288" spans="1:5" x14ac:dyDescent="0.25">
      <c r="A288" s="173"/>
      <c r="B288" s="164"/>
      <c r="C288" s="166"/>
      <c r="D288" s="54" t="s">
        <v>428</v>
      </c>
      <c r="E288" s="78"/>
    </row>
    <row r="289" spans="1:5" x14ac:dyDescent="0.25">
      <c r="A289" s="173"/>
      <c r="B289" s="164"/>
      <c r="C289" s="166"/>
      <c r="D289" s="54" t="s">
        <v>433</v>
      </c>
      <c r="E289" s="78"/>
    </row>
    <row r="290" spans="1:5" x14ac:dyDescent="0.25">
      <c r="A290" s="173"/>
      <c r="B290" s="164"/>
      <c r="C290" s="166"/>
      <c r="D290" s="54" t="s">
        <v>434</v>
      </c>
      <c r="E290" s="78"/>
    </row>
    <row r="291" spans="1:5" ht="15.75" thickBot="1" x14ac:dyDescent="0.3">
      <c r="A291" s="173"/>
      <c r="B291" s="164"/>
      <c r="C291" s="162"/>
      <c r="D291" s="55" t="s">
        <v>435</v>
      </c>
      <c r="E291" s="78"/>
    </row>
    <row r="292" spans="1:5" x14ac:dyDescent="0.25">
      <c r="A292" s="173"/>
      <c r="B292" s="164"/>
      <c r="C292" s="161" t="s">
        <v>436</v>
      </c>
      <c r="D292" s="52" t="s">
        <v>380</v>
      </c>
      <c r="E292" s="77"/>
    </row>
    <row r="293" spans="1:5" x14ac:dyDescent="0.25">
      <c r="A293" s="173"/>
      <c r="B293" s="164"/>
      <c r="C293" s="166"/>
      <c r="D293" s="52" t="s">
        <v>437</v>
      </c>
      <c r="E293" s="77"/>
    </row>
    <row r="294" spans="1:5" x14ac:dyDescent="0.25">
      <c r="A294" s="173"/>
      <c r="B294" s="164"/>
      <c r="C294" s="166"/>
      <c r="D294" s="52" t="s">
        <v>377</v>
      </c>
      <c r="E294" s="77"/>
    </row>
    <row r="295" spans="1:5" x14ac:dyDescent="0.25">
      <c r="A295" s="173"/>
      <c r="B295" s="164"/>
      <c r="C295" s="166"/>
      <c r="D295" s="52" t="s">
        <v>438</v>
      </c>
      <c r="E295" s="77"/>
    </row>
    <row r="296" spans="1:5" ht="15.75" thickBot="1" x14ac:dyDescent="0.3">
      <c r="A296" s="173"/>
      <c r="B296" s="164"/>
      <c r="C296" s="162"/>
      <c r="D296" s="53" t="s">
        <v>439</v>
      </c>
      <c r="E296" s="77"/>
    </row>
    <row r="297" spans="1:5" x14ac:dyDescent="0.25">
      <c r="A297" s="173"/>
      <c r="B297" s="164"/>
      <c r="C297" s="161" t="s">
        <v>440</v>
      </c>
      <c r="D297" s="52" t="s">
        <v>307</v>
      </c>
      <c r="E297" s="77"/>
    </row>
    <row r="298" spans="1:5" x14ac:dyDescent="0.25">
      <c r="A298" s="173"/>
      <c r="B298" s="164"/>
      <c r="C298" s="166"/>
      <c r="D298" s="52" t="s">
        <v>441</v>
      </c>
      <c r="E298" s="77"/>
    </row>
    <row r="299" spans="1:5" x14ac:dyDescent="0.25">
      <c r="A299" s="173"/>
      <c r="B299" s="164"/>
      <c r="C299" s="166"/>
      <c r="D299" s="52" t="s">
        <v>442</v>
      </c>
      <c r="E299" s="77"/>
    </row>
    <row r="300" spans="1:5" ht="15.75" thickBot="1" x14ac:dyDescent="0.3">
      <c r="A300" s="174"/>
      <c r="B300" s="165"/>
      <c r="C300" s="162"/>
      <c r="D300" s="53" t="s">
        <v>443</v>
      </c>
      <c r="E300" s="77"/>
    </row>
    <row r="301" spans="1:5" x14ac:dyDescent="0.25">
      <c r="A301" s="170" t="s">
        <v>444</v>
      </c>
      <c r="B301" s="163" t="s">
        <v>445</v>
      </c>
      <c r="C301" s="161" t="s">
        <v>446</v>
      </c>
      <c r="D301" s="54" t="s">
        <v>447</v>
      </c>
      <c r="E301" s="78"/>
    </row>
    <row r="302" spans="1:5" x14ac:dyDescent="0.25">
      <c r="A302" s="171"/>
      <c r="B302" s="164"/>
      <c r="C302" s="166"/>
      <c r="D302" s="54" t="s">
        <v>448</v>
      </c>
      <c r="E302" s="78"/>
    </row>
    <row r="303" spans="1:5" x14ac:dyDescent="0.25">
      <c r="A303" s="171"/>
      <c r="B303" s="164"/>
      <c r="C303" s="166"/>
      <c r="D303" s="54" t="s">
        <v>449</v>
      </c>
      <c r="E303" s="78"/>
    </row>
    <row r="304" spans="1:5" x14ac:dyDescent="0.25">
      <c r="A304" s="171"/>
      <c r="B304" s="164"/>
      <c r="C304" s="166"/>
      <c r="D304" s="54" t="s">
        <v>450</v>
      </c>
      <c r="E304" s="78"/>
    </row>
    <row r="305" spans="1:5" ht="15.75" thickBot="1" x14ac:dyDescent="0.3">
      <c r="A305" s="171"/>
      <c r="B305" s="165"/>
      <c r="C305" s="162"/>
      <c r="D305" s="53" t="s">
        <v>451</v>
      </c>
      <c r="E305" s="77"/>
    </row>
    <row r="306" spans="1:5" x14ac:dyDescent="0.25">
      <c r="A306" s="171"/>
      <c r="B306" s="163" t="s">
        <v>452</v>
      </c>
      <c r="C306" s="161" t="s">
        <v>453</v>
      </c>
      <c r="D306" s="54" t="s">
        <v>454</v>
      </c>
      <c r="E306" s="78"/>
    </row>
    <row r="307" spans="1:5" x14ac:dyDescent="0.25">
      <c r="A307" s="171"/>
      <c r="B307" s="171"/>
      <c r="C307" s="173"/>
      <c r="D307" s="54" t="s">
        <v>455</v>
      </c>
      <c r="E307" s="78"/>
    </row>
    <row r="308" spans="1:5" ht="15.75" thickBot="1" x14ac:dyDescent="0.3">
      <c r="A308" s="171"/>
      <c r="B308" s="171"/>
      <c r="C308" s="174"/>
      <c r="D308" s="59" t="s">
        <v>456</v>
      </c>
      <c r="E308" s="78"/>
    </row>
    <row r="309" spans="1:5" x14ac:dyDescent="0.25">
      <c r="A309" s="171"/>
      <c r="B309" s="171"/>
      <c r="C309" s="161" t="s">
        <v>457</v>
      </c>
      <c r="D309" s="54" t="s">
        <v>458</v>
      </c>
      <c r="E309" s="78"/>
    </row>
    <row r="310" spans="1:5" x14ac:dyDescent="0.25">
      <c r="A310" s="171"/>
      <c r="B310" s="171"/>
      <c r="C310" s="166"/>
      <c r="D310" s="54" t="s">
        <v>459</v>
      </c>
      <c r="E310" s="78"/>
    </row>
    <row r="311" spans="1:5" ht="15.75" thickBot="1" x14ac:dyDescent="0.3">
      <c r="A311" s="171"/>
      <c r="B311" s="171"/>
      <c r="C311" s="162"/>
      <c r="D311" s="55" t="s">
        <v>460</v>
      </c>
      <c r="E311" s="78"/>
    </row>
    <row r="312" spans="1:5" x14ac:dyDescent="0.25">
      <c r="A312" s="171"/>
      <c r="B312" s="171"/>
      <c r="C312" s="161" t="s">
        <v>461</v>
      </c>
      <c r="D312" s="54" t="s">
        <v>462</v>
      </c>
      <c r="E312" s="78"/>
    </row>
    <row r="313" spans="1:5" x14ac:dyDescent="0.25">
      <c r="A313" s="171"/>
      <c r="B313" s="171"/>
      <c r="C313" s="166"/>
      <c r="D313" s="54" t="s">
        <v>463</v>
      </c>
      <c r="E313" s="78"/>
    </row>
    <row r="314" spans="1:5" ht="15.75" thickBot="1" x14ac:dyDescent="0.3">
      <c r="A314" s="171"/>
      <c r="B314" s="171"/>
      <c r="C314" s="162"/>
      <c r="D314" s="55" t="s">
        <v>464</v>
      </c>
      <c r="E314" s="78"/>
    </row>
    <row r="315" spans="1:5" x14ac:dyDescent="0.25">
      <c r="A315" s="171"/>
      <c r="B315" s="171"/>
      <c r="C315" s="161" t="s">
        <v>465</v>
      </c>
      <c r="D315" s="54" t="s">
        <v>466</v>
      </c>
      <c r="E315" s="78"/>
    </row>
    <row r="316" spans="1:5" ht="15.75" thickBot="1" x14ac:dyDescent="0.3">
      <c r="A316" s="171"/>
      <c r="B316" s="171"/>
      <c r="C316" s="162"/>
      <c r="D316" s="55" t="s">
        <v>467</v>
      </c>
      <c r="E316" s="78"/>
    </row>
    <row r="317" spans="1:5" ht="39" thickBot="1" x14ac:dyDescent="0.3">
      <c r="A317" s="171"/>
      <c r="B317" s="172"/>
      <c r="C317" s="56" t="s">
        <v>468</v>
      </c>
      <c r="D317" s="53" t="s">
        <v>469</v>
      </c>
      <c r="E317" s="77"/>
    </row>
    <row r="318" spans="1:5" x14ac:dyDescent="0.25">
      <c r="A318" s="171"/>
      <c r="B318" s="163" t="s">
        <v>470</v>
      </c>
      <c r="C318" s="161" t="s">
        <v>471</v>
      </c>
      <c r="D318" s="54" t="s">
        <v>472</v>
      </c>
      <c r="E318" s="78"/>
    </row>
    <row r="319" spans="1:5" x14ac:dyDescent="0.25">
      <c r="A319" s="171"/>
      <c r="B319" s="164"/>
      <c r="C319" s="166"/>
      <c r="D319" s="54" t="s">
        <v>473</v>
      </c>
      <c r="E319" s="78"/>
    </row>
    <row r="320" spans="1:5" x14ac:dyDescent="0.25">
      <c r="A320" s="171"/>
      <c r="B320" s="164"/>
      <c r="C320" s="166"/>
      <c r="D320" s="54" t="s">
        <v>474</v>
      </c>
      <c r="E320" s="78"/>
    </row>
    <row r="321" spans="1:5" x14ac:dyDescent="0.25">
      <c r="A321" s="171"/>
      <c r="B321" s="164"/>
      <c r="C321" s="166"/>
      <c r="D321" s="54" t="s">
        <v>475</v>
      </c>
      <c r="E321" s="78"/>
    </row>
    <row r="322" spans="1:5" ht="15.75" thickBot="1" x14ac:dyDescent="0.3">
      <c r="A322" s="171"/>
      <c r="B322" s="164"/>
      <c r="C322" s="162"/>
      <c r="D322" s="55" t="s">
        <v>476</v>
      </c>
      <c r="E322" s="78"/>
    </row>
    <row r="323" spans="1:5" x14ac:dyDescent="0.25">
      <c r="A323" s="171"/>
      <c r="B323" s="164"/>
      <c r="C323" s="161" t="s">
        <v>477</v>
      </c>
      <c r="D323" s="54" t="s">
        <v>478</v>
      </c>
      <c r="E323" s="78"/>
    </row>
    <row r="324" spans="1:5" x14ac:dyDescent="0.25">
      <c r="A324" s="171"/>
      <c r="B324" s="164"/>
      <c r="C324" s="166"/>
      <c r="D324" s="54" t="s">
        <v>479</v>
      </c>
      <c r="E324" s="78"/>
    </row>
    <row r="325" spans="1:5" ht="15.75" thickBot="1" x14ac:dyDescent="0.3">
      <c r="A325" s="171"/>
      <c r="B325" s="164"/>
      <c r="C325" s="162"/>
      <c r="D325" s="55" t="s">
        <v>480</v>
      </c>
      <c r="E325" s="78"/>
    </row>
    <row r="326" spans="1:5" ht="25.5" x14ac:dyDescent="0.25">
      <c r="A326" s="171"/>
      <c r="B326" s="164"/>
      <c r="C326" s="161" t="s">
        <v>481</v>
      </c>
      <c r="D326" s="54" t="s">
        <v>482</v>
      </c>
      <c r="E326" s="78"/>
    </row>
    <row r="327" spans="1:5" x14ac:dyDescent="0.25">
      <c r="A327" s="171"/>
      <c r="B327" s="164"/>
      <c r="C327" s="166"/>
      <c r="D327" s="54" t="s">
        <v>483</v>
      </c>
      <c r="E327" s="78"/>
    </row>
    <row r="328" spans="1:5" ht="15.75" thickBot="1" x14ac:dyDescent="0.3">
      <c r="A328" s="171"/>
      <c r="B328" s="164"/>
      <c r="C328" s="162"/>
      <c r="D328" s="55" t="s">
        <v>484</v>
      </c>
      <c r="E328" s="78"/>
    </row>
    <row r="329" spans="1:5" x14ac:dyDescent="0.25">
      <c r="A329" s="171"/>
      <c r="B329" s="164"/>
      <c r="C329" s="161" t="s">
        <v>485</v>
      </c>
      <c r="D329" s="54" t="s">
        <v>486</v>
      </c>
      <c r="E329" s="78"/>
    </row>
    <row r="330" spans="1:5" x14ac:dyDescent="0.25">
      <c r="A330" s="171"/>
      <c r="B330" s="164"/>
      <c r="C330" s="166"/>
      <c r="D330" s="54" t="s">
        <v>487</v>
      </c>
      <c r="E330" s="78"/>
    </row>
    <row r="331" spans="1:5" ht="15.75" thickBot="1" x14ac:dyDescent="0.3">
      <c r="A331" s="171"/>
      <c r="B331" s="165"/>
      <c r="C331" s="162"/>
      <c r="D331" s="55" t="s">
        <v>488</v>
      </c>
      <c r="E331" s="78"/>
    </row>
    <row r="332" spans="1:5" x14ac:dyDescent="0.25">
      <c r="A332" s="171"/>
      <c r="B332" s="163" t="s">
        <v>489</v>
      </c>
      <c r="C332" s="161" t="s">
        <v>490</v>
      </c>
      <c r="D332" s="54" t="s">
        <v>486</v>
      </c>
      <c r="E332" s="78"/>
    </row>
    <row r="333" spans="1:5" x14ac:dyDescent="0.25">
      <c r="A333" s="171"/>
      <c r="B333" s="173"/>
      <c r="C333" s="166"/>
      <c r="D333" s="54" t="s">
        <v>491</v>
      </c>
      <c r="E333" s="78"/>
    </row>
    <row r="334" spans="1:5" x14ac:dyDescent="0.25">
      <c r="A334" s="171"/>
      <c r="B334" s="173"/>
      <c r="C334" s="166"/>
      <c r="D334" s="54" t="s">
        <v>492</v>
      </c>
      <c r="E334" s="78"/>
    </row>
    <row r="335" spans="1:5" ht="15.75" thickBot="1" x14ac:dyDescent="0.3">
      <c r="A335" s="171"/>
      <c r="B335" s="173"/>
      <c r="C335" s="162"/>
      <c r="D335" s="55" t="s">
        <v>493</v>
      </c>
      <c r="E335" s="78"/>
    </row>
    <row r="336" spans="1:5" x14ac:dyDescent="0.25">
      <c r="A336" s="171"/>
      <c r="B336" s="173"/>
      <c r="C336" s="161" t="s">
        <v>494</v>
      </c>
      <c r="D336" s="54" t="s">
        <v>495</v>
      </c>
      <c r="E336" s="78"/>
    </row>
    <row r="337" spans="1:5" x14ac:dyDescent="0.25">
      <c r="A337" s="171"/>
      <c r="B337" s="173"/>
      <c r="C337" s="166"/>
      <c r="D337" s="54" t="s">
        <v>496</v>
      </c>
      <c r="E337" s="78"/>
    </row>
    <row r="338" spans="1:5" ht="15.75" thickBot="1" x14ac:dyDescent="0.3">
      <c r="A338" s="171"/>
      <c r="B338" s="173"/>
      <c r="C338" s="162"/>
      <c r="D338" s="55" t="s">
        <v>493</v>
      </c>
      <c r="E338" s="78"/>
    </row>
    <row r="339" spans="1:5" x14ac:dyDescent="0.25">
      <c r="A339" s="171"/>
      <c r="B339" s="173"/>
      <c r="C339" s="161" t="s">
        <v>497</v>
      </c>
      <c r="D339" s="52" t="s">
        <v>498</v>
      </c>
      <c r="E339" s="77"/>
    </row>
    <row r="340" spans="1:5" ht="15.75" thickBot="1" x14ac:dyDescent="0.3">
      <c r="A340" s="171"/>
      <c r="B340" s="174"/>
      <c r="C340" s="162"/>
      <c r="D340" s="53" t="s">
        <v>499</v>
      </c>
      <c r="E340" s="77"/>
    </row>
    <row r="341" spans="1:5" x14ac:dyDescent="0.25">
      <c r="A341" s="171"/>
      <c r="B341" s="163" t="s">
        <v>500</v>
      </c>
      <c r="C341" s="161" t="s">
        <v>501</v>
      </c>
      <c r="D341" s="54" t="s">
        <v>502</v>
      </c>
      <c r="E341" s="78"/>
    </row>
    <row r="342" spans="1:5" x14ac:dyDescent="0.25">
      <c r="A342" s="171"/>
      <c r="B342" s="164"/>
      <c r="C342" s="166"/>
      <c r="D342" s="54" t="s">
        <v>503</v>
      </c>
      <c r="E342" s="78"/>
    </row>
    <row r="343" spans="1:5" x14ac:dyDescent="0.25">
      <c r="A343" s="171"/>
      <c r="B343" s="164"/>
      <c r="C343" s="166"/>
      <c r="D343" s="54" t="s">
        <v>479</v>
      </c>
      <c r="E343" s="78"/>
    </row>
    <row r="344" spans="1:5" ht="15.75" thickBot="1" x14ac:dyDescent="0.3">
      <c r="A344" s="171"/>
      <c r="B344" s="164"/>
      <c r="C344" s="162"/>
      <c r="D344" s="55" t="s">
        <v>467</v>
      </c>
      <c r="E344" s="78"/>
    </row>
    <row r="345" spans="1:5" ht="15.75" thickBot="1" x14ac:dyDescent="0.3">
      <c r="A345" s="172"/>
      <c r="B345" s="165"/>
      <c r="C345" s="56" t="s">
        <v>504</v>
      </c>
      <c r="D345" s="53" t="s">
        <v>505</v>
      </c>
      <c r="E345" s="77"/>
    </row>
    <row r="346" spans="1:5" x14ac:dyDescent="0.25">
      <c r="A346" s="167" t="s">
        <v>506</v>
      </c>
      <c r="B346" s="163" t="s">
        <v>507</v>
      </c>
      <c r="C346" s="161" t="s">
        <v>508</v>
      </c>
      <c r="D346" s="54" t="s">
        <v>509</v>
      </c>
      <c r="E346" s="78"/>
    </row>
    <row r="347" spans="1:5" x14ac:dyDescent="0.25">
      <c r="A347" s="168"/>
      <c r="B347" s="164"/>
      <c r="C347" s="166"/>
      <c r="D347" s="54" t="s">
        <v>510</v>
      </c>
      <c r="E347" s="78"/>
    </row>
    <row r="348" spans="1:5" x14ac:dyDescent="0.25">
      <c r="A348" s="168"/>
      <c r="B348" s="164"/>
      <c r="C348" s="166"/>
      <c r="D348" s="54" t="s">
        <v>492</v>
      </c>
      <c r="E348" s="78"/>
    </row>
    <row r="349" spans="1:5" ht="15.75" thickBot="1" x14ac:dyDescent="0.3">
      <c r="A349" s="168"/>
      <c r="B349" s="165"/>
      <c r="C349" s="162"/>
      <c r="D349" s="55" t="s">
        <v>511</v>
      </c>
      <c r="E349" s="78"/>
    </row>
    <row r="350" spans="1:5" x14ac:dyDescent="0.25">
      <c r="A350" s="168"/>
      <c r="B350" s="163" t="s">
        <v>512</v>
      </c>
      <c r="C350" s="161" t="s">
        <v>513</v>
      </c>
      <c r="D350" s="54" t="s">
        <v>514</v>
      </c>
      <c r="E350" s="78"/>
    </row>
    <row r="351" spans="1:5" x14ac:dyDescent="0.25">
      <c r="A351" s="168"/>
      <c r="B351" s="164"/>
      <c r="C351" s="166"/>
      <c r="D351" s="54" t="s">
        <v>515</v>
      </c>
      <c r="E351" s="78"/>
    </row>
    <row r="352" spans="1:5" ht="15.75" thickBot="1" x14ac:dyDescent="0.3">
      <c r="A352" s="168"/>
      <c r="B352" s="164"/>
      <c r="C352" s="162"/>
      <c r="D352" s="53" t="s">
        <v>505</v>
      </c>
      <c r="E352" s="77"/>
    </row>
    <row r="353" spans="1:5" x14ac:dyDescent="0.25">
      <c r="A353" s="168"/>
      <c r="B353" s="164"/>
      <c r="C353" s="161" t="s">
        <v>516</v>
      </c>
      <c r="D353" s="54" t="s">
        <v>517</v>
      </c>
      <c r="E353" s="78"/>
    </row>
    <row r="354" spans="1:5" ht="15.75" thickBot="1" x14ac:dyDescent="0.3">
      <c r="A354" s="168"/>
      <c r="B354" s="165"/>
      <c r="C354" s="162"/>
      <c r="D354" s="55" t="s">
        <v>518</v>
      </c>
      <c r="E354" s="78"/>
    </row>
    <row r="355" spans="1:5" ht="15.75" thickBot="1" x14ac:dyDescent="0.3">
      <c r="A355" s="168"/>
      <c r="B355" s="163" t="s">
        <v>519</v>
      </c>
      <c r="C355" s="56" t="s">
        <v>520</v>
      </c>
      <c r="D355" s="53" t="s">
        <v>521</v>
      </c>
      <c r="E355" s="77"/>
    </row>
    <row r="356" spans="1:5" ht="15.75" thickBot="1" x14ac:dyDescent="0.3">
      <c r="A356" s="168"/>
      <c r="B356" s="164"/>
      <c r="C356" s="56" t="s">
        <v>522</v>
      </c>
      <c r="D356" s="55" t="s">
        <v>523</v>
      </c>
      <c r="E356" s="78"/>
    </row>
    <row r="357" spans="1:5" ht="39" thickBot="1" x14ac:dyDescent="0.3">
      <c r="A357" s="169"/>
      <c r="B357" s="165"/>
      <c r="C357" s="56" t="s">
        <v>524</v>
      </c>
      <c r="D357" s="55" t="s">
        <v>525</v>
      </c>
      <c r="E357" s="78"/>
    </row>
  </sheetData>
  <mergeCells count="118">
    <mergeCell ref="A2:A83"/>
    <mergeCell ref="B2:B29"/>
    <mergeCell ref="C2:C7"/>
    <mergeCell ref="C8:C13"/>
    <mergeCell ref="C14:C18"/>
    <mergeCell ref="C19:C21"/>
    <mergeCell ref="C22:C25"/>
    <mergeCell ref="C26:C29"/>
    <mergeCell ref="B30:B42"/>
    <mergeCell ref="C30:C32"/>
    <mergeCell ref="C33:C34"/>
    <mergeCell ref="C35:C37"/>
    <mergeCell ref="C38:C39"/>
    <mergeCell ref="C40:C42"/>
    <mergeCell ref="B43:B57"/>
    <mergeCell ref="C43:C46"/>
    <mergeCell ref="C47:C50"/>
    <mergeCell ref="C51:C54"/>
    <mergeCell ref="C55:C57"/>
    <mergeCell ref="B58:B76"/>
    <mergeCell ref="C58:C62"/>
    <mergeCell ref="C63:C65"/>
    <mergeCell ref="C66:C68"/>
    <mergeCell ref="C69:C71"/>
    <mergeCell ref="C72:C74"/>
    <mergeCell ref="C75:C76"/>
    <mergeCell ref="A84:A238"/>
    <mergeCell ref="B84:B107"/>
    <mergeCell ref="C84:C89"/>
    <mergeCell ref="C90:C93"/>
    <mergeCell ref="C94:C98"/>
    <mergeCell ref="C99:C103"/>
    <mergeCell ref="C104:C107"/>
    <mergeCell ref="B108:B132"/>
    <mergeCell ref="C108:C112"/>
    <mergeCell ref="C113:C117"/>
    <mergeCell ref="C118:C122"/>
    <mergeCell ref="C123:C127"/>
    <mergeCell ref="C128:C132"/>
    <mergeCell ref="B133:B162"/>
    <mergeCell ref="C133:C137"/>
    <mergeCell ref="C138:C142"/>
    <mergeCell ref="C143:C147"/>
    <mergeCell ref="C148:C151"/>
    <mergeCell ref="C152:C156"/>
    <mergeCell ref="C157:C159"/>
    <mergeCell ref="C160:C162"/>
    <mergeCell ref="B77:B83"/>
    <mergeCell ref="C77:C79"/>
    <mergeCell ref="C80:C82"/>
    <mergeCell ref="B211:B218"/>
    <mergeCell ref="C211:C214"/>
    <mergeCell ref="C215:C218"/>
    <mergeCell ref="B219:B238"/>
    <mergeCell ref="C219:C224"/>
    <mergeCell ref="C225:C228"/>
    <mergeCell ref="C229:C233"/>
    <mergeCell ref="C234:C238"/>
    <mergeCell ref="B163:B210"/>
    <mergeCell ref="C163:C168"/>
    <mergeCell ref="C169:C172"/>
    <mergeCell ref="C173:C177"/>
    <mergeCell ref="C178:C182"/>
    <mergeCell ref="C183:C186"/>
    <mergeCell ref="C187:C191"/>
    <mergeCell ref="C192:C194"/>
    <mergeCell ref="C195:C196"/>
    <mergeCell ref="C197:C200"/>
    <mergeCell ref="C201:C204"/>
    <mergeCell ref="C205:C208"/>
    <mergeCell ref="C209:C210"/>
    <mergeCell ref="C332:C335"/>
    <mergeCell ref="C336:C338"/>
    <mergeCell ref="C279:C283"/>
    <mergeCell ref="C284:C286"/>
    <mergeCell ref="C287:C291"/>
    <mergeCell ref="C292:C296"/>
    <mergeCell ref="C297:C300"/>
    <mergeCell ref="A239:A300"/>
    <mergeCell ref="B239:B252"/>
    <mergeCell ref="C239:C241"/>
    <mergeCell ref="C242:C245"/>
    <mergeCell ref="C246:C247"/>
    <mergeCell ref="C248:C249"/>
    <mergeCell ref="C250:C252"/>
    <mergeCell ref="B253:B278"/>
    <mergeCell ref="C253:C256"/>
    <mergeCell ref="C257:C258"/>
    <mergeCell ref="C259:C261"/>
    <mergeCell ref="C262:C267"/>
    <mergeCell ref="C268:C270"/>
    <mergeCell ref="C271:C273"/>
    <mergeCell ref="C275:C278"/>
    <mergeCell ref="B279:B300"/>
    <mergeCell ref="C339:C340"/>
    <mergeCell ref="B341:B345"/>
    <mergeCell ref="C341:C344"/>
    <mergeCell ref="A346:A357"/>
    <mergeCell ref="B346:B349"/>
    <mergeCell ref="C346:C349"/>
    <mergeCell ref="B350:B354"/>
    <mergeCell ref="C350:C352"/>
    <mergeCell ref="C353:C354"/>
    <mergeCell ref="B355:B357"/>
    <mergeCell ref="A301:A345"/>
    <mergeCell ref="B301:B305"/>
    <mergeCell ref="C301:C305"/>
    <mergeCell ref="B306:B317"/>
    <mergeCell ref="C306:C308"/>
    <mergeCell ref="C309:C311"/>
    <mergeCell ref="C312:C314"/>
    <mergeCell ref="C315:C316"/>
    <mergeCell ref="B318:B331"/>
    <mergeCell ref="C318:C322"/>
    <mergeCell ref="C323:C325"/>
    <mergeCell ref="C326:C328"/>
    <mergeCell ref="C329:C331"/>
    <mergeCell ref="B332:B340"/>
  </mergeCells>
  <conditionalFormatting sqref="D1:D1048576">
    <cfRule type="containsText" dxfId="260" priority="1" operator="containsText" text="ISA">
      <formula>NOT(ISERROR(SEARCH("ISA",D1)))</formula>
    </cfRule>
  </conditionalFormatting>
  <pageMargins left="0.7" right="0.7" top="0.75" bottom="0.75" header="0.3" footer="0.3"/>
  <pageSetup orientation="portrait" verticalDpi="300" r:id="rId1"/>
  <headerFooter>
    <oddFooter>&amp;C&amp;1#&amp;"Arial"&amp;7&amp;K000000Sensitivity: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B37" workbookViewId="0"/>
  </sheetViews>
  <sheetFormatPr defaultRowHeight="15" x14ac:dyDescent="0.25"/>
  <sheetData/>
  <pageMargins left="0.7" right="0.7" top="0.75" bottom="0.75" header="0.3" footer="0.3"/>
  <pageSetup orientation="portrait" verticalDpi="300"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7"/>
  <sheetViews>
    <sheetView topLeftCell="A240" zoomScale="115" zoomScaleNormal="115" workbookViewId="0">
      <selection activeCell="D210" sqref="D210:D211"/>
    </sheetView>
  </sheetViews>
  <sheetFormatPr defaultRowHeight="15" outlineLevelRow="1" x14ac:dyDescent="0.25"/>
  <cols>
    <col min="1" max="1" width="9.140625" style="1"/>
    <col min="2" max="2" width="40" style="82" bestFit="1" customWidth="1"/>
    <col min="3" max="3" width="28.140625" style="82" customWidth="1"/>
    <col min="4" max="4" width="129.42578125" style="81" customWidth="1"/>
    <col min="5" max="5" width="21.42578125" bestFit="1" customWidth="1"/>
    <col min="8" max="8" width="46.7109375" bestFit="1" customWidth="1"/>
  </cols>
  <sheetData>
    <row r="1" spans="1:5" ht="15.75" thickBot="1" x14ac:dyDescent="0.3"/>
    <row r="2" spans="1:5" ht="15.75" thickBot="1" x14ac:dyDescent="0.3">
      <c r="A2" s="89" t="s">
        <v>526</v>
      </c>
      <c r="B2" s="89" t="s">
        <v>527</v>
      </c>
      <c r="C2" s="90" t="s">
        <v>528</v>
      </c>
      <c r="D2" s="102" t="s">
        <v>68</v>
      </c>
      <c r="E2" s="95" t="s">
        <v>529</v>
      </c>
    </row>
    <row r="3" spans="1:5" s="83" customFormat="1" x14ac:dyDescent="0.25">
      <c r="A3" s="87">
        <v>1</v>
      </c>
      <c r="B3" s="110" t="s">
        <v>19</v>
      </c>
      <c r="C3" s="88" t="s">
        <v>530</v>
      </c>
      <c r="D3" s="103"/>
      <c r="E3" s="99"/>
    </row>
    <row r="4" spans="1:5" outlineLevel="1" x14ac:dyDescent="0.25">
      <c r="A4" s="86"/>
      <c r="B4" s="181" t="s">
        <v>19</v>
      </c>
      <c r="C4" s="84"/>
      <c r="D4" s="109" t="s">
        <v>531</v>
      </c>
      <c r="E4" s="94"/>
    </row>
    <row r="5" spans="1:5" outlineLevel="1" x14ac:dyDescent="0.25">
      <c r="A5" s="86"/>
      <c r="B5" s="181"/>
      <c r="C5" s="84"/>
      <c r="D5" s="109" t="s">
        <v>532</v>
      </c>
      <c r="E5" s="94"/>
    </row>
    <row r="6" spans="1:5" outlineLevel="1" x14ac:dyDescent="0.25">
      <c r="A6" s="86"/>
      <c r="B6" s="181"/>
      <c r="C6" s="84"/>
      <c r="D6" s="109" t="s">
        <v>533</v>
      </c>
      <c r="E6" s="94"/>
    </row>
    <row r="7" spans="1:5" outlineLevel="1" x14ac:dyDescent="0.25">
      <c r="A7" s="86"/>
      <c r="B7" s="181"/>
      <c r="C7" s="84"/>
      <c r="D7" s="109" t="s">
        <v>534</v>
      </c>
      <c r="E7" s="94"/>
    </row>
    <row r="8" spans="1:5" outlineLevel="1" x14ac:dyDescent="0.25">
      <c r="A8" s="86"/>
      <c r="B8" s="181"/>
      <c r="C8" s="84"/>
      <c r="D8" s="109" t="s">
        <v>535</v>
      </c>
      <c r="E8" s="94"/>
    </row>
    <row r="9" spans="1:5" outlineLevel="1" x14ac:dyDescent="0.25">
      <c r="A9" s="86"/>
      <c r="B9" s="181"/>
      <c r="C9" s="84"/>
      <c r="D9" s="109" t="s">
        <v>536</v>
      </c>
      <c r="E9" s="94"/>
    </row>
    <row r="10" spans="1:5" ht="30" outlineLevel="1" x14ac:dyDescent="0.25">
      <c r="A10" s="86"/>
      <c r="B10" s="181"/>
      <c r="C10" s="84"/>
      <c r="D10" s="109" t="s">
        <v>537</v>
      </c>
      <c r="E10" s="94"/>
    </row>
    <row r="11" spans="1:5" outlineLevel="1" x14ac:dyDescent="0.25">
      <c r="A11" s="86"/>
      <c r="B11" s="181"/>
      <c r="C11" s="84"/>
      <c r="D11" s="109" t="s">
        <v>538</v>
      </c>
      <c r="E11" s="94"/>
    </row>
    <row r="12" spans="1:5" ht="30" outlineLevel="1" x14ac:dyDescent="0.25">
      <c r="A12" s="86"/>
      <c r="B12" s="181"/>
      <c r="C12" s="84"/>
      <c r="D12" s="109" t="s">
        <v>539</v>
      </c>
      <c r="E12" s="94"/>
    </row>
    <row r="13" spans="1:5" outlineLevel="1" x14ac:dyDescent="0.25">
      <c r="A13" s="86"/>
      <c r="B13" s="181"/>
      <c r="C13" s="84"/>
      <c r="D13" s="109" t="s">
        <v>540</v>
      </c>
      <c r="E13" s="94"/>
    </row>
    <row r="14" spans="1:5" ht="30" outlineLevel="1" x14ac:dyDescent="0.25">
      <c r="A14" s="86"/>
      <c r="B14" s="181"/>
      <c r="C14" s="84"/>
      <c r="D14" s="109" t="s">
        <v>541</v>
      </c>
      <c r="E14" s="94"/>
    </row>
    <row r="15" spans="1:5" outlineLevel="1" x14ac:dyDescent="0.25">
      <c r="A15" s="86"/>
      <c r="B15" s="181"/>
      <c r="C15" s="84"/>
      <c r="D15" s="109" t="s">
        <v>542</v>
      </c>
      <c r="E15" s="94"/>
    </row>
    <row r="16" spans="1:5" outlineLevel="1" x14ac:dyDescent="0.25">
      <c r="A16" s="86"/>
      <c r="B16" s="181"/>
      <c r="C16" s="84"/>
      <c r="D16" s="109" t="s">
        <v>543</v>
      </c>
      <c r="E16" s="94"/>
    </row>
    <row r="17" spans="1:5" outlineLevel="1" x14ac:dyDescent="0.25">
      <c r="A17" s="86"/>
      <c r="B17" s="181"/>
      <c r="C17" s="84"/>
      <c r="D17" s="109" t="s">
        <v>544</v>
      </c>
      <c r="E17" s="94"/>
    </row>
    <row r="18" spans="1:5" x14ac:dyDescent="0.25">
      <c r="A18" s="86">
        <v>2</v>
      </c>
      <c r="B18" s="145" t="s">
        <v>545</v>
      </c>
      <c r="C18" s="84" t="s">
        <v>18</v>
      </c>
      <c r="D18" s="104"/>
      <c r="E18" s="94"/>
    </row>
    <row r="19" spans="1:5" outlineLevel="1" x14ac:dyDescent="0.25">
      <c r="A19" s="86"/>
      <c r="B19" s="180" t="s">
        <v>545</v>
      </c>
      <c r="C19" s="84"/>
      <c r="D19" s="109" t="s">
        <v>546</v>
      </c>
      <c r="E19" s="94"/>
    </row>
    <row r="20" spans="1:5" outlineLevel="1" x14ac:dyDescent="0.25">
      <c r="A20" s="86"/>
      <c r="B20" s="180"/>
      <c r="C20" s="84"/>
      <c r="D20" s="109" t="s">
        <v>547</v>
      </c>
      <c r="E20" s="94"/>
    </row>
    <row r="21" spans="1:5" outlineLevel="1" x14ac:dyDescent="0.25">
      <c r="A21" s="86"/>
      <c r="B21" s="180"/>
      <c r="C21" s="84"/>
      <c r="D21" s="109" t="s">
        <v>548</v>
      </c>
      <c r="E21" s="94"/>
    </row>
    <row r="22" spans="1:5" outlineLevel="1" x14ac:dyDescent="0.25">
      <c r="A22" s="86"/>
      <c r="B22" s="180"/>
      <c r="C22" s="84"/>
      <c r="D22" s="109" t="s">
        <v>549</v>
      </c>
      <c r="E22" s="94"/>
    </row>
    <row r="23" spans="1:5" outlineLevel="1" x14ac:dyDescent="0.25">
      <c r="A23" s="86"/>
      <c r="B23" s="180"/>
      <c r="C23" s="84"/>
      <c r="D23" s="109" t="s">
        <v>550</v>
      </c>
      <c r="E23" s="94"/>
    </row>
    <row r="24" spans="1:5" outlineLevel="1" x14ac:dyDescent="0.25">
      <c r="A24" s="86"/>
      <c r="B24" s="180"/>
      <c r="C24" s="84"/>
      <c r="D24" s="109" t="s">
        <v>551</v>
      </c>
      <c r="E24" s="94"/>
    </row>
    <row r="25" spans="1:5" ht="30" outlineLevel="1" x14ac:dyDescent="0.25">
      <c r="A25" s="86"/>
      <c r="B25" s="180"/>
      <c r="C25" s="84"/>
      <c r="D25" s="109" t="s">
        <v>552</v>
      </c>
      <c r="E25" s="94"/>
    </row>
    <row r="26" spans="1:5" outlineLevel="1" x14ac:dyDescent="0.25">
      <c r="A26" s="86"/>
      <c r="B26" s="180"/>
      <c r="C26" s="84"/>
      <c r="D26" s="109" t="s">
        <v>553</v>
      </c>
      <c r="E26" s="94"/>
    </row>
    <row r="27" spans="1:5" outlineLevel="1" x14ac:dyDescent="0.25">
      <c r="A27" s="86"/>
      <c r="B27" s="180"/>
      <c r="C27" s="84"/>
      <c r="D27" s="109" t="s">
        <v>554</v>
      </c>
      <c r="E27" s="94"/>
    </row>
    <row r="28" spans="1:5" outlineLevel="1" x14ac:dyDescent="0.25">
      <c r="A28" s="86"/>
      <c r="B28" s="180"/>
      <c r="C28" s="84"/>
      <c r="D28" s="109" t="s">
        <v>555</v>
      </c>
      <c r="E28" s="94"/>
    </row>
    <row r="29" spans="1:5" x14ac:dyDescent="0.25">
      <c r="A29" s="86">
        <v>3</v>
      </c>
      <c r="B29" s="145" t="s">
        <v>556</v>
      </c>
      <c r="C29" s="84" t="s">
        <v>18</v>
      </c>
      <c r="D29" s="104"/>
      <c r="E29" s="94"/>
    </row>
    <row r="30" spans="1:5" outlineLevel="1" x14ac:dyDescent="0.25">
      <c r="A30" s="86"/>
      <c r="B30" s="180" t="s">
        <v>556</v>
      </c>
      <c r="C30" s="84"/>
      <c r="D30" s="109" t="s">
        <v>557</v>
      </c>
      <c r="E30" s="94"/>
    </row>
    <row r="31" spans="1:5" outlineLevel="1" x14ac:dyDescent="0.25">
      <c r="A31" s="86"/>
      <c r="B31" s="180"/>
      <c r="C31" s="84"/>
      <c r="D31" s="109" t="s">
        <v>558</v>
      </c>
      <c r="E31" s="94"/>
    </row>
    <row r="32" spans="1:5" outlineLevel="1" x14ac:dyDescent="0.25">
      <c r="A32" s="86"/>
      <c r="B32" s="180"/>
      <c r="C32" s="84"/>
      <c r="D32" s="109" t="s">
        <v>559</v>
      </c>
      <c r="E32" s="94"/>
    </row>
    <row r="33" spans="1:5" outlineLevel="1" x14ac:dyDescent="0.25">
      <c r="A33" s="86"/>
      <c r="B33" s="180"/>
      <c r="C33" s="84"/>
      <c r="D33" s="109" t="s">
        <v>560</v>
      </c>
      <c r="E33" s="94"/>
    </row>
    <row r="34" spans="1:5" x14ac:dyDescent="0.25">
      <c r="A34" s="86">
        <v>4</v>
      </c>
      <c r="B34" s="145" t="s">
        <v>561</v>
      </c>
      <c r="C34" s="84" t="s">
        <v>562</v>
      </c>
      <c r="D34" s="104"/>
      <c r="E34" s="94" t="s">
        <v>563</v>
      </c>
    </row>
    <row r="35" spans="1:5" outlineLevel="1" x14ac:dyDescent="0.25">
      <c r="A35" s="86"/>
      <c r="B35" s="181" t="s">
        <v>561</v>
      </c>
      <c r="C35" s="84"/>
      <c r="D35" s="109" t="s">
        <v>564</v>
      </c>
      <c r="E35" s="94"/>
    </row>
    <row r="36" spans="1:5" ht="30" outlineLevel="1" x14ac:dyDescent="0.25">
      <c r="A36" s="86"/>
      <c r="B36" s="181"/>
      <c r="C36" s="84"/>
      <c r="D36" s="109" t="s">
        <v>565</v>
      </c>
      <c r="E36" s="94"/>
    </row>
    <row r="37" spans="1:5" outlineLevel="1" x14ac:dyDescent="0.25">
      <c r="A37" s="86"/>
      <c r="B37" s="181"/>
      <c r="C37" s="84"/>
      <c r="D37" s="109" t="s">
        <v>566</v>
      </c>
      <c r="E37" s="94"/>
    </row>
    <row r="38" spans="1:5" outlineLevel="1" x14ac:dyDescent="0.25">
      <c r="A38" s="86"/>
      <c r="B38" s="181"/>
      <c r="C38" s="84"/>
      <c r="D38" s="109" t="s">
        <v>567</v>
      </c>
      <c r="E38" s="94"/>
    </row>
    <row r="39" spans="1:5" outlineLevel="1" x14ac:dyDescent="0.25">
      <c r="A39" s="86"/>
      <c r="B39" s="181"/>
      <c r="C39" s="84"/>
      <c r="D39" s="109" t="s">
        <v>568</v>
      </c>
      <c r="E39" s="94"/>
    </row>
    <row r="40" spans="1:5" ht="30" outlineLevel="1" x14ac:dyDescent="0.25">
      <c r="A40" s="86"/>
      <c r="B40" s="181"/>
      <c r="C40" s="84"/>
      <c r="D40" s="109" t="s">
        <v>569</v>
      </c>
      <c r="E40" s="94"/>
    </row>
    <row r="41" spans="1:5" ht="30" outlineLevel="1" x14ac:dyDescent="0.25">
      <c r="A41" s="86"/>
      <c r="B41" s="181"/>
      <c r="C41" s="84"/>
      <c r="D41" s="109" t="s">
        <v>570</v>
      </c>
      <c r="E41" s="94"/>
    </row>
    <row r="42" spans="1:5" ht="30" outlineLevel="1" x14ac:dyDescent="0.25">
      <c r="A42" s="86"/>
      <c r="B42" s="181"/>
      <c r="C42" s="84"/>
      <c r="D42" s="109" t="s">
        <v>571</v>
      </c>
      <c r="E42" s="94"/>
    </row>
    <row r="43" spans="1:5" ht="30" outlineLevel="1" x14ac:dyDescent="0.25">
      <c r="A43" s="86"/>
      <c r="B43" s="181"/>
      <c r="C43" s="84"/>
      <c r="D43" s="109" t="s">
        <v>572</v>
      </c>
      <c r="E43" s="94"/>
    </row>
    <row r="44" spans="1:5" outlineLevel="1" x14ac:dyDescent="0.25">
      <c r="A44" s="86"/>
      <c r="B44" s="181"/>
      <c r="C44" s="84"/>
      <c r="D44" s="109" t="s">
        <v>573</v>
      </c>
      <c r="E44" s="94"/>
    </row>
    <row r="45" spans="1:5" outlineLevel="1" x14ac:dyDescent="0.25">
      <c r="A45" s="86"/>
      <c r="B45" s="181"/>
      <c r="C45" s="84"/>
      <c r="D45" s="109" t="s">
        <v>574</v>
      </c>
      <c r="E45" s="94"/>
    </row>
    <row r="46" spans="1:5" outlineLevel="1" x14ac:dyDescent="0.25">
      <c r="A46" s="86"/>
      <c r="B46" s="181"/>
      <c r="C46" s="84"/>
      <c r="D46" s="109" t="s">
        <v>575</v>
      </c>
      <c r="E46" s="94"/>
    </row>
    <row r="47" spans="1:5" outlineLevel="1" x14ac:dyDescent="0.25">
      <c r="A47" s="86"/>
      <c r="B47" s="181"/>
      <c r="C47" s="84"/>
      <c r="D47" s="109" t="s">
        <v>576</v>
      </c>
      <c r="E47" s="94"/>
    </row>
    <row r="48" spans="1:5" outlineLevel="1" x14ac:dyDescent="0.25">
      <c r="A48" s="86"/>
      <c r="B48" s="181"/>
      <c r="C48" s="84"/>
      <c r="D48" s="109" t="s">
        <v>577</v>
      </c>
      <c r="E48" s="94"/>
    </row>
    <row r="49" spans="1:5" outlineLevel="1" x14ac:dyDescent="0.25">
      <c r="A49" s="86"/>
      <c r="B49" s="181"/>
      <c r="C49" s="84"/>
      <c r="D49" s="109" t="s">
        <v>578</v>
      </c>
      <c r="E49" s="94"/>
    </row>
    <row r="50" spans="1:5" outlineLevel="1" x14ac:dyDescent="0.25">
      <c r="A50" s="86"/>
      <c r="B50" s="181"/>
      <c r="C50" s="84"/>
      <c r="D50" s="109" t="s">
        <v>579</v>
      </c>
      <c r="E50" s="94"/>
    </row>
    <row r="51" spans="1:5" outlineLevel="1" x14ac:dyDescent="0.25">
      <c r="A51" s="86"/>
      <c r="B51" s="181"/>
      <c r="C51" s="84"/>
      <c r="D51" s="109" t="s">
        <v>580</v>
      </c>
      <c r="E51" s="94"/>
    </row>
    <row r="52" spans="1:5" outlineLevel="1" x14ac:dyDescent="0.25">
      <c r="A52" s="86"/>
      <c r="B52" s="181"/>
      <c r="C52" s="84"/>
      <c r="D52" s="109" t="s">
        <v>581</v>
      </c>
      <c r="E52" s="94"/>
    </row>
    <row r="53" spans="1:5" outlineLevel="1" x14ac:dyDescent="0.25">
      <c r="A53" s="86"/>
      <c r="B53" s="181"/>
      <c r="C53" s="84"/>
      <c r="D53" s="109" t="s">
        <v>582</v>
      </c>
      <c r="E53" s="94"/>
    </row>
    <row r="54" spans="1:5" outlineLevel="1" x14ac:dyDescent="0.25">
      <c r="A54" s="86"/>
      <c r="B54" s="181"/>
      <c r="C54" s="84"/>
      <c r="D54" s="109" t="s">
        <v>583</v>
      </c>
      <c r="E54" s="94"/>
    </row>
    <row r="55" spans="1:5" outlineLevel="1" x14ac:dyDescent="0.25">
      <c r="A55" s="86"/>
      <c r="B55" s="181"/>
      <c r="C55" s="84"/>
      <c r="D55" s="109" t="s">
        <v>584</v>
      </c>
      <c r="E55" s="94"/>
    </row>
    <row r="56" spans="1:5" outlineLevel="1" x14ac:dyDescent="0.25">
      <c r="A56" s="86"/>
      <c r="B56" s="181"/>
      <c r="C56" s="84"/>
      <c r="D56" s="109" t="s">
        <v>585</v>
      </c>
      <c r="E56" s="94"/>
    </row>
    <row r="57" spans="1:5" outlineLevel="1" x14ac:dyDescent="0.25">
      <c r="A57" s="86"/>
      <c r="B57" s="181"/>
      <c r="C57" s="84"/>
      <c r="D57" s="109" t="s">
        <v>586</v>
      </c>
      <c r="E57" s="94"/>
    </row>
    <row r="58" spans="1:5" outlineLevel="1" x14ac:dyDescent="0.25">
      <c r="A58" s="86"/>
      <c r="B58" s="181"/>
      <c r="C58" s="84"/>
      <c r="D58" s="109" t="s">
        <v>587</v>
      </c>
      <c r="E58" s="94"/>
    </row>
    <row r="59" spans="1:5" ht="30" outlineLevel="1" x14ac:dyDescent="0.25">
      <c r="A59" s="86"/>
      <c r="B59" s="181"/>
      <c r="C59" s="84"/>
      <c r="D59" s="109" t="s">
        <v>588</v>
      </c>
      <c r="E59" s="94"/>
    </row>
    <row r="60" spans="1:5" outlineLevel="1" x14ac:dyDescent="0.25">
      <c r="A60" s="86"/>
      <c r="B60" s="181"/>
      <c r="C60" s="84"/>
      <c r="D60" s="109" t="s">
        <v>589</v>
      </c>
      <c r="E60" s="94"/>
    </row>
    <row r="61" spans="1:5" outlineLevel="1" x14ac:dyDescent="0.25">
      <c r="A61" s="86"/>
      <c r="B61" s="181"/>
      <c r="C61" s="84"/>
      <c r="D61" s="109" t="s">
        <v>590</v>
      </c>
      <c r="E61" s="94"/>
    </row>
    <row r="62" spans="1:5" outlineLevel="1" x14ac:dyDescent="0.25">
      <c r="A62" s="86"/>
      <c r="B62" s="181"/>
      <c r="C62" s="84"/>
      <c r="D62" s="109" t="s">
        <v>591</v>
      </c>
      <c r="E62" s="94"/>
    </row>
    <row r="63" spans="1:5" outlineLevel="1" x14ac:dyDescent="0.25">
      <c r="A63" s="86"/>
      <c r="B63" s="181"/>
      <c r="C63" s="84"/>
      <c r="D63" s="109" t="s">
        <v>592</v>
      </c>
      <c r="E63" s="94"/>
    </row>
    <row r="64" spans="1:5" outlineLevel="1" x14ac:dyDescent="0.25">
      <c r="A64" s="86"/>
      <c r="B64" s="181"/>
      <c r="C64" s="84"/>
      <c r="D64" s="109" t="s">
        <v>593</v>
      </c>
      <c r="E64" s="94"/>
    </row>
    <row r="65" spans="1:5" outlineLevel="1" x14ac:dyDescent="0.25">
      <c r="A65" s="86"/>
      <c r="B65" s="181"/>
      <c r="C65" s="84"/>
      <c r="D65" s="109" t="s">
        <v>594</v>
      </c>
      <c r="E65" s="94"/>
    </row>
    <row r="66" spans="1:5" x14ac:dyDescent="0.25">
      <c r="A66" s="86">
        <v>5</v>
      </c>
      <c r="B66" s="145" t="s">
        <v>595</v>
      </c>
      <c r="C66" s="84" t="s">
        <v>30</v>
      </c>
      <c r="D66" s="104"/>
      <c r="E66" s="94" t="s">
        <v>596</v>
      </c>
    </row>
    <row r="67" spans="1:5" ht="30" outlineLevel="1" x14ac:dyDescent="0.25">
      <c r="A67" s="86"/>
      <c r="B67" s="181" t="s">
        <v>595</v>
      </c>
      <c r="C67" s="84"/>
      <c r="D67" s="109" t="s">
        <v>597</v>
      </c>
      <c r="E67" s="94"/>
    </row>
    <row r="68" spans="1:5" ht="30" outlineLevel="1" x14ac:dyDescent="0.25">
      <c r="A68" s="86"/>
      <c r="B68" s="181"/>
      <c r="C68" s="84"/>
      <c r="D68" s="109" t="s">
        <v>598</v>
      </c>
      <c r="E68" s="94"/>
    </row>
    <row r="69" spans="1:5" outlineLevel="1" x14ac:dyDescent="0.25">
      <c r="A69" s="86"/>
      <c r="B69" s="181"/>
      <c r="C69" s="84"/>
      <c r="D69" s="109" t="s">
        <v>599</v>
      </c>
      <c r="E69" s="94"/>
    </row>
    <row r="70" spans="1:5" outlineLevel="1" x14ac:dyDescent="0.25">
      <c r="A70" s="86"/>
      <c r="B70" s="181"/>
      <c r="C70" s="84"/>
      <c r="D70" s="109" t="s">
        <v>600</v>
      </c>
      <c r="E70" s="94"/>
    </row>
    <row r="71" spans="1:5" outlineLevel="1" x14ac:dyDescent="0.25">
      <c r="A71" s="86"/>
      <c r="B71" s="181"/>
      <c r="C71" s="84"/>
      <c r="D71" s="109" t="s">
        <v>601</v>
      </c>
      <c r="E71" s="94"/>
    </row>
    <row r="72" spans="1:5" outlineLevel="1" x14ac:dyDescent="0.25">
      <c r="A72" s="86"/>
      <c r="B72" s="181"/>
      <c r="C72" s="84"/>
      <c r="D72" s="109" t="s">
        <v>602</v>
      </c>
      <c r="E72" s="94"/>
    </row>
    <row r="73" spans="1:5" ht="30" outlineLevel="1" x14ac:dyDescent="0.25">
      <c r="A73" s="86"/>
      <c r="B73" s="181"/>
      <c r="C73" s="84"/>
      <c r="D73" s="109" t="s">
        <v>603</v>
      </c>
      <c r="E73" s="94"/>
    </row>
    <row r="74" spans="1:5" outlineLevel="1" x14ac:dyDescent="0.25">
      <c r="A74" s="86"/>
      <c r="B74" s="181"/>
      <c r="C74" s="84"/>
      <c r="D74" s="109" t="s">
        <v>604</v>
      </c>
      <c r="E74" s="94"/>
    </row>
    <row r="75" spans="1:5" outlineLevel="1" x14ac:dyDescent="0.25">
      <c r="A75" s="86"/>
      <c r="B75" s="181"/>
      <c r="C75" s="84"/>
      <c r="D75" s="109" t="s">
        <v>605</v>
      </c>
      <c r="E75" s="94"/>
    </row>
    <row r="76" spans="1:5" x14ac:dyDescent="0.25">
      <c r="A76" s="86">
        <v>6</v>
      </c>
      <c r="B76" s="145" t="s">
        <v>606</v>
      </c>
      <c r="C76" s="111" t="s">
        <v>607</v>
      </c>
      <c r="D76" s="109"/>
      <c r="E76" s="94" t="s">
        <v>608</v>
      </c>
    </row>
    <row r="77" spans="1:5" outlineLevel="1" x14ac:dyDescent="0.25">
      <c r="A77" s="86"/>
      <c r="B77" s="180" t="s">
        <v>606</v>
      </c>
      <c r="C77" s="111"/>
      <c r="D77" s="109" t="s">
        <v>609</v>
      </c>
      <c r="E77" s="94"/>
    </row>
    <row r="78" spans="1:5" ht="30" outlineLevel="1" x14ac:dyDescent="0.25">
      <c r="A78" s="86"/>
      <c r="B78" s="180"/>
      <c r="C78" s="111"/>
      <c r="D78" s="109" t="s">
        <v>610</v>
      </c>
      <c r="E78" s="94"/>
    </row>
    <row r="79" spans="1:5" ht="30" outlineLevel="1" x14ac:dyDescent="0.25">
      <c r="A79" s="86"/>
      <c r="B79" s="180"/>
      <c r="C79" s="111"/>
      <c r="D79" s="109" t="s">
        <v>611</v>
      </c>
      <c r="E79" s="94"/>
    </row>
    <row r="80" spans="1:5" outlineLevel="1" x14ac:dyDescent="0.25">
      <c r="A80" s="86"/>
      <c r="B80" s="180"/>
      <c r="C80" s="111"/>
      <c r="D80" s="109" t="s">
        <v>612</v>
      </c>
      <c r="E80" s="94"/>
    </row>
    <row r="81" spans="1:5" outlineLevel="1" x14ac:dyDescent="0.25">
      <c r="A81" s="86"/>
      <c r="B81" s="180"/>
      <c r="C81" s="111"/>
      <c r="D81" s="109" t="s">
        <v>613</v>
      </c>
      <c r="E81" s="94"/>
    </row>
    <row r="82" spans="1:5" outlineLevel="1" x14ac:dyDescent="0.25">
      <c r="A82" s="86"/>
      <c r="B82" s="180"/>
      <c r="C82" s="111"/>
      <c r="D82" s="109" t="s">
        <v>614</v>
      </c>
      <c r="E82" s="94"/>
    </row>
    <row r="83" spans="1:5" outlineLevel="1" x14ac:dyDescent="0.25">
      <c r="A83" s="86"/>
      <c r="B83" s="180"/>
      <c r="C83" s="111"/>
      <c r="D83" s="109" t="s">
        <v>615</v>
      </c>
      <c r="E83" s="94"/>
    </row>
    <row r="84" spans="1:5" outlineLevel="1" x14ac:dyDescent="0.25">
      <c r="A84" s="86"/>
      <c r="B84" s="180"/>
      <c r="C84" s="111"/>
      <c r="D84" s="109" t="s">
        <v>616</v>
      </c>
      <c r="E84" s="94"/>
    </row>
    <row r="85" spans="1:5" ht="30" outlineLevel="1" x14ac:dyDescent="0.25">
      <c r="A85" s="86"/>
      <c r="B85" s="180"/>
      <c r="C85" s="111"/>
      <c r="D85" s="109" t="s">
        <v>617</v>
      </c>
      <c r="E85" s="94"/>
    </row>
    <row r="86" spans="1:5" outlineLevel="1" x14ac:dyDescent="0.25">
      <c r="A86" s="86"/>
      <c r="B86" s="180"/>
      <c r="C86" s="111"/>
      <c r="D86" s="109" t="s">
        <v>618</v>
      </c>
      <c r="E86" s="94"/>
    </row>
    <row r="87" spans="1:5" x14ac:dyDescent="0.25">
      <c r="A87" s="86">
        <v>7</v>
      </c>
      <c r="B87" s="145" t="s">
        <v>619</v>
      </c>
      <c r="C87" s="84" t="s">
        <v>37</v>
      </c>
      <c r="D87" s="104"/>
      <c r="E87" s="94"/>
    </row>
    <row r="88" spans="1:5" outlineLevel="1" x14ac:dyDescent="0.25">
      <c r="A88" s="86"/>
      <c r="B88" s="181" t="s">
        <v>619</v>
      </c>
      <c r="C88" s="84"/>
      <c r="D88" s="109" t="s">
        <v>620</v>
      </c>
      <c r="E88" s="94"/>
    </row>
    <row r="89" spans="1:5" outlineLevel="1" x14ac:dyDescent="0.25">
      <c r="A89" s="86"/>
      <c r="B89" s="181"/>
      <c r="C89" s="84"/>
      <c r="D89" s="109" t="s">
        <v>621</v>
      </c>
      <c r="E89" s="94"/>
    </row>
    <row r="90" spans="1:5" outlineLevel="1" x14ac:dyDescent="0.25">
      <c r="A90" s="86"/>
      <c r="B90" s="181"/>
      <c r="C90" s="84"/>
      <c r="D90" s="109" t="s">
        <v>622</v>
      </c>
      <c r="E90" s="94"/>
    </row>
    <row r="91" spans="1:5" outlineLevel="1" x14ac:dyDescent="0.25">
      <c r="A91" s="86"/>
      <c r="B91" s="181"/>
      <c r="C91" s="84"/>
      <c r="D91" s="109" t="s">
        <v>623</v>
      </c>
      <c r="E91" s="94"/>
    </row>
    <row r="92" spans="1:5" outlineLevel="1" x14ac:dyDescent="0.25">
      <c r="A92" s="86"/>
      <c r="B92" s="181"/>
      <c r="C92" s="84"/>
      <c r="D92" s="109" t="s">
        <v>624</v>
      </c>
      <c r="E92" s="94"/>
    </row>
    <row r="93" spans="1:5" outlineLevel="1" x14ac:dyDescent="0.25">
      <c r="A93" s="86"/>
      <c r="B93" s="181"/>
      <c r="C93" s="84"/>
      <c r="D93" s="109" t="s">
        <v>625</v>
      </c>
      <c r="E93" s="94"/>
    </row>
    <row r="94" spans="1:5" outlineLevel="1" x14ac:dyDescent="0.25">
      <c r="A94" s="86"/>
      <c r="B94" s="181"/>
      <c r="C94" s="84"/>
      <c r="D94" s="109" t="s">
        <v>626</v>
      </c>
      <c r="E94" s="94"/>
    </row>
    <row r="95" spans="1:5" outlineLevel="1" x14ac:dyDescent="0.25">
      <c r="A95" s="86"/>
      <c r="B95" s="181"/>
      <c r="C95" s="84"/>
      <c r="D95" s="109" t="s">
        <v>627</v>
      </c>
      <c r="E95" s="94"/>
    </row>
    <row r="96" spans="1:5" outlineLevel="1" x14ac:dyDescent="0.25">
      <c r="A96" s="86"/>
      <c r="B96" s="181"/>
      <c r="C96" s="84"/>
      <c r="D96" s="109" t="s">
        <v>628</v>
      </c>
      <c r="E96" s="94"/>
    </row>
    <row r="97" spans="1:5" outlineLevel="1" x14ac:dyDescent="0.25">
      <c r="A97" s="86"/>
      <c r="B97" s="181"/>
      <c r="C97" s="84"/>
      <c r="D97" s="109" t="s">
        <v>629</v>
      </c>
      <c r="E97" s="94"/>
    </row>
    <row r="98" spans="1:5" outlineLevel="1" x14ac:dyDescent="0.25">
      <c r="A98" s="86"/>
      <c r="B98" s="181"/>
      <c r="C98" s="84"/>
      <c r="D98" s="109" t="s">
        <v>630</v>
      </c>
      <c r="E98" s="94"/>
    </row>
    <row r="99" spans="1:5" outlineLevel="1" x14ac:dyDescent="0.25">
      <c r="A99" s="86"/>
      <c r="B99" s="181"/>
      <c r="C99" s="84"/>
      <c r="D99" s="109" t="s">
        <v>631</v>
      </c>
      <c r="E99" s="94"/>
    </row>
    <row r="100" spans="1:5" outlineLevel="1" x14ac:dyDescent="0.25">
      <c r="A100" s="86"/>
      <c r="B100" s="181"/>
      <c r="C100" s="84"/>
      <c r="D100" s="109" t="s">
        <v>632</v>
      </c>
      <c r="E100" s="94"/>
    </row>
    <row r="101" spans="1:5" outlineLevel="1" x14ac:dyDescent="0.25">
      <c r="A101" s="86"/>
      <c r="B101" s="181"/>
      <c r="C101" s="84"/>
      <c r="D101" s="109" t="s">
        <v>633</v>
      </c>
      <c r="E101" s="94"/>
    </row>
    <row r="102" spans="1:5" x14ac:dyDescent="0.25">
      <c r="A102" s="86">
        <v>8</v>
      </c>
      <c r="B102" s="145" t="s">
        <v>634</v>
      </c>
      <c r="C102" s="111" t="s">
        <v>32</v>
      </c>
      <c r="D102" s="109"/>
      <c r="E102" s="94"/>
    </row>
    <row r="103" spans="1:5" ht="30" outlineLevel="1" x14ac:dyDescent="0.25">
      <c r="A103" s="86"/>
      <c r="B103" s="180" t="s">
        <v>634</v>
      </c>
      <c r="C103" s="111"/>
      <c r="D103" s="109" t="s">
        <v>635</v>
      </c>
      <c r="E103" s="94"/>
    </row>
    <row r="104" spans="1:5" outlineLevel="1" x14ac:dyDescent="0.25">
      <c r="A104" s="86"/>
      <c r="B104" s="180"/>
      <c r="C104" s="111"/>
      <c r="D104" s="109" t="s">
        <v>636</v>
      </c>
      <c r="E104" s="94"/>
    </row>
    <row r="105" spans="1:5" ht="30" outlineLevel="1" x14ac:dyDescent="0.25">
      <c r="A105" s="86"/>
      <c r="B105" s="180"/>
      <c r="C105" s="111"/>
      <c r="D105" s="109" t="s">
        <v>637</v>
      </c>
      <c r="E105" s="94"/>
    </row>
    <row r="106" spans="1:5" ht="30" outlineLevel="1" x14ac:dyDescent="0.25">
      <c r="A106" s="86"/>
      <c r="B106" s="180"/>
      <c r="C106" s="111"/>
      <c r="D106" s="109" t="s">
        <v>638</v>
      </c>
      <c r="E106" s="94"/>
    </row>
    <row r="107" spans="1:5" outlineLevel="1" x14ac:dyDescent="0.25">
      <c r="A107" s="86"/>
      <c r="B107" s="180"/>
      <c r="C107" s="111"/>
      <c r="D107" s="109" t="s">
        <v>639</v>
      </c>
      <c r="E107" s="94"/>
    </row>
    <row r="108" spans="1:5" outlineLevel="1" x14ac:dyDescent="0.25">
      <c r="A108" s="86"/>
      <c r="B108" s="180"/>
      <c r="C108" s="111"/>
      <c r="D108" s="109" t="s">
        <v>640</v>
      </c>
      <c r="E108" s="94"/>
    </row>
    <row r="109" spans="1:5" ht="30" outlineLevel="1" x14ac:dyDescent="0.25">
      <c r="A109" s="86"/>
      <c r="B109" s="180"/>
      <c r="C109" s="111"/>
      <c r="D109" s="109" t="s">
        <v>641</v>
      </c>
      <c r="E109" s="94"/>
    </row>
    <row r="110" spans="1:5" outlineLevel="1" x14ac:dyDescent="0.25">
      <c r="A110" s="86"/>
      <c r="B110" s="180"/>
      <c r="C110" s="111"/>
      <c r="D110" s="109" t="s">
        <v>642</v>
      </c>
      <c r="E110" s="94"/>
    </row>
    <row r="111" spans="1:5" outlineLevel="1" x14ac:dyDescent="0.25">
      <c r="A111" s="86"/>
      <c r="B111" s="180"/>
      <c r="C111" s="111"/>
      <c r="D111" s="109" t="s">
        <v>643</v>
      </c>
      <c r="E111" s="94"/>
    </row>
    <row r="112" spans="1:5" outlineLevel="1" x14ac:dyDescent="0.25">
      <c r="A112" s="86"/>
      <c r="B112" s="180"/>
      <c r="C112" s="111"/>
      <c r="D112" s="109" t="s">
        <v>644</v>
      </c>
      <c r="E112" s="94"/>
    </row>
    <row r="113" spans="1:5" outlineLevel="1" x14ac:dyDescent="0.25">
      <c r="A113" s="86"/>
      <c r="B113" s="180"/>
      <c r="C113" s="111"/>
      <c r="D113" s="109" t="s">
        <v>645</v>
      </c>
      <c r="E113" s="94"/>
    </row>
    <row r="114" spans="1:5" ht="30" outlineLevel="1" x14ac:dyDescent="0.25">
      <c r="A114" s="86"/>
      <c r="B114" s="180"/>
      <c r="C114" s="111"/>
      <c r="D114" s="109" t="s">
        <v>646</v>
      </c>
      <c r="E114" s="94"/>
    </row>
    <row r="115" spans="1:5" ht="30" outlineLevel="1" x14ac:dyDescent="0.25">
      <c r="A115" s="86"/>
      <c r="B115" s="180"/>
      <c r="C115" s="111"/>
      <c r="D115" s="109" t="s">
        <v>647</v>
      </c>
      <c r="E115" s="94"/>
    </row>
    <row r="116" spans="1:5" outlineLevel="1" x14ac:dyDescent="0.25">
      <c r="A116" s="86"/>
      <c r="B116" s="180"/>
      <c r="C116" s="111"/>
      <c r="D116" s="109" t="s">
        <v>648</v>
      </c>
      <c r="E116" s="94"/>
    </row>
    <row r="117" spans="1:5" outlineLevel="1" x14ac:dyDescent="0.25">
      <c r="A117" s="86"/>
      <c r="B117" s="180"/>
      <c r="C117" s="111"/>
      <c r="D117" s="109" t="s">
        <v>649</v>
      </c>
      <c r="E117" s="94"/>
    </row>
    <row r="118" spans="1:5" x14ac:dyDescent="0.25">
      <c r="A118" s="86">
        <v>9</v>
      </c>
      <c r="B118" s="145" t="s">
        <v>650</v>
      </c>
      <c r="C118" s="111" t="s">
        <v>42</v>
      </c>
      <c r="D118" s="109"/>
      <c r="E118" s="94"/>
    </row>
    <row r="119" spans="1:5" outlineLevel="1" x14ac:dyDescent="0.25">
      <c r="A119" s="86"/>
      <c r="B119" s="180" t="s">
        <v>650</v>
      </c>
      <c r="C119" s="111"/>
      <c r="D119" s="109" t="s">
        <v>651</v>
      </c>
      <c r="E119" s="94"/>
    </row>
    <row r="120" spans="1:5" outlineLevel="1" x14ac:dyDescent="0.25">
      <c r="A120" s="86"/>
      <c r="B120" s="180"/>
      <c r="C120" s="111"/>
      <c r="D120" s="109" t="s">
        <v>652</v>
      </c>
      <c r="E120" s="94"/>
    </row>
    <row r="121" spans="1:5" ht="30" outlineLevel="1" x14ac:dyDescent="0.25">
      <c r="A121" s="86"/>
      <c r="B121" s="180"/>
      <c r="C121" s="111"/>
      <c r="D121" s="109" t="s">
        <v>653</v>
      </c>
      <c r="E121" s="94"/>
    </row>
    <row r="122" spans="1:5" ht="30" outlineLevel="1" x14ac:dyDescent="0.25">
      <c r="A122" s="86"/>
      <c r="B122" s="180"/>
      <c r="C122" s="111"/>
      <c r="D122" s="109" t="s">
        <v>654</v>
      </c>
      <c r="E122" s="94"/>
    </row>
    <row r="123" spans="1:5" x14ac:dyDescent="0.25">
      <c r="A123" s="86">
        <v>10</v>
      </c>
      <c r="B123" s="145" t="s">
        <v>655</v>
      </c>
      <c r="C123" s="111" t="s">
        <v>27</v>
      </c>
      <c r="D123" s="109"/>
      <c r="E123" s="94"/>
    </row>
    <row r="124" spans="1:5" outlineLevel="1" x14ac:dyDescent="0.25">
      <c r="A124" s="86"/>
      <c r="B124" s="180" t="s">
        <v>655</v>
      </c>
      <c r="C124" s="111"/>
      <c r="D124" s="109" t="s">
        <v>656</v>
      </c>
      <c r="E124" s="94"/>
    </row>
    <row r="125" spans="1:5" outlineLevel="1" x14ac:dyDescent="0.25">
      <c r="A125" s="86"/>
      <c r="B125" s="180"/>
      <c r="C125" s="111"/>
      <c r="D125" s="109" t="s">
        <v>657</v>
      </c>
      <c r="E125" s="94"/>
    </row>
    <row r="126" spans="1:5" outlineLevel="1" x14ac:dyDescent="0.25">
      <c r="A126" s="86"/>
      <c r="B126" s="180"/>
      <c r="C126" s="111"/>
      <c r="D126" s="109" t="s">
        <v>658</v>
      </c>
      <c r="E126" s="94"/>
    </row>
    <row r="127" spans="1:5" outlineLevel="1" x14ac:dyDescent="0.25">
      <c r="A127" s="86"/>
      <c r="B127" s="180"/>
      <c r="C127" s="111"/>
      <c r="D127" s="109" t="s">
        <v>659</v>
      </c>
      <c r="E127" s="94"/>
    </row>
    <row r="128" spans="1:5" outlineLevel="1" x14ac:dyDescent="0.25">
      <c r="A128" s="86"/>
      <c r="B128" s="180"/>
      <c r="C128" s="111"/>
      <c r="D128" s="109" t="s">
        <v>660</v>
      </c>
      <c r="E128" s="94"/>
    </row>
    <row r="129" spans="1:5" outlineLevel="1" x14ac:dyDescent="0.25">
      <c r="A129" s="86"/>
      <c r="B129" s="180"/>
      <c r="C129" s="111"/>
      <c r="D129" s="109" t="s">
        <v>661</v>
      </c>
      <c r="E129" s="94"/>
    </row>
    <row r="130" spans="1:5" outlineLevel="1" x14ac:dyDescent="0.25">
      <c r="A130" s="86"/>
      <c r="B130" s="180"/>
      <c r="C130" s="111"/>
      <c r="D130" s="109" t="s">
        <v>662</v>
      </c>
      <c r="E130" s="94"/>
    </row>
    <row r="131" spans="1:5" ht="30" outlineLevel="1" x14ac:dyDescent="0.25">
      <c r="A131" s="86"/>
      <c r="B131" s="180"/>
      <c r="C131" s="111"/>
      <c r="D131" s="109" t="s">
        <v>663</v>
      </c>
      <c r="E131" s="94"/>
    </row>
    <row r="132" spans="1:5" outlineLevel="1" x14ac:dyDescent="0.25">
      <c r="A132" s="86"/>
      <c r="B132" s="180"/>
      <c r="C132" s="111"/>
      <c r="D132" s="109" t="s">
        <v>664</v>
      </c>
      <c r="E132" s="94"/>
    </row>
    <row r="133" spans="1:5" x14ac:dyDescent="0.25">
      <c r="A133" s="86">
        <v>11</v>
      </c>
      <c r="B133" s="146" t="s">
        <v>665</v>
      </c>
      <c r="C133" s="84" t="s">
        <v>27</v>
      </c>
      <c r="D133" s="104"/>
      <c r="E133" s="94"/>
    </row>
    <row r="134" spans="1:5" ht="30" outlineLevel="1" x14ac:dyDescent="0.25">
      <c r="A134" s="86"/>
      <c r="B134" s="181" t="s">
        <v>665</v>
      </c>
      <c r="C134" s="84"/>
      <c r="D134" s="104" t="s">
        <v>666</v>
      </c>
      <c r="E134" s="94"/>
    </row>
    <row r="135" spans="1:5" ht="30" outlineLevel="1" x14ac:dyDescent="0.25">
      <c r="A135" s="86"/>
      <c r="B135" s="181"/>
      <c r="C135" s="84"/>
      <c r="D135" s="104" t="s">
        <v>667</v>
      </c>
      <c r="E135" s="94"/>
    </row>
    <row r="136" spans="1:5" ht="30" outlineLevel="1" x14ac:dyDescent="0.25">
      <c r="A136" s="86"/>
      <c r="B136" s="181"/>
      <c r="C136" s="84"/>
      <c r="D136" s="104" t="s">
        <v>668</v>
      </c>
      <c r="E136" s="94"/>
    </row>
    <row r="137" spans="1:5" x14ac:dyDescent="0.25">
      <c r="A137" s="86">
        <v>12</v>
      </c>
      <c r="B137" s="146" t="s">
        <v>31</v>
      </c>
      <c r="C137" s="84" t="s">
        <v>30</v>
      </c>
      <c r="D137" s="104"/>
      <c r="E137" s="94" t="s">
        <v>669</v>
      </c>
    </row>
    <row r="138" spans="1:5" ht="30" outlineLevel="1" x14ac:dyDescent="0.25">
      <c r="A138" s="86"/>
      <c r="B138" s="181" t="s">
        <v>31</v>
      </c>
      <c r="C138" s="84"/>
      <c r="D138" s="109" t="s">
        <v>670</v>
      </c>
      <c r="E138" s="94"/>
    </row>
    <row r="139" spans="1:5" outlineLevel="1" x14ac:dyDescent="0.25">
      <c r="A139" s="86"/>
      <c r="B139" s="181"/>
      <c r="C139" s="84"/>
      <c r="D139" s="109" t="s">
        <v>671</v>
      </c>
      <c r="E139" s="94"/>
    </row>
    <row r="140" spans="1:5" outlineLevel="1" x14ac:dyDescent="0.25">
      <c r="A140" s="86"/>
      <c r="B140" s="181"/>
      <c r="C140" s="84"/>
      <c r="D140" s="109" t="s">
        <v>672</v>
      </c>
      <c r="E140" s="94"/>
    </row>
    <row r="141" spans="1:5" outlineLevel="1" x14ac:dyDescent="0.25">
      <c r="A141" s="86"/>
      <c r="B141" s="181"/>
      <c r="C141" s="84"/>
      <c r="D141" s="109" t="s">
        <v>673</v>
      </c>
      <c r="E141" s="94"/>
    </row>
    <row r="142" spans="1:5" outlineLevel="1" x14ac:dyDescent="0.25">
      <c r="A142" s="86"/>
      <c r="B142" s="181"/>
      <c r="C142" s="84"/>
      <c r="D142" s="109" t="s">
        <v>674</v>
      </c>
      <c r="E142" s="94"/>
    </row>
    <row r="143" spans="1:5" outlineLevel="1" x14ac:dyDescent="0.25">
      <c r="A143" s="86"/>
      <c r="B143" s="181"/>
      <c r="C143" s="84"/>
      <c r="D143" s="109" t="s">
        <v>675</v>
      </c>
      <c r="E143" s="94"/>
    </row>
    <row r="144" spans="1:5" outlineLevel="1" x14ac:dyDescent="0.25">
      <c r="A144" s="86"/>
      <c r="B144" s="181"/>
      <c r="C144" s="84"/>
      <c r="D144" s="109" t="s">
        <v>676</v>
      </c>
      <c r="E144" s="94"/>
    </row>
    <row r="145" spans="1:5" outlineLevel="1" x14ac:dyDescent="0.25">
      <c r="A145" s="86"/>
      <c r="B145" s="181"/>
      <c r="C145" s="84"/>
      <c r="D145" s="109" t="s">
        <v>677</v>
      </c>
      <c r="E145" s="94"/>
    </row>
    <row r="146" spans="1:5" outlineLevel="1" x14ac:dyDescent="0.25">
      <c r="A146" s="86"/>
      <c r="B146" s="181"/>
      <c r="C146" s="84"/>
      <c r="D146" s="109" t="s">
        <v>678</v>
      </c>
      <c r="E146" s="94"/>
    </row>
    <row r="147" spans="1:5" x14ac:dyDescent="0.25">
      <c r="A147" s="86">
        <v>13</v>
      </c>
      <c r="B147" s="145" t="s">
        <v>679</v>
      </c>
      <c r="C147" s="84" t="s">
        <v>680</v>
      </c>
      <c r="D147" s="104"/>
      <c r="E147" s="94"/>
    </row>
    <row r="148" spans="1:5" outlineLevel="1" x14ac:dyDescent="0.25">
      <c r="A148" s="86"/>
      <c r="B148" s="180" t="s">
        <v>679</v>
      </c>
      <c r="C148" s="84"/>
      <c r="D148" s="109" t="s">
        <v>681</v>
      </c>
      <c r="E148" s="94"/>
    </row>
    <row r="149" spans="1:5" outlineLevel="1" x14ac:dyDescent="0.25">
      <c r="A149" s="86"/>
      <c r="B149" s="180"/>
      <c r="C149" s="84"/>
      <c r="D149" s="109" t="s">
        <v>682</v>
      </c>
      <c r="E149" s="94"/>
    </row>
    <row r="150" spans="1:5" ht="30" outlineLevel="1" x14ac:dyDescent="0.25">
      <c r="A150" s="86"/>
      <c r="B150" s="180"/>
      <c r="C150" s="84"/>
      <c r="D150" s="109" t="s">
        <v>683</v>
      </c>
      <c r="E150" s="94"/>
    </row>
    <row r="151" spans="1:5" outlineLevel="1" x14ac:dyDescent="0.25">
      <c r="A151" s="86"/>
      <c r="B151" s="180"/>
      <c r="C151" s="84"/>
      <c r="D151" s="109" t="s">
        <v>684</v>
      </c>
      <c r="E151" s="94"/>
    </row>
    <row r="152" spans="1:5" outlineLevel="1" x14ac:dyDescent="0.25">
      <c r="A152" s="86"/>
      <c r="B152" s="180"/>
      <c r="C152" s="84"/>
      <c r="D152" s="109" t="s">
        <v>685</v>
      </c>
      <c r="E152" s="94"/>
    </row>
    <row r="153" spans="1:5" outlineLevel="1" x14ac:dyDescent="0.25">
      <c r="A153" s="86"/>
      <c r="B153" s="180"/>
      <c r="C153" s="84"/>
      <c r="D153" s="109" t="s">
        <v>686</v>
      </c>
      <c r="E153" s="94"/>
    </row>
    <row r="154" spans="1:5" outlineLevel="1" x14ac:dyDescent="0.25">
      <c r="A154" s="86"/>
      <c r="B154" s="180"/>
      <c r="C154" s="84"/>
      <c r="D154" s="109" t="s">
        <v>687</v>
      </c>
      <c r="E154" s="94"/>
    </row>
    <row r="155" spans="1:5" ht="30" outlineLevel="1" x14ac:dyDescent="0.25">
      <c r="A155" s="86"/>
      <c r="B155" s="180"/>
      <c r="C155" s="84"/>
      <c r="D155" s="109" t="s">
        <v>688</v>
      </c>
      <c r="E155" s="94"/>
    </row>
    <row r="156" spans="1:5" outlineLevel="1" x14ac:dyDescent="0.25">
      <c r="A156" s="86"/>
      <c r="B156" s="180"/>
      <c r="C156" s="84"/>
      <c r="D156" s="109" t="s">
        <v>689</v>
      </c>
      <c r="E156" s="94"/>
    </row>
    <row r="157" spans="1:5" outlineLevel="1" x14ac:dyDescent="0.25">
      <c r="A157" s="86"/>
      <c r="B157" s="180"/>
      <c r="C157" s="84"/>
      <c r="D157" s="109" t="s">
        <v>690</v>
      </c>
      <c r="E157" s="94"/>
    </row>
    <row r="158" spans="1:5" outlineLevel="1" x14ac:dyDescent="0.25">
      <c r="A158" s="86"/>
      <c r="B158" s="180"/>
      <c r="C158" s="84"/>
      <c r="D158" s="109" t="s">
        <v>691</v>
      </c>
      <c r="E158" s="94"/>
    </row>
    <row r="159" spans="1:5" outlineLevel="1" x14ac:dyDescent="0.25">
      <c r="A159" s="86"/>
      <c r="B159" s="180"/>
      <c r="C159" s="84"/>
      <c r="D159" s="109" t="s">
        <v>692</v>
      </c>
      <c r="E159" s="94"/>
    </row>
    <row r="160" spans="1:5" ht="30" outlineLevel="1" x14ac:dyDescent="0.25">
      <c r="A160" s="86"/>
      <c r="B160" s="180"/>
      <c r="C160" s="84"/>
      <c r="D160" s="109" t="s">
        <v>693</v>
      </c>
      <c r="E160" s="94"/>
    </row>
    <row r="161" spans="1:5" outlineLevel="1" x14ac:dyDescent="0.25">
      <c r="A161" s="86"/>
      <c r="B161" s="180"/>
      <c r="C161" s="84"/>
      <c r="D161" s="109" t="s">
        <v>694</v>
      </c>
      <c r="E161" s="94"/>
    </row>
    <row r="162" spans="1:5" x14ac:dyDescent="0.25">
      <c r="A162" s="86">
        <v>14</v>
      </c>
      <c r="B162" s="145" t="s">
        <v>695</v>
      </c>
      <c r="C162" s="84" t="s">
        <v>7</v>
      </c>
      <c r="D162" s="104"/>
      <c r="E162" s="94"/>
    </row>
    <row r="163" spans="1:5" ht="30" outlineLevel="1" x14ac:dyDescent="0.25">
      <c r="A163" s="86"/>
      <c r="B163" s="180" t="s">
        <v>695</v>
      </c>
      <c r="C163" s="84"/>
      <c r="D163" s="109" t="s">
        <v>696</v>
      </c>
      <c r="E163" s="94"/>
    </row>
    <row r="164" spans="1:5" ht="30" outlineLevel="1" x14ac:dyDescent="0.25">
      <c r="A164" s="86"/>
      <c r="B164" s="180"/>
      <c r="C164" s="84"/>
      <c r="D164" s="109" t="s">
        <v>697</v>
      </c>
      <c r="E164" s="94"/>
    </row>
    <row r="165" spans="1:5" ht="30" outlineLevel="1" x14ac:dyDescent="0.25">
      <c r="A165" s="86"/>
      <c r="B165" s="180"/>
      <c r="C165" s="84"/>
      <c r="D165" s="109" t="s">
        <v>698</v>
      </c>
      <c r="E165" s="94"/>
    </row>
    <row r="166" spans="1:5" outlineLevel="1" x14ac:dyDescent="0.25">
      <c r="A166" s="86"/>
      <c r="B166" s="180"/>
      <c r="C166" s="84"/>
      <c r="D166" s="109" t="s">
        <v>699</v>
      </c>
      <c r="E166" s="94"/>
    </row>
    <row r="167" spans="1:5" x14ac:dyDescent="0.25">
      <c r="A167" s="86">
        <v>15</v>
      </c>
      <c r="B167" s="145" t="s">
        <v>700</v>
      </c>
      <c r="C167" s="111" t="s">
        <v>27</v>
      </c>
      <c r="D167" s="109"/>
      <c r="E167" s="94"/>
    </row>
    <row r="168" spans="1:5" ht="30" outlineLevel="1" x14ac:dyDescent="0.25">
      <c r="A168" s="86"/>
      <c r="B168" s="180" t="s">
        <v>700</v>
      </c>
      <c r="C168" s="111"/>
      <c r="D168" s="109" t="s">
        <v>701</v>
      </c>
      <c r="E168" s="94"/>
    </row>
    <row r="169" spans="1:5" outlineLevel="1" x14ac:dyDescent="0.25">
      <c r="A169" s="86"/>
      <c r="B169" s="180"/>
      <c r="C169" s="111"/>
      <c r="D169" s="109" t="s">
        <v>702</v>
      </c>
      <c r="E169" s="94"/>
    </row>
    <row r="170" spans="1:5" x14ac:dyDescent="0.25">
      <c r="A170" s="86">
        <v>16</v>
      </c>
      <c r="B170" s="145" t="s">
        <v>703</v>
      </c>
      <c r="C170" s="84" t="s">
        <v>37</v>
      </c>
      <c r="D170" s="104"/>
      <c r="E170" s="94"/>
    </row>
    <row r="171" spans="1:5" outlineLevel="1" x14ac:dyDescent="0.25">
      <c r="A171" s="86"/>
      <c r="B171" s="180" t="s">
        <v>703</v>
      </c>
      <c r="C171" s="84"/>
      <c r="D171" s="109" t="s">
        <v>704</v>
      </c>
      <c r="E171" s="94"/>
    </row>
    <row r="172" spans="1:5" outlineLevel="1" x14ac:dyDescent="0.25">
      <c r="A172" s="86"/>
      <c r="B172" s="180"/>
      <c r="C172" s="84"/>
      <c r="D172" s="109" t="s">
        <v>705</v>
      </c>
      <c r="E172" s="94"/>
    </row>
    <row r="173" spans="1:5" outlineLevel="1" x14ac:dyDescent="0.25">
      <c r="A173" s="86"/>
      <c r="B173" s="180"/>
      <c r="C173" s="84"/>
      <c r="D173" s="109" t="s">
        <v>706</v>
      </c>
      <c r="E173" s="94"/>
    </row>
    <row r="174" spans="1:5" outlineLevel="1" x14ac:dyDescent="0.25">
      <c r="A174" s="86"/>
      <c r="B174" s="180"/>
      <c r="C174" s="84"/>
      <c r="D174" s="109" t="s">
        <v>707</v>
      </c>
      <c r="E174" s="94"/>
    </row>
    <row r="175" spans="1:5" outlineLevel="1" x14ac:dyDescent="0.25">
      <c r="A175" s="86"/>
      <c r="B175" s="180"/>
      <c r="C175" s="84"/>
      <c r="D175" s="109" t="s">
        <v>708</v>
      </c>
      <c r="E175" s="94"/>
    </row>
    <row r="176" spans="1:5" outlineLevel="1" x14ac:dyDescent="0.25">
      <c r="A176" s="86"/>
      <c r="B176" s="180"/>
      <c r="C176" s="84"/>
      <c r="D176" s="109" t="s">
        <v>709</v>
      </c>
      <c r="E176" s="94"/>
    </row>
    <row r="177" spans="1:5" outlineLevel="1" x14ac:dyDescent="0.25">
      <c r="A177" s="86"/>
      <c r="B177" s="180"/>
      <c r="C177" s="84"/>
      <c r="D177" s="109" t="s">
        <v>710</v>
      </c>
      <c r="E177" s="94"/>
    </row>
    <row r="178" spans="1:5" outlineLevel="1" x14ac:dyDescent="0.25">
      <c r="A178" s="86"/>
      <c r="B178" s="180"/>
      <c r="C178" s="84"/>
      <c r="D178" s="109" t="s">
        <v>711</v>
      </c>
      <c r="E178" s="94"/>
    </row>
    <row r="179" spans="1:5" outlineLevel="1" x14ac:dyDescent="0.25">
      <c r="A179" s="86"/>
      <c r="B179" s="180"/>
      <c r="C179" s="84"/>
      <c r="D179" s="109" t="s">
        <v>712</v>
      </c>
      <c r="E179" s="94"/>
    </row>
    <row r="180" spans="1:5" x14ac:dyDescent="0.25">
      <c r="A180" s="86">
        <v>17</v>
      </c>
      <c r="B180" s="145" t="s">
        <v>713</v>
      </c>
      <c r="C180" s="84" t="s">
        <v>57</v>
      </c>
      <c r="D180" s="104"/>
      <c r="E180" s="94"/>
    </row>
    <row r="181" spans="1:5" outlineLevel="1" x14ac:dyDescent="0.25">
      <c r="A181" s="86"/>
      <c r="B181" s="180" t="s">
        <v>713</v>
      </c>
      <c r="C181" s="84"/>
      <c r="D181" s="109" t="s">
        <v>714</v>
      </c>
      <c r="E181" s="94"/>
    </row>
    <row r="182" spans="1:5" outlineLevel="1" x14ac:dyDescent="0.25">
      <c r="A182" s="86"/>
      <c r="B182" s="180"/>
      <c r="C182" s="84"/>
      <c r="D182" s="109" t="s">
        <v>715</v>
      </c>
      <c r="E182" s="94"/>
    </row>
    <row r="183" spans="1:5" outlineLevel="1" x14ac:dyDescent="0.25">
      <c r="A183" s="86"/>
      <c r="B183" s="180"/>
      <c r="C183" s="84"/>
      <c r="D183" s="109" t="s">
        <v>716</v>
      </c>
      <c r="E183" s="94"/>
    </row>
    <row r="184" spans="1:5" outlineLevel="1" x14ac:dyDescent="0.25">
      <c r="A184" s="86"/>
      <c r="B184" s="180"/>
      <c r="C184" s="84"/>
      <c r="D184" s="109" t="s">
        <v>717</v>
      </c>
      <c r="E184" s="94"/>
    </row>
    <row r="185" spans="1:5" x14ac:dyDescent="0.25">
      <c r="A185" s="86">
        <v>18</v>
      </c>
      <c r="B185" s="145" t="s">
        <v>718</v>
      </c>
      <c r="C185" s="84" t="s">
        <v>9</v>
      </c>
      <c r="D185" s="104"/>
      <c r="E185" s="94"/>
    </row>
    <row r="186" spans="1:5" ht="30" outlineLevel="1" x14ac:dyDescent="0.25">
      <c r="A186" s="86"/>
      <c r="B186" s="180" t="s">
        <v>718</v>
      </c>
      <c r="C186" s="84"/>
      <c r="D186" s="109" t="s">
        <v>719</v>
      </c>
      <c r="E186" s="94"/>
    </row>
    <row r="187" spans="1:5" outlineLevel="1" x14ac:dyDescent="0.25">
      <c r="A187" s="86"/>
      <c r="B187" s="180"/>
      <c r="C187" s="84"/>
      <c r="D187" s="109" t="s">
        <v>720</v>
      </c>
      <c r="E187" s="94"/>
    </row>
    <row r="188" spans="1:5" x14ac:dyDescent="0.25">
      <c r="A188" s="86">
        <v>19</v>
      </c>
      <c r="B188" s="145" t="s">
        <v>721</v>
      </c>
      <c r="C188" s="84" t="s">
        <v>9</v>
      </c>
      <c r="D188" s="109"/>
      <c r="E188" s="94"/>
    </row>
    <row r="189" spans="1:5" outlineLevel="1" x14ac:dyDescent="0.25">
      <c r="A189" s="86"/>
      <c r="B189" s="180" t="s">
        <v>721</v>
      </c>
      <c r="C189" s="84"/>
      <c r="D189" s="109" t="s">
        <v>722</v>
      </c>
      <c r="E189" s="94"/>
    </row>
    <row r="190" spans="1:5" outlineLevel="1" x14ac:dyDescent="0.25">
      <c r="A190" s="86"/>
      <c r="B190" s="180"/>
      <c r="C190" s="84"/>
      <c r="D190" s="109" t="s">
        <v>723</v>
      </c>
      <c r="E190" s="94"/>
    </row>
    <row r="191" spans="1:5" outlineLevel="1" x14ac:dyDescent="0.25">
      <c r="A191" s="86"/>
      <c r="B191" s="180"/>
      <c r="C191" s="84"/>
      <c r="D191" s="109" t="s">
        <v>724</v>
      </c>
      <c r="E191" s="94"/>
    </row>
    <row r="192" spans="1:5" outlineLevel="1" x14ac:dyDescent="0.25">
      <c r="A192" s="86"/>
      <c r="B192" s="180"/>
      <c r="C192" s="84"/>
      <c r="D192" s="109" t="s">
        <v>725</v>
      </c>
      <c r="E192" s="94"/>
    </row>
    <row r="193" spans="1:5" outlineLevel="1" x14ac:dyDescent="0.25">
      <c r="A193" s="86"/>
      <c r="B193" s="180"/>
      <c r="C193" s="84"/>
      <c r="D193" s="109" t="s">
        <v>726</v>
      </c>
      <c r="E193" s="94"/>
    </row>
    <row r="194" spans="1:5" ht="30" outlineLevel="1" x14ac:dyDescent="0.25">
      <c r="A194" s="86"/>
      <c r="B194" s="180"/>
      <c r="C194" s="84"/>
      <c r="D194" s="109" t="s">
        <v>727</v>
      </c>
      <c r="E194" s="94"/>
    </row>
    <row r="195" spans="1:5" outlineLevel="1" x14ac:dyDescent="0.25">
      <c r="A195" s="86"/>
      <c r="B195" s="180"/>
      <c r="C195" s="84"/>
      <c r="D195" s="109" t="s">
        <v>728</v>
      </c>
      <c r="E195" s="94"/>
    </row>
    <row r="196" spans="1:5" x14ac:dyDescent="0.25">
      <c r="A196" s="86">
        <v>20</v>
      </c>
      <c r="B196" s="145" t="s">
        <v>729</v>
      </c>
      <c r="C196" s="84" t="s">
        <v>32</v>
      </c>
      <c r="D196" s="104"/>
      <c r="E196" s="94"/>
    </row>
    <row r="197" spans="1:5" ht="30" outlineLevel="1" x14ac:dyDescent="0.25">
      <c r="A197" s="86"/>
      <c r="B197" s="180" t="s">
        <v>729</v>
      </c>
      <c r="C197" s="111"/>
      <c r="D197" s="109" t="s">
        <v>730</v>
      </c>
      <c r="E197" s="94"/>
    </row>
    <row r="198" spans="1:5" outlineLevel="1" x14ac:dyDescent="0.25">
      <c r="A198" s="86"/>
      <c r="B198" s="180"/>
      <c r="C198" s="111"/>
      <c r="D198" s="109" t="s">
        <v>731</v>
      </c>
      <c r="E198" s="94"/>
    </row>
    <row r="199" spans="1:5" outlineLevel="1" x14ac:dyDescent="0.25">
      <c r="A199" s="86"/>
      <c r="B199" s="180"/>
      <c r="C199" s="111"/>
      <c r="D199" s="109" t="s">
        <v>732</v>
      </c>
      <c r="E199" s="94"/>
    </row>
    <row r="200" spans="1:5" outlineLevel="1" x14ac:dyDescent="0.25">
      <c r="A200" s="86"/>
      <c r="B200" s="180"/>
      <c r="C200" s="111"/>
      <c r="D200" s="109" t="s">
        <v>733</v>
      </c>
      <c r="E200" s="94"/>
    </row>
    <row r="201" spans="1:5" outlineLevel="1" x14ac:dyDescent="0.25">
      <c r="A201" s="86"/>
      <c r="B201" s="180"/>
      <c r="C201" s="111"/>
      <c r="D201" s="109" t="s">
        <v>734</v>
      </c>
      <c r="E201" s="94"/>
    </row>
    <row r="202" spans="1:5" outlineLevel="1" x14ac:dyDescent="0.25">
      <c r="A202" s="86"/>
      <c r="B202" s="180"/>
      <c r="C202" s="111"/>
      <c r="D202" s="109" t="s">
        <v>735</v>
      </c>
      <c r="E202" s="94"/>
    </row>
    <row r="203" spans="1:5" outlineLevel="1" x14ac:dyDescent="0.25">
      <c r="A203" s="86"/>
      <c r="B203" s="180"/>
      <c r="C203" s="111"/>
      <c r="D203" s="109" t="s">
        <v>736</v>
      </c>
      <c r="E203" s="94"/>
    </row>
    <row r="204" spans="1:5" outlineLevel="1" x14ac:dyDescent="0.25">
      <c r="A204" s="86"/>
      <c r="B204" s="180"/>
      <c r="C204" s="111"/>
      <c r="D204" s="109" t="s">
        <v>737</v>
      </c>
      <c r="E204" s="94"/>
    </row>
    <row r="205" spans="1:5" outlineLevel="1" x14ac:dyDescent="0.25">
      <c r="A205" s="86"/>
      <c r="B205" s="180"/>
      <c r="C205" s="111"/>
      <c r="D205" s="109" t="s">
        <v>738</v>
      </c>
      <c r="E205" s="94"/>
    </row>
    <row r="206" spans="1:5" outlineLevel="1" x14ac:dyDescent="0.25">
      <c r="A206" s="86"/>
      <c r="B206" s="180"/>
      <c r="C206" s="111"/>
      <c r="D206" s="109" t="s">
        <v>739</v>
      </c>
      <c r="E206" s="94"/>
    </row>
    <row r="207" spans="1:5" ht="30" outlineLevel="1" x14ac:dyDescent="0.25">
      <c r="A207" s="86"/>
      <c r="B207" s="180"/>
      <c r="C207" s="111"/>
      <c r="D207" s="109" t="s">
        <v>740</v>
      </c>
      <c r="E207" s="94"/>
    </row>
    <row r="208" spans="1:5" outlineLevel="1" x14ac:dyDescent="0.25">
      <c r="A208" s="86"/>
      <c r="B208" s="180"/>
      <c r="C208" s="111"/>
      <c r="D208" s="109" t="s">
        <v>741</v>
      </c>
      <c r="E208" s="94"/>
    </row>
    <row r="209" spans="1:5" x14ac:dyDescent="0.25">
      <c r="A209" s="86">
        <v>21</v>
      </c>
      <c r="B209" s="146" t="s">
        <v>742</v>
      </c>
      <c r="C209" s="84" t="s">
        <v>9</v>
      </c>
      <c r="D209" s="104"/>
      <c r="E209" s="94"/>
    </row>
    <row r="210" spans="1:5" outlineLevel="1" x14ac:dyDescent="0.25">
      <c r="A210" s="86"/>
      <c r="B210" s="181" t="s">
        <v>742</v>
      </c>
      <c r="C210" s="84"/>
      <c r="D210" s="104" t="s">
        <v>743</v>
      </c>
      <c r="E210" s="94"/>
    </row>
    <row r="211" spans="1:5" outlineLevel="1" x14ac:dyDescent="0.25">
      <c r="A211" s="86"/>
      <c r="B211" s="181"/>
      <c r="C211" s="84"/>
      <c r="D211" s="104" t="s">
        <v>744</v>
      </c>
      <c r="E211" s="94"/>
    </row>
    <row r="212" spans="1:5" x14ac:dyDescent="0.25">
      <c r="A212" s="86">
        <v>22</v>
      </c>
      <c r="B212" s="145" t="s">
        <v>745</v>
      </c>
      <c r="C212" s="84" t="s">
        <v>746</v>
      </c>
      <c r="D212" s="104"/>
      <c r="E212" s="94"/>
    </row>
    <row r="213" spans="1:5" outlineLevel="1" x14ac:dyDescent="0.25">
      <c r="A213" s="86"/>
      <c r="B213" s="180" t="s">
        <v>745</v>
      </c>
      <c r="C213" s="84"/>
      <c r="D213" s="109" t="s">
        <v>747</v>
      </c>
      <c r="E213" s="94"/>
    </row>
    <row r="214" spans="1:5" outlineLevel="1" x14ac:dyDescent="0.25">
      <c r="A214" s="86"/>
      <c r="B214" s="180"/>
      <c r="C214" s="84"/>
      <c r="D214" s="109" t="s">
        <v>748</v>
      </c>
      <c r="E214" s="94"/>
    </row>
    <row r="215" spans="1:5" outlineLevel="1" x14ac:dyDescent="0.25">
      <c r="A215" s="86"/>
      <c r="B215" s="180"/>
      <c r="C215" s="84"/>
      <c r="D215" s="109" t="s">
        <v>749</v>
      </c>
      <c r="E215" s="94"/>
    </row>
    <row r="216" spans="1:5" outlineLevel="1" x14ac:dyDescent="0.25">
      <c r="A216" s="86"/>
      <c r="B216" s="180"/>
      <c r="C216" s="84"/>
      <c r="D216" s="109" t="s">
        <v>750</v>
      </c>
      <c r="E216" s="94"/>
    </row>
    <row r="217" spans="1:5" outlineLevel="1" x14ac:dyDescent="0.25">
      <c r="A217" s="86"/>
      <c r="B217" s="180"/>
      <c r="C217" s="84"/>
      <c r="D217" s="109" t="s">
        <v>751</v>
      </c>
      <c r="E217" s="94"/>
    </row>
    <row r="218" spans="1:5" x14ac:dyDescent="0.25">
      <c r="A218" s="86">
        <v>23</v>
      </c>
      <c r="B218" s="146" t="s">
        <v>752</v>
      </c>
      <c r="C218" s="84" t="s">
        <v>753</v>
      </c>
      <c r="D218" s="104"/>
      <c r="E218" s="94"/>
    </row>
    <row r="219" spans="1:5" ht="30" outlineLevel="1" x14ac:dyDescent="0.25">
      <c r="A219" s="86"/>
      <c r="B219" s="181" t="s">
        <v>752</v>
      </c>
      <c r="C219" s="84"/>
      <c r="D219" s="104" t="s">
        <v>754</v>
      </c>
      <c r="E219" s="94"/>
    </row>
    <row r="220" spans="1:5" outlineLevel="1" x14ac:dyDescent="0.25">
      <c r="A220" s="86"/>
      <c r="B220" s="181"/>
      <c r="C220" s="84"/>
      <c r="D220" s="104"/>
      <c r="E220" s="94"/>
    </row>
    <row r="221" spans="1:5" outlineLevel="1" x14ac:dyDescent="0.25">
      <c r="A221" s="86"/>
      <c r="B221" s="181"/>
      <c r="C221" s="84"/>
      <c r="D221" s="104"/>
      <c r="E221" s="94"/>
    </row>
    <row r="222" spans="1:5" outlineLevel="1" x14ac:dyDescent="0.25">
      <c r="A222" s="86"/>
      <c r="B222" s="181"/>
      <c r="C222" s="84"/>
      <c r="D222" s="104"/>
      <c r="E222" s="94"/>
    </row>
    <row r="223" spans="1:5" outlineLevel="1" x14ac:dyDescent="0.25">
      <c r="A223" s="86"/>
      <c r="B223" s="181"/>
      <c r="C223" s="84"/>
      <c r="D223" s="104"/>
      <c r="E223" s="94"/>
    </row>
    <row r="224" spans="1:5" x14ac:dyDescent="0.25">
      <c r="A224" s="86">
        <v>24</v>
      </c>
      <c r="B224" s="146" t="s">
        <v>755</v>
      </c>
      <c r="C224" s="84" t="s">
        <v>756</v>
      </c>
      <c r="D224" s="104"/>
      <c r="E224" s="94"/>
    </row>
    <row r="225" spans="1:5" outlineLevel="1" x14ac:dyDescent="0.25">
      <c r="A225" s="86"/>
      <c r="B225" s="181" t="s">
        <v>755</v>
      </c>
      <c r="C225" s="84"/>
      <c r="D225" s="109" t="s">
        <v>757</v>
      </c>
      <c r="E225" s="94"/>
    </row>
    <row r="226" spans="1:5" outlineLevel="1" x14ac:dyDescent="0.25">
      <c r="A226" s="86"/>
      <c r="B226" s="181"/>
      <c r="C226" s="84"/>
      <c r="D226" s="109" t="s">
        <v>758</v>
      </c>
      <c r="E226" s="94"/>
    </row>
    <row r="227" spans="1:5" outlineLevel="1" x14ac:dyDescent="0.25">
      <c r="A227" s="86"/>
      <c r="B227" s="181"/>
      <c r="C227" s="84"/>
      <c r="D227" s="109" t="s">
        <v>759</v>
      </c>
      <c r="E227" s="94"/>
    </row>
    <row r="228" spans="1:5" outlineLevel="1" x14ac:dyDescent="0.25">
      <c r="A228" s="86"/>
      <c r="B228" s="181"/>
      <c r="C228" s="84"/>
      <c r="D228" s="109" t="s">
        <v>760</v>
      </c>
      <c r="E228" s="94"/>
    </row>
    <row r="229" spans="1:5" outlineLevel="1" x14ac:dyDescent="0.25">
      <c r="A229" s="86"/>
      <c r="B229" s="181"/>
      <c r="C229" s="84"/>
      <c r="D229" s="109" t="s">
        <v>761</v>
      </c>
      <c r="E229" s="94"/>
    </row>
    <row r="230" spans="1:5" ht="30" outlineLevel="1" x14ac:dyDescent="0.25">
      <c r="A230" s="86"/>
      <c r="B230" s="181"/>
      <c r="C230" s="84"/>
      <c r="D230" s="109" t="s">
        <v>762</v>
      </c>
      <c r="E230" s="94"/>
    </row>
    <row r="231" spans="1:5" x14ac:dyDescent="0.25">
      <c r="A231" s="86">
        <v>25</v>
      </c>
      <c r="B231" s="145" t="s">
        <v>763</v>
      </c>
      <c r="C231" s="84" t="s">
        <v>764</v>
      </c>
      <c r="D231" s="104"/>
      <c r="E231" s="94"/>
    </row>
    <row r="232" spans="1:5" outlineLevel="1" x14ac:dyDescent="0.25">
      <c r="A232" s="86"/>
      <c r="B232" s="180" t="s">
        <v>763</v>
      </c>
      <c r="C232" s="84"/>
      <c r="D232" s="109" t="s">
        <v>765</v>
      </c>
      <c r="E232" s="94"/>
    </row>
    <row r="233" spans="1:5" ht="30" outlineLevel="1" x14ac:dyDescent="0.25">
      <c r="A233" s="86"/>
      <c r="B233" s="180"/>
      <c r="C233" s="84"/>
      <c r="D233" s="109" t="s">
        <v>766</v>
      </c>
      <c r="E233" s="94"/>
    </row>
    <row r="234" spans="1:5" outlineLevel="1" x14ac:dyDescent="0.25">
      <c r="A234" s="86"/>
      <c r="B234" s="180"/>
      <c r="C234" s="84"/>
      <c r="D234" s="109" t="s">
        <v>767</v>
      </c>
      <c r="E234" s="94"/>
    </row>
    <row r="235" spans="1:5" outlineLevel="1" x14ac:dyDescent="0.25">
      <c r="A235" s="86"/>
      <c r="B235" s="180"/>
      <c r="C235" s="84"/>
      <c r="D235" s="109" t="s">
        <v>768</v>
      </c>
      <c r="E235" s="94"/>
    </row>
    <row r="236" spans="1:5" outlineLevel="1" x14ac:dyDescent="0.25">
      <c r="A236" s="86"/>
      <c r="B236" s="180"/>
      <c r="C236" s="84"/>
      <c r="D236" s="109" t="s">
        <v>769</v>
      </c>
      <c r="E236" s="94"/>
    </row>
    <row r="237" spans="1:5" outlineLevel="1" x14ac:dyDescent="0.25">
      <c r="A237" s="86"/>
      <c r="B237" s="180"/>
      <c r="C237" s="84"/>
      <c r="D237" s="109" t="s">
        <v>770</v>
      </c>
      <c r="E237" s="94"/>
    </row>
    <row r="238" spans="1:5" outlineLevel="1" x14ac:dyDescent="0.25">
      <c r="A238" s="86"/>
      <c r="B238" s="180"/>
      <c r="C238" s="84"/>
      <c r="D238" s="109" t="s">
        <v>771</v>
      </c>
      <c r="E238" s="94"/>
    </row>
    <row r="239" spans="1:5" outlineLevel="1" x14ac:dyDescent="0.25">
      <c r="A239" s="86"/>
      <c r="B239" s="180"/>
      <c r="C239" s="84"/>
      <c r="D239" s="109" t="s">
        <v>772</v>
      </c>
      <c r="E239" s="94"/>
    </row>
    <row r="240" spans="1:5" outlineLevel="1" x14ac:dyDescent="0.25">
      <c r="A240" s="86"/>
      <c r="B240" s="180"/>
      <c r="C240" s="84"/>
      <c r="D240" s="109" t="s">
        <v>773</v>
      </c>
      <c r="E240" s="94"/>
    </row>
    <row r="241" spans="1:5" outlineLevel="1" x14ac:dyDescent="0.25">
      <c r="A241" s="86"/>
      <c r="B241" s="180"/>
      <c r="C241" s="84"/>
      <c r="D241" s="109" t="s">
        <v>774</v>
      </c>
      <c r="E241" s="94"/>
    </row>
    <row r="242" spans="1:5" outlineLevel="1" x14ac:dyDescent="0.25">
      <c r="A242" s="86"/>
      <c r="B242" s="180"/>
      <c r="C242" s="84"/>
      <c r="D242" s="109" t="s">
        <v>775</v>
      </c>
      <c r="E242" s="94"/>
    </row>
    <row r="243" spans="1:5" ht="30" outlineLevel="1" x14ac:dyDescent="0.25">
      <c r="A243" s="86"/>
      <c r="B243" s="180"/>
      <c r="C243" s="84"/>
      <c r="D243" s="109" t="s">
        <v>776</v>
      </c>
      <c r="E243" s="94"/>
    </row>
    <row r="244" spans="1:5" x14ac:dyDescent="0.25">
      <c r="A244" s="86">
        <v>26</v>
      </c>
      <c r="B244" s="146" t="s">
        <v>777</v>
      </c>
      <c r="C244" s="84" t="s">
        <v>764</v>
      </c>
      <c r="D244" s="104"/>
      <c r="E244" s="94"/>
    </row>
    <row r="245" spans="1:5" ht="30" outlineLevel="1" x14ac:dyDescent="0.25">
      <c r="A245" s="86"/>
      <c r="B245" s="181" t="s">
        <v>777</v>
      </c>
      <c r="C245" s="84"/>
      <c r="D245" s="104" t="s">
        <v>778</v>
      </c>
      <c r="E245" s="94"/>
    </row>
    <row r="246" spans="1:5" outlineLevel="1" x14ac:dyDescent="0.25">
      <c r="A246" s="86"/>
      <c r="B246" s="181"/>
      <c r="C246" s="84"/>
      <c r="D246" s="104" t="s">
        <v>779</v>
      </c>
      <c r="E246" s="94"/>
    </row>
    <row r="247" spans="1:5" outlineLevel="1" x14ac:dyDescent="0.25">
      <c r="A247" s="86"/>
      <c r="B247" s="181"/>
      <c r="C247" s="84"/>
      <c r="D247" s="104" t="s">
        <v>780</v>
      </c>
      <c r="E247" s="94"/>
    </row>
    <row r="248" spans="1:5" outlineLevel="1" x14ac:dyDescent="0.25">
      <c r="A248" s="86"/>
      <c r="B248" s="181"/>
      <c r="C248" s="84"/>
      <c r="D248" s="104"/>
      <c r="E248" s="94"/>
    </row>
    <row r="249" spans="1:5" outlineLevel="1" x14ac:dyDescent="0.25">
      <c r="A249" s="86"/>
      <c r="B249" s="181"/>
      <c r="C249" s="84"/>
      <c r="D249" s="104"/>
      <c r="E249" s="94"/>
    </row>
    <row r="250" spans="1:5" outlineLevel="1" x14ac:dyDescent="0.25">
      <c r="A250" s="86"/>
      <c r="B250" s="181"/>
      <c r="C250" s="84"/>
      <c r="D250" s="104"/>
      <c r="E250" s="94"/>
    </row>
    <row r="251" spans="1:5" outlineLevel="1" x14ac:dyDescent="0.25">
      <c r="A251" s="86"/>
      <c r="B251" s="181"/>
      <c r="C251" s="84"/>
      <c r="D251" s="104"/>
      <c r="E251" s="94"/>
    </row>
    <row r="252" spans="1:5" ht="15.75" thickBot="1" x14ac:dyDescent="0.3">
      <c r="A252" s="86">
        <v>27</v>
      </c>
      <c r="B252" s="146" t="s">
        <v>781</v>
      </c>
      <c r="C252" s="93" t="s">
        <v>21</v>
      </c>
      <c r="D252" s="104"/>
      <c r="E252" s="94" t="s">
        <v>782</v>
      </c>
    </row>
    <row r="253" spans="1:5" outlineLevel="1" x14ac:dyDescent="0.25">
      <c r="A253" s="96"/>
      <c r="B253" s="182" t="s">
        <v>781</v>
      </c>
      <c r="C253" s="84"/>
      <c r="D253" s="109" t="s">
        <v>783</v>
      </c>
      <c r="E253" s="100"/>
    </row>
    <row r="254" spans="1:5" outlineLevel="1" x14ac:dyDescent="0.25">
      <c r="A254" s="97"/>
      <c r="B254" s="181"/>
      <c r="C254" s="84"/>
      <c r="D254" s="109" t="s">
        <v>784</v>
      </c>
      <c r="E254" s="94"/>
    </row>
    <row r="255" spans="1:5" outlineLevel="1" x14ac:dyDescent="0.25">
      <c r="A255" s="97"/>
      <c r="B255" s="181"/>
      <c r="C255" s="84"/>
      <c r="D255" s="112" t="s">
        <v>785</v>
      </c>
      <c r="E255" s="94"/>
    </row>
    <row r="256" spans="1:5" outlineLevel="1" x14ac:dyDescent="0.25">
      <c r="A256" s="97"/>
      <c r="B256" s="181"/>
      <c r="C256" s="84"/>
      <c r="D256" s="109" t="s">
        <v>786</v>
      </c>
      <c r="E256" s="94"/>
    </row>
    <row r="257" spans="1:5" ht="15.75" outlineLevel="1" thickBot="1" x14ac:dyDescent="0.3">
      <c r="A257" s="98"/>
      <c r="B257" s="183"/>
      <c r="C257" s="85"/>
      <c r="D257" s="85"/>
      <c r="E257" s="101"/>
    </row>
    <row r="260" spans="1:5" x14ac:dyDescent="0.25">
      <c r="B260" s="82" t="s">
        <v>787</v>
      </c>
    </row>
    <row r="262" spans="1:5" x14ac:dyDescent="0.25">
      <c r="A262" s="1">
        <v>1</v>
      </c>
      <c r="B262" s="82" t="s">
        <v>788</v>
      </c>
    </row>
    <row r="263" spans="1:5" x14ac:dyDescent="0.25">
      <c r="A263" s="1">
        <v>2</v>
      </c>
      <c r="B263" s="82" t="s">
        <v>789</v>
      </c>
    </row>
    <row r="264" spans="1:5" x14ac:dyDescent="0.25">
      <c r="A264" s="1">
        <v>3</v>
      </c>
      <c r="B264" s="82" t="s">
        <v>790</v>
      </c>
    </row>
    <row r="265" spans="1:5" x14ac:dyDescent="0.25">
      <c r="A265" s="1">
        <v>4</v>
      </c>
      <c r="B265" s="82" t="s">
        <v>782</v>
      </c>
    </row>
    <row r="266" spans="1:5" x14ac:dyDescent="0.25">
      <c r="A266" s="1">
        <v>5</v>
      </c>
      <c r="B266" s="82" t="s">
        <v>791</v>
      </c>
    </row>
    <row r="267" spans="1:5" x14ac:dyDescent="0.25">
      <c r="A267" s="1">
        <v>6</v>
      </c>
      <c r="B267" s="82" t="s">
        <v>792</v>
      </c>
    </row>
  </sheetData>
  <mergeCells count="27">
    <mergeCell ref="B77:B86"/>
    <mergeCell ref="B4:B17"/>
    <mergeCell ref="B19:B28"/>
    <mergeCell ref="B30:B33"/>
    <mergeCell ref="B35:B65"/>
    <mergeCell ref="B67:B75"/>
    <mergeCell ref="B253:B257"/>
    <mergeCell ref="B186:B187"/>
    <mergeCell ref="B88:B101"/>
    <mergeCell ref="B103:B117"/>
    <mergeCell ref="B119:B122"/>
    <mergeCell ref="B124:B132"/>
    <mergeCell ref="B134:B136"/>
    <mergeCell ref="B138:B146"/>
    <mergeCell ref="B148:B161"/>
    <mergeCell ref="B163:B166"/>
    <mergeCell ref="B168:B169"/>
    <mergeCell ref="B171:B179"/>
    <mergeCell ref="B181:B184"/>
    <mergeCell ref="B245:B251"/>
    <mergeCell ref="B210:B211"/>
    <mergeCell ref="B189:B195"/>
    <mergeCell ref="B197:B208"/>
    <mergeCell ref="B213:B217"/>
    <mergeCell ref="B219:B223"/>
    <mergeCell ref="B225:B230"/>
    <mergeCell ref="B232:B243"/>
  </mergeCells>
  <pageMargins left="0.7" right="0.7" top="0.75" bottom="0.75" header="0.3" footer="0.3"/>
  <pageSetup paperSize="9" orientation="portrait" verticalDpi="300"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57"/>
  <sheetViews>
    <sheetView tabSelected="1" topLeftCell="A304" zoomScale="90" zoomScaleNormal="90" workbookViewId="0">
      <selection activeCell="C274" sqref="C274"/>
    </sheetView>
  </sheetViews>
  <sheetFormatPr defaultColWidth="12.5703125" defaultRowHeight="15" x14ac:dyDescent="0.25"/>
  <cols>
    <col min="1" max="1" width="16.42578125" customWidth="1"/>
    <col min="2" max="2" width="41.28515625" customWidth="1"/>
    <col min="3" max="3" width="42.140625" customWidth="1"/>
    <col min="4" max="4" width="62.42578125" customWidth="1"/>
    <col min="6" max="6" width="0" hidden="1" customWidth="1"/>
    <col min="9" max="9" width="46.7109375" bestFit="1" customWidth="1"/>
  </cols>
  <sheetData>
    <row r="1" spans="1:9" ht="15.75" thickBot="1" x14ac:dyDescent="0.3">
      <c r="A1" s="48" t="s">
        <v>65</v>
      </c>
      <c r="B1" s="49" t="s">
        <v>2</v>
      </c>
      <c r="C1" s="49" t="s">
        <v>66</v>
      </c>
      <c r="D1" s="49" t="s">
        <v>67</v>
      </c>
      <c r="G1" s="125" t="s">
        <v>1</v>
      </c>
      <c r="H1" s="125" t="s">
        <v>2</v>
      </c>
      <c r="I1" s="125" t="s">
        <v>3</v>
      </c>
    </row>
    <row r="2" spans="1:9" x14ac:dyDescent="0.25">
      <c r="A2" s="179" t="s">
        <v>69</v>
      </c>
      <c r="B2" s="163" t="s">
        <v>70</v>
      </c>
      <c r="C2" s="161" t="s">
        <v>71</v>
      </c>
      <c r="D2" s="50" t="s">
        <v>72</v>
      </c>
      <c r="G2" s="155" t="s">
        <v>4</v>
      </c>
      <c r="H2" s="151" t="s">
        <v>5</v>
      </c>
      <c r="I2" s="126" t="s">
        <v>6</v>
      </c>
    </row>
    <row r="3" spans="1:9" x14ac:dyDescent="0.25">
      <c r="A3" s="173"/>
      <c r="B3" s="164"/>
      <c r="C3" s="166"/>
      <c r="D3" s="50" t="s">
        <v>73</v>
      </c>
      <c r="G3" s="156"/>
      <c r="H3" s="151" t="s">
        <v>7</v>
      </c>
      <c r="I3" s="126" t="s">
        <v>8</v>
      </c>
    </row>
    <row r="4" spans="1:9" x14ac:dyDescent="0.25">
      <c r="A4" s="173"/>
      <c r="B4" s="164"/>
      <c r="C4" s="166"/>
      <c r="D4" s="50" t="s">
        <v>74</v>
      </c>
      <c r="G4" s="156"/>
      <c r="H4" s="151" t="s">
        <v>9</v>
      </c>
      <c r="I4" s="126" t="s">
        <v>10</v>
      </c>
    </row>
    <row r="5" spans="1:9" x14ac:dyDescent="0.25">
      <c r="A5" s="173"/>
      <c r="B5" s="164"/>
      <c r="C5" s="166"/>
      <c r="D5" s="50" t="s">
        <v>76</v>
      </c>
      <c r="G5" s="156"/>
      <c r="H5" s="151" t="s">
        <v>11</v>
      </c>
      <c r="I5" s="126" t="s">
        <v>12</v>
      </c>
    </row>
    <row r="6" spans="1:9" x14ac:dyDescent="0.25">
      <c r="A6" s="173"/>
      <c r="B6" s="164"/>
      <c r="C6" s="166"/>
      <c r="D6" s="50" t="s">
        <v>78</v>
      </c>
      <c r="G6" s="156"/>
      <c r="H6" s="151" t="s">
        <v>13</v>
      </c>
      <c r="I6" s="126" t="s">
        <v>14</v>
      </c>
    </row>
    <row r="7" spans="1:9" ht="15.75" thickBot="1" x14ac:dyDescent="0.3">
      <c r="A7" s="173"/>
      <c r="B7" s="164"/>
      <c r="C7" s="162"/>
      <c r="D7" s="51" t="s">
        <v>79</v>
      </c>
      <c r="G7" s="157" t="s">
        <v>17</v>
      </c>
      <c r="H7" s="151" t="s">
        <v>18</v>
      </c>
      <c r="I7" s="126" t="s">
        <v>19</v>
      </c>
    </row>
    <row r="8" spans="1:9" x14ac:dyDescent="0.25">
      <c r="A8" s="173"/>
      <c r="B8" s="164"/>
      <c r="C8" s="161" t="s">
        <v>80</v>
      </c>
      <c r="D8" s="50" t="s">
        <v>81</v>
      </c>
      <c r="G8" s="157"/>
      <c r="H8" s="151" t="s">
        <v>21</v>
      </c>
      <c r="I8" s="126" t="s">
        <v>22</v>
      </c>
    </row>
    <row r="9" spans="1:9" x14ac:dyDescent="0.25">
      <c r="A9" s="173"/>
      <c r="B9" s="164"/>
      <c r="C9" s="166"/>
      <c r="D9" s="50" t="s">
        <v>82</v>
      </c>
      <c r="G9" s="157"/>
      <c r="H9" s="151" t="s">
        <v>24</v>
      </c>
      <c r="I9" s="126" t="s">
        <v>25</v>
      </c>
    </row>
    <row r="10" spans="1:9" x14ac:dyDescent="0.25">
      <c r="A10" s="173"/>
      <c r="B10" s="164"/>
      <c r="C10" s="166"/>
      <c r="D10" s="50" t="s">
        <v>74</v>
      </c>
      <c r="G10" s="157"/>
      <c r="H10" s="151" t="s">
        <v>27</v>
      </c>
      <c r="I10" s="126" t="s">
        <v>28</v>
      </c>
    </row>
    <row r="11" spans="1:9" x14ac:dyDescent="0.25">
      <c r="A11" s="173"/>
      <c r="B11" s="164"/>
      <c r="C11" s="166"/>
      <c r="D11" s="50" t="s">
        <v>76</v>
      </c>
      <c r="G11" s="157"/>
      <c r="H11" s="151" t="s">
        <v>30</v>
      </c>
      <c r="I11" s="126" t="s">
        <v>31</v>
      </c>
    </row>
    <row r="12" spans="1:9" x14ac:dyDescent="0.25">
      <c r="A12" s="173"/>
      <c r="B12" s="164"/>
      <c r="C12" s="166"/>
      <c r="D12" s="50" t="s">
        <v>78</v>
      </c>
      <c r="G12" s="157"/>
      <c r="H12" s="151" t="s">
        <v>32</v>
      </c>
      <c r="I12" s="126" t="s">
        <v>33</v>
      </c>
    </row>
    <row r="13" spans="1:9" ht="15.75" thickBot="1" x14ac:dyDescent="0.3">
      <c r="A13" s="173"/>
      <c r="B13" s="164"/>
      <c r="C13" s="162"/>
      <c r="D13" s="51" t="s">
        <v>79</v>
      </c>
      <c r="G13" s="158" t="s">
        <v>34</v>
      </c>
      <c r="H13" s="151" t="s">
        <v>35</v>
      </c>
      <c r="I13" s="126" t="s">
        <v>36</v>
      </c>
    </row>
    <row r="14" spans="1:9" x14ac:dyDescent="0.25">
      <c r="A14" s="173"/>
      <c r="B14" s="164"/>
      <c r="C14" s="161" t="s">
        <v>84</v>
      </c>
      <c r="D14" s="52" t="s">
        <v>85</v>
      </c>
      <c r="G14" s="158"/>
      <c r="H14" s="151" t="s">
        <v>37</v>
      </c>
      <c r="I14" s="126" t="s">
        <v>38</v>
      </c>
    </row>
    <row r="15" spans="1:9" x14ac:dyDescent="0.25">
      <c r="A15" s="173"/>
      <c r="B15" s="164"/>
      <c r="C15" s="166"/>
      <c r="D15" s="52" t="s">
        <v>86</v>
      </c>
      <c r="G15" s="158"/>
      <c r="H15" s="151" t="s">
        <v>39</v>
      </c>
      <c r="I15" s="126" t="s">
        <v>40</v>
      </c>
    </row>
    <row r="16" spans="1:9" x14ac:dyDescent="0.25">
      <c r="A16" s="173"/>
      <c r="B16" s="164"/>
      <c r="C16" s="166"/>
      <c r="D16" s="52" t="s">
        <v>87</v>
      </c>
      <c r="G16" s="159" t="s">
        <v>41</v>
      </c>
      <c r="H16" s="151" t="s">
        <v>42</v>
      </c>
      <c r="I16" s="126" t="s">
        <v>43</v>
      </c>
    </row>
    <row r="17" spans="1:9" x14ac:dyDescent="0.25">
      <c r="A17" s="173"/>
      <c r="B17" s="164"/>
      <c r="C17" s="166"/>
      <c r="D17" s="52" t="s">
        <v>88</v>
      </c>
      <c r="G17" s="159"/>
      <c r="H17" s="151" t="s">
        <v>44</v>
      </c>
      <c r="I17" s="126" t="s">
        <v>45</v>
      </c>
    </row>
    <row r="18" spans="1:9" ht="15.75" thickBot="1" x14ac:dyDescent="0.3">
      <c r="A18" s="173"/>
      <c r="B18" s="164"/>
      <c r="C18" s="162"/>
      <c r="D18" s="53" t="s">
        <v>89</v>
      </c>
      <c r="G18" s="159"/>
      <c r="H18" s="151" t="s">
        <v>47</v>
      </c>
      <c r="I18" s="126" t="s">
        <v>48</v>
      </c>
    </row>
    <row r="19" spans="1:9" x14ac:dyDescent="0.25">
      <c r="A19" s="173"/>
      <c r="B19" s="164"/>
      <c r="C19" s="161" t="s">
        <v>90</v>
      </c>
      <c r="D19" s="52" t="s">
        <v>91</v>
      </c>
      <c r="G19" s="159"/>
      <c r="H19" s="151" t="s">
        <v>50</v>
      </c>
      <c r="I19" s="126" t="s">
        <v>51</v>
      </c>
    </row>
    <row r="20" spans="1:9" x14ac:dyDescent="0.25">
      <c r="A20" s="173"/>
      <c r="B20" s="164"/>
      <c r="C20" s="166"/>
      <c r="D20" s="52" t="s">
        <v>92</v>
      </c>
      <c r="G20" s="159"/>
      <c r="H20" s="151" t="s">
        <v>53</v>
      </c>
      <c r="I20" s="126" t="s">
        <v>54</v>
      </c>
    </row>
    <row r="21" spans="1:9" ht="15.75" thickBot="1" x14ac:dyDescent="0.3">
      <c r="A21" s="173"/>
      <c r="B21" s="164"/>
      <c r="C21" s="162"/>
      <c r="D21" s="53" t="s">
        <v>93</v>
      </c>
      <c r="G21" s="160" t="s">
        <v>56</v>
      </c>
      <c r="H21" s="151" t="s">
        <v>57</v>
      </c>
      <c r="I21" s="126" t="s">
        <v>58</v>
      </c>
    </row>
    <row r="22" spans="1:9" x14ac:dyDescent="0.25">
      <c r="A22" s="173"/>
      <c r="B22" s="164"/>
      <c r="C22" s="161" t="s">
        <v>94</v>
      </c>
      <c r="D22" s="52" t="s">
        <v>95</v>
      </c>
      <c r="G22" s="160" t="s">
        <v>56</v>
      </c>
      <c r="H22" s="151" t="s">
        <v>60</v>
      </c>
      <c r="I22" s="126" t="s">
        <v>54</v>
      </c>
    </row>
    <row r="23" spans="1:9" x14ac:dyDescent="0.25">
      <c r="A23" s="173"/>
      <c r="B23" s="164"/>
      <c r="C23" s="166"/>
      <c r="D23" s="52" t="s">
        <v>96</v>
      </c>
      <c r="G23" s="160"/>
      <c r="H23" s="151" t="s">
        <v>61</v>
      </c>
      <c r="I23" s="126" t="s">
        <v>45</v>
      </c>
    </row>
    <row r="24" spans="1:9" x14ac:dyDescent="0.25">
      <c r="A24" s="173"/>
      <c r="B24" s="164"/>
      <c r="C24" s="166"/>
      <c r="D24" s="52" t="s">
        <v>98</v>
      </c>
    </row>
    <row r="25" spans="1:9" ht="15.75" thickBot="1" x14ac:dyDescent="0.3">
      <c r="A25" s="173"/>
      <c r="B25" s="164"/>
      <c r="C25" s="162"/>
      <c r="D25" s="53" t="s">
        <v>99</v>
      </c>
    </row>
    <row r="26" spans="1:9" x14ac:dyDescent="0.25">
      <c r="A26" s="173"/>
      <c r="B26" s="164"/>
      <c r="C26" s="161" t="s">
        <v>100</v>
      </c>
      <c r="D26" s="52" t="s">
        <v>101</v>
      </c>
    </row>
    <row r="27" spans="1:9" x14ac:dyDescent="0.25">
      <c r="A27" s="173"/>
      <c r="B27" s="164"/>
      <c r="C27" s="166"/>
      <c r="D27" s="52" t="s">
        <v>102</v>
      </c>
    </row>
    <row r="28" spans="1:9" x14ac:dyDescent="0.25">
      <c r="A28" s="173"/>
      <c r="B28" s="164"/>
      <c r="C28" s="166"/>
      <c r="D28" s="54" t="s">
        <v>104</v>
      </c>
    </row>
    <row r="29" spans="1:9" ht="15.75" thickBot="1" x14ac:dyDescent="0.3">
      <c r="A29" s="173"/>
      <c r="B29" s="165"/>
      <c r="C29" s="162"/>
      <c r="D29" s="53" t="s">
        <v>105</v>
      </c>
    </row>
    <row r="30" spans="1:9" x14ac:dyDescent="0.25">
      <c r="A30" s="173"/>
      <c r="B30" s="163" t="s">
        <v>106</v>
      </c>
      <c r="C30" s="161" t="s">
        <v>107</v>
      </c>
      <c r="D30" s="52" t="s">
        <v>108</v>
      </c>
    </row>
    <row r="31" spans="1:9" x14ac:dyDescent="0.25">
      <c r="A31" s="173"/>
      <c r="B31" s="164"/>
      <c r="C31" s="166"/>
      <c r="D31" s="52" t="s">
        <v>109</v>
      </c>
    </row>
    <row r="32" spans="1:9" ht="15.75" thickBot="1" x14ac:dyDescent="0.3">
      <c r="A32" s="173"/>
      <c r="B32" s="164"/>
      <c r="C32" s="162"/>
      <c r="D32" s="53" t="s">
        <v>110</v>
      </c>
    </row>
    <row r="33" spans="1:4" ht="18.95" customHeight="1" x14ac:dyDescent="0.25">
      <c r="A33" s="173"/>
      <c r="B33" s="164"/>
      <c r="C33" s="161" t="s">
        <v>111</v>
      </c>
      <c r="D33" s="54" t="s">
        <v>112</v>
      </c>
    </row>
    <row r="34" spans="1:4" ht="18.95" customHeight="1" thickBot="1" x14ac:dyDescent="0.3">
      <c r="A34" s="173"/>
      <c r="B34" s="164"/>
      <c r="C34" s="162"/>
      <c r="D34" s="53" t="s">
        <v>113</v>
      </c>
    </row>
    <row r="35" spans="1:4" x14ac:dyDescent="0.25">
      <c r="A35" s="173"/>
      <c r="B35" s="164"/>
      <c r="C35" s="161" t="s">
        <v>114</v>
      </c>
      <c r="D35" s="54" t="s">
        <v>115</v>
      </c>
    </row>
    <row r="36" spans="1:4" x14ac:dyDescent="0.25">
      <c r="A36" s="173"/>
      <c r="B36" s="164"/>
      <c r="C36" s="166"/>
      <c r="D36" s="54" t="s">
        <v>116</v>
      </c>
    </row>
    <row r="37" spans="1:4" ht="15.75" thickBot="1" x14ac:dyDescent="0.3">
      <c r="A37" s="173"/>
      <c r="B37" s="164"/>
      <c r="C37" s="162"/>
      <c r="D37" s="55" t="s">
        <v>117</v>
      </c>
    </row>
    <row r="38" spans="1:4" x14ac:dyDescent="0.25">
      <c r="A38" s="173"/>
      <c r="B38" s="164"/>
      <c r="C38" s="161" t="s">
        <v>118</v>
      </c>
      <c r="D38" s="52" t="s">
        <v>119</v>
      </c>
    </row>
    <row r="39" spans="1:4" ht="15.75" thickBot="1" x14ac:dyDescent="0.3">
      <c r="A39" s="173"/>
      <c r="B39" s="164"/>
      <c r="C39" s="162"/>
      <c r="D39" s="53" t="s">
        <v>120</v>
      </c>
    </row>
    <row r="40" spans="1:4" x14ac:dyDescent="0.25">
      <c r="A40" s="173"/>
      <c r="B40" s="164"/>
      <c r="C40" s="161" t="s">
        <v>121</v>
      </c>
      <c r="D40" s="52" t="s">
        <v>122</v>
      </c>
    </row>
    <row r="41" spans="1:4" x14ac:dyDescent="0.25">
      <c r="A41" s="173"/>
      <c r="B41" s="164"/>
      <c r="C41" s="166"/>
      <c r="D41" s="52" t="s">
        <v>123</v>
      </c>
    </row>
    <row r="42" spans="1:4" ht="15.75" thickBot="1" x14ac:dyDescent="0.3">
      <c r="A42" s="173"/>
      <c r="B42" s="165"/>
      <c r="C42" s="162"/>
      <c r="D42" s="53" t="s">
        <v>124</v>
      </c>
    </row>
    <row r="43" spans="1:4" x14ac:dyDescent="0.25">
      <c r="A43" s="173"/>
      <c r="B43" s="163" t="s">
        <v>125</v>
      </c>
      <c r="C43" s="161" t="s">
        <v>126</v>
      </c>
      <c r="D43" s="54" t="s">
        <v>127</v>
      </c>
    </row>
    <row r="44" spans="1:4" x14ac:dyDescent="0.25">
      <c r="A44" s="173"/>
      <c r="B44" s="164"/>
      <c r="C44" s="166"/>
      <c r="D44" s="54" t="s">
        <v>128</v>
      </c>
    </row>
    <row r="45" spans="1:4" x14ac:dyDescent="0.25">
      <c r="A45" s="173"/>
      <c r="B45" s="164"/>
      <c r="C45" s="166"/>
      <c r="D45" s="52" t="s">
        <v>129</v>
      </c>
    </row>
    <row r="46" spans="1:4" ht="15.75" thickBot="1" x14ac:dyDescent="0.3">
      <c r="A46" s="173"/>
      <c r="B46" s="164"/>
      <c r="C46" s="162"/>
      <c r="D46" s="53" t="s">
        <v>130</v>
      </c>
    </row>
    <row r="47" spans="1:4" x14ac:dyDescent="0.25">
      <c r="A47" s="173"/>
      <c r="B47" s="164"/>
      <c r="C47" s="161" t="s">
        <v>131</v>
      </c>
      <c r="D47" s="54" t="s">
        <v>132</v>
      </c>
    </row>
    <row r="48" spans="1:4" x14ac:dyDescent="0.25">
      <c r="A48" s="173"/>
      <c r="B48" s="164"/>
      <c r="C48" s="166"/>
      <c r="D48" s="54" t="s">
        <v>133</v>
      </c>
    </row>
    <row r="49" spans="1:4" x14ac:dyDescent="0.25">
      <c r="A49" s="173"/>
      <c r="B49" s="164"/>
      <c r="C49" s="166"/>
      <c r="D49" s="52" t="s">
        <v>134</v>
      </c>
    </row>
    <row r="50" spans="1:4" ht="15.75" thickBot="1" x14ac:dyDescent="0.3">
      <c r="A50" s="173"/>
      <c r="B50" s="164"/>
      <c r="C50" s="162"/>
      <c r="D50" s="53" t="s">
        <v>135</v>
      </c>
    </row>
    <row r="51" spans="1:4" x14ac:dyDescent="0.25">
      <c r="A51" s="173"/>
      <c r="B51" s="164"/>
      <c r="C51" s="161" t="s">
        <v>136</v>
      </c>
      <c r="D51" s="54" t="s">
        <v>137</v>
      </c>
    </row>
    <row r="52" spans="1:4" x14ac:dyDescent="0.25">
      <c r="A52" s="173"/>
      <c r="B52" s="164"/>
      <c r="C52" s="166"/>
      <c r="D52" s="54" t="s">
        <v>138</v>
      </c>
    </row>
    <row r="53" spans="1:4" x14ac:dyDescent="0.25">
      <c r="A53" s="173"/>
      <c r="B53" s="164"/>
      <c r="C53" s="166"/>
      <c r="D53" s="54" t="s">
        <v>139</v>
      </c>
    </row>
    <row r="54" spans="1:4" ht="15.75" thickBot="1" x14ac:dyDescent="0.3">
      <c r="A54" s="173"/>
      <c r="B54" s="164"/>
      <c r="C54" s="162"/>
      <c r="D54" s="53" t="s">
        <v>140</v>
      </c>
    </row>
    <row r="55" spans="1:4" x14ac:dyDescent="0.25">
      <c r="A55" s="173"/>
      <c r="B55" s="164"/>
      <c r="C55" s="161" t="s">
        <v>141</v>
      </c>
      <c r="D55" s="54" t="s">
        <v>142</v>
      </c>
    </row>
    <row r="56" spans="1:4" ht="25.5" x14ac:dyDescent="0.25">
      <c r="A56" s="173"/>
      <c r="B56" s="164"/>
      <c r="C56" s="166"/>
      <c r="D56" s="54" t="s">
        <v>143</v>
      </c>
    </row>
    <row r="57" spans="1:4" ht="15.75" thickBot="1" x14ac:dyDescent="0.3">
      <c r="A57" s="173"/>
      <c r="B57" s="165"/>
      <c r="C57" s="162"/>
      <c r="D57" s="55" t="s">
        <v>144</v>
      </c>
    </row>
    <row r="58" spans="1:4" x14ac:dyDescent="0.25">
      <c r="A58" s="173"/>
      <c r="B58" s="163" t="s">
        <v>145</v>
      </c>
      <c r="C58" s="161" t="s">
        <v>146</v>
      </c>
      <c r="D58" s="52" t="s">
        <v>147</v>
      </c>
    </row>
    <row r="59" spans="1:4" x14ac:dyDescent="0.25">
      <c r="A59" s="173"/>
      <c r="B59" s="173"/>
      <c r="C59" s="166"/>
      <c r="D59" s="52" t="s">
        <v>148</v>
      </c>
    </row>
    <row r="60" spans="1:4" x14ac:dyDescent="0.25">
      <c r="A60" s="173"/>
      <c r="B60" s="173"/>
      <c r="C60" s="166"/>
      <c r="D60" s="52" t="s">
        <v>149</v>
      </c>
    </row>
    <row r="61" spans="1:4" x14ac:dyDescent="0.25">
      <c r="A61" s="173"/>
      <c r="B61" s="173"/>
      <c r="C61" s="166"/>
      <c r="D61" s="54" t="s">
        <v>150</v>
      </c>
    </row>
    <row r="62" spans="1:4" ht="26.25" thickBot="1" x14ac:dyDescent="0.3">
      <c r="A62" s="173"/>
      <c r="B62" s="173"/>
      <c r="C62" s="162"/>
      <c r="D62" s="53" t="s">
        <v>151</v>
      </c>
    </row>
    <row r="63" spans="1:4" x14ac:dyDescent="0.25">
      <c r="A63" s="173"/>
      <c r="B63" s="173"/>
      <c r="C63" s="161" t="s">
        <v>152</v>
      </c>
      <c r="D63" s="52" t="s">
        <v>153</v>
      </c>
    </row>
    <row r="64" spans="1:4" x14ac:dyDescent="0.25">
      <c r="A64" s="173"/>
      <c r="B64" s="173"/>
      <c r="C64" s="166"/>
      <c r="D64" s="52" t="s">
        <v>154</v>
      </c>
    </row>
    <row r="65" spans="1:4" ht="15.75" thickBot="1" x14ac:dyDescent="0.3">
      <c r="A65" s="173"/>
      <c r="B65" s="173"/>
      <c r="C65" s="162"/>
      <c r="D65" s="53" t="s">
        <v>155</v>
      </c>
    </row>
    <row r="66" spans="1:4" x14ac:dyDescent="0.25">
      <c r="A66" s="173"/>
      <c r="B66" s="173"/>
      <c r="C66" s="161" t="s">
        <v>156</v>
      </c>
      <c r="D66" s="52" t="s">
        <v>148</v>
      </c>
    </row>
    <row r="67" spans="1:4" x14ac:dyDescent="0.25">
      <c r="A67" s="173"/>
      <c r="B67" s="173"/>
      <c r="C67" s="166"/>
      <c r="D67" s="52" t="s">
        <v>153</v>
      </c>
    </row>
    <row r="68" spans="1:4" ht="15.75" thickBot="1" x14ac:dyDescent="0.3">
      <c r="A68" s="173"/>
      <c r="B68" s="173"/>
      <c r="C68" s="162"/>
      <c r="D68" s="53" t="s">
        <v>157</v>
      </c>
    </row>
    <row r="69" spans="1:4" x14ac:dyDescent="0.25">
      <c r="A69" s="173"/>
      <c r="B69" s="173"/>
      <c r="C69" s="161" t="s">
        <v>158</v>
      </c>
      <c r="D69" s="52" t="s">
        <v>159</v>
      </c>
    </row>
    <row r="70" spans="1:4" x14ac:dyDescent="0.25">
      <c r="A70" s="173"/>
      <c r="B70" s="173"/>
      <c r="C70" s="166"/>
      <c r="D70" s="52" t="s">
        <v>153</v>
      </c>
    </row>
    <row r="71" spans="1:4" ht="15.75" thickBot="1" x14ac:dyDescent="0.3">
      <c r="A71" s="173"/>
      <c r="B71" s="173"/>
      <c r="C71" s="162"/>
      <c r="D71" s="53" t="s">
        <v>160</v>
      </c>
    </row>
    <row r="72" spans="1:4" x14ac:dyDescent="0.25">
      <c r="A72" s="173"/>
      <c r="B72" s="173"/>
      <c r="C72" s="161" t="s">
        <v>161</v>
      </c>
      <c r="D72" s="52" t="s">
        <v>162</v>
      </c>
    </row>
    <row r="73" spans="1:4" x14ac:dyDescent="0.25">
      <c r="A73" s="173"/>
      <c r="B73" s="173"/>
      <c r="C73" s="166"/>
      <c r="D73" s="52" t="s">
        <v>163</v>
      </c>
    </row>
    <row r="74" spans="1:4" ht="15.75" thickBot="1" x14ac:dyDescent="0.3">
      <c r="A74" s="173"/>
      <c r="B74" s="173"/>
      <c r="C74" s="162"/>
      <c r="D74" s="53" t="s">
        <v>164</v>
      </c>
    </row>
    <row r="75" spans="1:4" x14ac:dyDescent="0.25">
      <c r="A75" s="173"/>
      <c r="B75" s="173"/>
      <c r="C75" s="161" t="s">
        <v>165</v>
      </c>
      <c r="D75" s="52" t="s">
        <v>166</v>
      </c>
    </row>
    <row r="76" spans="1:4" ht="15.75" thickBot="1" x14ac:dyDescent="0.3">
      <c r="A76" s="173"/>
      <c r="B76" s="174"/>
      <c r="C76" s="162"/>
      <c r="D76" s="53" t="s">
        <v>167</v>
      </c>
    </row>
    <row r="77" spans="1:4" x14ac:dyDescent="0.25">
      <c r="A77" s="173"/>
      <c r="B77" s="163" t="s">
        <v>168</v>
      </c>
      <c r="C77" s="161" t="s">
        <v>169</v>
      </c>
      <c r="D77" s="54" t="s">
        <v>170</v>
      </c>
    </row>
    <row r="78" spans="1:4" x14ac:dyDescent="0.25">
      <c r="A78" s="173"/>
      <c r="B78" s="164"/>
      <c r="C78" s="166"/>
      <c r="D78" s="52" t="s">
        <v>171</v>
      </c>
    </row>
    <row r="79" spans="1:4" ht="15.75" thickBot="1" x14ac:dyDescent="0.3">
      <c r="A79" s="173"/>
      <c r="B79" s="164"/>
      <c r="C79" s="162"/>
      <c r="D79" s="53" t="s">
        <v>172</v>
      </c>
    </row>
    <row r="80" spans="1:4" x14ac:dyDescent="0.25">
      <c r="A80" s="173"/>
      <c r="B80" s="164"/>
      <c r="C80" s="161" t="s">
        <v>173</v>
      </c>
      <c r="D80" s="54" t="s">
        <v>174</v>
      </c>
    </row>
    <row r="81" spans="1:4" x14ac:dyDescent="0.25">
      <c r="A81" s="173"/>
      <c r="B81" s="164"/>
      <c r="C81" s="166"/>
      <c r="D81" s="52" t="s">
        <v>175</v>
      </c>
    </row>
    <row r="82" spans="1:4" ht="15.75" thickBot="1" x14ac:dyDescent="0.3">
      <c r="A82" s="173"/>
      <c r="B82" s="164"/>
      <c r="C82" s="162"/>
      <c r="D82" s="53" t="s">
        <v>176</v>
      </c>
    </row>
    <row r="83" spans="1:4" ht="39" thickBot="1" x14ac:dyDescent="0.3">
      <c r="A83" s="174"/>
      <c r="B83" s="165"/>
      <c r="C83" s="56" t="s">
        <v>177</v>
      </c>
      <c r="D83" s="53" t="s">
        <v>178</v>
      </c>
    </row>
    <row r="84" spans="1:4" x14ac:dyDescent="0.25">
      <c r="A84" s="176" t="s">
        <v>179</v>
      </c>
      <c r="B84" s="163" t="s">
        <v>180</v>
      </c>
      <c r="C84" s="161" t="s">
        <v>181</v>
      </c>
      <c r="D84" s="54" t="s">
        <v>182</v>
      </c>
    </row>
    <row r="85" spans="1:4" x14ac:dyDescent="0.25">
      <c r="A85" s="177"/>
      <c r="B85" s="164"/>
      <c r="C85" s="166"/>
      <c r="D85" s="54" t="s">
        <v>183</v>
      </c>
    </row>
    <row r="86" spans="1:4" x14ac:dyDescent="0.25">
      <c r="A86" s="177"/>
      <c r="B86" s="164"/>
      <c r="C86" s="166"/>
      <c r="D86" s="54" t="s">
        <v>184</v>
      </c>
    </row>
    <row r="87" spans="1:4" ht="25.5" x14ac:dyDescent="0.25">
      <c r="A87" s="177"/>
      <c r="B87" s="164"/>
      <c r="C87" s="166"/>
      <c r="D87" s="54" t="s">
        <v>185</v>
      </c>
    </row>
    <row r="88" spans="1:4" x14ac:dyDescent="0.25">
      <c r="A88" s="177"/>
      <c r="B88" s="164"/>
      <c r="C88" s="166"/>
      <c r="D88" s="54" t="s">
        <v>186</v>
      </c>
    </row>
    <row r="89" spans="1:4" ht="15.75" thickBot="1" x14ac:dyDescent="0.3">
      <c r="A89" s="177"/>
      <c r="B89" s="164"/>
      <c r="C89" s="162"/>
      <c r="D89" s="55" t="s">
        <v>187</v>
      </c>
    </row>
    <row r="90" spans="1:4" x14ac:dyDescent="0.25">
      <c r="A90" s="177"/>
      <c r="B90" s="164"/>
      <c r="C90" s="161" t="s">
        <v>188</v>
      </c>
      <c r="D90" s="54" t="s">
        <v>189</v>
      </c>
    </row>
    <row r="91" spans="1:4" x14ac:dyDescent="0.25">
      <c r="A91" s="177"/>
      <c r="B91" s="164"/>
      <c r="C91" s="166"/>
      <c r="D91" s="54" t="s">
        <v>190</v>
      </c>
    </row>
    <row r="92" spans="1:4" x14ac:dyDescent="0.25">
      <c r="A92" s="177"/>
      <c r="B92" s="164"/>
      <c r="C92" s="166"/>
      <c r="D92" s="54" t="s">
        <v>191</v>
      </c>
    </row>
    <row r="93" spans="1:4" ht="15.75" thickBot="1" x14ac:dyDescent="0.3">
      <c r="A93" s="177"/>
      <c r="B93" s="164"/>
      <c r="C93" s="162"/>
      <c r="D93" s="55" t="s">
        <v>192</v>
      </c>
    </row>
    <row r="94" spans="1:4" x14ac:dyDescent="0.25">
      <c r="A94" s="177"/>
      <c r="B94" s="164"/>
      <c r="C94" s="161" t="s">
        <v>193</v>
      </c>
      <c r="D94" s="54" t="s">
        <v>194</v>
      </c>
    </row>
    <row r="95" spans="1:4" x14ac:dyDescent="0.25">
      <c r="A95" s="177"/>
      <c r="B95" s="164"/>
      <c r="C95" s="166"/>
      <c r="D95" s="54" t="s">
        <v>195</v>
      </c>
    </row>
    <row r="96" spans="1:4" x14ac:dyDescent="0.25">
      <c r="A96" s="177"/>
      <c r="B96" s="164"/>
      <c r="C96" s="166"/>
      <c r="D96" s="54" t="s">
        <v>196</v>
      </c>
    </row>
    <row r="97" spans="1:4" x14ac:dyDescent="0.25">
      <c r="A97" s="177"/>
      <c r="B97" s="164"/>
      <c r="C97" s="166"/>
      <c r="D97" s="54" t="s">
        <v>197</v>
      </c>
    </row>
    <row r="98" spans="1:4" ht="15.75" thickBot="1" x14ac:dyDescent="0.3">
      <c r="A98" s="177"/>
      <c r="B98" s="164"/>
      <c r="C98" s="162"/>
      <c r="D98" s="55" t="s">
        <v>198</v>
      </c>
    </row>
    <row r="99" spans="1:4" x14ac:dyDescent="0.25">
      <c r="A99" s="177"/>
      <c r="B99" s="164"/>
      <c r="C99" s="161" t="s">
        <v>199</v>
      </c>
      <c r="D99" s="54" t="s">
        <v>200</v>
      </c>
    </row>
    <row r="100" spans="1:4" x14ac:dyDescent="0.25">
      <c r="A100" s="177"/>
      <c r="B100" s="164"/>
      <c r="C100" s="166"/>
      <c r="D100" s="54" t="s">
        <v>201</v>
      </c>
    </row>
    <row r="101" spans="1:4" x14ac:dyDescent="0.25">
      <c r="A101" s="177"/>
      <c r="B101" s="164"/>
      <c r="C101" s="166"/>
      <c r="D101" s="54" t="s">
        <v>202</v>
      </c>
    </row>
    <row r="102" spans="1:4" x14ac:dyDescent="0.25">
      <c r="A102" s="177"/>
      <c r="B102" s="164"/>
      <c r="C102" s="166"/>
      <c r="D102" s="54" t="s">
        <v>203</v>
      </c>
    </row>
    <row r="103" spans="1:4" ht="15.75" thickBot="1" x14ac:dyDescent="0.3">
      <c r="A103" s="177"/>
      <c r="B103" s="164"/>
      <c r="C103" s="162"/>
      <c r="D103" s="55" t="s">
        <v>204</v>
      </c>
    </row>
    <row r="104" spans="1:4" x14ac:dyDescent="0.25">
      <c r="A104" s="177"/>
      <c r="B104" s="164"/>
      <c r="C104" s="161" t="s">
        <v>205</v>
      </c>
      <c r="D104" s="54" t="s">
        <v>206</v>
      </c>
    </row>
    <row r="105" spans="1:4" x14ac:dyDescent="0.25">
      <c r="A105" s="177"/>
      <c r="B105" s="164"/>
      <c r="C105" s="166"/>
      <c r="D105" s="54" t="s">
        <v>207</v>
      </c>
    </row>
    <row r="106" spans="1:4" x14ac:dyDescent="0.25">
      <c r="A106" s="177"/>
      <c r="B106" s="164"/>
      <c r="C106" s="166"/>
      <c r="D106" s="54" t="s">
        <v>208</v>
      </c>
    </row>
    <row r="107" spans="1:4" ht="15.75" thickBot="1" x14ac:dyDescent="0.3">
      <c r="A107" s="177"/>
      <c r="B107" s="165"/>
      <c r="C107" s="162"/>
      <c r="D107" s="55" t="s">
        <v>209</v>
      </c>
    </row>
    <row r="108" spans="1:4" x14ac:dyDescent="0.25">
      <c r="A108" s="177"/>
      <c r="B108" s="163" t="s">
        <v>210</v>
      </c>
      <c r="C108" s="161" t="s">
        <v>211</v>
      </c>
      <c r="D108" s="54" t="s">
        <v>212</v>
      </c>
    </row>
    <row r="109" spans="1:4" x14ac:dyDescent="0.25">
      <c r="A109" s="177"/>
      <c r="B109" s="164"/>
      <c r="C109" s="166"/>
      <c r="D109" s="54" t="s">
        <v>213</v>
      </c>
    </row>
    <row r="110" spans="1:4" x14ac:dyDescent="0.25">
      <c r="A110" s="177"/>
      <c r="B110" s="164"/>
      <c r="C110" s="166"/>
      <c r="D110" s="54" t="s">
        <v>214</v>
      </c>
    </row>
    <row r="111" spans="1:4" x14ac:dyDescent="0.25">
      <c r="A111" s="177"/>
      <c r="B111" s="164"/>
      <c r="C111" s="166"/>
      <c r="D111" s="54" t="s">
        <v>215</v>
      </c>
    </row>
    <row r="112" spans="1:4" ht="15.75" thickBot="1" x14ac:dyDescent="0.3">
      <c r="A112" s="177"/>
      <c r="B112" s="164"/>
      <c r="C112" s="162"/>
      <c r="D112" s="55" t="s">
        <v>216</v>
      </c>
    </row>
    <row r="113" spans="1:4" x14ac:dyDescent="0.25">
      <c r="A113" s="177"/>
      <c r="B113" s="164"/>
      <c r="C113" s="161" t="s">
        <v>217</v>
      </c>
      <c r="D113" s="54" t="s">
        <v>218</v>
      </c>
    </row>
    <row r="114" spans="1:4" x14ac:dyDescent="0.25">
      <c r="A114" s="177"/>
      <c r="B114" s="164"/>
      <c r="C114" s="166"/>
      <c r="D114" s="54" t="s">
        <v>219</v>
      </c>
    </row>
    <row r="115" spans="1:4" x14ac:dyDescent="0.25">
      <c r="A115" s="177"/>
      <c r="B115" s="164"/>
      <c r="C115" s="166"/>
      <c r="D115" s="54" t="s">
        <v>220</v>
      </c>
    </row>
    <row r="116" spans="1:4" x14ac:dyDescent="0.25">
      <c r="A116" s="177"/>
      <c r="B116" s="164"/>
      <c r="C116" s="166"/>
      <c r="D116" s="54" t="s">
        <v>221</v>
      </c>
    </row>
    <row r="117" spans="1:4" ht="15.75" thickBot="1" x14ac:dyDescent="0.3">
      <c r="A117" s="177"/>
      <c r="B117" s="164"/>
      <c r="C117" s="162"/>
      <c r="D117" s="55" t="s">
        <v>222</v>
      </c>
    </row>
    <row r="118" spans="1:4" x14ac:dyDescent="0.25">
      <c r="A118" s="177"/>
      <c r="B118" s="164"/>
      <c r="C118" s="161" t="s">
        <v>223</v>
      </c>
      <c r="D118" s="54" t="s">
        <v>224</v>
      </c>
    </row>
    <row r="119" spans="1:4" x14ac:dyDescent="0.25">
      <c r="A119" s="177"/>
      <c r="B119" s="164"/>
      <c r="C119" s="166"/>
      <c r="D119" s="54" t="s">
        <v>225</v>
      </c>
    </row>
    <row r="120" spans="1:4" x14ac:dyDescent="0.25">
      <c r="A120" s="177"/>
      <c r="B120" s="164"/>
      <c r="C120" s="166"/>
      <c r="D120" s="54" t="s">
        <v>214</v>
      </c>
    </row>
    <row r="121" spans="1:4" x14ac:dyDescent="0.25">
      <c r="A121" s="177"/>
      <c r="B121" s="164"/>
      <c r="C121" s="166"/>
      <c r="D121" s="54" t="s">
        <v>226</v>
      </c>
    </row>
    <row r="122" spans="1:4" ht="15.75" thickBot="1" x14ac:dyDescent="0.3">
      <c r="A122" s="177"/>
      <c r="B122" s="164"/>
      <c r="C122" s="162"/>
      <c r="D122" s="55" t="s">
        <v>227</v>
      </c>
    </row>
    <row r="123" spans="1:4" x14ac:dyDescent="0.25">
      <c r="A123" s="177"/>
      <c r="B123" s="164"/>
      <c r="C123" s="161" t="s">
        <v>228</v>
      </c>
      <c r="D123" s="52" t="s">
        <v>229</v>
      </c>
    </row>
    <row r="124" spans="1:4" x14ac:dyDescent="0.25">
      <c r="A124" s="177"/>
      <c r="B124" s="164"/>
      <c r="C124" s="166"/>
      <c r="D124" s="52" t="s">
        <v>230</v>
      </c>
    </row>
    <row r="125" spans="1:4" x14ac:dyDescent="0.25">
      <c r="A125" s="177"/>
      <c r="B125" s="164"/>
      <c r="C125" s="166"/>
      <c r="D125" s="52" t="s">
        <v>231</v>
      </c>
    </row>
    <row r="126" spans="1:4" x14ac:dyDescent="0.25">
      <c r="A126" s="177"/>
      <c r="B126" s="164"/>
      <c r="C126" s="166"/>
      <c r="D126" s="54" t="s">
        <v>232</v>
      </c>
    </row>
    <row r="127" spans="1:4" ht="15.75" thickBot="1" x14ac:dyDescent="0.3">
      <c r="A127" s="177"/>
      <c r="B127" s="164"/>
      <c r="C127" s="162"/>
      <c r="D127" s="53" t="s">
        <v>233</v>
      </c>
    </row>
    <row r="128" spans="1:4" x14ac:dyDescent="0.25">
      <c r="A128" s="177"/>
      <c r="B128" s="164"/>
      <c r="C128" s="161" t="s">
        <v>234</v>
      </c>
      <c r="D128" s="54" t="s">
        <v>224</v>
      </c>
    </row>
    <row r="129" spans="1:4" x14ac:dyDescent="0.25">
      <c r="A129" s="177"/>
      <c r="B129" s="164"/>
      <c r="C129" s="166"/>
      <c r="D129" s="54" t="s">
        <v>235</v>
      </c>
    </row>
    <row r="130" spans="1:4" x14ac:dyDescent="0.25">
      <c r="A130" s="177"/>
      <c r="B130" s="164"/>
      <c r="C130" s="166"/>
      <c r="D130" s="54" t="s">
        <v>214</v>
      </c>
    </row>
    <row r="131" spans="1:4" x14ac:dyDescent="0.25">
      <c r="A131" s="177"/>
      <c r="B131" s="164"/>
      <c r="C131" s="166"/>
      <c r="D131" s="54" t="s">
        <v>232</v>
      </c>
    </row>
    <row r="132" spans="1:4" ht="15.75" thickBot="1" x14ac:dyDescent="0.3">
      <c r="A132" s="177"/>
      <c r="B132" s="165"/>
      <c r="C132" s="162"/>
      <c r="D132" s="55" t="s">
        <v>222</v>
      </c>
    </row>
    <row r="133" spans="1:4" x14ac:dyDescent="0.25">
      <c r="A133" s="177"/>
      <c r="B133" s="163" t="s">
        <v>236</v>
      </c>
      <c r="C133" s="161" t="s">
        <v>237</v>
      </c>
      <c r="D133" s="52" t="s">
        <v>238</v>
      </c>
    </row>
    <row r="134" spans="1:4" x14ac:dyDescent="0.25">
      <c r="A134" s="177"/>
      <c r="B134" s="164"/>
      <c r="C134" s="166"/>
      <c r="D134" s="52" t="s">
        <v>239</v>
      </c>
    </row>
    <row r="135" spans="1:4" x14ac:dyDescent="0.25">
      <c r="A135" s="177"/>
      <c r="B135" s="164"/>
      <c r="C135" s="166"/>
      <c r="D135" s="52" t="s">
        <v>240</v>
      </c>
    </row>
    <row r="136" spans="1:4" x14ac:dyDescent="0.25">
      <c r="A136" s="177"/>
      <c r="B136" s="164"/>
      <c r="C136" s="166"/>
      <c r="D136" s="54" t="s">
        <v>241</v>
      </c>
    </row>
    <row r="137" spans="1:4" ht="15.75" thickBot="1" x14ac:dyDescent="0.3">
      <c r="A137" s="177"/>
      <c r="B137" s="164"/>
      <c r="C137" s="162"/>
      <c r="D137" s="53" t="s">
        <v>242</v>
      </c>
    </row>
    <row r="138" spans="1:4" x14ac:dyDescent="0.25">
      <c r="A138" s="177"/>
      <c r="B138" s="164"/>
      <c r="C138" s="161" t="s">
        <v>243</v>
      </c>
      <c r="D138" s="54" t="s">
        <v>244</v>
      </c>
    </row>
    <row r="139" spans="1:4" x14ac:dyDescent="0.25">
      <c r="A139" s="177"/>
      <c r="B139" s="164"/>
      <c r="C139" s="166"/>
      <c r="D139" s="54" t="s">
        <v>245</v>
      </c>
    </row>
    <row r="140" spans="1:4" x14ac:dyDescent="0.25">
      <c r="A140" s="177"/>
      <c r="B140" s="164"/>
      <c r="C140" s="166"/>
      <c r="D140" s="54" t="s">
        <v>246</v>
      </c>
    </row>
    <row r="141" spans="1:4" ht="25.5" x14ac:dyDescent="0.25">
      <c r="A141" s="177"/>
      <c r="B141" s="164"/>
      <c r="C141" s="166"/>
      <c r="D141" s="54" t="s">
        <v>247</v>
      </c>
    </row>
    <row r="142" spans="1:4" ht="15.75" thickBot="1" x14ac:dyDescent="0.3">
      <c r="A142" s="177"/>
      <c r="B142" s="164"/>
      <c r="C142" s="162"/>
      <c r="D142" s="55" t="s">
        <v>248</v>
      </c>
    </row>
    <row r="143" spans="1:4" x14ac:dyDescent="0.25">
      <c r="A143" s="177"/>
      <c r="B143" s="164"/>
      <c r="C143" s="161" t="s">
        <v>249</v>
      </c>
      <c r="D143" s="54" t="s">
        <v>250</v>
      </c>
    </row>
    <row r="144" spans="1:4" x14ac:dyDescent="0.25">
      <c r="A144" s="177"/>
      <c r="B144" s="164"/>
      <c r="C144" s="166"/>
      <c r="D144" s="54" t="s">
        <v>251</v>
      </c>
    </row>
    <row r="145" spans="1:4" x14ac:dyDescent="0.25">
      <c r="A145" s="177"/>
      <c r="B145" s="164"/>
      <c r="C145" s="166"/>
      <c r="D145" s="54" t="s">
        <v>252</v>
      </c>
    </row>
    <row r="146" spans="1:4" x14ac:dyDescent="0.25">
      <c r="A146" s="177"/>
      <c r="B146" s="164"/>
      <c r="C146" s="166"/>
      <c r="D146" s="54" t="s">
        <v>253</v>
      </c>
    </row>
    <row r="147" spans="1:4" ht="15.75" thickBot="1" x14ac:dyDescent="0.3">
      <c r="A147" s="177"/>
      <c r="B147" s="164"/>
      <c r="C147" s="162"/>
      <c r="D147" s="55" t="s">
        <v>254</v>
      </c>
    </row>
    <row r="148" spans="1:4" x14ac:dyDescent="0.25">
      <c r="A148" s="177"/>
      <c r="B148" s="164"/>
      <c r="C148" s="161" t="s">
        <v>255</v>
      </c>
      <c r="D148" s="54" t="s">
        <v>256</v>
      </c>
    </row>
    <row r="149" spans="1:4" x14ac:dyDescent="0.25">
      <c r="A149" s="177"/>
      <c r="B149" s="164"/>
      <c r="C149" s="166"/>
      <c r="D149" s="54" t="s">
        <v>257</v>
      </c>
    </row>
    <row r="150" spans="1:4" x14ac:dyDescent="0.25">
      <c r="A150" s="177"/>
      <c r="B150" s="164"/>
      <c r="C150" s="166"/>
      <c r="D150" s="54" t="s">
        <v>258</v>
      </c>
    </row>
    <row r="151" spans="1:4" ht="15.75" thickBot="1" x14ac:dyDescent="0.3">
      <c r="A151" s="177"/>
      <c r="B151" s="164"/>
      <c r="C151" s="162"/>
      <c r="D151" s="55" t="s">
        <v>259</v>
      </c>
    </row>
    <row r="152" spans="1:4" x14ac:dyDescent="0.25">
      <c r="A152" s="177"/>
      <c r="B152" s="164"/>
      <c r="C152" s="161" t="s">
        <v>260</v>
      </c>
      <c r="D152" s="54" t="s">
        <v>261</v>
      </c>
    </row>
    <row r="153" spans="1:4" x14ac:dyDescent="0.25">
      <c r="A153" s="177"/>
      <c r="B153" s="164"/>
      <c r="C153" s="166"/>
      <c r="D153" s="54" t="s">
        <v>262</v>
      </c>
    </row>
    <row r="154" spans="1:4" x14ac:dyDescent="0.25">
      <c r="A154" s="177"/>
      <c r="B154" s="164"/>
      <c r="C154" s="166"/>
      <c r="D154" s="54" t="s">
        <v>263</v>
      </c>
    </row>
    <row r="155" spans="1:4" ht="38.25" x14ac:dyDescent="0.25">
      <c r="A155" s="177"/>
      <c r="B155" s="164"/>
      <c r="C155" s="166"/>
      <c r="D155" s="54" t="s">
        <v>264</v>
      </c>
    </row>
    <row r="156" spans="1:4" ht="26.25" thickBot="1" x14ac:dyDescent="0.3">
      <c r="A156" s="177"/>
      <c r="B156" s="164"/>
      <c r="C156" s="162"/>
      <c r="D156" s="55" t="s">
        <v>265</v>
      </c>
    </row>
    <row r="157" spans="1:4" x14ac:dyDescent="0.25">
      <c r="A157" s="177"/>
      <c r="B157" s="164"/>
      <c r="C157" s="161" t="s">
        <v>266</v>
      </c>
      <c r="D157" s="54" t="s">
        <v>267</v>
      </c>
    </row>
    <row r="158" spans="1:4" x14ac:dyDescent="0.25">
      <c r="A158" s="177"/>
      <c r="B158" s="164"/>
      <c r="C158" s="166"/>
      <c r="D158" s="54" t="s">
        <v>268</v>
      </c>
    </row>
    <row r="159" spans="1:4" ht="15.75" thickBot="1" x14ac:dyDescent="0.3">
      <c r="A159" s="177"/>
      <c r="B159" s="164"/>
      <c r="C159" s="162"/>
      <c r="D159" s="55" t="s">
        <v>269</v>
      </c>
    </row>
    <row r="160" spans="1:4" x14ac:dyDescent="0.25">
      <c r="A160" s="177"/>
      <c r="B160" s="164"/>
      <c r="C160" s="161" t="s">
        <v>270</v>
      </c>
      <c r="D160" s="54" t="s">
        <v>271</v>
      </c>
    </row>
    <row r="161" spans="1:4" x14ac:dyDescent="0.25">
      <c r="A161" s="177"/>
      <c r="B161" s="164"/>
      <c r="C161" s="166"/>
      <c r="D161" s="54" t="s">
        <v>272</v>
      </c>
    </row>
    <row r="162" spans="1:4" ht="15.75" thickBot="1" x14ac:dyDescent="0.3">
      <c r="A162" s="177"/>
      <c r="B162" s="165"/>
      <c r="C162" s="162"/>
      <c r="D162" s="55" t="s">
        <v>273</v>
      </c>
    </row>
    <row r="163" spans="1:4" x14ac:dyDescent="0.25">
      <c r="A163" s="177"/>
      <c r="B163" s="163" t="s">
        <v>274</v>
      </c>
      <c r="C163" s="161" t="s">
        <v>275</v>
      </c>
      <c r="D163" s="54" t="s">
        <v>276</v>
      </c>
    </row>
    <row r="164" spans="1:4" x14ac:dyDescent="0.25">
      <c r="A164" s="177"/>
      <c r="B164" s="164"/>
      <c r="C164" s="166"/>
      <c r="D164" s="54" t="s">
        <v>277</v>
      </c>
    </row>
    <row r="165" spans="1:4" x14ac:dyDescent="0.25">
      <c r="A165" s="177"/>
      <c r="B165" s="164"/>
      <c r="C165" s="166"/>
      <c r="D165" s="54" t="s">
        <v>278</v>
      </c>
    </row>
    <row r="166" spans="1:4" x14ac:dyDescent="0.25">
      <c r="A166" s="177"/>
      <c r="B166" s="164"/>
      <c r="C166" s="166"/>
      <c r="D166" s="54" t="s">
        <v>279</v>
      </c>
    </row>
    <row r="167" spans="1:4" ht="25.5" x14ac:dyDescent="0.25">
      <c r="A167" s="177"/>
      <c r="B167" s="164"/>
      <c r="C167" s="166"/>
      <c r="D167" s="54" t="s">
        <v>280</v>
      </c>
    </row>
    <row r="168" spans="1:4" ht="26.25" thickBot="1" x14ac:dyDescent="0.3">
      <c r="A168" s="177"/>
      <c r="B168" s="164"/>
      <c r="C168" s="162"/>
      <c r="D168" s="55" t="s">
        <v>281</v>
      </c>
    </row>
    <row r="169" spans="1:4" x14ac:dyDescent="0.25">
      <c r="A169" s="177"/>
      <c r="B169" s="164"/>
      <c r="C169" s="161" t="s">
        <v>282</v>
      </c>
      <c r="D169" s="54" t="s">
        <v>256</v>
      </c>
    </row>
    <row r="170" spans="1:4" x14ac:dyDescent="0.25">
      <c r="A170" s="177"/>
      <c r="B170" s="164"/>
      <c r="C170" s="166"/>
      <c r="D170" s="54" t="s">
        <v>283</v>
      </c>
    </row>
    <row r="171" spans="1:4" x14ac:dyDescent="0.25">
      <c r="A171" s="177"/>
      <c r="B171" s="164"/>
      <c r="C171" s="166"/>
      <c r="D171" s="54" t="s">
        <v>284</v>
      </c>
    </row>
    <row r="172" spans="1:4" ht="26.25" thickBot="1" x14ac:dyDescent="0.3">
      <c r="A172" s="177"/>
      <c r="B172" s="164"/>
      <c r="C172" s="162"/>
      <c r="D172" s="55" t="s">
        <v>285</v>
      </c>
    </row>
    <row r="173" spans="1:4" x14ac:dyDescent="0.25">
      <c r="A173" s="177"/>
      <c r="B173" s="164"/>
      <c r="C173" s="161" t="s">
        <v>286</v>
      </c>
      <c r="D173" s="54" t="s">
        <v>287</v>
      </c>
    </row>
    <row r="174" spans="1:4" x14ac:dyDescent="0.25">
      <c r="A174" s="177"/>
      <c r="B174" s="164"/>
      <c r="C174" s="166"/>
      <c r="D174" s="54" t="s">
        <v>278</v>
      </c>
    </row>
    <row r="175" spans="1:4" x14ac:dyDescent="0.25">
      <c r="A175" s="177"/>
      <c r="B175" s="164"/>
      <c r="C175" s="166"/>
      <c r="D175" s="54" t="s">
        <v>279</v>
      </c>
    </row>
    <row r="176" spans="1:4" ht="25.5" x14ac:dyDescent="0.25">
      <c r="A176" s="177"/>
      <c r="B176" s="164"/>
      <c r="C176" s="166"/>
      <c r="D176" s="54" t="s">
        <v>280</v>
      </c>
    </row>
    <row r="177" spans="1:4" ht="15.75" thickBot="1" x14ac:dyDescent="0.3">
      <c r="A177" s="177"/>
      <c r="B177" s="164"/>
      <c r="C177" s="162"/>
      <c r="D177" s="55" t="s">
        <v>288</v>
      </c>
    </row>
    <row r="178" spans="1:4" x14ac:dyDescent="0.25">
      <c r="A178" s="177"/>
      <c r="B178" s="164"/>
      <c r="C178" s="161" t="s">
        <v>289</v>
      </c>
      <c r="D178" s="54" t="s">
        <v>290</v>
      </c>
    </row>
    <row r="179" spans="1:4" x14ac:dyDescent="0.25">
      <c r="A179" s="177"/>
      <c r="B179" s="164"/>
      <c r="C179" s="166"/>
      <c r="D179" s="54" t="s">
        <v>291</v>
      </c>
    </row>
    <row r="180" spans="1:4" x14ac:dyDescent="0.25">
      <c r="A180" s="177"/>
      <c r="B180" s="164"/>
      <c r="C180" s="166"/>
      <c r="D180" s="54" t="s">
        <v>292</v>
      </c>
    </row>
    <row r="181" spans="1:4" x14ac:dyDescent="0.25">
      <c r="A181" s="177"/>
      <c r="B181" s="164"/>
      <c r="C181" s="166"/>
      <c r="D181" s="54" t="s">
        <v>293</v>
      </c>
    </row>
    <row r="182" spans="1:4" ht="15.75" thickBot="1" x14ac:dyDescent="0.3">
      <c r="A182" s="177"/>
      <c r="B182" s="164"/>
      <c r="C182" s="162"/>
      <c r="D182" s="55" t="s">
        <v>294</v>
      </c>
    </row>
    <row r="183" spans="1:4" x14ac:dyDescent="0.25">
      <c r="A183" s="177"/>
      <c r="B183" s="164"/>
      <c r="C183" s="161" t="s">
        <v>295</v>
      </c>
      <c r="D183" s="52" t="s">
        <v>296</v>
      </c>
    </row>
    <row r="184" spans="1:4" x14ac:dyDescent="0.25">
      <c r="A184" s="177"/>
      <c r="B184" s="164"/>
      <c r="C184" s="166"/>
      <c r="D184" s="52" t="s">
        <v>297</v>
      </c>
    </row>
    <row r="185" spans="1:4" x14ac:dyDescent="0.25">
      <c r="A185" s="177"/>
      <c r="B185" s="164"/>
      <c r="C185" s="166"/>
      <c r="D185" s="52" t="s">
        <v>298</v>
      </c>
    </row>
    <row r="186" spans="1:4" ht="15.75" thickBot="1" x14ac:dyDescent="0.3">
      <c r="A186" s="177"/>
      <c r="B186" s="164"/>
      <c r="C186" s="162"/>
      <c r="D186" s="53" t="s">
        <v>299</v>
      </c>
    </row>
    <row r="187" spans="1:4" x14ac:dyDescent="0.25">
      <c r="A187" s="177"/>
      <c r="B187" s="164"/>
      <c r="C187" s="161" t="s">
        <v>300</v>
      </c>
      <c r="D187" s="52" t="s">
        <v>301</v>
      </c>
    </row>
    <row r="188" spans="1:4" x14ac:dyDescent="0.25">
      <c r="A188" s="177"/>
      <c r="B188" s="164"/>
      <c r="C188" s="166"/>
      <c r="D188" s="52" t="s">
        <v>302</v>
      </c>
    </row>
    <row r="189" spans="1:4" x14ac:dyDescent="0.25">
      <c r="A189" s="177"/>
      <c r="B189" s="164"/>
      <c r="C189" s="166"/>
      <c r="D189" s="54" t="s">
        <v>303</v>
      </c>
    </row>
    <row r="190" spans="1:4" x14ac:dyDescent="0.25">
      <c r="A190" s="177"/>
      <c r="B190" s="164"/>
      <c r="C190" s="166"/>
      <c r="D190" s="52" t="s">
        <v>304</v>
      </c>
    </row>
    <row r="191" spans="1:4" ht="15.75" thickBot="1" x14ac:dyDescent="0.3">
      <c r="A191" s="177"/>
      <c r="B191" s="164"/>
      <c r="C191" s="162"/>
      <c r="D191" s="53" t="s">
        <v>305</v>
      </c>
    </row>
    <row r="192" spans="1:4" x14ac:dyDescent="0.25">
      <c r="A192" s="177"/>
      <c r="B192" s="164"/>
      <c r="C192" s="161" t="s">
        <v>306</v>
      </c>
      <c r="D192" s="52" t="s">
        <v>307</v>
      </c>
    </row>
    <row r="193" spans="1:4" ht="25.5" x14ac:dyDescent="0.25">
      <c r="A193" s="177"/>
      <c r="B193" s="164"/>
      <c r="C193" s="166"/>
      <c r="D193" s="52" t="s">
        <v>308</v>
      </c>
    </row>
    <row r="194" spans="1:4" ht="16.5" thickBot="1" x14ac:dyDescent="0.3">
      <c r="A194" s="177"/>
      <c r="B194" s="164"/>
      <c r="C194" s="162"/>
      <c r="D194" s="57" t="s">
        <v>309</v>
      </c>
    </row>
    <row r="195" spans="1:4" x14ac:dyDescent="0.25">
      <c r="A195" s="177"/>
      <c r="B195" s="164"/>
      <c r="C195" s="161" t="s">
        <v>310</v>
      </c>
      <c r="D195" s="54" t="s">
        <v>311</v>
      </c>
    </row>
    <row r="196" spans="1:4" ht="15.75" thickBot="1" x14ac:dyDescent="0.3">
      <c r="A196" s="177"/>
      <c r="B196" s="164"/>
      <c r="C196" s="162"/>
      <c r="D196" s="53" t="s">
        <v>312</v>
      </c>
    </row>
    <row r="197" spans="1:4" x14ac:dyDescent="0.25">
      <c r="A197" s="177"/>
      <c r="B197" s="164"/>
      <c r="C197" s="161" t="s">
        <v>313</v>
      </c>
      <c r="D197" s="54" t="s">
        <v>314</v>
      </c>
    </row>
    <row r="198" spans="1:4" x14ac:dyDescent="0.25">
      <c r="A198" s="177"/>
      <c r="B198" s="164"/>
      <c r="C198" s="166"/>
      <c r="D198" s="54" t="s">
        <v>315</v>
      </c>
    </row>
    <row r="199" spans="1:4" x14ac:dyDescent="0.25">
      <c r="A199" s="177"/>
      <c r="B199" s="164"/>
      <c r="C199" s="166"/>
      <c r="D199" s="54" t="s">
        <v>316</v>
      </c>
    </row>
    <row r="200" spans="1:4" ht="15.75" thickBot="1" x14ac:dyDescent="0.3">
      <c r="A200" s="177"/>
      <c r="B200" s="164"/>
      <c r="C200" s="162"/>
      <c r="D200" s="55" t="s">
        <v>317</v>
      </c>
    </row>
    <row r="201" spans="1:4" x14ac:dyDescent="0.25">
      <c r="A201" s="177"/>
      <c r="B201" s="164"/>
      <c r="C201" s="161" t="s">
        <v>318</v>
      </c>
      <c r="D201" s="52" t="s">
        <v>319</v>
      </c>
    </row>
    <row r="202" spans="1:4" x14ac:dyDescent="0.25">
      <c r="A202" s="177"/>
      <c r="B202" s="164"/>
      <c r="C202" s="166"/>
      <c r="D202" s="52" t="s">
        <v>320</v>
      </c>
    </row>
    <row r="203" spans="1:4" x14ac:dyDescent="0.25">
      <c r="A203" s="177"/>
      <c r="B203" s="164"/>
      <c r="C203" s="166"/>
      <c r="D203" s="52" t="s">
        <v>321</v>
      </c>
    </row>
    <row r="204" spans="1:4" ht="15.75" thickBot="1" x14ac:dyDescent="0.3">
      <c r="A204" s="177"/>
      <c r="B204" s="164"/>
      <c r="C204" s="162"/>
      <c r="D204" s="53" t="s">
        <v>322</v>
      </c>
    </row>
    <row r="205" spans="1:4" x14ac:dyDescent="0.25">
      <c r="A205" s="177"/>
      <c r="B205" s="164"/>
      <c r="C205" s="161" t="s">
        <v>323</v>
      </c>
      <c r="D205" s="52" t="s">
        <v>324</v>
      </c>
    </row>
    <row r="206" spans="1:4" x14ac:dyDescent="0.25">
      <c r="A206" s="177"/>
      <c r="B206" s="164"/>
      <c r="C206" s="166"/>
      <c r="D206" s="52" t="s">
        <v>325</v>
      </c>
    </row>
    <row r="207" spans="1:4" x14ac:dyDescent="0.25">
      <c r="A207" s="177"/>
      <c r="B207" s="164"/>
      <c r="C207" s="166"/>
      <c r="D207" s="52" t="s">
        <v>326</v>
      </c>
    </row>
    <row r="208" spans="1:4" ht="15.75" thickBot="1" x14ac:dyDescent="0.3">
      <c r="A208" s="177"/>
      <c r="B208" s="164"/>
      <c r="C208" s="162"/>
      <c r="D208" s="53" t="s">
        <v>327</v>
      </c>
    </row>
    <row r="209" spans="1:4" x14ac:dyDescent="0.25">
      <c r="A209" s="177"/>
      <c r="B209" s="164"/>
      <c r="C209" s="161" t="s">
        <v>328</v>
      </c>
      <c r="D209" s="52" t="s">
        <v>329</v>
      </c>
    </row>
    <row r="210" spans="1:4" ht="15.75" thickBot="1" x14ac:dyDescent="0.3">
      <c r="A210" s="177"/>
      <c r="B210" s="165"/>
      <c r="C210" s="162"/>
      <c r="D210" s="53" t="s">
        <v>330</v>
      </c>
    </row>
    <row r="211" spans="1:4" x14ac:dyDescent="0.25">
      <c r="A211" s="177"/>
      <c r="B211" s="163" t="s">
        <v>331</v>
      </c>
      <c r="C211" s="161" t="s">
        <v>332</v>
      </c>
      <c r="D211" s="52" t="s">
        <v>301</v>
      </c>
    </row>
    <row r="212" spans="1:4" x14ac:dyDescent="0.25">
      <c r="A212" s="177"/>
      <c r="B212" s="164"/>
      <c r="C212" s="166"/>
      <c r="D212" s="52" t="s">
        <v>333</v>
      </c>
    </row>
    <row r="213" spans="1:4" x14ac:dyDescent="0.25">
      <c r="A213" s="177"/>
      <c r="B213" s="164"/>
      <c r="C213" s="166"/>
      <c r="D213" s="52" t="s">
        <v>334</v>
      </c>
    </row>
    <row r="214" spans="1:4" ht="15.75" thickBot="1" x14ac:dyDescent="0.3">
      <c r="A214" s="177"/>
      <c r="B214" s="164"/>
      <c r="C214" s="162"/>
      <c r="D214" s="53" t="s">
        <v>335</v>
      </c>
    </row>
    <row r="215" spans="1:4" x14ac:dyDescent="0.25">
      <c r="A215" s="177"/>
      <c r="B215" s="164"/>
      <c r="C215" s="161" t="s">
        <v>336</v>
      </c>
      <c r="D215" s="52" t="s">
        <v>337</v>
      </c>
    </row>
    <row r="216" spans="1:4" x14ac:dyDescent="0.25">
      <c r="A216" s="177"/>
      <c r="B216" s="164"/>
      <c r="C216" s="166"/>
      <c r="D216" s="52" t="s">
        <v>338</v>
      </c>
    </row>
    <row r="217" spans="1:4" x14ac:dyDescent="0.25">
      <c r="A217" s="177"/>
      <c r="B217" s="164"/>
      <c r="C217" s="166"/>
      <c r="D217" s="52" t="s">
        <v>339</v>
      </c>
    </row>
    <row r="218" spans="1:4" ht="15.75" thickBot="1" x14ac:dyDescent="0.3">
      <c r="A218" s="177"/>
      <c r="B218" s="165"/>
      <c r="C218" s="162"/>
      <c r="D218" s="53" t="s">
        <v>340</v>
      </c>
    </row>
    <row r="219" spans="1:4" x14ac:dyDescent="0.25">
      <c r="A219" s="177"/>
      <c r="B219" s="163" t="s">
        <v>341</v>
      </c>
      <c r="C219" s="161" t="s">
        <v>342</v>
      </c>
      <c r="D219" s="54" t="s">
        <v>343</v>
      </c>
    </row>
    <row r="220" spans="1:4" x14ac:dyDescent="0.25">
      <c r="A220" s="177"/>
      <c r="B220" s="164"/>
      <c r="C220" s="166"/>
      <c r="D220" s="54" t="s">
        <v>344</v>
      </c>
    </row>
    <row r="221" spans="1:4" x14ac:dyDescent="0.25">
      <c r="A221" s="177"/>
      <c r="B221" s="164"/>
      <c r="C221" s="166"/>
      <c r="D221" s="54" t="s">
        <v>345</v>
      </c>
    </row>
    <row r="222" spans="1:4" x14ac:dyDescent="0.25">
      <c r="A222" s="177"/>
      <c r="B222" s="164"/>
      <c r="C222" s="166"/>
      <c r="D222" s="54" t="s">
        <v>346</v>
      </c>
    </row>
    <row r="223" spans="1:4" x14ac:dyDescent="0.25">
      <c r="A223" s="177"/>
      <c r="B223" s="164"/>
      <c r="C223" s="166"/>
      <c r="D223" s="54" t="s">
        <v>347</v>
      </c>
    </row>
    <row r="224" spans="1:4" ht="15.75" thickBot="1" x14ac:dyDescent="0.3">
      <c r="A224" s="177"/>
      <c r="B224" s="164"/>
      <c r="C224" s="162"/>
      <c r="D224" s="55" t="s">
        <v>348</v>
      </c>
    </row>
    <row r="225" spans="1:4" x14ac:dyDescent="0.25">
      <c r="A225" s="177"/>
      <c r="B225" s="164"/>
      <c r="C225" s="161" t="s">
        <v>349</v>
      </c>
      <c r="D225" s="54" t="s">
        <v>350</v>
      </c>
    </row>
    <row r="226" spans="1:4" x14ac:dyDescent="0.25">
      <c r="A226" s="177"/>
      <c r="B226" s="164"/>
      <c r="C226" s="166"/>
      <c r="D226" s="54" t="s">
        <v>351</v>
      </c>
    </row>
    <row r="227" spans="1:4" x14ac:dyDescent="0.25">
      <c r="A227" s="177"/>
      <c r="B227" s="164"/>
      <c r="C227" s="166"/>
      <c r="D227" s="52" t="s">
        <v>352</v>
      </c>
    </row>
    <row r="228" spans="1:4" ht="15.75" thickBot="1" x14ac:dyDescent="0.3">
      <c r="A228" s="177"/>
      <c r="B228" s="164"/>
      <c r="C228" s="162"/>
      <c r="D228" s="55" t="s">
        <v>353</v>
      </c>
    </row>
    <row r="229" spans="1:4" x14ac:dyDescent="0.25">
      <c r="A229" s="177"/>
      <c r="B229" s="164"/>
      <c r="C229" s="161" t="s">
        <v>354</v>
      </c>
      <c r="D229" s="54" t="s">
        <v>355</v>
      </c>
    </row>
    <row r="230" spans="1:4" ht="38.25" x14ac:dyDescent="0.25">
      <c r="A230" s="177"/>
      <c r="B230" s="164"/>
      <c r="C230" s="166"/>
      <c r="D230" s="54" t="s">
        <v>356</v>
      </c>
    </row>
    <row r="231" spans="1:4" ht="38.25" x14ac:dyDescent="0.25">
      <c r="A231" s="177"/>
      <c r="B231" s="164"/>
      <c r="C231" s="166"/>
      <c r="D231" s="54" t="s">
        <v>357</v>
      </c>
    </row>
    <row r="232" spans="1:4" x14ac:dyDescent="0.25">
      <c r="A232" s="177"/>
      <c r="B232" s="164"/>
      <c r="C232" s="166"/>
      <c r="D232" s="54" t="s">
        <v>358</v>
      </c>
    </row>
    <row r="233" spans="1:4" ht="15.75" thickBot="1" x14ac:dyDescent="0.3">
      <c r="A233" s="177"/>
      <c r="B233" s="164"/>
      <c r="C233" s="162"/>
      <c r="D233" s="55" t="s">
        <v>359</v>
      </c>
    </row>
    <row r="234" spans="1:4" x14ac:dyDescent="0.25">
      <c r="A234" s="177"/>
      <c r="B234" s="164"/>
      <c r="C234" s="161" t="s">
        <v>360</v>
      </c>
      <c r="D234" s="54" t="s">
        <v>361</v>
      </c>
    </row>
    <row r="235" spans="1:4" x14ac:dyDescent="0.25">
      <c r="A235" s="177"/>
      <c r="B235" s="164"/>
      <c r="C235" s="166"/>
      <c r="D235" s="54" t="s">
        <v>350</v>
      </c>
    </row>
    <row r="236" spans="1:4" ht="25.5" x14ac:dyDescent="0.25">
      <c r="A236" s="177"/>
      <c r="B236" s="164"/>
      <c r="C236" s="166"/>
      <c r="D236" s="54" t="s">
        <v>362</v>
      </c>
    </row>
    <row r="237" spans="1:4" x14ac:dyDescent="0.25">
      <c r="A237" s="177"/>
      <c r="B237" s="164"/>
      <c r="C237" s="166"/>
      <c r="D237" s="54" t="s">
        <v>363</v>
      </c>
    </row>
    <row r="238" spans="1:4" ht="15.75" thickBot="1" x14ac:dyDescent="0.3">
      <c r="A238" s="178"/>
      <c r="B238" s="165"/>
      <c r="C238" s="162"/>
      <c r="D238" s="55" t="s">
        <v>364</v>
      </c>
    </row>
    <row r="239" spans="1:4" x14ac:dyDescent="0.25">
      <c r="A239" s="175" t="s">
        <v>365</v>
      </c>
      <c r="B239" s="163" t="s">
        <v>366</v>
      </c>
      <c r="C239" s="161" t="s">
        <v>367</v>
      </c>
      <c r="D239" s="52" t="s">
        <v>368</v>
      </c>
    </row>
    <row r="240" spans="1:4" x14ac:dyDescent="0.25">
      <c r="A240" s="173"/>
      <c r="B240" s="171"/>
      <c r="C240" s="166"/>
      <c r="D240" s="54" t="s">
        <v>369</v>
      </c>
    </row>
    <row r="241" spans="1:4" ht="15.75" thickBot="1" x14ac:dyDescent="0.3">
      <c r="A241" s="173"/>
      <c r="B241" s="171"/>
      <c r="C241" s="162"/>
      <c r="D241" s="53" t="s">
        <v>370</v>
      </c>
    </row>
    <row r="242" spans="1:4" x14ac:dyDescent="0.25">
      <c r="A242" s="173"/>
      <c r="B242" s="171"/>
      <c r="C242" s="161" t="s">
        <v>371</v>
      </c>
      <c r="D242" s="52" t="s">
        <v>372</v>
      </c>
    </row>
    <row r="243" spans="1:4" ht="25.5" x14ac:dyDescent="0.25">
      <c r="A243" s="173"/>
      <c r="B243" s="171"/>
      <c r="C243" s="166"/>
      <c r="D243" s="52" t="s">
        <v>373</v>
      </c>
    </row>
    <row r="244" spans="1:4" x14ac:dyDescent="0.25">
      <c r="A244" s="173"/>
      <c r="B244" s="171"/>
      <c r="C244" s="166"/>
      <c r="D244" s="52" t="s">
        <v>374</v>
      </c>
    </row>
    <row r="245" spans="1:4" ht="15.75" thickBot="1" x14ac:dyDescent="0.3">
      <c r="A245" s="173"/>
      <c r="B245" s="171"/>
      <c r="C245" s="162"/>
      <c r="D245" s="53" t="s">
        <v>375</v>
      </c>
    </row>
    <row r="246" spans="1:4" x14ac:dyDescent="0.25">
      <c r="A246" s="173"/>
      <c r="B246" s="171"/>
      <c r="C246" s="161" t="s">
        <v>376</v>
      </c>
      <c r="D246" s="52" t="s">
        <v>377</v>
      </c>
    </row>
    <row r="247" spans="1:4" ht="15.75" thickBot="1" x14ac:dyDescent="0.3">
      <c r="A247" s="173"/>
      <c r="B247" s="171"/>
      <c r="C247" s="162"/>
      <c r="D247" s="53" t="s">
        <v>378</v>
      </c>
    </row>
    <row r="248" spans="1:4" x14ac:dyDescent="0.25">
      <c r="A248" s="173"/>
      <c r="B248" s="171"/>
      <c r="C248" s="161" t="s">
        <v>379</v>
      </c>
      <c r="D248" s="52" t="s">
        <v>380</v>
      </c>
    </row>
    <row r="249" spans="1:4" ht="15.75" thickBot="1" x14ac:dyDescent="0.3">
      <c r="A249" s="173"/>
      <c r="B249" s="171"/>
      <c r="C249" s="162"/>
      <c r="D249" s="53" t="s">
        <v>381</v>
      </c>
    </row>
    <row r="250" spans="1:4" x14ac:dyDescent="0.25">
      <c r="A250" s="173"/>
      <c r="B250" s="171"/>
      <c r="C250" s="161" t="s">
        <v>382</v>
      </c>
      <c r="D250" s="52" t="s">
        <v>383</v>
      </c>
    </row>
    <row r="251" spans="1:4" x14ac:dyDescent="0.25">
      <c r="A251" s="173"/>
      <c r="B251" s="171"/>
      <c r="C251" s="173"/>
      <c r="D251" s="52" t="s">
        <v>384</v>
      </c>
    </row>
    <row r="252" spans="1:4" ht="15.75" thickBot="1" x14ac:dyDescent="0.3">
      <c r="A252" s="173"/>
      <c r="B252" s="172"/>
      <c r="C252" s="174"/>
      <c r="D252" s="58" t="s">
        <v>385</v>
      </c>
    </row>
    <row r="253" spans="1:4" x14ac:dyDescent="0.25">
      <c r="A253" s="173"/>
      <c r="B253" s="163" t="s">
        <v>386</v>
      </c>
      <c r="C253" s="161" t="s">
        <v>387</v>
      </c>
      <c r="D253" s="52" t="s">
        <v>388</v>
      </c>
    </row>
    <row r="254" spans="1:4" x14ac:dyDescent="0.25">
      <c r="A254" s="173"/>
      <c r="B254" s="164"/>
      <c r="C254" s="166"/>
      <c r="D254" s="52" t="s">
        <v>390</v>
      </c>
    </row>
    <row r="255" spans="1:4" x14ac:dyDescent="0.25">
      <c r="A255" s="173"/>
      <c r="B255" s="164"/>
      <c r="C255" s="166"/>
      <c r="D255" s="52" t="s">
        <v>391</v>
      </c>
    </row>
    <row r="256" spans="1:4" ht="15.75" thickBot="1" x14ac:dyDescent="0.3">
      <c r="A256" s="173"/>
      <c r="B256" s="164"/>
      <c r="C256" s="162"/>
      <c r="D256" s="53" t="s">
        <v>392</v>
      </c>
    </row>
    <row r="257" spans="1:4" x14ac:dyDescent="0.25">
      <c r="A257" s="173"/>
      <c r="B257" s="164"/>
      <c r="C257" s="161" t="s">
        <v>393</v>
      </c>
      <c r="D257" s="52" t="s">
        <v>394</v>
      </c>
    </row>
    <row r="258" spans="1:4" ht="15.75" thickBot="1" x14ac:dyDescent="0.3">
      <c r="A258" s="173"/>
      <c r="B258" s="164"/>
      <c r="C258" s="162"/>
      <c r="D258" s="53" t="s">
        <v>396</v>
      </c>
    </row>
    <row r="259" spans="1:4" x14ac:dyDescent="0.25">
      <c r="A259" s="173"/>
      <c r="B259" s="164"/>
      <c r="C259" s="161" t="s">
        <v>397</v>
      </c>
      <c r="D259" s="52" t="s">
        <v>391</v>
      </c>
    </row>
    <row r="260" spans="1:4" x14ac:dyDescent="0.25">
      <c r="A260" s="173"/>
      <c r="B260" s="164"/>
      <c r="C260" s="166"/>
      <c r="D260" s="52" t="s">
        <v>399</v>
      </c>
    </row>
    <row r="261" spans="1:4" ht="15.75" thickBot="1" x14ac:dyDescent="0.3">
      <c r="A261" s="173"/>
      <c r="B261" s="164"/>
      <c r="C261" s="162"/>
      <c r="D261" s="53" t="s">
        <v>400</v>
      </c>
    </row>
    <row r="262" spans="1:4" x14ac:dyDescent="0.25">
      <c r="A262" s="173"/>
      <c r="B262" s="164"/>
      <c r="C262" s="161" t="s">
        <v>401</v>
      </c>
      <c r="D262" s="52" t="s">
        <v>402</v>
      </c>
    </row>
    <row r="263" spans="1:4" x14ac:dyDescent="0.25">
      <c r="A263" s="173"/>
      <c r="B263" s="164"/>
      <c r="C263" s="166"/>
      <c r="D263" s="52" t="s">
        <v>403</v>
      </c>
    </row>
    <row r="264" spans="1:4" x14ac:dyDescent="0.25">
      <c r="A264" s="173"/>
      <c r="B264" s="164"/>
      <c r="C264" s="166"/>
      <c r="D264" s="52" t="s">
        <v>404</v>
      </c>
    </row>
    <row r="265" spans="1:4" x14ac:dyDescent="0.25">
      <c r="A265" s="173"/>
      <c r="B265" s="164"/>
      <c r="C265" s="166"/>
      <c r="D265" s="52" t="s">
        <v>405</v>
      </c>
    </row>
    <row r="266" spans="1:4" x14ac:dyDescent="0.25">
      <c r="A266" s="173"/>
      <c r="B266" s="164"/>
      <c r="C266" s="166"/>
      <c r="D266" s="54" t="s">
        <v>406</v>
      </c>
    </row>
    <row r="267" spans="1:4" ht="15.75" thickBot="1" x14ac:dyDescent="0.3">
      <c r="A267" s="173"/>
      <c r="B267" s="164"/>
      <c r="C267" s="162"/>
      <c r="D267" s="55" t="s">
        <v>407</v>
      </c>
    </row>
    <row r="268" spans="1:4" x14ac:dyDescent="0.25">
      <c r="A268" s="173"/>
      <c r="B268" s="164"/>
      <c r="C268" s="161" t="s">
        <v>408</v>
      </c>
      <c r="D268" s="52" t="s">
        <v>409</v>
      </c>
    </row>
    <row r="269" spans="1:4" x14ac:dyDescent="0.25">
      <c r="A269" s="173"/>
      <c r="B269" s="164"/>
      <c r="C269" s="166"/>
      <c r="D269" s="54" t="s">
        <v>410</v>
      </c>
    </row>
    <row r="270" spans="1:4" ht="15.75" thickBot="1" x14ac:dyDescent="0.3">
      <c r="A270" s="173"/>
      <c r="B270" s="164"/>
      <c r="C270" s="162"/>
      <c r="D270" s="55" t="s">
        <v>411</v>
      </c>
    </row>
    <row r="271" spans="1:4" x14ac:dyDescent="0.25">
      <c r="A271" s="173"/>
      <c r="B271" s="164"/>
      <c r="C271" s="161" t="s">
        <v>412</v>
      </c>
      <c r="D271" s="52" t="s">
        <v>413</v>
      </c>
    </row>
    <row r="272" spans="1:4" x14ac:dyDescent="0.25">
      <c r="A272" s="173"/>
      <c r="B272" s="164"/>
      <c r="C272" s="166"/>
      <c r="D272" s="52" t="s">
        <v>414</v>
      </c>
    </row>
    <row r="273" spans="1:4" ht="15.75" thickBot="1" x14ac:dyDescent="0.3">
      <c r="A273" s="173"/>
      <c r="B273" s="164"/>
      <c r="C273" s="162"/>
      <c r="D273" s="53" t="s">
        <v>415</v>
      </c>
    </row>
    <row r="274" spans="1:4" ht="26.25" thickBot="1" x14ac:dyDescent="0.3">
      <c r="A274" s="173"/>
      <c r="B274" s="164"/>
      <c r="C274" s="56" t="s">
        <v>416</v>
      </c>
      <c r="D274" s="53" t="s">
        <v>417</v>
      </c>
    </row>
    <row r="275" spans="1:4" x14ac:dyDescent="0.25">
      <c r="A275" s="173"/>
      <c r="B275" s="164"/>
      <c r="C275" s="161" t="s">
        <v>418</v>
      </c>
      <c r="D275" s="52" t="s">
        <v>419</v>
      </c>
    </row>
    <row r="276" spans="1:4" x14ac:dyDescent="0.25">
      <c r="A276" s="173"/>
      <c r="B276" s="164"/>
      <c r="C276" s="166"/>
      <c r="D276" s="52" t="s">
        <v>420</v>
      </c>
    </row>
    <row r="277" spans="1:4" x14ac:dyDescent="0.25">
      <c r="A277" s="173"/>
      <c r="B277" s="164"/>
      <c r="C277" s="166"/>
      <c r="D277" s="52" t="s">
        <v>163</v>
      </c>
    </row>
    <row r="278" spans="1:4" ht="15.75" thickBot="1" x14ac:dyDescent="0.3">
      <c r="A278" s="173"/>
      <c r="B278" s="165"/>
      <c r="C278" s="162"/>
      <c r="D278" s="53" t="s">
        <v>421</v>
      </c>
    </row>
    <row r="279" spans="1:4" x14ac:dyDescent="0.25">
      <c r="A279" s="173"/>
      <c r="B279" s="163" t="s">
        <v>422</v>
      </c>
      <c r="C279" s="161" t="s">
        <v>423</v>
      </c>
      <c r="D279" s="54" t="s">
        <v>424</v>
      </c>
    </row>
    <row r="280" spans="1:4" x14ac:dyDescent="0.25">
      <c r="A280" s="173"/>
      <c r="B280" s="164"/>
      <c r="C280" s="166"/>
      <c r="D280" s="52" t="s">
        <v>403</v>
      </c>
    </row>
    <row r="281" spans="1:4" x14ac:dyDescent="0.25">
      <c r="A281" s="173"/>
      <c r="B281" s="164"/>
      <c r="C281" s="166"/>
      <c r="D281" s="54" t="s">
        <v>425</v>
      </c>
    </row>
    <row r="282" spans="1:4" x14ac:dyDescent="0.25">
      <c r="A282" s="173"/>
      <c r="B282" s="164"/>
      <c r="C282" s="166"/>
      <c r="D282" s="54" t="s">
        <v>104</v>
      </c>
    </row>
    <row r="283" spans="1:4" ht="15.75" thickBot="1" x14ac:dyDescent="0.3">
      <c r="A283" s="173"/>
      <c r="B283" s="164"/>
      <c r="C283" s="162"/>
      <c r="D283" s="53" t="s">
        <v>426</v>
      </c>
    </row>
    <row r="284" spans="1:4" x14ac:dyDescent="0.25">
      <c r="A284" s="173"/>
      <c r="B284" s="164"/>
      <c r="C284" s="161" t="s">
        <v>427</v>
      </c>
      <c r="D284" s="54" t="s">
        <v>428</v>
      </c>
    </row>
    <row r="285" spans="1:4" x14ac:dyDescent="0.25">
      <c r="A285" s="173"/>
      <c r="B285" s="164"/>
      <c r="C285" s="166"/>
      <c r="D285" s="54" t="s">
        <v>429</v>
      </c>
    </row>
    <row r="286" spans="1:4" ht="15.75" thickBot="1" x14ac:dyDescent="0.3">
      <c r="A286" s="173"/>
      <c r="B286" s="164"/>
      <c r="C286" s="162"/>
      <c r="D286" s="55" t="s">
        <v>430</v>
      </c>
    </row>
    <row r="287" spans="1:4" x14ac:dyDescent="0.25">
      <c r="A287" s="173"/>
      <c r="B287" s="164"/>
      <c r="C287" s="161" t="s">
        <v>431</v>
      </c>
      <c r="D287" s="54" t="s">
        <v>432</v>
      </c>
    </row>
    <row r="288" spans="1:4" x14ac:dyDescent="0.25">
      <c r="A288" s="173"/>
      <c r="B288" s="164"/>
      <c r="C288" s="166"/>
      <c r="D288" s="54" t="s">
        <v>428</v>
      </c>
    </row>
    <row r="289" spans="1:4" x14ac:dyDescent="0.25">
      <c r="A289" s="173"/>
      <c r="B289" s="164"/>
      <c r="C289" s="166"/>
      <c r="D289" s="54" t="s">
        <v>433</v>
      </c>
    </row>
    <row r="290" spans="1:4" x14ac:dyDescent="0.25">
      <c r="A290" s="173"/>
      <c r="B290" s="164"/>
      <c r="C290" s="166"/>
      <c r="D290" s="54" t="s">
        <v>434</v>
      </c>
    </row>
    <row r="291" spans="1:4" ht="15.75" thickBot="1" x14ac:dyDescent="0.3">
      <c r="A291" s="173"/>
      <c r="B291" s="164"/>
      <c r="C291" s="162"/>
      <c r="D291" s="55" t="s">
        <v>435</v>
      </c>
    </row>
    <row r="292" spans="1:4" x14ac:dyDescent="0.25">
      <c r="A292" s="173"/>
      <c r="B292" s="164"/>
      <c r="C292" s="161" t="s">
        <v>436</v>
      </c>
      <c r="D292" s="52" t="s">
        <v>380</v>
      </c>
    </row>
    <row r="293" spans="1:4" x14ac:dyDescent="0.25">
      <c r="A293" s="173"/>
      <c r="B293" s="164"/>
      <c r="C293" s="166"/>
      <c r="D293" s="52" t="s">
        <v>437</v>
      </c>
    </row>
    <row r="294" spans="1:4" x14ac:dyDescent="0.25">
      <c r="A294" s="173"/>
      <c r="B294" s="164"/>
      <c r="C294" s="166"/>
      <c r="D294" s="52" t="s">
        <v>377</v>
      </c>
    </row>
    <row r="295" spans="1:4" x14ac:dyDescent="0.25">
      <c r="A295" s="173"/>
      <c r="B295" s="164"/>
      <c r="C295" s="166"/>
      <c r="D295" s="52" t="s">
        <v>438</v>
      </c>
    </row>
    <row r="296" spans="1:4" ht="15.75" thickBot="1" x14ac:dyDescent="0.3">
      <c r="A296" s="173"/>
      <c r="B296" s="164"/>
      <c r="C296" s="162"/>
      <c r="D296" s="53" t="s">
        <v>439</v>
      </c>
    </row>
    <row r="297" spans="1:4" x14ac:dyDescent="0.25">
      <c r="A297" s="173"/>
      <c r="B297" s="164"/>
      <c r="C297" s="161" t="s">
        <v>440</v>
      </c>
      <c r="D297" s="52" t="s">
        <v>307</v>
      </c>
    </row>
    <row r="298" spans="1:4" x14ac:dyDescent="0.25">
      <c r="A298" s="173"/>
      <c r="B298" s="164"/>
      <c r="C298" s="166"/>
      <c r="D298" s="52" t="s">
        <v>441</v>
      </c>
    </row>
    <row r="299" spans="1:4" x14ac:dyDescent="0.25">
      <c r="A299" s="173"/>
      <c r="B299" s="164"/>
      <c r="C299" s="166"/>
      <c r="D299" s="52" t="s">
        <v>442</v>
      </c>
    </row>
    <row r="300" spans="1:4" ht="15.75" thickBot="1" x14ac:dyDescent="0.3">
      <c r="A300" s="174"/>
      <c r="B300" s="165"/>
      <c r="C300" s="162"/>
      <c r="D300" s="53" t="s">
        <v>443</v>
      </c>
    </row>
    <row r="301" spans="1:4" x14ac:dyDescent="0.25">
      <c r="A301" s="170" t="s">
        <v>444</v>
      </c>
      <c r="B301" s="163" t="s">
        <v>445</v>
      </c>
      <c r="C301" s="161" t="s">
        <v>446</v>
      </c>
      <c r="D301" s="54" t="s">
        <v>447</v>
      </c>
    </row>
    <row r="302" spans="1:4" x14ac:dyDescent="0.25">
      <c r="A302" s="171"/>
      <c r="B302" s="164"/>
      <c r="C302" s="166"/>
      <c r="D302" s="54" t="s">
        <v>448</v>
      </c>
    </row>
    <row r="303" spans="1:4" x14ac:dyDescent="0.25">
      <c r="A303" s="171"/>
      <c r="B303" s="164"/>
      <c r="C303" s="166"/>
      <c r="D303" s="54" t="s">
        <v>449</v>
      </c>
    </row>
    <row r="304" spans="1:4" x14ac:dyDescent="0.25">
      <c r="A304" s="171"/>
      <c r="B304" s="164"/>
      <c r="C304" s="166"/>
      <c r="D304" s="54" t="s">
        <v>450</v>
      </c>
    </row>
    <row r="305" spans="1:4" ht="15.75" thickBot="1" x14ac:dyDescent="0.3">
      <c r="A305" s="171"/>
      <c r="B305" s="165"/>
      <c r="C305" s="162"/>
      <c r="D305" s="53" t="s">
        <v>451</v>
      </c>
    </row>
    <row r="306" spans="1:4" x14ac:dyDescent="0.25">
      <c r="A306" s="171"/>
      <c r="B306" s="163" t="s">
        <v>452</v>
      </c>
      <c r="C306" s="161" t="s">
        <v>453</v>
      </c>
      <c r="D306" s="54" t="s">
        <v>454</v>
      </c>
    </row>
    <row r="307" spans="1:4" x14ac:dyDescent="0.25">
      <c r="A307" s="171"/>
      <c r="B307" s="171"/>
      <c r="C307" s="173"/>
      <c r="D307" s="54" t="s">
        <v>455</v>
      </c>
    </row>
    <row r="308" spans="1:4" ht="15.75" thickBot="1" x14ac:dyDescent="0.3">
      <c r="A308" s="171"/>
      <c r="B308" s="171"/>
      <c r="C308" s="174"/>
      <c r="D308" s="59" t="s">
        <v>456</v>
      </c>
    </row>
    <row r="309" spans="1:4" x14ac:dyDescent="0.25">
      <c r="A309" s="171"/>
      <c r="B309" s="171"/>
      <c r="C309" s="161" t="s">
        <v>457</v>
      </c>
      <c r="D309" s="54" t="s">
        <v>458</v>
      </c>
    </row>
    <row r="310" spans="1:4" x14ac:dyDescent="0.25">
      <c r="A310" s="171"/>
      <c r="B310" s="171"/>
      <c r="C310" s="166"/>
      <c r="D310" s="54" t="s">
        <v>459</v>
      </c>
    </row>
    <row r="311" spans="1:4" ht="15.75" thickBot="1" x14ac:dyDescent="0.3">
      <c r="A311" s="171"/>
      <c r="B311" s="171"/>
      <c r="C311" s="162"/>
      <c r="D311" s="55" t="s">
        <v>460</v>
      </c>
    </row>
    <row r="312" spans="1:4" x14ac:dyDescent="0.25">
      <c r="A312" s="171"/>
      <c r="B312" s="171"/>
      <c r="C312" s="161" t="s">
        <v>461</v>
      </c>
      <c r="D312" s="54" t="s">
        <v>462</v>
      </c>
    </row>
    <row r="313" spans="1:4" x14ac:dyDescent="0.25">
      <c r="A313" s="171"/>
      <c r="B313" s="171"/>
      <c r="C313" s="166"/>
      <c r="D313" s="54" t="s">
        <v>463</v>
      </c>
    </row>
    <row r="314" spans="1:4" ht="15.75" thickBot="1" x14ac:dyDescent="0.3">
      <c r="A314" s="171"/>
      <c r="B314" s="171"/>
      <c r="C314" s="162"/>
      <c r="D314" s="55" t="s">
        <v>464</v>
      </c>
    </row>
    <row r="315" spans="1:4" x14ac:dyDescent="0.25">
      <c r="A315" s="171"/>
      <c r="B315" s="171"/>
      <c r="C315" s="161" t="s">
        <v>465</v>
      </c>
      <c r="D315" s="54" t="s">
        <v>466</v>
      </c>
    </row>
    <row r="316" spans="1:4" ht="15.75" thickBot="1" x14ac:dyDescent="0.3">
      <c r="A316" s="171"/>
      <c r="B316" s="171"/>
      <c r="C316" s="162"/>
      <c r="D316" s="55" t="s">
        <v>467</v>
      </c>
    </row>
    <row r="317" spans="1:4" ht="39" thickBot="1" x14ac:dyDescent="0.3">
      <c r="A317" s="171"/>
      <c r="B317" s="172"/>
      <c r="C317" s="56" t="s">
        <v>468</v>
      </c>
      <c r="D317" s="53" t="s">
        <v>469</v>
      </c>
    </row>
    <row r="318" spans="1:4" x14ac:dyDescent="0.25">
      <c r="A318" s="171"/>
      <c r="B318" s="163" t="s">
        <v>470</v>
      </c>
      <c r="C318" s="161" t="s">
        <v>471</v>
      </c>
      <c r="D318" s="54" t="s">
        <v>472</v>
      </c>
    </row>
    <row r="319" spans="1:4" x14ac:dyDescent="0.25">
      <c r="A319" s="171"/>
      <c r="B319" s="164"/>
      <c r="C319" s="166"/>
      <c r="D319" s="54" t="s">
        <v>473</v>
      </c>
    </row>
    <row r="320" spans="1:4" x14ac:dyDescent="0.25">
      <c r="A320" s="171"/>
      <c r="B320" s="164"/>
      <c r="C320" s="166"/>
      <c r="D320" s="54" t="s">
        <v>474</v>
      </c>
    </row>
    <row r="321" spans="1:4" x14ac:dyDescent="0.25">
      <c r="A321" s="171"/>
      <c r="B321" s="164"/>
      <c r="C321" s="166"/>
      <c r="D321" s="54" t="s">
        <v>475</v>
      </c>
    </row>
    <row r="322" spans="1:4" ht="15.75" thickBot="1" x14ac:dyDescent="0.3">
      <c r="A322" s="171"/>
      <c r="B322" s="164"/>
      <c r="C322" s="162"/>
      <c r="D322" s="55" t="s">
        <v>476</v>
      </c>
    </row>
    <row r="323" spans="1:4" x14ac:dyDescent="0.25">
      <c r="A323" s="171"/>
      <c r="B323" s="164"/>
      <c r="C323" s="161" t="s">
        <v>477</v>
      </c>
      <c r="D323" s="54" t="s">
        <v>478</v>
      </c>
    </row>
    <row r="324" spans="1:4" x14ac:dyDescent="0.25">
      <c r="A324" s="171"/>
      <c r="B324" s="164"/>
      <c r="C324" s="166"/>
      <c r="D324" s="54" t="s">
        <v>479</v>
      </c>
    </row>
    <row r="325" spans="1:4" ht="15.75" thickBot="1" x14ac:dyDescent="0.3">
      <c r="A325" s="171"/>
      <c r="B325" s="164"/>
      <c r="C325" s="162"/>
      <c r="D325" s="55" t="s">
        <v>480</v>
      </c>
    </row>
    <row r="326" spans="1:4" ht="25.5" x14ac:dyDescent="0.25">
      <c r="A326" s="171"/>
      <c r="B326" s="164"/>
      <c r="C326" s="161" t="s">
        <v>481</v>
      </c>
      <c r="D326" s="54" t="s">
        <v>482</v>
      </c>
    </row>
    <row r="327" spans="1:4" x14ac:dyDescent="0.25">
      <c r="A327" s="171"/>
      <c r="B327" s="164"/>
      <c r="C327" s="166"/>
      <c r="D327" s="54" t="s">
        <v>483</v>
      </c>
    </row>
    <row r="328" spans="1:4" ht="15.75" thickBot="1" x14ac:dyDescent="0.3">
      <c r="A328" s="171"/>
      <c r="B328" s="164"/>
      <c r="C328" s="162"/>
      <c r="D328" s="55" t="s">
        <v>484</v>
      </c>
    </row>
    <row r="329" spans="1:4" x14ac:dyDescent="0.25">
      <c r="A329" s="171"/>
      <c r="B329" s="164"/>
      <c r="C329" s="161" t="s">
        <v>485</v>
      </c>
      <c r="D329" s="54" t="s">
        <v>486</v>
      </c>
    </row>
    <row r="330" spans="1:4" x14ac:dyDescent="0.25">
      <c r="A330" s="171"/>
      <c r="B330" s="164"/>
      <c r="C330" s="166"/>
      <c r="D330" s="54" t="s">
        <v>487</v>
      </c>
    </row>
    <row r="331" spans="1:4" ht="15.75" thickBot="1" x14ac:dyDescent="0.3">
      <c r="A331" s="171"/>
      <c r="B331" s="165"/>
      <c r="C331" s="162"/>
      <c r="D331" s="55" t="s">
        <v>488</v>
      </c>
    </row>
    <row r="332" spans="1:4" x14ac:dyDescent="0.25">
      <c r="A332" s="171"/>
      <c r="B332" s="163" t="s">
        <v>489</v>
      </c>
      <c r="C332" s="161" t="s">
        <v>490</v>
      </c>
      <c r="D332" s="54" t="s">
        <v>486</v>
      </c>
    </row>
    <row r="333" spans="1:4" x14ac:dyDescent="0.25">
      <c r="A333" s="171"/>
      <c r="B333" s="173"/>
      <c r="C333" s="166"/>
      <c r="D333" s="54" t="s">
        <v>491</v>
      </c>
    </row>
    <row r="334" spans="1:4" x14ac:dyDescent="0.25">
      <c r="A334" s="171"/>
      <c r="B334" s="173"/>
      <c r="C334" s="166"/>
      <c r="D334" s="54" t="s">
        <v>492</v>
      </c>
    </row>
    <row r="335" spans="1:4" ht="15.75" thickBot="1" x14ac:dyDescent="0.3">
      <c r="A335" s="171"/>
      <c r="B335" s="173"/>
      <c r="C335" s="162"/>
      <c r="D335" s="55" t="s">
        <v>493</v>
      </c>
    </row>
    <row r="336" spans="1:4" x14ac:dyDescent="0.25">
      <c r="A336" s="171"/>
      <c r="B336" s="173"/>
      <c r="C336" s="161" t="s">
        <v>494</v>
      </c>
      <c r="D336" s="54" t="s">
        <v>495</v>
      </c>
    </row>
    <row r="337" spans="1:4" x14ac:dyDescent="0.25">
      <c r="A337" s="171"/>
      <c r="B337" s="173"/>
      <c r="C337" s="166"/>
      <c r="D337" s="54" t="s">
        <v>496</v>
      </c>
    </row>
    <row r="338" spans="1:4" ht="15.75" thickBot="1" x14ac:dyDescent="0.3">
      <c r="A338" s="171"/>
      <c r="B338" s="173"/>
      <c r="C338" s="162"/>
      <c r="D338" s="55" t="s">
        <v>493</v>
      </c>
    </row>
    <row r="339" spans="1:4" x14ac:dyDescent="0.25">
      <c r="A339" s="171"/>
      <c r="B339" s="173"/>
      <c r="C339" s="161" t="s">
        <v>497</v>
      </c>
      <c r="D339" s="52" t="s">
        <v>498</v>
      </c>
    </row>
    <row r="340" spans="1:4" ht="15.75" thickBot="1" x14ac:dyDescent="0.3">
      <c r="A340" s="171"/>
      <c r="B340" s="174"/>
      <c r="C340" s="162"/>
      <c r="D340" s="53" t="s">
        <v>499</v>
      </c>
    </row>
    <row r="341" spans="1:4" x14ac:dyDescent="0.25">
      <c r="A341" s="171"/>
      <c r="B341" s="163" t="s">
        <v>500</v>
      </c>
      <c r="C341" s="161" t="s">
        <v>501</v>
      </c>
      <c r="D341" s="54" t="s">
        <v>502</v>
      </c>
    </row>
    <row r="342" spans="1:4" x14ac:dyDescent="0.25">
      <c r="A342" s="171"/>
      <c r="B342" s="164"/>
      <c r="C342" s="166"/>
      <c r="D342" s="54" t="s">
        <v>503</v>
      </c>
    </row>
    <row r="343" spans="1:4" x14ac:dyDescent="0.25">
      <c r="A343" s="171"/>
      <c r="B343" s="164"/>
      <c r="C343" s="166"/>
      <c r="D343" s="54" t="s">
        <v>479</v>
      </c>
    </row>
    <row r="344" spans="1:4" ht="15.75" thickBot="1" x14ac:dyDescent="0.3">
      <c r="A344" s="171"/>
      <c r="B344" s="164"/>
      <c r="C344" s="162"/>
      <c r="D344" s="55" t="s">
        <v>467</v>
      </c>
    </row>
    <row r="345" spans="1:4" ht="15.75" thickBot="1" x14ac:dyDescent="0.3">
      <c r="A345" s="172"/>
      <c r="B345" s="165"/>
      <c r="C345" s="56" t="s">
        <v>504</v>
      </c>
      <c r="D345" s="53" t="s">
        <v>505</v>
      </c>
    </row>
    <row r="346" spans="1:4" x14ac:dyDescent="0.25">
      <c r="A346" s="167" t="s">
        <v>506</v>
      </c>
      <c r="B346" s="163" t="s">
        <v>507</v>
      </c>
      <c r="C346" s="161" t="s">
        <v>508</v>
      </c>
      <c r="D346" s="54" t="s">
        <v>509</v>
      </c>
    </row>
    <row r="347" spans="1:4" x14ac:dyDescent="0.25">
      <c r="A347" s="168"/>
      <c r="B347" s="164"/>
      <c r="C347" s="166"/>
      <c r="D347" s="54" t="s">
        <v>510</v>
      </c>
    </row>
    <row r="348" spans="1:4" x14ac:dyDescent="0.25">
      <c r="A348" s="168"/>
      <c r="B348" s="164"/>
      <c r="C348" s="166"/>
      <c r="D348" s="54" t="s">
        <v>492</v>
      </c>
    </row>
    <row r="349" spans="1:4" ht="15.75" thickBot="1" x14ac:dyDescent="0.3">
      <c r="A349" s="168"/>
      <c r="B349" s="165"/>
      <c r="C349" s="162"/>
      <c r="D349" s="55" t="s">
        <v>511</v>
      </c>
    </row>
    <row r="350" spans="1:4" x14ac:dyDescent="0.25">
      <c r="A350" s="168"/>
      <c r="B350" s="163" t="s">
        <v>512</v>
      </c>
      <c r="C350" s="161" t="s">
        <v>513</v>
      </c>
      <c r="D350" s="54" t="s">
        <v>514</v>
      </c>
    </row>
    <row r="351" spans="1:4" x14ac:dyDescent="0.25">
      <c r="A351" s="168"/>
      <c r="B351" s="164"/>
      <c r="C351" s="166"/>
      <c r="D351" s="54" t="s">
        <v>515</v>
      </c>
    </row>
    <row r="352" spans="1:4" ht="15.75" thickBot="1" x14ac:dyDescent="0.3">
      <c r="A352" s="168"/>
      <c r="B352" s="164"/>
      <c r="C352" s="162"/>
      <c r="D352" s="53" t="s">
        <v>505</v>
      </c>
    </row>
    <row r="353" spans="1:4" x14ac:dyDescent="0.25">
      <c r="A353" s="168"/>
      <c r="B353" s="164"/>
      <c r="C353" s="161" t="s">
        <v>516</v>
      </c>
      <c r="D353" s="54" t="s">
        <v>517</v>
      </c>
    </row>
    <row r="354" spans="1:4" ht="15.75" thickBot="1" x14ac:dyDescent="0.3">
      <c r="A354" s="168"/>
      <c r="B354" s="165"/>
      <c r="C354" s="162"/>
      <c r="D354" s="55" t="s">
        <v>518</v>
      </c>
    </row>
    <row r="355" spans="1:4" ht="15.75" thickBot="1" x14ac:dyDescent="0.3">
      <c r="A355" s="168"/>
      <c r="B355" s="163" t="s">
        <v>519</v>
      </c>
      <c r="C355" s="56" t="s">
        <v>520</v>
      </c>
      <c r="D355" s="53" t="s">
        <v>521</v>
      </c>
    </row>
    <row r="356" spans="1:4" ht="15.75" thickBot="1" x14ac:dyDescent="0.3">
      <c r="A356" s="168"/>
      <c r="B356" s="164"/>
      <c r="C356" s="56" t="s">
        <v>522</v>
      </c>
      <c r="D356" s="55" t="s">
        <v>523</v>
      </c>
    </row>
    <row r="357" spans="1:4" ht="39" thickBot="1" x14ac:dyDescent="0.3">
      <c r="A357" s="169"/>
      <c r="B357" s="165"/>
      <c r="C357" s="56" t="s">
        <v>524</v>
      </c>
      <c r="D357" s="55" t="s">
        <v>525</v>
      </c>
    </row>
  </sheetData>
  <mergeCells count="123">
    <mergeCell ref="G21:G23"/>
    <mergeCell ref="G2:G6"/>
    <mergeCell ref="G7:G12"/>
    <mergeCell ref="G13:G15"/>
    <mergeCell ref="G16:G20"/>
    <mergeCell ref="A346:A357"/>
    <mergeCell ref="B346:B349"/>
    <mergeCell ref="C346:C349"/>
    <mergeCell ref="B350:B354"/>
    <mergeCell ref="C350:C352"/>
    <mergeCell ref="C353:C354"/>
    <mergeCell ref="B355:B357"/>
    <mergeCell ref="A301:A345"/>
    <mergeCell ref="B301:B305"/>
    <mergeCell ref="C301:C305"/>
    <mergeCell ref="B306:B317"/>
    <mergeCell ref="C306:C308"/>
    <mergeCell ref="C309:C311"/>
    <mergeCell ref="C312:C314"/>
    <mergeCell ref="C315:C316"/>
    <mergeCell ref="B318:B331"/>
    <mergeCell ref="C318:C322"/>
    <mergeCell ref="B341:B345"/>
    <mergeCell ref="C341:C344"/>
    <mergeCell ref="C271:C273"/>
    <mergeCell ref="C275:C278"/>
    <mergeCell ref="C323:C325"/>
    <mergeCell ref="C326:C328"/>
    <mergeCell ref="C329:C331"/>
    <mergeCell ref="B332:B340"/>
    <mergeCell ref="C332:C335"/>
    <mergeCell ref="C336:C338"/>
    <mergeCell ref="C339:C340"/>
    <mergeCell ref="B219:B238"/>
    <mergeCell ref="C219:C224"/>
    <mergeCell ref="C225:C228"/>
    <mergeCell ref="C229:C233"/>
    <mergeCell ref="C234:C238"/>
    <mergeCell ref="A239:A300"/>
    <mergeCell ref="B239:B252"/>
    <mergeCell ref="C239:C241"/>
    <mergeCell ref="C242:C245"/>
    <mergeCell ref="C246:C247"/>
    <mergeCell ref="B279:B300"/>
    <mergeCell ref="C279:C283"/>
    <mergeCell ref="C284:C286"/>
    <mergeCell ref="C287:C291"/>
    <mergeCell ref="C292:C296"/>
    <mergeCell ref="C297:C300"/>
    <mergeCell ref="C248:C249"/>
    <mergeCell ref="C250:C252"/>
    <mergeCell ref="B253:B278"/>
    <mergeCell ref="C253:C256"/>
    <mergeCell ref="C257:C258"/>
    <mergeCell ref="C259:C261"/>
    <mergeCell ref="C262:C267"/>
    <mergeCell ref="C268:C270"/>
    <mergeCell ref="C205:C208"/>
    <mergeCell ref="C209:C210"/>
    <mergeCell ref="B211:B218"/>
    <mergeCell ref="C211:C214"/>
    <mergeCell ref="C215:C218"/>
    <mergeCell ref="B163:B210"/>
    <mergeCell ref="C163:C168"/>
    <mergeCell ref="C169:C172"/>
    <mergeCell ref="C173:C177"/>
    <mergeCell ref="C178:C182"/>
    <mergeCell ref="C183:C186"/>
    <mergeCell ref="C187:C191"/>
    <mergeCell ref="C192:C194"/>
    <mergeCell ref="C195:C196"/>
    <mergeCell ref="C197:C200"/>
    <mergeCell ref="C157:C159"/>
    <mergeCell ref="C160:C162"/>
    <mergeCell ref="B108:B132"/>
    <mergeCell ref="C108:C112"/>
    <mergeCell ref="C113:C117"/>
    <mergeCell ref="C118:C122"/>
    <mergeCell ref="C123:C127"/>
    <mergeCell ref="C128:C132"/>
    <mergeCell ref="C201:C204"/>
    <mergeCell ref="B77:B83"/>
    <mergeCell ref="C77:C79"/>
    <mergeCell ref="C80:C82"/>
    <mergeCell ref="A84:A238"/>
    <mergeCell ref="B84:B107"/>
    <mergeCell ref="C84:C89"/>
    <mergeCell ref="C90:C93"/>
    <mergeCell ref="C94:C98"/>
    <mergeCell ref="C99:C103"/>
    <mergeCell ref="C104:C107"/>
    <mergeCell ref="A2:A83"/>
    <mergeCell ref="B2:B29"/>
    <mergeCell ref="C2:C7"/>
    <mergeCell ref="C8:C13"/>
    <mergeCell ref="C14:C18"/>
    <mergeCell ref="C19:C21"/>
    <mergeCell ref="C22:C25"/>
    <mergeCell ref="C26:C29"/>
    <mergeCell ref="B133:B162"/>
    <mergeCell ref="C133:C137"/>
    <mergeCell ref="C138:C142"/>
    <mergeCell ref="C143:C147"/>
    <mergeCell ref="C148:C151"/>
    <mergeCell ref="C152:C156"/>
    <mergeCell ref="B58:B76"/>
    <mergeCell ref="C58:C62"/>
    <mergeCell ref="C63:C65"/>
    <mergeCell ref="C66:C68"/>
    <mergeCell ref="C69:C71"/>
    <mergeCell ref="C72:C74"/>
    <mergeCell ref="C75:C76"/>
    <mergeCell ref="C33:C34"/>
    <mergeCell ref="C35:C37"/>
    <mergeCell ref="C38:C39"/>
    <mergeCell ref="C40:C42"/>
    <mergeCell ref="B43:B57"/>
    <mergeCell ref="C43:C46"/>
    <mergeCell ref="C47:C50"/>
    <mergeCell ref="C51:C54"/>
    <mergeCell ref="C55:C57"/>
    <mergeCell ref="B30:B42"/>
    <mergeCell ref="C30:C32"/>
  </mergeCells>
  <pageMargins left="0.7" right="0.7" top="0.75" bottom="0.75" header="0.3" footer="0.3"/>
  <pageSetup paperSize="9" orientation="portrait" verticalDpi="300"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R1280"/>
  <sheetViews>
    <sheetView topLeftCell="D7" zoomScaleNormal="100" workbookViewId="0">
      <selection activeCell="F8" sqref="F8"/>
    </sheetView>
  </sheetViews>
  <sheetFormatPr defaultRowHeight="15" x14ac:dyDescent="0.25"/>
  <cols>
    <col min="2" max="2" width="8.28515625" customWidth="1"/>
    <col min="3" max="3" width="40.5703125" customWidth="1"/>
    <col min="4" max="4" width="8.85546875" customWidth="1"/>
    <col min="6" max="6" width="80.85546875" customWidth="1"/>
    <col min="7" max="7" width="19.140625" customWidth="1"/>
    <col min="8" max="8" width="19.42578125" bestFit="1" customWidth="1"/>
    <col min="10" max="10" width="13" bestFit="1" customWidth="1"/>
    <col min="13" max="14" width="9.140625" style="140"/>
  </cols>
  <sheetData>
    <row r="3" spans="1:14" s="2" customFormat="1" ht="12.75" x14ac:dyDescent="0.25">
      <c r="B3" s="205" t="s">
        <v>793</v>
      </c>
      <c r="C3" s="224" t="s">
        <v>794</v>
      </c>
      <c r="D3" s="221" t="s">
        <v>795</v>
      </c>
      <c r="E3" s="221"/>
      <c r="F3" s="205" t="s">
        <v>796</v>
      </c>
      <c r="G3" s="224" t="s">
        <v>797</v>
      </c>
      <c r="H3" s="205" t="s">
        <v>798</v>
      </c>
      <c r="I3" s="205" t="s">
        <v>799</v>
      </c>
      <c r="J3" s="205"/>
      <c r="K3" s="224" t="s">
        <v>800</v>
      </c>
      <c r="L3" s="205" t="s">
        <v>801</v>
      </c>
      <c r="M3" s="120" t="s">
        <v>802</v>
      </c>
      <c r="N3" s="119" t="s">
        <v>803</v>
      </c>
    </row>
    <row r="4" spans="1:14" s="2" customFormat="1" ht="12.75" x14ac:dyDescent="0.25">
      <c r="A4" s="2">
        <v>1</v>
      </c>
      <c r="B4" s="205"/>
      <c r="C4" s="224"/>
      <c r="D4" s="222"/>
      <c r="E4" s="222"/>
      <c r="F4" s="205"/>
      <c r="G4" s="224"/>
      <c r="H4" s="205"/>
      <c r="I4" s="5" t="s">
        <v>15</v>
      </c>
      <c r="J4" s="5" t="s">
        <v>804</v>
      </c>
      <c r="K4" s="224"/>
      <c r="L4" s="205"/>
      <c r="M4" s="120"/>
      <c r="N4" s="119"/>
    </row>
    <row r="5" spans="1:14" s="2" customFormat="1" ht="12.75" x14ac:dyDescent="0.25">
      <c r="B5" s="6">
        <v>1</v>
      </c>
      <c r="C5" s="14"/>
      <c r="D5" s="7"/>
      <c r="E5" s="148"/>
      <c r="F5" s="13" t="s">
        <v>805</v>
      </c>
      <c r="G5" s="14" t="s">
        <v>37</v>
      </c>
      <c r="H5" s="148" t="s">
        <v>26</v>
      </c>
      <c r="I5" s="68">
        <v>3</v>
      </c>
      <c r="J5" s="148" t="str">
        <f>IF(I5=0,"",(VLOOKUP(I5,[2]Cover!B$56:C$60,2,0)))</f>
        <v>Intermediate</v>
      </c>
      <c r="K5" s="15"/>
      <c r="L5" s="16"/>
      <c r="M5" s="120">
        <f>IF(J5="","",(VLOOKUP(H5,[2]Cover!A$48:C$51,2,0)))</f>
        <v>1</v>
      </c>
      <c r="N5" s="119" t="str">
        <f t="shared" ref="N5:N20" si="0">IF(H5="Not_Applicable","",G5)</f>
        <v>DE.CM</v>
      </c>
    </row>
    <row r="6" spans="1:14" s="2" customFormat="1" ht="38.25" x14ac:dyDescent="0.25">
      <c r="B6" s="6">
        <v>2</v>
      </c>
      <c r="C6" s="14"/>
      <c r="D6" s="148"/>
      <c r="E6" s="148"/>
      <c r="F6" s="13" t="s">
        <v>806</v>
      </c>
      <c r="G6" s="14" t="s">
        <v>13</v>
      </c>
      <c r="H6" s="148" t="s">
        <v>23</v>
      </c>
      <c r="I6" s="68">
        <v>2</v>
      </c>
      <c r="J6" s="148" t="str">
        <f>IF(I6=0,"",(VLOOKUP(I6,[2]Cover!B$56:C$60,2,0)))</f>
        <v>Evolving</v>
      </c>
      <c r="K6" s="15"/>
      <c r="L6" s="16"/>
      <c r="M6" s="120">
        <f>IF(J6="","",(VLOOKUP(H6,[2]Cover!A$48:C$51,2,0)))</f>
        <v>0.5</v>
      </c>
      <c r="N6" s="119" t="str">
        <f t="shared" si="0"/>
        <v>ID.RM</v>
      </c>
    </row>
    <row r="7" spans="1:14" s="2" customFormat="1" ht="25.5" x14ac:dyDescent="0.25">
      <c r="B7" s="6">
        <v>3</v>
      </c>
      <c r="C7" s="14"/>
      <c r="D7" s="148"/>
      <c r="E7" s="148"/>
      <c r="F7" s="13" t="s">
        <v>807</v>
      </c>
      <c r="G7" s="14" t="s">
        <v>11</v>
      </c>
      <c r="H7" s="148" t="s">
        <v>26</v>
      </c>
      <c r="I7" s="69">
        <v>2</v>
      </c>
      <c r="J7" s="148" t="str">
        <f>IF(I7=0,"",(VLOOKUP(I7,[2]Cover!B$56:C$60,2,0)))</f>
        <v>Evolving</v>
      </c>
      <c r="K7" s="15"/>
      <c r="L7" s="16"/>
      <c r="M7" s="120">
        <f>IF(J7="","",(VLOOKUP(H7,[2]Cover!A$48:C$51,2,0)))</f>
        <v>1</v>
      </c>
      <c r="N7" s="119" t="str">
        <f t="shared" si="0"/>
        <v>ID.RA</v>
      </c>
    </row>
    <row r="8" spans="1:14" s="2" customFormat="1" ht="25.5" x14ac:dyDescent="0.25">
      <c r="B8" s="6">
        <v>4</v>
      </c>
      <c r="C8" s="14"/>
      <c r="D8" s="148"/>
      <c r="E8" s="148"/>
      <c r="F8" s="13" t="s">
        <v>808</v>
      </c>
      <c r="G8" s="14" t="s">
        <v>37</v>
      </c>
      <c r="H8" s="148" t="s">
        <v>26</v>
      </c>
      <c r="I8" s="69">
        <v>2</v>
      </c>
      <c r="J8" s="148" t="str">
        <f>IF(I8=0,"",(VLOOKUP(I8,[2]Cover!B$56:C$60,2,0)))</f>
        <v>Evolving</v>
      </c>
      <c r="K8" s="15"/>
      <c r="L8" s="16"/>
      <c r="M8" s="120">
        <f>IF(J8="","",(VLOOKUP(H8,[2]Cover!A$48:C$51,2,0)))</f>
        <v>1</v>
      </c>
      <c r="N8" s="119" t="str">
        <f t="shared" si="0"/>
        <v>DE.CM</v>
      </c>
    </row>
    <row r="9" spans="1:14" s="2" customFormat="1" ht="25.5" x14ac:dyDescent="0.25">
      <c r="B9" s="6">
        <v>5</v>
      </c>
      <c r="C9" s="14"/>
      <c r="D9" s="148"/>
      <c r="E9" s="148"/>
      <c r="F9" s="13" t="s">
        <v>809</v>
      </c>
      <c r="G9" s="14" t="s">
        <v>27</v>
      </c>
      <c r="H9" s="148" t="s">
        <v>26</v>
      </c>
      <c r="I9" s="69">
        <v>2</v>
      </c>
      <c r="J9" s="148" t="str">
        <f>IF(I9=0,"",(VLOOKUP(I9,[2]Cover!B$56:C$60,2,0)))</f>
        <v>Evolving</v>
      </c>
      <c r="K9" s="15"/>
      <c r="L9" s="16"/>
      <c r="M9" s="120">
        <f>IF(J9="","",(VLOOKUP(H9,[2]Cover!A$48:C$51,2,0)))</f>
        <v>1</v>
      </c>
      <c r="N9" s="119" t="str">
        <f t="shared" si="0"/>
        <v>PR.IP</v>
      </c>
    </row>
    <row r="10" spans="1:14" s="2" customFormat="1" ht="25.5" x14ac:dyDescent="0.25">
      <c r="B10" s="6">
        <v>6</v>
      </c>
      <c r="C10" s="14"/>
      <c r="D10" s="148"/>
      <c r="E10" s="148"/>
      <c r="F10" s="13" t="s">
        <v>810</v>
      </c>
      <c r="G10" s="14" t="s">
        <v>37</v>
      </c>
      <c r="H10" s="148" t="s">
        <v>26</v>
      </c>
      <c r="I10" s="69">
        <v>2</v>
      </c>
      <c r="J10" s="148" t="str">
        <f>IF(I10=0,"",(VLOOKUP(I10,[2]Cover!B$56:C$60,2,0)))</f>
        <v>Evolving</v>
      </c>
      <c r="K10" s="15"/>
      <c r="L10" s="16"/>
      <c r="M10" s="120">
        <f>IF(J10="","",(VLOOKUP(H10,[2]Cover!A$48:C$51,2,0)))</f>
        <v>1</v>
      </c>
      <c r="N10" s="119" t="str">
        <f t="shared" si="0"/>
        <v>DE.CM</v>
      </c>
    </row>
    <row r="11" spans="1:14" s="2" customFormat="1" ht="12.75" x14ac:dyDescent="0.25">
      <c r="B11" s="6">
        <v>7</v>
      </c>
      <c r="C11" s="14"/>
      <c r="D11" s="148"/>
      <c r="E11" s="148"/>
      <c r="F11" s="13" t="s">
        <v>811</v>
      </c>
      <c r="G11" s="14" t="s">
        <v>37</v>
      </c>
      <c r="H11" s="148" t="s">
        <v>26</v>
      </c>
      <c r="I11" s="69">
        <v>2</v>
      </c>
      <c r="J11" s="148" t="str">
        <f>IF(I11=0,"",(VLOOKUP(I11,[2]Cover!B$56:C$60,2,0)))</f>
        <v>Evolving</v>
      </c>
      <c r="K11" s="15"/>
      <c r="L11" s="16"/>
      <c r="M11" s="120">
        <f>IF(J11="","",(VLOOKUP(H11,[2]Cover!A$48:C$51,2,0)))</f>
        <v>1</v>
      </c>
      <c r="N11" s="119" t="str">
        <f t="shared" si="0"/>
        <v>DE.CM</v>
      </c>
    </row>
    <row r="12" spans="1:14" s="2" customFormat="1" ht="12.75" x14ac:dyDescent="0.25">
      <c r="B12" s="6">
        <v>8</v>
      </c>
      <c r="C12" s="14"/>
      <c r="D12" s="148"/>
      <c r="E12" s="148"/>
      <c r="F12" s="13" t="s">
        <v>812</v>
      </c>
      <c r="G12" s="14" t="s">
        <v>37</v>
      </c>
      <c r="H12" s="148" t="s">
        <v>26</v>
      </c>
      <c r="I12" s="69">
        <v>2</v>
      </c>
      <c r="J12" s="148" t="str">
        <f>IF(I12=0,"",(VLOOKUP(I12,[2]Cover!B$56:C$60,2,0)))</f>
        <v>Evolving</v>
      </c>
      <c r="K12" s="15"/>
      <c r="L12" s="16"/>
      <c r="M12" s="120">
        <f>IF(J12="","",(VLOOKUP(H12,[2]Cover!A$48:C$51,2,0)))</f>
        <v>1</v>
      </c>
      <c r="N12" s="119" t="str">
        <f t="shared" si="0"/>
        <v>DE.CM</v>
      </c>
    </row>
    <row r="13" spans="1:14" s="2" customFormat="1" ht="12.75" x14ac:dyDescent="0.25">
      <c r="B13" s="6">
        <v>9</v>
      </c>
      <c r="C13" s="14"/>
      <c r="D13" s="148"/>
      <c r="E13" s="148"/>
      <c r="F13" s="13" t="s">
        <v>813</v>
      </c>
      <c r="G13" s="14" t="s">
        <v>35</v>
      </c>
      <c r="H13" s="148" t="s">
        <v>26</v>
      </c>
      <c r="I13" s="69">
        <v>2</v>
      </c>
      <c r="J13" s="148" t="str">
        <f>IF(I13=0,"",(VLOOKUP(I13,[2]Cover!B$56:C$60,2,0)))</f>
        <v>Evolving</v>
      </c>
      <c r="K13" s="15"/>
      <c r="L13" s="16"/>
      <c r="M13" s="120">
        <f>IF(J13="","",(VLOOKUP(H13,[2]Cover!A$48:C$51,2,0)))</f>
        <v>1</v>
      </c>
      <c r="N13" s="119" t="str">
        <f t="shared" si="0"/>
        <v>DE.AE</v>
      </c>
    </row>
    <row r="14" spans="1:14" s="2" customFormat="1" ht="12.75" x14ac:dyDescent="0.25">
      <c r="B14" s="6">
        <v>10</v>
      </c>
      <c r="C14" s="14"/>
      <c r="D14" s="148"/>
      <c r="E14" s="148"/>
      <c r="F14" s="13" t="s">
        <v>814</v>
      </c>
      <c r="G14" s="14" t="s">
        <v>35</v>
      </c>
      <c r="H14" s="148" t="s">
        <v>26</v>
      </c>
      <c r="I14" s="69">
        <v>2</v>
      </c>
      <c r="J14" s="148" t="str">
        <f>IF(I14=0,"",(VLOOKUP(I14,[2]Cover!B$56:C$60,2,0)))</f>
        <v>Evolving</v>
      </c>
      <c r="K14" s="15"/>
      <c r="L14" s="16"/>
      <c r="M14" s="120">
        <f>IF(J14="","",(VLOOKUP(H14,[2]Cover!A$48:C$51,2,0)))</f>
        <v>1</v>
      </c>
      <c r="N14" s="119" t="str">
        <f t="shared" si="0"/>
        <v>DE.AE</v>
      </c>
    </row>
    <row r="15" spans="1:14" s="2" customFormat="1" ht="12.75" x14ac:dyDescent="0.25">
      <c r="B15" s="6">
        <v>11</v>
      </c>
      <c r="C15" s="14"/>
      <c r="D15" s="148"/>
      <c r="E15" s="148"/>
      <c r="F15" s="13" t="s">
        <v>815</v>
      </c>
      <c r="G15" s="14" t="s">
        <v>37</v>
      </c>
      <c r="H15" s="148" t="s">
        <v>26</v>
      </c>
      <c r="I15" s="69">
        <v>2</v>
      </c>
      <c r="J15" s="148" t="str">
        <f>IF(I15=0,"",(VLOOKUP(I15,[2]Cover!B$56:C$60,2,0)))</f>
        <v>Evolving</v>
      </c>
      <c r="K15" s="15"/>
      <c r="L15" s="16"/>
      <c r="M15" s="120">
        <f>IF(J15="","",(VLOOKUP(H15,[2]Cover!A$48:C$51,2,0)))</f>
        <v>1</v>
      </c>
      <c r="N15" s="119" t="str">
        <f t="shared" si="0"/>
        <v>DE.CM</v>
      </c>
    </row>
    <row r="16" spans="1:14" s="2" customFormat="1" ht="25.5" x14ac:dyDescent="0.25">
      <c r="B16" s="6">
        <v>12</v>
      </c>
      <c r="C16" s="14"/>
      <c r="D16" s="148"/>
      <c r="E16" s="148"/>
      <c r="F16" s="13" t="s">
        <v>816</v>
      </c>
      <c r="G16" s="14" t="s">
        <v>24</v>
      </c>
      <c r="H16" s="148" t="s">
        <v>26</v>
      </c>
      <c r="I16" s="69">
        <v>2</v>
      </c>
      <c r="J16" s="148" t="str">
        <f>IF(I16=0,"",(VLOOKUP(I16,[2]Cover!B$56:C$60,2,0)))</f>
        <v>Evolving</v>
      </c>
      <c r="K16" s="15"/>
      <c r="L16" s="16"/>
      <c r="M16" s="120">
        <f>IF(J16="","",(VLOOKUP(H16,[2]Cover!A$48:C$51,2,0)))</f>
        <v>1</v>
      </c>
      <c r="N16" s="119" t="str">
        <f t="shared" si="0"/>
        <v>PR.DS</v>
      </c>
    </row>
    <row r="17" spans="1:14" s="2" customFormat="1" ht="25.5" x14ac:dyDescent="0.25">
      <c r="B17" s="6">
        <v>13</v>
      </c>
      <c r="C17" s="14"/>
      <c r="D17" s="148"/>
      <c r="E17" s="148"/>
      <c r="F17" s="13" t="s">
        <v>817</v>
      </c>
      <c r="G17" s="14" t="s">
        <v>35</v>
      </c>
      <c r="H17" s="148" t="s">
        <v>26</v>
      </c>
      <c r="I17" s="69">
        <v>2</v>
      </c>
      <c r="J17" s="148" t="str">
        <f>IF(I17=0,"",(VLOOKUP(I17,[2]Cover!B$56:C$60,2,0)))</f>
        <v>Evolving</v>
      </c>
      <c r="K17" s="15"/>
      <c r="L17" s="16"/>
      <c r="M17" s="120">
        <f>IF(J17="","",(VLOOKUP(H17,[2]Cover!A$48:C$51,2,0)))</f>
        <v>1</v>
      </c>
      <c r="N17" s="119" t="str">
        <f t="shared" si="0"/>
        <v>DE.AE</v>
      </c>
    </row>
    <row r="18" spans="1:14" s="2" customFormat="1" ht="25.5" x14ac:dyDescent="0.25">
      <c r="B18" s="6">
        <v>14</v>
      </c>
      <c r="C18" s="14"/>
      <c r="D18" s="148"/>
      <c r="E18" s="148"/>
      <c r="F18" s="13" t="s">
        <v>818</v>
      </c>
      <c r="G18" s="14" t="s">
        <v>5</v>
      </c>
      <c r="H18" s="148" t="s">
        <v>26</v>
      </c>
      <c r="I18" s="69">
        <v>3</v>
      </c>
      <c r="J18" s="148" t="str">
        <f>IF(I18=0,"",(VLOOKUP(I18,[2]Cover!B$56:C$60,2,0)))</f>
        <v>Intermediate</v>
      </c>
      <c r="K18" s="15"/>
      <c r="L18" s="16"/>
      <c r="M18" s="120">
        <f>IF(J18="","",(VLOOKUP(H18,[2]Cover!A$48:C$51,2,0)))</f>
        <v>1</v>
      </c>
      <c r="N18" s="119" t="str">
        <f t="shared" si="0"/>
        <v>ID.AM</v>
      </c>
    </row>
    <row r="19" spans="1:14" s="2" customFormat="1" ht="25.5" x14ac:dyDescent="0.25">
      <c r="B19" s="6">
        <v>15</v>
      </c>
      <c r="C19" s="14"/>
      <c r="D19" s="148"/>
      <c r="E19" s="148"/>
      <c r="F19" s="13" t="s">
        <v>819</v>
      </c>
      <c r="G19" s="14" t="s">
        <v>27</v>
      </c>
      <c r="H19" s="148" t="s">
        <v>26</v>
      </c>
      <c r="I19" s="69">
        <v>2</v>
      </c>
      <c r="J19" s="148" t="str">
        <f>IF(I19=0,"",(VLOOKUP(I19,[2]Cover!B$56:C$60,2,0)))</f>
        <v>Evolving</v>
      </c>
      <c r="K19" s="15"/>
      <c r="L19" s="16"/>
      <c r="M19" s="120">
        <f>IF(J19="","",(VLOOKUP(H19,[2]Cover!A$48:C$51,2,0)))</f>
        <v>1</v>
      </c>
      <c r="N19" s="119" t="str">
        <f t="shared" si="0"/>
        <v>PR.IP</v>
      </c>
    </row>
    <row r="20" spans="1:14" s="2" customFormat="1" ht="25.5" x14ac:dyDescent="0.25">
      <c r="B20" s="6">
        <v>16</v>
      </c>
      <c r="C20" s="14"/>
      <c r="D20" s="148"/>
      <c r="E20" s="148"/>
      <c r="F20" s="13" t="s">
        <v>820</v>
      </c>
      <c r="G20" s="14" t="s">
        <v>44</v>
      </c>
      <c r="H20" s="148" t="s">
        <v>26</v>
      </c>
      <c r="I20" s="69">
        <v>2</v>
      </c>
      <c r="J20" s="148" t="str">
        <f>IF(I20=0,"",(VLOOKUP(I20,[2]Cover!B$56:C$60,2,0)))</f>
        <v>Evolving</v>
      </c>
      <c r="K20" s="15"/>
      <c r="L20" s="16"/>
      <c r="M20" s="120">
        <f>IF(J20="","",(VLOOKUP(H20,[2]Cover!A$48:C$51,2,0)))</f>
        <v>1</v>
      </c>
      <c r="N20" s="119" t="str">
        <f t="shared" si="0"/>
        <v>RS.CO</v>
      </c>
    </row>
    <row r="21" spans="1:14" s="2" customFormat="1" ht="12.75" x14ac:dyDescent="0.25">
      <c r="A21" s="2">
        <v>2</v>
      </c>
      <c r="B21" s="6">
        <v>17</v>
      </c>
      <c r="C21" s="9"/>
      <c r="D21" s="9"/>
      <c r="E21" s="7"/>
      <c r="F21" s="8" t="s">
        <v>821</v>
      </c>
      <c r="G21" s="7" t="s">
        <v>32</v>
      </c>
      <c r="H21" s="148" t="s">
        <v>20</v>
      </c>
      <c r="I21" s="7">
        <v>1</v>
      </c>
      <c r="J21" s="7" t="str">
        <f>IF(I21=0,"",(VLOOKUP(I21,[2]Cover!B$56:C$60,2,0)))</f>
        <v>Baseline</v>
      </c>
      <c r="K21" s="10"/>
      <c r="L21" s="11"/>
      <c r="M21" s="120">
        <f>IF(J21="","",(VLOOKUP(H21,[2]Cover!A$48:C$51,2,0)))</f>
        <v>0</v>
      </c>
      <c r="N21" s="119" t="str">
        <f t="shared" ref="N21:N67" si="1">IF(H21="Not_Applicable","",G21)</f>
        <v>PR.PT</v>
      </c>
    </row>
    <row r="22" spans="1:14" s="2" customFormat="1" ht="25.5" x14ac:dyDescent="0.25">
      <c r="B22" s="6">
        <v>18</v>
      </c>
      <c r="C22" s="14"/>
      <c r="D22" s="14"/>
      <c r="E22" s="148"/>
      <c r="F22" s="13" t="s">
        <v>822</v>
      </c>
      <c r="G22" s="148" t="s">
        <v>35</v>
      </c>
      <c r="H22" s="148" t="s">
        <v>20</v>
      </c>
      <c r="I22" s="148">
        <v>1</v>
      </c>
      <c r="J22" s="7" t="str">
        <f>IF(I22=0,"",(VLOOKUP(I22,[2]Cover!B$56:C$60,2,0)))</f>
        <v>Baseline</v>
      </c>
      <c r="K22" s="15"/>
      <c r="L22" s="16"/>
      <c r="M22" s="120">
        <f>IF(J22="","",(VLOOKUP(H22,[2]Cover!A$48:C$51,2,0)))</f>
        <v>0</v>
      </c>
      <c r="N22" s="119" t="str">
        <f t="shared" si="1"/>
        <v>DE.AE</v>
      </c>
    </row>
    <row r="23" spans="1:14" s="2" customFormat="1" ht="38.25" x14ac:dyDescent="0.25">
      <c r="B23" s="6">
        <v>19</v>
      </c>
      <c r="C23" s="14"/>
      <c r="D23" s="14"/>
      <c r="E23" s="148"/>
      <c r="F23" s="13" t="s">
        <v>823</v>
      </c>
      <c r="G23" s="148" t="s">
        <v>35</v>
      </c>
      <c r="H23" s="148" t="s">
        <v>23</v>
      </c>
      <c r="I23" s="148">
        <v>1</v>
      </c>
      <c r="J23" s="7" t="str">
        <f>IF(I23=0,"",(VLOOKUP(I23,[2]Cover!B$56:C$60,2,0)))</f>
        <v>Baseline</v>
      </c>
      <c r="K23" s="15"/>
      <c r="L23" s="16"/>
      <c r="M23" s="120">
        <f>IF(J23="","",(VLOOKUP(H23,[2]Cover!A$48:C$51,2,0)))</f>
        <v>0.5</v>
      </c>
      <c r="N23" s="119" t="str">
        <f t="shared" si="1"/>
        <v>DE.AE</v>
      </c>
    </row>
    <row r="24" spans="1:14" s="2" customFormat="1" ht="51" x14ac:dyDescent="0.25">
      <c r="B24" s="6">
        <v>20</v>
      </c>
      <c r="C24" s="14"/>
      <c r="D24" s="14"/>
      <c r="E24" s="148"/>
      <c r="F24" s="13" t="s">
        <v>824</v>
      </c>
      <c r="G24" s="148" t="s">
        <v>35</v>
      </c>
      <c r="H24" s="148" t="s">
        <v>20</v>
      </c>
      <c r="I24" s="148">
        <v>1</v>
      </c>
      <c r="J24" s="7" t="str">
        <f>IF(I24=0,"",(VLOOKUP(I24,[2]Cover!B$56:C$60,2,0)))</f>
        <v>Baseline</v>
      </c>
      <c r="K24" s="15"/>
      <c r="L24" s="16"/>
      <c r="M24" s="120">
        <f>IF(J24="","",(VLOOKUP(H24,[2]Cover!A$48:C$51,2,0)))</f>
        <v>0</v>
      </c>
      <c r="N24" s="119" t="str">
        <f t="shared" si="1"/>
        <v>DE.AE</v>
      </c>
    </row>
    <row r="25" spans="1:14" s="2" customFormat="1" ht="25.5" x14ac:dyDescent="0.25">
      <c r="B25" s="6">
        <v>21</v>
      </c>
      <c r="C25" s="14"/>
      <c r="D25" s="14"/>
      <c r="E25" s="148"/>
      <c r="F25" s="13" t="s">
        <v>825</v>
      </c>
      <c r="G25" s="148" t="s">
        <v>35</v>
      </c>
      <c r="H25" s="148" t="s">
        <v>26</v>
      </c>
      <c r="I25" s="148">
        <v>3</v>
      </c>
      <c r="J25" s="7" t="str">
        <f>IF(I25=0,"",(VLOOKUP(I25,[2]Cover!B$56:C$60,2,0)))</f>
        <v>Intermediate</v>
      </c>
      <c r="K25" s="15"/>
      <c r="L25" s="16"/>
      <c r="M25" s="120">
        <f>IF(J25="","",(VLOOKUP(H25,[2]Cover!A$48:C$51,2,0)))</f>
        <v>1</v>
      </c>
      <c r="N25" s="119" t="str">
        <f t="shared" si="1"/>
        <v>DE.AE</v>
      </c>
    </row>
    <row r="26" spans="1:14" s="2" customFormat="1" ht="12.75" x14ac:dyDescent="0.25">
      <c r="B26" s="6">
        <v>22</v>
      </c>
      <c r="C26" s="14"/>
      <c r="D26" s="14"/>
      <c r="E26" s="148"/>
      <c r="F26" s="13" t="s">
        <v>684</v>
      </c>
      <c r="G26" s="148" t="s">
        <v>35</v>
      </c>
      <c r="H26" s="148" t="s">
        <v>23</v>
      </c>
      <c r="I26" s="148">
        <v>2</v>
      </c>
      <c r="J26" s="148" t="str">
        <f>IF(I26=0,"",(VLOOKUP(I26,[2]Cover!B$56:C$60,2,0)))</f>
        <v>Evolving</v>
      </c>
      <c r="K26" s="15"/>
      <c r="L26" s="16"/>
      <c r="M26" s="120">
        <f>IF(J26="","",(VLOOKUP(H26,[2]Cover!A$48:C$51,2,0)))</f>
        <v>0.5</v>
      </c>
      <c r="N26" s="119" t="str">
        <f t="shared" si="1"/>
        <v>DE.AE</v>
      </c>
    </row>
    <row r="27" spans="1:14" s="2" customFormat="1" ht="25.5" x14ac:dyDescent="0.25">
      <c r="B27" s="6">
        <v>23</v>
      </c>
      <c r="C27" s="14"/>
      <c r="D27" s="14"/>
      <c r="E27" s="148"/>
      <c r="F27" s="13" t="s">
        <v>692</v>
      </c>
      <c r="G27" s="148" t="s">
        <v>35</v>
      </c>
      <c r="H27" s="148" t="s">
        <v>20</v>
      </c>
      <c r="I27" s="148">
        <v>1</v>
      </c>
      <c r="J27" s="148" t="str">
        <f>IF(I27=0,"",(VLOOKUP(I27,[2]Cover!B$56:C$60,2,0)))</f>
        <v>Baseline</v>
      </c>
      <c r="K27" s="15"/>
      <c r="L27" s="16"/>
      <c r="M27" s="120">
        <f>IF(J27="","",(VLOOKUP(H27,[2]Cover!A$48:C$51,2,0)))</f>
        <v>0</v>
      </c>
      <c r="N27" s="119" t="str">
        <f t="shared" si="1"/>
        <v>DE.AE</v>
      </c>
    </row>
    <row r="28" spans="1:14" s="2" customFormat="1" ht="25.5" x14ac:dyDescent="0.25">
      <c r="B28" s="6">
        <v>24</v>
      </c>
      <c r="C28" s="14"/>
      <c r="D28" s="14"/>
      <c r="E28" s="148"/>
      <c r="F28" s="13" t="s">
        <v>693</v>
      </c>
      <c r="G28" s="148" t="s">
        <v>35</v>
      </c>
      <c r="H28" s="148" t="s">
        <v>20</v>
      </c>
      <c r="I28" s="148">
        <v>1</v>
      </c>
      <c r="J28" s="148" t="str">
        <f>IF(I28=0,"",(VLOOKUP(I28,[2]Cover!B$56:C$60,2,0)))</f>
        <v>Baseline</v>
      </c>
      <c r="K28" s="15"/>
      <c r="L28" s="16"/>
      <c r="M28" s="120">
        <f>IF(J28="","",(VLOOKUP(H28,[2]Cover!A$48:C$51,2,0)))</f>
        <v>0</v>
      </c>
      <c r="N28" s="119" t="str">
        <f t="shared" si="1"/>
        <v>DE.AE</v>
      </c>
    </row>
    <row r="29" spans="1:14" s="2" customFormat="1" ht="12.75" x14ac:dyDescent="0.25">
      <c r="B29" s="6">
        <v>25</v>
      </c>
      <c r="C29" s="14"/>
      <c r="D29" s="14"/>
      <c r="E29" s="148"/>
      <c r="F29" s="13" t="s">
        <v>694</v>
      </c>
      <c r="G29" s="148" t="s">
        <v>35</v>
      </c>
      <c r="H29" s="148" t="s">
        <v>20</v>
      </c>
      <c r="I29" s="148">
        <v>1</v>
      </c>
      <c r="J29" s="148" t="str">
        <f>IF(I29=0,"",(VLOOKUP(I29,[2]Cover!B$56:C$60,2,0)))</f>
        <v>Baseline</v>
      </c>
      <c r="K29" s="15"/>
      <c r="L29" s="16"/>
      <c r="M29" s="120">
        <f>IF(J29="","",(VLOOKUP(H29,[2]Cover!A$48:C$51,2,0)))</f>
        <v>0</v>
      </c>
      <c r="N29" s="119" t="str">
        <f t="shared" si="1"/>
        <v>DE.AE</v>
      </c>
    </row>
    <row r="30" spans="1:14" s="2" customFormat="1" ht="12.75" x14ac:dyDescent="0.25">
      <c r="B30" s="6">
        <v>26</v>
      </c>
      <c r="C30" s="14"/>
      <c r="D30" s="14"/>
      <c r="E30" s="148"/>
      <c r="F30" s="13" t="s">
        <v>768</v>
      </c>
      <c r="G30" s="148" t="s">
        <v>35</v>
      </c>
      <c r="H30" s="148" t="s">
        <v>20</v>
      </c>
      <c r="I30" s="148">
        <v>1</v>
      </c>
      <c r="J30" s="148" t="str">
        <f>IF(I30=0,"",(VLOOKUP(I30,[2]Cover!B$56:C$60,2,0)))</f>
        <v>Baseline</v>
      </c>
      <c r="K30" s="15"/>
      <c r="L30" s="16"/>
      <c r="M30" s="120">
        <f>IF(J30="","",(VLOOKUP(H30,[2]Cover!A$48:C$51,2,0)))</f>
        <v>0</v>
      </c>
      <c r="N30" s="119" t="str">
        <f t="shared" si="1"/>
        <v>DE.AE</v>
      </c>
    </row>
    <row r="31" spans="1:14" s="2" customFormat="1" ht="25.5" x14ac:dyDescent="0.25">
      <c r="B31" s="6">
        <v>27</v>
      </c>
      <c r="C31" s="14"/>
      <c r="D31" s="14"/>
      <c r="E31" s="148"/>
      <c r="F31" s="13" t="s">
        <v>769</v>
      </c>
      <c r="G31" s="148" t="s">
        <v>35</v>
      </c>
      <c r="H31" s="148" t="s">
        <v>20</v>
      </c>
      <c r="I31" s="148">
        <v>1</v>
      </c>
      <c r="J31" s="148" t="str">
        <f>IF(I31=0,"",(VLOOKUP(I31,[2]Cover!B$56:C$60,2,0)))</f>
        <v>Baseline</v>
      </c>
      <c r="K31" s="15"/>
      <c r="L31" s="16"/>
      <c r="M31" s="120">
        <f>IF(J31="","",(VLOOKUP(H31,[2]Cover!A$48:C$51,2,0)))</f>
        <v>0</v>
      </c>
      <c r="N31" s="119" t="str">
        <f t="shared" si="1"/>
        <v>DE.AE</v>
      </c>
    </row>
    <row r="32" spans="1:14" s="2" customFormat="1" ht="12.75" x14ac:dyDescent="0.25">
      <c r="B32" s="6">
        <v>28</v>
      </c>
      <c r="C32" s="14"/>
      <c r="D32" s="14"/>
      <c r="E32" s="148"/>
      <c r="F32" s="13" t="s">
        <v>770</v>
      </c>
      <c r="G32" s="148" t="s">
        <v>35</v>
      </c>
      <c r="H32" s="148" t="s">
        <v>20</v>
      </c>
      <c r="I32" s="148">
        <v>1</v>
      </c>
      <c r="J32" s="148" t="str">
        <f>IF(I32=0,"",(VLOOKUP(I32,[2]Cover!B$56:C$60,2,0)))</f>
        <v>Baseline</v>
      </c>
      <c r="K32" s="15"/>
      <c r="L32" s="16"/>
      <c r="M32" s="120">
        <f>IF(J32="","",(VLOOKUP(H32,[2]Cover!A$48:C$51,2,0)))</f>
        <v>0</v>
      </c>
      <c r="N32" s="119" t="str">
        <f t="shared" si="1"/>
        <v>DE.AE</v>
      </c>
    </row>
    <row r="33" spans="2:14" s="2" customFormat="1" ht="12.75" x14ac:dyDescent="0.25">
      <c r="B33" s="6">
        <v>29</v>
      </c>
      <c r="C33" s="14"/>
      <c r="D33" s="14"/>
      <c r="E33" s="148"/>
      <c r="F33" s="13" t="s">
        <v>771</v>
      </c>
      <c r="G33" s="148" t="s">
        <v>35</v>
      </c>
      <c r="H33" s="148" t="s">
        <v>20</v>
      </c>
      <c r="I33" s="148">
        <v>1</v>
      </c>
      <c r="J33" s="148" t="str">
        <f>IF(I33=0,"",(VLOOKUP(I33,[2]Cover!B$56:C$60,2,0)))</f>
        <v>Baseline</v>
      </c>
      <c r="K33" s="15"/>
      <c r="L33" s="16"/>
      <c r="M33" s="120">
        <f>IF(J33="","",(VLOOKUP(H33,[2]Cover!A$48:C$51,2,0)))</f>
        <v>0</v>
      </c>
      <c r="N33" s="119" t="str">
        <f t="shared" si="1"/>
        <v>DE.AE</v>
      </c>
    </row>
    <row r="34" spans="2:14" s="2" customFormat="1" ht="12.75" x14ac:dyDescent="0.25">
      <c r="B34" s="6">
        <v>30</v>
      </c>
      <c r="C34" s="14"/>
      <c r="D34" s="14"/>
      <c r="E34" s="148"/>
      <c r="F34" s="13" t="s">
        <v>772</v>
      </c>
      <c r="G34" s="148" t="s">
        <v>35</v>
      </c>
      <c r="H34" s="148" t="s">
        <v>20</v>
      </c>
      <c r="I34" s="148">
        <v>1</v>
      </c>
      <c r="J34" s="148" t="str">
        <f>IF(I34=0,"",(VLOOKUP(I34,[2]Cover!B$56:C$60,2,0)))</f>
        <v>Baseline</v>
      </c>
      <c r="K34" s="15"/>
      <c r="L34" s="16"/>
      <c r="M34" s="120">
        <f>IF(J34="","",(VLOOKUP(H34,[2]Cover!A$48:C$51,2,0)))</f>
        <v>0</v>
      </c>
      <c r="N34" s="119" t="str">
        <f t="shared" si="1"/>
        <v>DE.AE</v>
      </c>
    </row>
    <row r="35" spans="2:14" s="2" customFormat="1" ht="38.25" x14ac:dyDescent="0.25">
      <c r="B35" s="6">
        <v>31</v>
      </c>
      <c r="C35" s="14"/>
      <c r="D35" s="14"/>
      <c r="E35" s="148"/>
      <c r="F35" s="13" t="s">
        <v>826</v>
      </c>
      <c r="G35" s="148" t="s">
        <v>35</v>
      </c>
      <c r="H35" s="148" t="s">
        <v>20</v>
      </c>
      <c r="I35" s="148">
        <v>1</v>
      </c>
      <c r="J35" s="148" t="str">
        <f>IF(I35=0,"",(VLOOKUP(I35,[2]Cover!B$56:C$60,2,0)))</f>
        <v>Baseline</v>
      </c>
      <c r="K35" s="15"/>
      <c r="L35" s="16"/>
      <c r="M35" s="120">
        <f>IF(J35="","",(VLOOKUP(H35,[2]Cover!A$48:C$51,2,0)))</f>
        <v>0</v>
      </c>
      <c r="N35" s="119" t="str">
        <f t="shared" si="1"/>
        <v>DE.AE</v>
      </c>
    </row>
    <row r="36" spans="2:14" s="2" customFormat="1" ht="38.25" x14ac:dyDescent="0.25">
      <c r="B36" s="6">
        <v>32</v>
      </c>
      <c r="C36" s="14"/>
      <c r="D36" s="14"/>
      <c r="E36" s="148"/>
      <c r="F36" s="13" t="s">
        <v>827</v>
      </c>
      <c r="G36" s="148" t="s">
        <v>35</v>
      </c>
      <c r="H36" s="148" t="s">
        <v>20</v>
      </c>
      <c r="I36" s="148">
        <v>1</v>
      </c>
      <c r="J36" s="148" t="str">
        <f>IF(I36=0,"",(VLOOKUP(I36,[2]Cover!B$56:C$60,2,0)))</f>
        <v>Baseline</v>
      </c>
      <c r="K36" s="15"/>
      <c r="L36" s="16"/>
      <c r="M36" s="120">
        <f>IF(J36="","",(VLOOKUP(H36,[2]Cover!A$48:C$51,2,0)))</f>
        <v>0</v>
      </c>
      <c r="N36" s="119" t="str">
        <f t="shared" si="1"/>
        <v>DE.AE</v>
      </c>
    </row>
    <row r="37" spans="2:14" s="2" customFormat="1" ht="12.75" x14ac:dyDescent="0.25">
      <c r="B37" s="6">
        <v>33</v>
      </c>
      <c r="C37" s="14"/>
      <c r="D37" s="14"/>
      <c r="E37" s="148"/>
      <c r="F37" s="13" t="s">
        <v>828</v>
      </c>
      <c r="G37" s="148" t="s">
        <v>35</v>
      </c>
      <c r="H37" s="148" t="s">
        <v>20</v>
      </c>
      <c r="I37" s="148">
        <v>1</v>
      </c>
      <c r="J37" s="148" t="str">
        <f>IF(I37=0,"",(VLOOKUP(I37,[2]Cover!B$56:C$60,2,0)))</f>
        <v>Baseline</v>
      </c>
      <c r="K37" s="15"/>
      <c r="L37" s="16"/>
      <c r="M37" s="120">
        <f>IF(J37="","",(VLOOKUP(H37,[2]Cover!A$48:C$51,2,0)))</f>
        <v>0</v>
      </c>
      <c r="N37" s="119" t="str">
        <f t="shared" si="1"/>
        <v>DE.AE</v>
      </c>
    </row>
    <row r="38" spans="2:14" s="2" customFormat="1" ht="25.5" x14ac:dyDescent="0.25">
      <c r="B38" s="6">
        <v>34</v>
      </c>
      <c r="C38" s="14"/>
      <c r="D38" s="14"/>
      <c r="E38" s="148"/>
      <c r="F38" s="13" t="s">
        <v>829</v>
      </c>
      <c r="G38" s="148" t="s">
        <v>35</v>
      </c>
      <c r="H38" s="148" t="s">
        <v>20</v>
      </c>
      <c r="I38" s="148">
        <v>1</v>
      </c>
      <c r="J38" s="148" t="str">
        <f>IF(I38=0,"",(VLOOKUP(I38,[2]Cover!B$56:C$60,2,0)))</f>
        <v>Baseline</v>
      </c>
      <c r="K38" s="15"/>
      <c r="L38" s="16"/>
      <c r="M38" s="120">
        <f>IF(J38="","",(VLOOKUP(H38,[2]Cover!A$48:C$51,2,0)))</f>
        <v>0</v>
      </c>
      <c r="N38" s="119" t="str">
        <f t="shared" si="1"/>
        <v>DE.AE</v>
      </c>
    </row>
    <row r="39" spans="2:14" s="2" customFormat="1" ht="25.5" x14ac:dyDescent="0.25">
      <c r="B39" s="6">
        <v>35</v>
      </c>
      <c r="C39" s="14"/>
      <c r="D39" s="14"/>
      <c r="E39" s="148"/>
      <c r="F39" s="13" t="s">
        <v>830</v>
      </c>
      <c r="G39" s="148" t="s">
        <v>35</v>
      </c>
      <c r="H39" s="148" t="s">
        <v>20</v>
      </c>
      <c r="I39" s="148">
        <v>1</v>
      </c>
      <c r="J39" s="148" t="str">
        <f>IF(I39=0,"",(VLOOKUP(I39,[2]Cover!B$56:C$60,2,0)))</f>
        <v>Baseline</v>
      </c>
      <c r="K39" s="15"/>
      <c r="L39" s="16"/>
      <c r="M39" s="120">
        <f>IF(J39="","",(VLOOKUP(H39,[2]Cover!A$48:C$51,2,0)))</f>
        <v>0</v>
      </c>
      <c r="N39" s="119" t="str">
        <f t="shared" si="1"/>
        <v>DE.AE</v>
      </c>
    </row>
    <row r="40" spans="2:14" s="2" customFormat="1" ht="12.75" x14ac:dyDescent="0.25">
      <c r="B40" s="6">
        <v>36</v>
      </c>
      <c r="C40" s="14"/>
      <c r="D40" s="14"/>
      <c r="E40" s="148"/>
      <c r="F40" s="13" t="s">
        <v>831</v>
      </c>
      <c r="G40" s="148" t="s">
        <v>35</v>
      </c>
      <c r="H40" s="148" t="s">
        <v>20</v>
      </c>
      <c r="I40" s="148">
        <v>1</v>
      </c>
      <c r="J40" s="148" t="str">
        <f>IF(I40=0,"",(VLOOKUP(I40,[2]Cover!B$56:C$60,2,0)))</f>
        <v>Baseline</v>
      </c>
      <c r="K40" s="15"/>
      <c r="L40" s="16"/>
      <c r="M40" s="120">
        <f>IF(J40="","",(VLOOKUP(H40,[2]Cover!A$48:C$51,2,0)))</f>
        <v>0</v>
      </c>
      <c r="N40" s="119" t="str">
        <f t="shared" si="1"/>
        <v>DE.AE</v>
      </c>
    </row>
    <row r="41" spans="2:14" s="2" customFormat="1" ht="38.25" x14ac:dyDescent="0.25">
      <c r="B41" s="6">
        <v>37</v>
      </c>
      <c r="C41" s="14"/>
      <c r="D41" s="148"/>
      <c r="E41" s="148"/>
      <c r="F41" s="13" t="s">
        <v>832</v>
      </c>
      <c r="G41" s="14" t="s">
        <v>11</v>
      </c>
      <c r="H41" s="148" t="s">
        <v>20</v>
      </c>
      <c r="I41" s="148">
        <v>1</v>
      </c>
      <c r="J41" s="148" t="str">
        <f>IF(I41=0,"",(VLOOKUP(I41,[2]Cover!B$56:C$60,2,0)))</f>
        <v>Baseline</v>
      </c>
      <c r="K41" s="15"/>
      <c r="L41" s="16"/>
      <c r="M41" s="120">
        <f>IF(J41="","",(VLOOKUP(H41,[2]Cover!A$48:C$51,2,0)))</f>
        <v>0</v>
      </c>
      <c r="N41" s="119" t="str">
        <f t="shared" si="1"/>
        <v>ID.RA</v>
      </c>
    </row>
    <row r="42" spans="2:14" s="2" customFormat="1" ht="12.75" x14ac:dyDescent="0.25">
      <c r="B42" s="6">
        <v>38</v>
      </c>
      <c r="C42" s="14"/>
      <c r="D42" s="14"/>
      <c r="E42" s="148"/>
      <c r="F42" s="13" t="s">
        <v>833</v>
      </c>
      <c r="G42" s="148" t="s">
        <v>35</v>
      </c>
      <c r="H42" s="148" t="s">
        <v>20</v>
      </c>
      <c r="I42" s="148">
        <v>1</v>
      </c>
      <c r="J42" s="148" t="str">
        <f>IF(I42=0,"",(VLOOKUP(I42,[2]Cover!B$56:C$60,2,0)))</f>
        <v>Baseline</v>
      </c>
      <c r="K42" s="15"/>
      <c r="L42" s="16"/>
      <c r="M42" s="120">
        <f>IF(J42="","",(VLOOKUP(H42,[2]Cover!A$48:C$51,2,0)))</f>
        <v>0</v>
      </c>
      <c r="N42" s="119" t="str">
        <f t="shared" si="1"/>
        <v>DE.AE</v>
      </c>
    </row>
    <row r="43" spans="2:14" s="2" customFormat="1" ht="25.5" x14ac:dyDescent="0.25">
      <c r="B43" s="6">
        <v>39</v>
      </c>
      <c r="C43" s="14"/>
      <c r="D43" s="14"/>
      <c r="E43" s="148"/>
      <c r="F43" s="13" t="s">
        <v>834</v>
      </c>
      <c r="G43" s="148" t="s">
        <v>35</v>
      </c>
      <c r="H43" s="148" t="s">
        <v>20</v>
      </c>
      <c r="I43" s="148">
        <v>1</v>
      </c>
      <c r="J43" s="148" t="str">
        <f>IF(I43=0,"",(VLOOKUP(I43,[2]Cover!B$56:C$60,2,0)))</f>
        <v>Baseline</v>
      </c>
      <c r="K43" s="15"/>
      <c r="L43" s="16"/>
      <c r="M43" s="120">
        <f>IF(J43="","",(VLOOKUP(H43,[2]Cover!A$48:C$51,2,0)))</f>
        <v>0</v>
      </c>
      <c r="N43" s="119" t="str">
        <f t="shared" si="1"/>
        <v>DE.AE</v>
      </c>
    </row>
    <row r="44" spans="2:14" s="2" customFormat="1" ht="25.5" x14ac:dyDescent="0.25">
      <c r="B44" s="6">
        <v>40</v>
      </c>
      <c r="C44" s="14"/>
      <c r="D44" s="14"/>
      <c r="E44" s="148"/>
      <c r="F44" s="13" t="s">
        <v>835</v>
      </c>
      <c r="G44" s="148" t="s">
        <v>35</v>
      </c>
      <c r="H44" s="148" t="s">
        <v>20</v>
      </c>
      <c r="I44" s="148">
        <v>1</v>
      </c>
      <c r="J44" s="148" t="str">
        <f>IF(I44=0,"",(VLOOKUP(I44,[2]Cover!B$56:C$60,2,0)))</f>
        <v>Baseline</v>
      </c>
      <c r="K44" s="15"/>
      <c r="L44" s="16"/>
      <c r="M44" s="120">
        <f>IF(J44="","",(VLOOKUP(H44,[2]Cover!A$48:C$51,2,0)))</f>
        <v>0</v>
      </c>
      <c r="N44" s="119" t="str">
        <f t="shared" si="1"/>
        <v>DE.AE</v>
      </c>
    </row>
    <row r="45" spans="2:14" s="2" customFormat="1" ht="25.5" x14ac:dyDescent="0.25">
      <c r="B45" s="6">
        <v>41</v>
      </c>
      <c r="C45" s="14"/>
      <c r="D45" s="14"/>
      <c r="E45" s="148"/>
      <c r="F45" s="13" t="s">
        <v>836</v>
      </c>
      <c r="G45" s="148" t="s">
        <v>35</v>
      </c>
      <c r="H45" s="148" t="s">
        <v>20</v>
      </c>
      <c r="I45" s="148">
        <v>1</v>
      </c>
      <c r="J45" s="148" t="str">
        <f>IF(I45=0,"",(VLOOKUP(I45,[2]Cover!B$56:C$60,2,0)))</f>
        <v>Baseline</v>
      </c>
      <c r="K45" s="15"/>
      <c r="L45" s="16"/>
      <c r="M45" s="120">
        <f>IF(J45="","",(VLOOKUP(H45,[2]Cover!A$48:C$51,2,0)))</f>
        <v>0</v>
      </c>
      <c r="N45" s="119" t="str">
        <f t="shared" si="1"/>
        <v>DE.AE</v>
      </c>
    </row>
    <row r="46" spans="2:14" s="2" customFormat="1" ht="12.75" x14ac:dyDescent="0.25">
      <c r="B46" s="6">
        <v>42</v>
      </c>
      <c r="C46" s="14"/>
      <c r="D46" s="14"/>
      <c r="E46" s="148"/>
      <c r="F46" s="13" t="s">
        <v>837</v>
      </c>
      <c r="G46" s="148" t="s">
        <v>35</v>
      </c>
      <c r="H46" s="148" t="s">
        <v>20</v>
      </c>
      <c r="I46" s="148">
        <v>1</v>
      </c>
      <c r="J46" s="148" t="str">
        <f>IF(I46=0,"",(VLOOKUP(I46,[2]Cover!B$56:C$60,2,0)))</f>
        <v>Baseline</v>
      </c>
      <c r="K46" s="15"/>
      <c r="L46" s="16"/>
      <c r="M46" s="120">
        <f>IF(J46="","",(VLOOKUP(H46,[2]Cover!A$48:C$51,2,0)))</f>
        <v>0</v>
      </c>
      <c r="N46" s="119" t="str">
        <f t="shared" si="1"/>
        <v>DE.AE</v>
      </c>
    </row>
    <row r="47" spans="2:14" s="2" customFormat="1" ht="12.75" x14ac:dyDescent="0.25">
      <c r="B47" s="6">
        <v>43</v>
      </c>
      <c r="C47" s="14"/>
      <c r="D47" s="14"/>
      <c r="E47" s="148"/>
      <c r="F47" s="13" t="s">
        <v>838</v>
      </c>
      <c r="G47" s="148" t="s">
        <v>35</v>
      </c>
      <c r="H47" s="148" t="s">
        <v>20</v>
      </c>
      <c r="I47" s="148">
        <v>1</v>
      </c>
      <c r="J47" s="148" t="str">
        <f>IF(I47=0,"",(VLOOKUP(I47,[2]Cover!B$56:C$60,2,0)))</f>
        <v>Baseline</v>
      </c>
      <c r="K47" s="15"/>
      <c r="L47" s="16"/>
      <c r="M47" s="120">
        <f>IF(J47="","",(VLOOKUP(H47,[2]Cover!A$48:C$51,2,0)))</f>
        <v>0</v>
      </c>
      <c r="N47" s="119" t="str">
        <f t="shared" si="1"/>
        <v>DE.AE</v>
      </c>
    </row>
    <row r="48" spans="2:14" s="2" customFormat="1" ht="12.75" x14ac:dyDescent="0.25">
      <c r="B48" s="6">
        <v>44</v>
      </c>
      <c r="C48" s="14"/>
      <c r="D48" s="14"/>
      <c r="E48" s="148"/>
      <c r="F48" s="13" t="s">
        <v>839</v>
      </c>
      <c r="G48" s="148" t="s">
        <v>35</v>
      </c>
      <c r="H48" s="148" t="s">
        <v>20</v>
      </c>
      <c r="I48" s="148">
        <v>1</v>
      </c>
      <c r="J48" s="148" t="str">
        <f>IF(I48=0,"",(VLOOKUP(I48,[2]Cover!B$56:C$60,2,0)))</f>
        <v>Baseline</v>
      </c>
      <c r="K48" s="15"/>
      <c r="L48" s="16"/>
      <c r="M48" s="120">
        <f>IF(J48="","",(VLOOKUP(H48,[2]Cover!A$48:C$51,2,0)))</f>
        <v>0</v>
      </c>
      <c r="N48" s="119" t="str">
        <f t="shared" si="1"/>
        <v>DE.AE</v>
      </c>
    </row>
    <row r="49" spans="2:14" s="2" customFormat="1" ht="12.75" x14ac:dyDescent="0.25">
      <c r="B49" s="6">
        <v>45</v>
      </c>
      <c r="C49" s="14"/>
      <c r="D49" s="14"/>
      <c r="E49" s="148"/>
      <c r="F49" s="13" t="s">
        <v>840</v>
      </c>
      <c r="G49" s="148" t="s">
        <v>35</v>
      </c>
      <c r="H49" s="148" t="s">
        <v>20</v>
      </c>
      <c r="I49" s="148">
        <v>1</v>
      </c>
      <c r="J49" s="148" t="str">
        <f>IF(I49=0,"",(VLOOKUP(I49,[2]Cover!B$56:C$60,2,0)))</f>
        <v>Baseline</v>
      </c>
      <c r="K49" s="15"/>
      <c r="L49" s="16"/>
      <c r="M49" s="120">
        <f>IF(J49="","",(VLOOKUP(H49,[2]Cover!A$48:C$51,2,0)))</f>
        <v>0</v>
      </c>
      <c r="N49" s="119" t="str">
        <f t="shared" si="1"/>
        <v>DE.AE</v>
      </c>
    </row>
    <row r="50" spans="2:14" s="2" customFormat="1" ht="25.5" x14ac:dyDescent="0.25">
      <c r="B50" s="6">
        <v>46</v>
      </c>
      <c r="C50" s="14"/>
      <c r="D50" s="14"/>
      <c r="E50" s="148"/>
      <c r="F50" s="13" t="s">
        <v>841</v>
      </c>
      <c r="G50" s="148" t="s">
        <v>35</v>
      </c>
      <c r="H50" s="148" t="s">
        <v>20</v>
      </c>
      <c r="I50" s="148">
        <v>1</v>
      </c>
      <c r="J50" s="148" t="str">
        <f>IF(I50=0,"",(VLOOKUP(I50,[2]Cover!B$56:C$60,2,0)))</f>
        <v>Baseline</v>
      </c>
      <c r="K50" s="15"/>
      <c r="L50" s="16"/>
      <c r="M50" s="120">
        <f>IF(J50="","",(VLOOKUP(H50,[2]Cover!A$48:C$51,2,0)))</f>
        <v>0</v>
      </c>
      <c r="N50" s="119" t="str">
        <f t="shared" si="1"/>
        <v>DE.AE</v>
      </c>
    </row>
    <row r="51" spans="2:14" s="2" customFormat="1" ht="12.75" x14ac:dyDescent="0.25">
      <c r="B51" s="6">
        <v>47</v>
      </c>
      <c r="C51" s="14"/>
      <c r="D51" s="14"/>
      <c r="E51" s="148"/>
      <c r="F51" s="13" t="s">
        <v>842</v>
      </c>
      <c r="G51" s="148" t="s">
        <v>35</v>
      </c>
      <c r="H51" s="148" t="s">
        <v>20</v>
      </c>
      <c r="I51" s="148">
        <v>1</v>
      </c>
      <c r="J51" s="148" t="str">
        <f>IF(I51=0,"",(VLOOKUP(I51,[2]Cover!B$56:C$60,2,0)))</f>
        <v>Baseline</v>
      </c>
      <c r="K51" s="15"/>
      <c r="L51" s="16"/>
      <c r="M51" s="120">
        <f>IF(J51="","",(VLOOKUP(H51,[2]Cover!A$48:C$51,2,0)))</f>
        <v>0</v>
      </c>
      <c r="N51" s="119" t="str">
        <f t="shared" si="1"/>
        <v>DE.AE</v>
      </c>
    </row>
    <row r="52" spans="2:14" s="2" customFormat="1" ht="25.5" x14ac:dyDescent="0.25">
      <c r="B52" s="6">
        <v>48</v>
      </c>
      <c r="C52" s="14"/>
      <c r="D52" s="14"/>
      <c r="E52" s="148"/>
      <c r="F52" s="13" t="s">
        <v>843</v>
      </c>
      <c r="G52" s="148" t="s">
        <v>35</v>
      </c>
      <c r="H52" s="148" t="s">
        <v>20</v>
      </c>
      <c r="I52" s="148">
        <v>1</v>
      </c>
      <c r="J52" s="148" t="str">
        <f>IF(I52=0,"",(VLOOKUP(I52,[2]Cover!B$56:C$60,2,0)))</f>
        <v>Baseline</v>
      </c>
      <c r="K52" s="15"/>
      <c r="L52" s="16"/>
      <c r="M52" s="120">
        <f>IF(J52="","",(VLOOKUP(H52,[2]Cover!A$48:C$51,2,0)))</f>
        <v>0</v>
      </c>
      <c r="N52" s="119" t="str">
        <f t="shared" si="1"/>
        <v>DE.AE</v>
      </c>
    </row>
    <row r="53" spans="2:14" s="2" customFormat="1" ht="25.5" x14ac:dyDescent="0.25">
      <c r="B53" s="6">
        <v>49</v>
      </c>
      <c r="C53" s="14"/>
      <c r="D53" s="14"/>
      <c r="E53" s="148"/>
      <c r="F53" s="13" t="s">
        <v>844</v>
      </c>
      <c r="G53" s="148" t="s">
        <v>35</v>
      </c>
      <c r="H53" s="148" t="s">
        <v>20</v>
      </c>
      <c r="I53" s="148">
        <v>1</v>
      </c>
      <c r="J53" s="148" t="str">
        <f>IF(I53=0,"",(VLOOKUP(I53,[2]Cover!B$56:C$60,2,0)))</f>
        <v>Baseline</v>
      </c>
      <c r="K53" s="15"/>
      <c r="L53" s="16"/>
      <c r="M53" s="120">
        <f>IF(J53="","",(VLOOKUP(H53,[2]Cover!A$48:C$51,2,0)))</f>
        <v>0</v>
      </c>
      <c r="N53" s="119" t="str">
        <f t="shared" si="1"/>
        <v>DE.AE</v>
      </c>
    </row>
    <row r="54" spans="2:14" s="2" customFormat="1" ht="12.75" x14ac:dyDescent="0.25">
      <c r="B54" s="6">
        <v>50</v>
      </c>
      <c r="C54" s="14"/>
      <c r="D54" s="14"/>
      <c r="E54" s="148"/>
      <c r="F54" s="13" t="s">
        <v>845</v>
      </c>
      <c r="G54" s="148" t="s">
        <v>35</v>
      </c>
      <c r="H54" s="148" t="s">
        <v>20</v>
      </c>
      <c r="I54" s="148">
        <v>1</v>
      </c>
      <c r="J54" s="148" t="str">
        <f>IF(I54=0,"",(VLOOKUP(I54,[2]Cover!B$56:C$60,2,0)))</f>
        <v>Baseline</v>
      </c>
      <c r="K54" s="15"/>
      <c r="L54" s="16"/>
      <c r="M54" s="120">
        <f>IF(J54="","",(VLOOKUP(H54,[2]Cover!A$48:C$51,2,0)))</f>
        <v>0</v>
      </c>
      <c r="N54" s="119" t="str">
        <f t="shared" si="1"/>
        <v>DE.AE</v>
      </c>
    </row>
    <row r="55" spans="2:14" s="2" customFormat="1" ht="12.75" x14ac:dyDescent="0.25">
      <c r="B55" s="6">
        <v>51</v>
      </c>
      <c r="C55" s="14"/>
      <c r="D55" s="14"/>
      <c r="E55" s="148"/>
      <c r="F55" s="13" t="s">
        <v>846</v>
      </c>
      <c r="G55" s="148" t="s">
        <v>35</v>
      </c>
      <c r="H55" s="148" t="s">
        <v>20</v>
      </c>
      <c r="I55" s="148">
        <v>1</v>
      </c>
      <c r="J55" s="148" t="str">
        <f>IF(I55=0,"",(VLOOKUP(I55,[2]Cover!B$56:C$60,2,0)))</f>
        <v>Baseline</v>
      </c>
      <c r="K55" s="15"/>
      <c r="L55" s="16"/>
      <c r="M55" s="120">
        <f>IF(J55="","",(VLOOKUP(H55,[2]Cover!A$48:C$51,2,0)))</f>
        <v>0</v>
      </c>
      <c r="N55" s="119" t="str">
        <f t="shared" si="1"/>
        <v>DE.AE</v>
      </c>
    </row>
    <row r="56" spans="2:14" s="2" customFormat="1" ht="12.75" x14ac:dyDescent="0.25">
      <c r="B56" s="6">
        <v>52</v>
      </c>
      <c r="C56" s="14"/>
      <c r="D56" s="14"/>
      <c r="E56" s="148"/>
      <c r="F56" s="13" t="s">
        <v>847</v>
      </c>
      <c r="G56" s="148" t="s">
        <v>35</v>
      </c>
      <c r="H56" s="148" t="s">
        <v>20</v>
      </c>
      <c r="I56" s="148">
        <v>1</v>
      </c>
      <c r="J56" s="148" t="str">
        <f>IF(I56=0,"",(VLOOKUP(I56,[2]Cover!B$56:C$60,2,0)))</f>
        <v>Baseline</v>
      </c>
      <c r="K56" s="15"/>
      <c r="L56" s="16"/>
      <c r="M56" s="120">
        <f>IF(J56="","",(VLOOKUP(H56,[2]Cover!A$48:C$51,2,0)))</f>
        <v>0</v>
      </c>
      <c r="N56" s="119" t="str">
        <f t="shared" si="1"/>
        <v>DE.AE</v>
      </c>
    </row>
    <row r="57" spans="2:14" s="2" customFormat="1" ht="12.75" x14ac:dyDescent="0.25">
      <c r="B57" s="6">
        <v>53</v>
      </c>
      <c r="C57" s="14"/>
      <c r="D57" s="14"/>
      <c r="E57" s="148"/>
      <c r="F57" s="13" t="s">
        <v>848</v>
      </c>
      <c r="G57" s="148" t="s">
        <v>35</v>
      </c>
      <c r="H57" s="148" t="s">
        <v>20</v>
      </c>
      <c r="I57" s="148">
        <v>1</v>
      </c>
      <c r="J57" s="148" t="str">
        <f>IF(I57=0,"",(VLOOKUP(I57,[2]Cover!B$56:C$60,2,0)))</f>
        <v>Baseline</v>
      </c>
      <c r="K57" s="15"/>
      <c r="L57" s="16"/>
      <c r="M57" s="120">
        <f>IF(J57="","",(VLOOKUP(H57,[2]Cover!A$48:C$51,2,0)))</f>
        <v>0</v>
      </c>
      <c r="N57" s="119" t="str">
        <f t="shared" si="1"/>
        <v>DE.AE</v>
      </c>
    </row>
    <row r="58" spans="2:14" s="2" customFormat="1" ht="12.75" x14ac:dyDescent="0.25">
      <c r="B58" s="6">
        <v>54</v>
      </c>
      <c r="C58" s="14"/>
      <c r="D58" s="14"/>
      <c r="E58" s="148"/>
      <c r="F58" s="13" t="s">
        <v>849</v>
      </c>
      <c r="G58" s="148" t="s">
        <v>35</v>
      </c>
      <c r="H58" s="148" t="s">
        <v>20</v>
      </c>
      <c r="I58" s="148">
        <v>1</v>
      </c>
      <c r="J58" s="148" t="str">
        <f>IF(I58=0,"",(VLOOKUP(I58,[2]Cover!B$56:C$60,2,0)))</f>
        <v>Baseline</v>
      </c>
      <c r="K58" s="15"/>
      <c r="L58" s="16"/>
      <c r="M58" s="120">
        <f>IF(J58="","",(VLOOKUP(H58,[2]Cover!A$48:C$51,2,0)))</f>
        <v>0</v>
      </c>
      <c r="N58" s="119" t="str">
        <f t="shared" si="1"/>
        <v>DE.AE</v>
      </c>
    </row>
    <row r="59" spans="2:14" s="2" customFormat="1" ht="12.75" x14ac:dyDescent="0.25">
      <c r="B59" s="6">
        <v>55</v>
      </c>
      <c r="C59" s="14"/>
      <c r="D59" s="14"/>
      <c r="E59" s="148"/>
      <c r="F59" s="13" t="s">
        <v>850</v>
      </c>
      <c r="G59" s="148" t="s">
        <v>35</v>
      </c>
      <c r="H59" s="148" t="s">
        <v>20</v>
      </c>
      <c r="I59" s="148">
        <v>1</v>
      </c>
      <c r="J59" s="148" t="str">
        <f>IF(I59=0,"",(VLOOKUP(I59,[2]Cover!B$56:C$60,2,0)))</f>
        <v>Baseline</v>
      </c>
      <c r="K59" s="15"/>
      <c r="L59" s="16"/>
      <c r="M59" s="120">
        <f>IF(J59="","",(VLOOKUP(H59,[2]Cover!A$48:C$51,2,0)))</f>
        <v>0</v>
      </c>
      <c r="N59" s="119" t="str">
        <f t="shared" si="1"/>
        <v>DE.AE</v>
      </c>
    </row>
    <row r="60" spans="2:14" s="2" customFormat="1" ht="12.75" x14ac:dyDescent="0.25">
      <c r="B60" s="6">
        <v>56</v>
      </c>
      <c r="C60" s="14"/>
      <c r="D60" s="14"/>
      <c r="E60" s="148"/>
      <c r="F60" s="13" t="s">
        <v>851</v>
      </c>
      <c r="G60" s="148" t="s">
        <v>35</v>
      </c>
      <c r="H60" s="148" t="s">
        <v>20</v>
      </c>
      <c r="I60" s="148">
        <v>1</v>
      </c>
      <c r="J60" s="148" t="str">
        <f>IF(I60=0,"",(VLOOKUP(I60,[2]Cover!B$56:C$60,2,0)))</f>
        <v>Baseline</v>
      </c>
      <c r="K60" s="15"/>
      <c r="L60" s="16"/>
      <c r="M60" s="120">
        <f>IF(J60="","",(VLOOKUP(H60,[2]Cover!A$48:C$51,2,0)))</f>
        <v>0</v>
      </c>
      <c r="N60" s="119" t="str">
        <f t="shared" si="1"/>
        <v>DE.AE</v>
      </c>
    </row>
    <row r="61" spans="2:14" s="2" customFormat="1" ht="25.5" x14ac:dyDescent="0.25">
      <c r="B61" s="6">
        <v>57</v>
      </c>
      <c r="C61" s="14"/>
      <c r="D61" s="14"/>
      <c r="E61" s="148"/>
      <c r="F61" s="13" t="s">
        <v>852</v>
      </c>
      <c r="G61" s="148" t="s">
        <v>35</v>
      </c>
      <c r="H61" s="148" t="s">
        <v>20</v>
      </c>
      <c r="I61" s="148">
        <v>1</v>
      </c>
      <c r="J61" s="148" t="str">
        <f>IF(I61=0,"",(VLOOKUP(I61,[2]Cover!B$56:C$60,2,0)))</f>
        <v>Baseline</v>
      </c>
      <c r="K61" s="15"/>
      <c r="L61" s="16"/>
      <c r="M61" s="120">
        <f>IF(J61="","",(VLOOKUP(H61,[2]Cover!A$48:C$51,2,0)))</f>
        <v>0</v>
      </c>
      <c r="N61" s="119" t="str">
        <f t="shared" si="1"/>
        <v>DE.AE</v>
      </c>
    </row>
    <row r="62" spans="2:14" s="2" customFormat="1" ht="12.75" x14ac:dyDescent="0.25">
      <c r="B62" s="6">
        <v>58</v>
      </c>
      <c r="C62" s="14"/>
      <c r="D62" s="14"/>
      <c r="E62" s="148"/>
      <c r="F62" s="13" t="s">
        <v>853</v>
      </c>
      <c r="G62" s="148" t="s">
        <v>35</v>
      </c>
      <c r="H62" s="148" t="s">
        <v>20</v>
      </c>
      <c r="I62" s="148">
        <v>1</v>
      </c>
      <c r="J62" s="148" t="str">
        <f>IF(I62=0,"",(VLOOKUP(I62,[2]Cover!B$56:C$60,2,0)))</f>
        <v>Baseline</v>
      </c>
      <c r="K62" s="15"/>
      <c r="L62" s="16"/>
      <c r="M62" s="120">
        <f>IF(J62="","",(VLOOKUP(H62,[2]Cover!A$48:C$51,2,0)))</f>
        <v>0</v>
      </c>
      <c r="N62" s="119" t="str">
        <f t="shared" si="1"/>
        <v>DE.AE</v>
      </c>
    </row>
    <row r="63" spans="2:14" s="2" customFormat="1" ht="12.75" x14ac:dyDescent="0.25">
      <c r="B63" s="6">
        <v>59</v>
      </c>
      <c r="C63" s="14"/>
      <c r="D63" s="14"/>
      <c r="E63" s="148"/>
      <c r="F63" s="13" t="s">
        <v>854</v>
      </c>
      <c r="G63" s="148" t="s">
        <v>39</v>
      </c>
      <c r="H63" s="148" t="s">
        <v>26</v>
      </c>
      <c r="I63" s="148">
        <v>3</v>
      </c>
      <c r="J63" s="148" t="str">
        <f>IF(I63=0,"",(VLOOKUP(I63,[2]Cover!B$56:C$60,2,0)))</f>
        <v>Intermediate</v>
      </c>
      <c r="K63" s="15"/>
      <c r="L63" s="16"/>
      <c r="M63" s="120">
        <f>IF(J63="","",(VLOOKUP(H63,[2]Cover!A$48:C$51,2,0)))</f>
        <v>1</v>
      </c>
      <c r="N63" s="119" t="str">
        <f t="shared" si="1"/>
        <v>DE.DP</v>
      </c>
    </row>
    <row r="64" spans="2:14" s="2" customFormat="1" ht="12.75" x14ac:dyDescent="0.25">
      <c r="B64" s="6">
        <v>60</v>
      </c>
      <c r="C64" s="14"/>
      <c r="D64" s="14"/>
      <c r="E64" s="148"/>
      <c r="F64" s="13" t="s">
        <v>855</v>
      </c>
      <c r="G64" s="148" t="s">
        <v>35</v>
      </c>
      <c r="H64" s="148" t="s">
        <v>26</v>
      </c>
      <c r="I64" s="148">
        <v>3</v>
      </c>
      <c r="J64" s="148" t="str">
        <f>IF(I64=0,"",(VLOOKUP(I64,[2]Cover!B$56:C$60,2,0)))</f>
        <v>Intermediate</v>
      </c>
      <c r="K64" s="15"/>
      <c r="L64" s="16"/>
      <c r="M64" s="120">
        <f>IF(J64="","",(VLOOKUP(H64,[2]Cover!A$48:C$51,2,0)))</f>
        <v>1</v>
      </c>
      <c r="N64" s="119" t="str">
        <f t="shared" si="1"/>
        <v>DE.AE</v>
      </c>
    </row>
    <row r="65" spans="1:14" s="2" customFormat="1" ht="76.5" x14ac:dyDescent="0.25">
      <c r="B65" s="6">
        <v>61</v>
      </c>
      <c r="C65" s="14"/>
      <c r="D65" s="14"/>
      <c r="E65" s="148"/>
      <c r="F65" s="13" t="s">
        <v>856</v>
      </c>
      <c r="G65" s="148" t="s">
        <v>35</v>
      </c>
      <c r="H65" s="148" t="s">
        <v>26</v>
      </c>
      <c r="I65" s="148">
        <v>3</v>
      </c>
      <c r="J65" s="148" t="str">
        <f>IF(I65=0,"",(VLOOKUP(I65,[2]Cover!B$56:C$60,2,0)))</f>
        <v>Intermediate</v>
      </c>
      <c r="K65" s="15"/>
      <c r="L65" s="16"/>
      <c r="M65" s="120">
        <f>IF(J65="","",(VLOOKUP(H65,[2]Cover!A$48:C$51,2,0)))</f>
        <v>1</v>
      </c>
      <c r="N65" s="119" t="str">
        <f t="shared" si="1"/>
        <v>DE.AE</v>
      </c>
    </row>
    <row r="66" spans="1:14" s="2" customFormat="1" ht="12.75" x14ac:dyDescent="0.25">
      <c r="B66" s="6">
        <v>62</v>
      </c>
      <c r="C66" s="14"/>
      <c r="D66" s="14"/>
      <c r="E66" s="148"/>
      <c r="F66" s="13" t="s">
        <v>857</v>
      </c>
      <c r="G66" s="148" t="s">
        <v>35</v>
      </c>
      <c r="H66" s="148" t="s">
        <v>26</v>
      </c>
      <c r="I66" s="148">
        <v>3</v>
      </c>
      <c r="J66" s="148" t="str">
        <f>IF(I66=0,"",(VLOOKUP(I66,[2]Cover!B$56:C$60,2,0)))</f>
        <v>Intermediate</v>
      </c>
      <c r="K66" s="15"/>
      <c r="L66" s="16"/>
      <c r="M66" s="120">
        <f>IF(J66="","",(VLOOKUP(H66,[2]Cover!A$48:C$51,2,0)))</f>
        <v>1</v>
      </c>
      <c r="N66" s="119" t="str">
        <f t="shared" si="1"/>
        <v>DE.AE</v>
      </c>
    </row>
    <row r="67" spans="1:14" s="2" customFormat="1" ht="25.5" x14ac:dyDescent="0.25">
      <c r="B67" s="6">
        <v>63</v>
      </c>
      <c r="C67" s="14"/>
      <c r="D67" s="14"/>
      <c r="E67" s="148"/>
      <c r="F67" s="13" t="s">
        <v>858</v>
      </c>
      <c r="G67" s="148" t="s">
        <v>35</v>
      </c>
      <c r="H67" s="148" t="s">
        <v>26</v>
      </c>
      <c r="I67" s="148">
        <v>3</v>
      </c>
      <c r="J67" s="148" t="str">
        <f>IF(I67=0,"",(VLOOKUP(I67,[2]Cover!B$56:C$60,2,0)))</f>
        <v>Intermediate</v>
      </c>
      <c r="K67" s="15"/>
      <c r="L67" s="16"/>
      <c r="M67" s="120">
        <f>IF(J67="","",(VLOOKUP(H67,[2]Cover!A$48:C$51,2,0)))</f>
        <v>1</v>
      </c>
      <c r="N67" s="119" t="str">
        <f t="shared" si="1"/>
        <v>DE.AE</v>
      </c>
    </row>
    <row r="68" spans="1:14" s="2" customFormat="1" ht="38.25" x14ac:dyDescent="0.25">
      <c r="A68" s="2">
        <v>3</v>
      </c>
      <c r="B68" s="6">
        <v>64</v>
      </c>
      <c r="C68" s="7"/>
      <c r="D68" s="7"/>
      <c r="E68" s="7"/>
      <c r="F68" s="8" t="s">
        <v>859</v>
      </c>
      <c r="G68" s="7" t="s">
        <v>32</v>
      </c>
      <c r="H68" s="148" t="s">
        <v>23</v>
      </c>
      <c r="I68" s="7">
        <v>2</v>
      </c>
      <c r="J68" s="148" t="str">
        <f>IF(I68=0,"",(VLOOKUP(I68,[2]Cover!B$56:C$60,2,0)))</f>
        <v>Evolving</v>
      </c>
      <c r="K68" s="10"/>
      <c r="L68" s="11"/>
      <c r="M68" s="120">
        <f>IF(J68="","",(VLOOKUP(H68,[2]Cover!A$48:C$51,2,0)))</f>
        <v>0.5</v>
      </c>
      <c r="N68" s="119" t="str">
        <f t="shared" ref="N68:N83" si="2">IF(H68="Not_Applicable","",G68)</f>
        <v>PR.PT</v>
      </c>
    </row>
    <row r="69" spans="1:14" s="2" customFormat="1" ht="25.5" x14ac:dyDescent="0.25">
      <c r="B69" s="6">
        <v>65</v>
      </c>
      <c r="C69" s="148"/>
      <c r="D69" s="148"/>
      <c r="E69" s="148"/>
      <c r="F69" s="13" t="s">
        <v>860</v>
      </c>
      <c r="G69" s="148" t="s">
        <v>32</v>
      </c>
      <c r="H69" s="148" t="s">
        <v>23</v>
      </c>
      <c r="I69" s="148">
        <v>2</v>
      </c>
      <c r="J69" s="148" t="str">
        <f>IF(I69=0,"",(VLOOKUP(I69,[2]Cover!B$56:C$60,2,0)))</f>
        <v>Evolving</v>
      </c>
      <c r="K69" s="15"/>
      <c r="L69" s="16"/>
      <c r="M69" s="120">
        <f>IF(J69="","",(VLOOKUP(H69,[2]Cover!A$48:C$51,2,0)))</f>
        <v>0.5</v>
      </c>
      <c r="N69" s="119" t="str">
        <f t="shared" si="2"/>
        <v>PR.PT</v>
      </c>
    </row>
    <row r="70" spans="1:14" s="2" customFormat="1" ht="38.25" x14ac:dyDescent="0.25">
      <c r="B70" s="6">
        <v>66</v>
      </c>
      <c r="C70" s="148"/>
      <c r="D70" s="148"/>
      <c r="E70" s="148"/>
      <c r="F70" s="13" t="s">
        <v>861</v>
      </c>
      <c r="G70" s="148" t="s">
        <v>32</v>
      </c>
      <c r="H70" s="148" t="s">
        <v>23</v>
      </c>
      <c r="I70" s="148">
        <v>2</v>
      </c>
      <c r="J70" s="148" t="str">
        <f>IF(I70=0,"",(VLOOKUP(I70,[2]Cover!B$56:C$60,2,0)))</f>
        <v>Evolving</v>
      </c>
      <c r="K70" s="15"/>
      <c r="L70" s="16"/>
      <c r="M70" s="120">
        <f>IF(J70="","",(VLOOKUP(H70,[2]Cover!A$48:C$51,2,0)))</f>
        <v>0.5</v>
      </c>
      <c r="N70" s="119" t="str">
        <f t="shared" si="2"/>
        <v>PR.PT</v>
      </c>
    </row>
    <row r="71" spans="1:14" s="2" customFormat="1" ht="25.5" x14ac:dyDescent="0.25">
      <c r="B71" s="6">
        <v>67</v>
      </c>
      <c r="C71" s="148"/>
      <c r="D71" s="148"/>
      <c r="E71" s="148"/>
      <c r="F71" s="13" t="s">
        <v>862</v>
      </c>
      <c r="G71" s="148" t="s">
        <v>32</v>
      </c>
      <c r="H71" s="148" t="s">
        <v>23</v>
      </c>
      <c r="I71" s="148">
        <v>2</v>
      </c>
      <c r="J71" s="148" t="str">
        <f>IF(I71=0,"",(VLOOKUP(I71,[2]Cover!B$56:C$60,2,0)))</f>
        <v>Evolving</v>
      </c>
      <c r="K71" s="15"/>
      <c r="L71" s="16"/>
      <c r="M71" s="120">
        <f>IF(J71="","",(VLOOKUP(H71,[2]Cover!A$48:C$51,2,0)))</f>
        <v>0.5</v>
      </c>
      <c r="N71" s="119" t="str">
        <f t="shared" si="2"/>
        <v>PR.PT</v>
      </c>
    </row>
    <row r="72" spans="1:14" s="2" customFormat="1" ht="25.5" x14ac:dyDescent="0.25">
      <c r="B72" s="6">
        <v>68</v>
      </c>
      <c r="C72" s="148"/>
      <c r="D72" s="148"/>
      <c r="E72" s="148"/>
      <c r="F72" s="13" t="s">
        <v>863</v>
      </c>
      <c r="G72" s="148" t="s">
        <v>32</v>
      </c>
      <c r="H72" s="148" t="s">
        <v>26</v>
      </c>
      <c r="I72" s="148">
        <v>2</v>
      </c>
      <c r="J72" s="148" t="str">
        <f>IF(I72=0,"",(VLOOKUP(I72,[2]Cover!B$56:C$60,2,0)))</f>
        <v>Evolving</v>
      </c>
      <c r="K72" s="15"/>
      <c r="L72" s="16"/>
      <c r="M72" s="120">
        <f>IF(J72="","",(VLOOKUP(H72,[2]Cover!A$48:C$51,2,0)))</f>
        <v>1</v>
      </c>
      <c r="N72" s="119" t="str">
        <f t="shared" si="2"/>
        <v>PR.PT</v>
      </c>
    </row>
    <row r="73" spans="1:14" s="2" customFormat="1" ht="25.5" x14ac:dyDescent="0.25">
      <c r="B73" s="6">
        <v>69</v>
      </c>
      <c r="C73" s="148"/>
      <c r="D73" s="148"/>
      <c r="E73" s="148"/>
      <c r="F73" s="13" t="s">
        <v>864</v>
      </c>
      <c r="G73" s="148" t="s">
        <v>32</v>
      </c>
      <c r="H73" s="148" t="s">
        <v>26</v>
      </c>
      <c r="I73" s="148">
        <v>2</v>
      </c>
      <c r="J73" s="148" t="str">
        <f>IF(I73=0,"",(VLOOKUP(I73,[2]Cover!B$56:C$60,2,0)))</f>
        <v>Evolving</v>
      </c>
      <c r="K73" s="15"/>
      <c r="L73" s="16"/>
      <c r="M73" s="120">
        <f>IF(J73="","",(VLOOKUP(H73,[2]Cover!A$48:C$51,2,0)))</f>
        <v>1</v>
      </c>
      <c r="N73" s="119" t="str">
        <f t="shared" si="2"/>
        <v>PR.PT</v>
      </c>
    </row>
    <row r="74" spans="1:14" s="2" customFormat="1" ht="25.5" x14ac:dyDescent="0.25">
      <c r="B74" s="6">
        <v>70</v>
      </c>
      <c r="C74" s="148"/>
      <c r="D74" s="148"/>
      <c r="E74" s="148"/>
      <c r="F74" s="13" t="s">
        <v>865</v>
      </c>
      <c r="G74" s="148" t="s">
        <v>32</v>
      </c>
      <c r="H74" s="148" t="s">
        <v>26</v>
      </c>
      <c r="I74" s="148">
        <v>2</v>
      </c>
      <c r="J74" s="148" t="str">
        <f>IF(I74=0,"",(VLOOKUP(I74,[2]Cover!B$56:C$60,2,0)))</f>
        <v>Evolving</v>
      </c>
      <c r="K74" s="15"/>
      <c r="L74" s="16"/>
      <c r="M74" s="120">
        <f>IF(J74="","",(VLOOKUP(H74,[2]Cover!A$48:C$51,2,0)))</f>
        <v>1</v>
      </c>
      <c r="N74" s="119" t="str">
        <f t="shared" si="2"/>
        <v>PR.PT</v>
      </c>
    </row>
    <row r="75" spans="1:14" s="2" customFormat="1" ht="25.5" x14ac:dyDescent="0.25">
      <c r="B75" s="6">
        <v>71</v>
      </c>
      <c r="C75" s="148"/>
      <c r="D75" s="148"/>
      <c r="E75" s="148"/>
      <c r="F75" s="13" t="s">
        <v>866</v>
      </c>
      <c r="G75" s="148" t="s">
        <v>32</v>
      </c>
      <c r="H75" s="148" t="s">
        <v>26</v>
      </c>
      <c r="I75" s="148">
        <v>2</v>
      </c>
      <c r="J75" s="148" t="str">
        <f>IF(I75=0,"",(VLOOKUP(I75,[2]Cover!B$56:C$60,2,0)))</f>
        <v>Evolving</v>
      </c>
      <c r="K75" s="15"/>
      <c r="L75" s="16"/>
      <c r="M75" s="120">
        <f>IF(J75="","",(VLOOKUP(H75,[2]Cover!A$48:C$51,2,0)))</f>
        <v>1</v>
      </c>
      <c r="N75" s="119" t="str">
        <f t="shared" si="2"/>
        <v>PR.PT</v>
      </c>
    </row>
    <row r="76" spans="1:14" s="2" customFormat="1" ht="25.5" x14ac:dyDescent="0.25">
      <c r="B76" s="6">
        <v>72</v>
      </c>
      <c r="C76" s="148"/>
      <c r="D76" s="148"/>
      <c r="E76" s="148"/>
      <c r="F76" s="13" t="s">
        <v>867</v>
      </c>
      <c r="G76" s="148" t="s">
        <v>32</v>
      </c>
      <c r="H76" s="148" t="s">
        <v>26</v>
      </c>
      <c r="I76" s="148">
        <v>2</v>
      </c>
      <c r="J76" s="148" t="str">
        <f>IF(I76=0,"",(VLOOKUP(I76,[2]Cover!B$56:C$60,2,0)))</f>
        <v>Evolving</v>
      </c>
      <c r="K76" s="15"/>
      <c r="L76" s="16"/>
      <c r="M76" s="120">
        <f>IF(J76="","",(VLOOKUP(H76,[2]Cover!A$48:C$51,2,0)))</f>
        <v>1</v>
      </c>
      <c r="N76" s="119" t="str">
        <f t="shared" si="2"/>
        <v>PR.PT</v>
      </c>
    </row>
    <row r="77" spans="1:14" s="2" customFormat="1" ht="25.5" x14ac:dyDescent="0.25">
      <c r="B77" s="6">
        <v>73</v>
      </c>
      <c r="C77" s="148"/>
      <c r="D77" s="148"/>
      <c r="E77" s="148"/>
      <c r="F77" s="13" t="s">
        <v>868</v>
      </c>
      <c r="G77" s="148" t="s">
        <v>32</v>
      </c>
      <c r="H77" s="148" t="s">
        <v>26</v>
      </c>
      <c r="I77" s="148">
        <v>2</v>
      </c>
      <c r="J77" s="148" t="str">
        <f>IF(I77=0,"",(VLOOKUP(I77,[2]Cover!B$56:C$60,2,0)))</f>
        <v>Evolving</v>
      </c>
      <c r="K77" s="15"/>
      <c r="L77" s="16"/>
      <c r="M77" s="120">
        <f>IF(J77="","",(VLOOKUP(H77,[2]Cover!A$48:C$51,2,0)))</f>
        <v>1</v>
      </c>
      <c r="N77" s="119" t="str">
        <f t="shared" si="2"/>
        <v>PR.PT</v>
      </c>
    </row>
    <row r="78" spans="1:14" s="2" customFormat="1" ht="25.5" x14ac:dyDescent="0.25">
      <c r="B78" s="6">
        <v>74</v>
      </c>
      <c r="C78" s="148"/>
      <c r="D78" s="148"/>
      <c r="E78" s="148"/>
      <c r="F78" s="13" t="s">
        <v>869</v>
      </c>
      <c r="G78" s="148" t="s">
        <v>32</v>
      </c>
      <c r="H78" s="148" t="s">
        <v>26</v>
      </c>
      <c r="I78" s="148">
        <v>2</v>
      </c>
      <c r="J78" s="148" t="str">
        <f>IF(I78=0,"",(VLOOKUP(I78,[2]Cover!B$56:C$60,2,0)))</f>
        <v>Evolving</v>
      </c>
      <c r="K78" s="15"/>
      <c r="L78" s="16"/>
      <c r="M78" s="120">
        <f>IF(J78="","",(VLOOKUP(H78,[2]Cover!A$48:C$51,2,0)))</f>
        <v>1</v>
      </c>
      <c r="N78" s="119" t="str">
        <f t="shared" si="2"/>
        <v>PR.PT</v>
      </c>
    </row>
    <row r="79" spans="1:14" s="2" customFormat="1" ht="38.25" x14ac:dyDescent="0.25">
      <c r="B79" s="6">
        <v>75</v>
      </c>
      <c r="C79" s="148"/>
      <c r="D79" s="148"/>
      <c r="E79" s="148"/>
      <c r="F79" s="13" t="s">
        <v>870</v>
      </c>
      <c r="G79" s="148" t="s">
        <v>32</v>
      </c>
      <c r="H79" s="148" t="s">
        <v>26</v>
      </c>
      <c r="I79" s="148">
        <v>2</v>
      </c>
      <c r="J79" s="148" t="str">
        <f>IF(I79=0,"",(VLOOKUP(I79,[2]Cover!B$56:C$60,2,0)))</f>
        <v>Evolving</v>
      </c>
      <c r="K79" s="15"/>
      <c r="L79" s="16"/>
      <c r="M79" s="120">
        <f>IF(J79="","",(VLOOKUP(H79,[2]Cover!A$48:C$51,2,0)))</f>
        <v>1</v>
      </c>
      <c r="N79" s="119" t="str">
        <f t="shared" si="2"/>
        <v>PR.PT</v>
      </c>
    </row>
    <row r="80" spans="1:14" s="2" customFormat="1" ht="38.25" x14ac:dyDescent="0.25">
      <c r="B80" s="6">
        <v>76</v>
      </c>
      <c r="C80" s="148"/>
      <c r="D80" s="148"/>
      <c r="E80" s="148"/>
      <c r="F80" s="13" t="s">
        <v>871</v>
      </c>
      <c r="G80" s="148" t="s">
        <v>32</v>
      </c>
      <c r="H80" s="148" t="s">
        <v>26</v>
      </c>
      <c r="I80" s="148">
        <v>2</v>
      </c>
      <c r="J80" s="148" t="str">
        <f>IF(I80=0,"",(VLOOKUP(I80,[2]Cover!B$56:C$60,2,0)))</f>
        <v>Evolving</v>
      </c>
      <c r="K80" s="15"/>
      <c r="L80" s="16"/>
      <c r="M80" s="120">
        <f>IF(J80="","",(VLOOKUP(H80,[2]Cover!A$48:C$51,2,0)))</f>
        <v>1</v>
      </c>
      <c r="N80" s="119" t="str">
        <f t="shared" si="2"/>
        <v>PR.PT</v>
      </c>
    </row>
    <row r="81" spans="1:14" s="2" customFormat="1" ht="12.75" x14ac:dyDescent="0.25">
      <c r="B81" s="6">
        <v>77</v>
      </c>
      <c r="C81" s="148"/>
      <c r="D81" s="148"/>
      <c r="E81" s="148"/>
      <c r="F81" s="13" t="s">
        <v>872</v>
      </c>
      <c r="G81" s="148" t="s">
        <v>32</v>
      </c>
      <c r="H81" s="148" t="s">
        <v>26</v>
      </c>
      <c r="I81" s="148">
        <v>2</v>
      </c>
      <c r="J81" s="148" t="str">
        <f>IF(I81=0,"",(VLOOKUP(I81,[2]Cover!B$56:C$60,2,0)))</f>
        <v>Evolving</v>
      </c>
      <c r="K81" s="15"/>
      <c r="L81" s="16"/>
      <c r="M81" s="120">
        <f>IF(J81="","",(VLOOKUP(H81,[2]Cover!A$48:C$51,2,0)))</f>
        <v>1</v>
      </c>
      <c r="N81" s="119" t="str">
        <f t="shared" si="2"/>
        <v>PR.PT</v>
      </c>
    </row>
    <row r="82" spans="1:14" s="2" customFormat="1" ht="26.25" customHeight="1" x14ac:dyDescent="0.25">
      <c r="B82" s="6">
        <v>78</v>
      </c>
      <c r="C82" s="148"/>
      <c r="D82" s="148"/>
      <c r="E82" s="148"/>
      <c r="F82" s="13" t="s">
        <v>873</v>
      </c>
      <c r="G82" s="148" t="s">
        <v>32</v>
      </c>
      <c r="H82" s="148" t="s">
        <v>26</v>
      </c>
      <c r="I82" s="148">
        <v>2</v>
      </c>
      <c r="J82" s="148" t="str">
        <f>IF(I82=0,"",(VLOOKUP(I82,[2]Cover!B$56:C$60,2,0)))</f>
        <v>Evolving</v>
      </c>
      <c r="K82" s="15"/>
      <c r="L82" s="16"/>
      <c r="M82" s="120">
        <f>IF(J82="","",(VLOOKUP(H82,[2]Cover!A$48:C$51,2,0)))</f>
        <v>1</v>
      </c>
      <c r="N82" s="119" t="str">
        <f t="shared" si="2"/>
        <v>PR.PT</v>
      </c>
    </row>
    <row r="83" spans="1:14" s="2" customFormat="1" ht="25.5" x14ac:dyDescent="0.25">
      <c r="B83" s="6">
        <v>79</v>
      </c>
      <c r="C83" s="148"/>
      <c r="D83" s="148"/>
      <c r="E83" s="148"/>
      <c r="F83" s="13" t="s">
        <v>874</v>
      </c>
      <c r="G83" s="148" t="s">
        <v>32</v>
      </c>
      <c r="H83" s="148" t="s">
        <v>26</v>
      </c>
      <c r="I83" s="148">
        <v>2</v>
      </c>
      <c r="J83" s="148" t="str">
        <f>IF(I83=0,"",(VLOOKUP(I83,[2]Cover!B$56:C$60,2,0)))</f>
        <v>Evolving</v>
      </c>
      <c r="K83" s="15"/>
      <c r="L83" s="16"/>
      <c r="M83" s="120">
        <f>IF(J83="","",(VLOOKUP(H83,[2]Cover!A$48:C$51,2,0)))</f>
        <v>1</v>
      </c>
      <c r="N83" s="119" t="str">
        <f t="shared" si="2"/>
        <v>PR.PT</v>
      </c>
    </row>
    <row r="84" spans="1:14" s="2" customFormat="1" ht="12.75" x14ac:dyDescent="0.25">
      <c r="A84" s="2">
        <v>4</v>
      </c>
      <c r="B84" s="6">
        <v>80</v>
      </c>
      <c r="C84" s="33"/>
      <c r="D84" s="33"/>
      <c r="E84" s="33"/>
      <c r="F84" s="8" t="s">
        <v>875</v>
      </c>
      <c r="G84" s="9" t="s">
        <v>27</v>
      </c>
      <c r="H84" s="148" t="s">
        <v>23</v>
      </c>
      <c r="I84" s="7">
        <v>2</v>
      </c>
      <c r="J84" s="7" t="str">
        <f>IF(I84=0,"",(VLOOKUP(I84,Cover!B$56:C$60,2,0)))</f>
        <v>Evolving</v>
      </c>
      <c r="K84" s="10"/>
      <c r="L84" s="11"/>
      <c r="M84" s="120">
        <f>IF(J84="","",(VLOOKUP(H84,[2]Cover!A$48:C$51,2,0)))</f>
        <v>0.5</v>
      </c>
      <c r="N84" s="119" t="str">
        <f t="shared" ref="N84:N94" si="3">IF(H84="Not_Applicable","",G84)</f>
        <v>PR.IP</v>
      </c>
    </row>
    <row r="85" spans="1:14" s="2" customFormat="1" ht="25.5" x14ac:dyDescent="0.25">
      <c r="B85" s="6">
        <v>81</v>
      </c>
      <c r="C85" s="34"/>
      <c r="D85" s="34"/>
      <c r="E85" s="34"/>
      <c r="F85" s="35" t="s">
        <v>876</v>
      </c>
      <c r="G85" s="36" t="s">
        <v>27</v>
      </c>
      <c r="H85" s="148" t="s">
        <v>20</v>
      </c>
      <c r="I85" s="148">
        <v>1</v>
      </c>
      <c r="J85" s="148" t="str">
        <f>IF(I85=0,"",(VLOOKUP(I85,Cover!B$56:C$60,2,0)))</f>
        <v>Baseline</v>
      </c>
      <c r="K85" s="15"/>
      <c r="L85" s="16"/>
      <c r="M85" s="120">
        <f>IF(J85="","",(VLOOKUP(H85,[2]Cover!A$48:C$51,2,0)))</f>
        <v>0</v>
      </c>
      <c r="N85" s="119" t="str">
        <f t="shared" si="3"/>
        <v>PR.IP</v>
      </c>
    </row>
    <row r="86" spans="1:14" s="2" customFormat="1" ht="25.5" x14ac:dyDescent="0.25">
      <c r="B86" s="6">
        <v>82</v>
      </c>
      <c r="C86" s="34"/>
      <c r="D86" s="34"/>
      <c r="E86" s="34"/>
      <c r="F86" s="35" t="s">
        <v>877</v>
      </c>
      <c r="G86" s="36" t="s">
        <v>27</v>
      </c>
      <c r="H86" s="148" t="s">
        <v>23</v>
      </c>
      <c r="I86" s="148">
        <v>2</v>
      </c>
      <c r="J86" s="148" t="str">
        <f>IF(I86=0,"",(VLOOKUP(I86,Cover!B$56:C$60,2,0)))</f>
        <v>Evolving</v>
      </c>
      <c r="K86" s="15"/>
      <c r="L86" s="16"/>
      <c r="M86" s="120">
        <f>IF(J86="","",(VLOOKUP(H86,[2]Cover!A$48:C$51,2,0)))</f>
        <v>0.5</v>
      </c>
      <c r="N86" s="119" t="str">
        <f t="shared" si="3"/>
        <v>PR.IP</v>
      </c>
    </row>
    <row r="87" spans="1:14" s="2" customFormat="1" ht="25.5" x14ac:dyDescent="0.25">
      <c r="B87" s="6">
        <v>83</v>
      </c>
      <c r="C87" s="34"/>
      <c r="D87" s="34"/>
      <c r="E87" s="34"/>
      <c r="F87" s="35" t="s">
        <v>878</v>
      </c>
      <c r="G87" s="36" t="s">
        <v>27</v>
      </c>
      <c r="H87" s="148" t="s">
        <v>23</v>
      </c>
      <c r="I87" s="148">
        <v>3</v>
      </c>
      <c r="J87" s="148" t="str">
        <f>IF(I87=0,"",(VLOOKUP(I87,Cover!B$56:C$60,2,0)))</f>
        <v>Intermediate</v>
      </c>
      <c r="K87" s="15"/>
      <c r="L87" s="16"/>
      <c r="M87" s="120">
        <f>IF(J87="","",(VLOOKUP(H87,[2]Cover!A$48:C$51,2,0)))</f>
        <v>0.5</v>
      </c>
      <c r="N87" s="119" t="str">
        <f t="shared" si="3"/>
        <v>PR.IP</v>
      </c>
    </row>
    <row r="88" spans="1:14" s="2" customFormat="1" ht="38.25" x14ac:dyDescent="0.25">
      <c r="B88" s="6">
        <v>84</v>
      </c>
      <c r="C88" s="34"/>
      <c r="D88" s="34"/>
      <c r="E88" s="34"/>
      <c r="F88" s="35" t="s">
        <v>879</v>
      </c>
      <c r="G88" s="36" t="s">
        <v>27</v>
      </c>
      <c r="H88" s="148" t="s">
        <v>23</v>
      </c>
      <c r="I88" s="148">
        <v>2</v>
      </c>
      <c r="J88" s="148" t="str">
        <f>IF(I88=0,"",(VLOOKUP(I88,Cover!B$56:C$60,2,0)))</f>
        <v>Evolving</v>
      </c>
      <c r="K88" s="15"/>
      <c r="L88" s="16"/>
      <c r="M88" s="120">
        <f>IF(J88="","",(VLOOKUP(H88,[2]Cover!A$48:C$51,2,0)))</f>
        <v>0.5</v>
      </c>
      <c r="N88" s="119" t="str">
        <f t="shared" si="3"/>
        <v>PR.IP</v>
      </c>
    </row>
    <row r="89" spans="1:14" s="2" customFormat="1" ht="25.5" x14ac:dyDescent="0.25">
      <c r="B89" s="6">
        <v>85</v>
      </c>
      <c r="C89" s="34"/>
      <c r="D89" s="34"/>
      <c r="E89" s="34"/>
      <c r="F89" s="35" t="s">
        <v>880</v>
      </c>
      <c r="G89" s="36" t="s">
        <v>27</v>
      </c>
      <c r="H89" s="148" t="s">
        <v>23</v>
      </c>
      <c r="I89" s="148">
        <v>2</v>
      </c>
      <c r="J89" s="148" t="str">
        <f>IF(I89=0,"",(VLOOKUP(I89,Cover!B$56:C$60,2,0)))</f>
        <v>Evolving</v>
      </c>
      <c r="K89" s="15"/>
      <c r="L89" s="16"/>
      <c r="M89" s="120">
        <f>IF(J89="","",(VLOOKUP(H89,[2]Cover!A$48:C$51,2,0)))</f>
        <v>0.5</v>
      </c>
      <c r="N89" s="119" t="str">
        <f t="shared" si="3"/>
        <v>PR.IP</v>
      </c>
    </row>
    <row r="90" spans="1:14" s="2" customFormat="1" ht="51" x14ac:dyDescent="0.25">
      <c r="B90" s="6">
        <v>86</v>
      </c>
      <c r="C90" s="34"/>
      <c r="D90" s="34"/>
      <c r="E90" s="34"/>
      <c r="F90" s="35" t="s">
        <v>881</v>
      </c>
      <c r="G90" s="36" t="s">
        <v>27</v>
      </c>
      <c r="H90" s="148" t="s">
        <v>23</v>
      </c>
      <c r="I90" s="148">
        <v>2</v>
      </c>
      <c r="J90" s="148" t="str">
        <f>IF(I90=0,"",(VLOOKUP(I90,Cover!B$56:C$60,2,0)))</f>
        <v>Evolving</v>
      </c>
      <c r="K90" s="15"/>
      <c r="L90" s="16"/>
      <c r="M90" s="120">
        <f>IF(J90="","",(VLOOKUP(H90,[2]Cover!A$48:C$51,2,0)))</f>
        <v>0.5</v>
      </c>
      <c r="N90" s="119" t="str">
        <f t="shared" si="3"/>
        <v>PR.IP</v>
      </c>
    </row>
    <row r="91" spans="1:14" s="2" customFormat="1" ht="38.25" x14ac:dyDescent="0.25">
      <c r="B91" s="6">
        <v>87</v>
      </c>
      <c r="C91" s="38"/>
      <c r="D91" s="38"/>
      <c r="E91" s="38"/>
      <c r="F91" s="13" t="s">
        <v>882</v>
      </c>
      <c r="G91" s="14" t="s">
        <v>27</v>
      </c>
      <c r="H91" s="148" t="s">
        <v>23</v>
      </c>
      <c r="I91" s="148">
        <v>2</v>
      </c>
      <c r="J91" s="148" t="str">
        <f>IF(I91=0,"",(VLOOKUP(I91,Cover!B$56:C$60,2,0)))</f>
        <v>Evolving</v>
      </c>
      <c r="K91" s="15"/>
      <c r="L91" s="16"/>
      <c r="M91" s="120">
        <f>IF(J91="","",(VLOOKUP(H91,[2]Cover!A$48:C$51,2,0)))</f>
        <v>0.5</v>
      </c>
      <c r="N91" s="119" t="str">
        <f t="shared" si="3"/>
        <v>PR.IP</v>
      </c>
    </row>
    <row r="92" spans="1:14" s="2" customFormat="1" ht="89.25" x14ac:dyDescent="0.25">
      <c r="B92" s="6">
        <v>88</v>
      </c>
      <c r="C92" s="38"/>
      <c r="D92" s="38"/>
      <c r="E92" s="38"/>
      <c r="F92" s="13" t="s">
        <v>883</v>
      </c>
      <c r="G92" s="148" t="s">
        <v>27</v>
      </c>
      <c r="H92" s="148" t="s">
        <v>23</v>
      </c>
      <c r="I92" s="148">
        <v>3</v>
      </c>
      <c r="J92" s="148" t="str">
        <f>IF(I92=0,"",(VLOOKUP(I92,Cover!B$56:C$60,2,0)))</f>
        <v>Intermediate</v>
      </c>
      <c r="K92" s="15"/>
      <c r="L92" s="16"/>
      <c r="M92" s="120">
        <f>IF(J92="","",(VLOOKUP(H92,[2]Cover!A$48:C$51,2,0)))</f>
        <v>0.5</v>
      </c>
      <c r="N92" s="119" t="str">
        <f t="shared" si="3"/>
        <v>PR.IP</v>
      </c>
    </row>
    <row r="93" spans="1:14" s="2" customFormat="1" ht="38.25" x14ac:dyDescent="0.25">
      <c r="B93" s="6">
        <v>89</v>
      </c>
      <c r="C93" s="38"/>
      <c r="D93" s="38"/>
      <c r="E93" s="38"/>
      <c r="F93" s="13" t="s">
        <v>884</v>
      </c>
      <c r="G93" s="14" t="s">
        <v>27</v>
      </c>
      <c r="H93" s="148" t="s">
        <v>23</v>
      </c>
      <c r="I93" s="148">
        <v>2</v>
      </c>
      <c r="J93" s="148" t="str">
        <f>IF(I93=0,"",(VLOOKUP(I93,Cover!B$56:C$60,2,0)))</f>
        <v>Evolving</v>
      </c>
      <c r="K93" s="15"/>
      <c r="L93" s="16"/>
      <c r="M93" s="120">
        <f>IF(J93="","",(VLOOKUP(H93,[2]Cover!A$48:C$51,2,0)))</f>
        <v>0.5</v>
      </c>
      <c r="N93" s="119" t="str">
        <f t="shared" si="3"/>
        <v>PR.IP</v>
      </c>
    </row>
    <row r="94" spans="1:14" s="2" customFormat="1" ht="38.25" x14ac:dyDescent="0.25">
      <c r="B94" s="6">
        <v>90</v>
      </c>
      <c r="C94" s="38"/>
      <c r="D94" s="38"/>
      <c r="E94" s="38"/>
      <c r="F94" s="13" t="s">
        <v>885</v>
      </c>
      <c r="G94" s="148" t="s">
        <v>27</v>
      </c>
      <c r="H94" s="148" t="s">
        <v>23</v>
      </c>
      <c r="I94" s="148">
        <v>2</v>
      </c>
      <c r="J94" s="148" t="str">
        <f>IF(I94=0,"",(VLOOKUP(I94,Cover!B$56:C$60,2,0)))</f>
        <v>Evolving</v>
      </c>
      <c r="K94" s="15"/>
      <c r="L94" s="16"/>
      <c r="M94" s="120">
        <f>IF(J94="","",(VLOOKUP(H94,[2]Cover!A$48:C$51,2,0)))</f>
        <v>0.5</v>
      </c>
      <c r="N94" s="119" t="str">
        <f t="shared" si="3"/>
        <v>PR.IP</v>
      </c>
    </row>
    <row r="95" spans="1:14" s="2" customFormat="1" ht="12.75" x14ac:dyDescent="0.25">
      <c r="A95" s="2">
        <v>5</v>
      </c>
      <c r="B95" s="6">
        <v>91</v>
      </c>
      <c r="C95" s="7"/>
      <c r="D95" s="7"/>
      <c r="E95" s="7"/>
      <c r="F95" s="8" t="s">
        <v>886</v>
      </c>
      <c r="G95" s="9" t="s">
        <v>24</v>
      </c>
      <c r="H95" s="148" t="s">
        <v>23</v>
      </c>
      <c r="I95" s="7">
        <v>2</v>
      </c>
      <c r="J95" s="7" t="str">
        <f>IF(I95=0,"",(VLOOKUP(I95,Cover!B$56:C$60,2,0)))</f>
        <v>Evolving</v>
      </c>
      <c r="K95" s="10"/>
      <c r="L95" s="11"/>
      <c r="M95" s="120">
        <f>IF(J95="","",(VLOOKUP(H95,[2]Cover!A$48:C$51,2,0)))</f>
        <v>0.5</v>
      </c>
      <c r="N95" s="119" t="str">
        <f t="shared" ref="N95:N129" si="4">IF(H95="Not_Applicable","",G95)</f>
        <v>PR.DS</v>
      </c>
    </row>
    <row r="96" spans="1:14" s="2" customFormat="1" ht="38.25" x14ac:dyDescent="0.25">
      <c r="B96" s="6">
        <v>92</v>
      </c>
      <c r="C96" s="148"/>
      <c r="D96" s="148"/>
      <c r="E96" s="148"/>
      <c r="F96" s="13" t="s">
        <v>887</v>
      </c>
      <c r="G96" s="14" t="s">
        <v>24</v>
      </c>
      <c r="H96" s="148" t="s">
        <v>23</v>
      </c>
      <c r="I96" s="148">
        <v>2</v>
      </c>
      <c r="J96" s="148" t="str">
        <f>IF(I96=0,"",(VLOOKUP(I96,Cover!B$56:C$60,2,0)))</f>
        <v>Evolving</v>
      </c>
      <c r="K96" s="15"/>
      <c r="L96" s="16"/>
      <c r="M96" s="120">
        <f>IF(J96="","",(VLOOKUP(H96,[2]Cover!A$48:C$51,2,0)))</f>
        <v>0.5</v>
      </c>
      <c r="N96" s="119" t="str">
        <f t="shared" si="4"/>
        <v>PR.DS</v>
      </c>
    </row>
    <row r="97" spans="2:14" s="2" customFormat="1" ht="12.75" x14ac:dyDescent="0.25">
      <c r="B97" s="6">
        <v>93</v>
      </c>
      <c r="C97" s="148"/>
      <c r="D97" s="148"/>
      <c r="E97" s="148"/>
      <c r="F97" s="13" t="s">
        <v>888</v>
      </c>
      <c r="G97" s="14" t="s">
        <v>24</v>
      </c>
      <c r="H97" s="148" t="s">
        <v>26</v>
      </c>
      <c r="I97" s="148">
        <v>3</v>
      </c>
      <c r="J97" s="148" t="str">
        <f>IF(I97=0,"",(VLOOKUP(I97,Cover!B$56:C$60,2,0)))</f>
        <v>Intermediate</v>
      </c>
      <c r="K97" s="15"/>
      <c r="L97" s="16"/>
      <c r="M97" s="120">
        <f>IF(J97="","",(VLOOKUP(H97,[2]Cover!A$48:C$51,2,0)))</f>
        <v>1</v>
      </c>
      <c r="N97" s="119" t="str">
        <f t="shared" si="4"/>
        <v>PR.DS</v>
      </c>
    </row>
    <row r="98" spans="2:14" s="2" customFormat="1" ht="12.75" x14ac:dyDescent="0.25">
      <c r="B98" s="6">
        <v>94</v>
      </c>
      <c r="C98" s="148"/>
      <c r="D98" s="148"/>
      <c r="E98" s="148"/>
      <c r="F98" s="13" t="s">
        <v>889</v>
      </c>
      <c r="G98" s="14" t="s">
        <v>11</v>
      </c>
      <c r="H98" s="148" t="s">
        <v>20</v>
      </c>
      <c r="I98" s="148">
        <v>1</v>
      </c>
      <c r="J98" s="148" t="str">
        <f>IF(I98=0,"",(VLOOKUP(I98,Cover!B$56:C$60,2,0)))</f>
        <v>Baseline</v>
      </c>
      <c r="K98" s="15"/>
      <c r="L98" s="16"/>
      <c r="M98" s="120">
        <f>IF(J98="","",(VLOOKUP(H98,[2]Cover!A$48:C$51,2,0)))</f>
        <v>0</v>
      </c>
      <c r="N98" s="119" t="str">
        <f t="shared" si="4"/>
        <v>ID.RA</v>
      </c>
    </row>
    <row r="99" spans="2:14" s="2" customFormat="1" ht="25.5" x14ac:dyDescent="0.25">
      <c r="B99" s="6">
        <v>95</v>
      </c>
      <c r="C99" s="148"/>
      <c r="D99" s="148"/>
      <c r="E99" s="148"/>
      <c r="F99" s="13" t="s">
        <v>890</v>
      </c>
      <c r="G99" s="14" t="s">
        <v>11</v>
      </c>
      <c r="H99" s="148" t="s">
        <v>26</v>
      </c>
      <c r="I99" s="148">
        <v>3</v>
      </c>
      <c r="J99" s="148" t="str">
        <f>IF(I99=0,"",(VLOOKUP(I99,Cover!B$56:C$60,2,0)))</f>
        <v>Intermediate</v>
      </c>
      <c r="K99" s="15"/>
      <c r="L99" s="16"/>
      <c r="M99" s="120">
        <f>IF(J99="","",(VLOOKUP(H99,[2]Cover!A$48:C$51,2,0)))</f>
        <v>1</v>
      </c>
      <c r="N99" s="119" t="str">
        <f t="shared" si="4"/>
        <v>ID.RA</v>
      </c>
    </row>
    <row r="100" spans="2:14" s="2" customFormat="1" ht="12.75" x14ac:dyDescent="0.25">
      <c r="B100" s="6">
        <v>96</v>
      </c>
      <c r="C100" s="148"/>
      <c r="D100" s="148"/>
      <c r="E100" s="148"/>
      <c r="F100" s="13" t="s">
        <v>891</v>
      </c>
      <c r="G100" s="14" t="s">
        <v>11</v>
      </c>
      <c r="H100" s="148" t="s">
        <v>26</v>
      </c>
      <c r="I100" s="148">
        <v>3</v>
      </c>
      <c r="J100" s="148" t="str">
        <f>IF(I100=0,"",(VLOOKUP(I100,Cover!B$56:C$60,2,0)))</f>
        <v>Intermediate</v>
      </c>
      <c r="K100" s="15"/>
      <c r="L100" s="16"/>
      <c r="M100" s="120">
        <f>IF(J100="","",(VLOOKUP(H100,[2]Cover!A$48:C$51,2,0)))</f>
        <v>1</v>
      </c>
      <c r="N100" s="119" t="str">
        <f t="shared" si="4"/>
        <v>ID.RA</v>
      </c>
    </row>
    <row r="101" spans="2:14" s="2" customFormat="1" ht="12.75" x14ac:dyDescent="0.25">
      <c r="B101" s="6">
        <v>97</v>
      </c>
      <c r="C101" s="148"/>
      <c r="D101" s="148"/>
      <c r="E101" s="148"/>
      <c r="F101" s="13" t="s">
        <v>892</v>
      </c>
      <c r="G101" s="14" t="s">
        <v>11</v>
      </c>
      <c r="H101" s="148" t="s">
        <v>23</v>
      </c>
      <c r="I101" s="148">
        <v>2</v>
      </c>
      <c r="J101" s="148" t="str">
        <f>IF(I101=0,"",(VLOOKUP(I101,Cover!B$56:C$60,2,0)))</f>
        <v>Evolving</v>
      </c>
      <c r="K101" s="15"/>
      <c r="L101" s="16"/>
      <c r="M101" s="120">
        <f>IF(J101="","",(VLOOKUP(H101,[2]Cover!A$48:C$51,2,0)))</f>
        <v>0.5</v>
      </c>
      <c r="N101" s="119" t="str">
        <f t="shared" si="4"/>
        <v>ID.RA</v>
      </c>
    </row>
    <row r="102" spans="2:14" s="2" customFormat="1" ht="12.75" x14ac:dyDescent="0.25">
      <c r="B102" s="6">
        <v>98</v>
      </c>
      <c r="C102" s="148"/>
      <c r="D102" s="148"/>
      <c r="E102" s="148"/>
      <c r="F102" s="13" t="s">
        <v>893</v>
      </c>
      <c r="G102" s="14" t="s">
        <v>11</v>
      </c>
      <c r="H102" s="148" t="s">
        <v>23</v>
      </c>
      <c r="I102" s="148">
        <v>2</v>
      </c>
      <c r="J102" s="148" t="str">
        <f>IF(I102=0,"",(VLOOKUP(I102,Cover!B$56:C$60,2,0)))</f>
        <v>Evolving</v>
      </c>
      <c r="K102" s="15"/>
      <c r="L102" s="16"/>
      <c r="M102" s="120">
        <f>IF(J102="","",(VLOOKUP(H102,[2]Cover!A$48:C$51,2,0)))</f>
        <v>0.5</v>
      </c>
      <c r="N102" s="119" t="str">
        <f t="shared" si="4"/>
        <v>ID.RA</v>
      </c>
    </row>
    <row r="103" spans="2:14" s="2" customFormat="1" ht="12.75" x14ac:dyDescent="0.25">
      <c r="B103" s="6">
        <v>99</v>
      </c>
      <c r="C103" s="148"/>
      <c r="D103" s="148"/>
      <c r="E103" s="148"/>
      <c r="F103" s="13" t="s">
        <v>894</v>
      </c>
      <c r="G103" s="14" t="s">
        <v>11</v>
      </c>
      <c r="H103" s="148" t="s">
        <v>23</v>
      </c>
      <c r="I103" s="148">
        <v>2</v>
      </c>
      <c r="J103" s="148" t="str">
        <f>IF(I103=0,"",(VLOOKUP(I103,Cover!B$56:C$60,2,0)))</f>
        <v>Evolving</v>
      </c>
      <c r="K103" s="15"/>
      <c r="L103" s="16"/>
      <c r="M103" s="120">
        <f>IF(J103="","",(VLOOKUP(H103,[2]Cover!A$48:C$51,2,0)))</f>
        <v>0.5</v>
      </c>
      <c r="N103" s="119" t="str">
        <f t="shared" si="4"/>
        <v>ID.RA</v>
      </c>
    </row>
    <row r="104" spans="2:14" s="2" customFormat="1" ht="12.75" x14ac:dyDescent="0.25">
      <c r="B104" s="6">
        <v>100</v>
      </c>
      <c r="C104" s="148"/>
      <c r="D104" s="148"/>
      <c r="E104" s="148"/>
      <c r="F104" s="13" t="s">
        <v>895</v>
      </c>
      <c r="G104" s="14" t="s">
        <v>27</v>
      </c>
      <c r="H104" s="148" t="s">
        <v>23</v>
      </c>
      <c r="I104" s="148">
        <v>2</v>
      </c>
      <c r="J104" s="148" t="str">
        <f>IF(I104=0,"",(VLOOKUP(I104,Cover!B$56:C$60,2,0)))</f>
        <v>Evolving</v>
      </c>
      <c r="K104" s="15"/>
      <c r="L104" s="16"/>
      <c r="M104" s="120">
        <f>IF(J104="","",(VLOOKUP(H104,[2]Cover!A$48:C$51,2,0)))</f>
        <v>0.5</v>
      </c>
      <c r="N104" s="119" t="str">
        <f t="shared" si="4"/>
        <v>PR.IP</v>
      </c>
    </row>
    <row r="105" spans="2:14" s="2" customFormat="1" ht="38.25" x14ac:dyDescent="0.25">
      <c r="B105" s="6">
        <v>101</v>
      </c>
      <c r="C105" s="148"/>
      <c r="D105" s="148"/>
      <c r="E105" s="148"/>
      <c r="F105" s="13" t="s">
        <v>896</v>
      </c>
      <c r="G105" s="14" t="s">
        <v>27</v>
      </c>
      <c r="H105" s="148" t="s">
        <v>23</v>
      </c>
      <c r="I105" s="148">
        <v>2</v>
      </c>
      <c r="J105" s="148" t="str">
        <f>IF(I105=0,"",(VLOOKUP(I105,Cover!B$56:C$60,2,0)))</f>
        <v>Evolving</v>
      </c>
      <c r="K105" s="15"/>
      <c r="L105" s="16"/>
      <c r="M105" s="120">
        <f>IF(J105="","",(VLOOKUP(H105,[2]Cover!A$48:C$51,2,0)))</f>
        <v>0.5</v>
      </c>
      <c r="N105" s="119" t="str">
        <f t="shared" si="4"/>
        <v>PR.IP</v>
      </c>
    </row>
    <row r="106" spans="2:14" s="2" customFormat="1" ht="12.75" x14ac:dyDescent="0.25">
      <c r="B106" s="6">
        <v>102</v>
      </c>
      <c r="C106" s="148"/>
      <c r="D106" s="148"/>
      <c r="E106" s="148"/>
      <c r="F106" s="13" t="s">
        <v>897</v>
      </c>
      <c r="G106" s="14" t="s">
        <v>27</v>
      </c>
      <c r="H106" s="148" t="s">
        <v>23</v>
      </c>
      <c r="I106" s="148">
        <v>2</v>
      </c>
      <c r="J106" s="148" t="str">
        <f>IF(I106=0,"",(VLOOKUP(I106,Cover!B$56:C$60,2,0)))</f>
        <v>Evolving</v>
      </c>
      <c r="K106" s="15"/>
      <c r="L106" s="16"/>
      <c r="M106" s="120">
        <f>IF(J106="","",(VLOOKUP(H106,[2]Cover!A$48:C$51,2,0)))</f>
        <v>0.5</v>
      </c>
      <c r="N106" s="119" t="str">
        <f t="shared" si="4"/>
        <v>PR.IP</v>
      </c>
    </row>
    <row r="107" spans="2:14" s="2" customFormat="1" ht="12.75" x14ac:dyDescent="0.25">
      <c r="B107" s="6">
        <v>103</v>
      </c>
      <c r="C107" s="148"/>
      <c r="D107" s="148"/>
      <c r="E107" s="148"/>
      <c r="F107" s="13" t="s">
        <v>898</v>
      </c>
      <c r="G107" s="14" t="s">
        <v>27</v>
      </c>
      <c r="H107" s="148" t="s">
        <v>23</v>
      </c>
      <c r="I107" s="148">
        <v>2</v>
      </c>
      <c r="J107" s="148" t="str">
        <f>IF(I107=0,"",(VLOOKUP(I107,Cover!B$56:C$60,2,0)))</f>
        <v>Evolving</v>
      </c>
      <c r="K107" s="15"/>
      <c r="L107" s="16"/>
      <c r="M107" s="120">
        <f>IF(J107="","",(VLOOKUP(H107,[2]Cover!A$48:C$51,2,0)))</f>
        <v>0.5</v>
      </c>
      <c r="N107" s="119" t="str">
        <f t="shared" si="4"/>
        <v>PR.IP</v>
      </c>
    </row>
    <row r="108" spans="2:14" s="2" customFormat="1" ht="25.5" x14ac:dyDescent="0.25">
      <c r="B108" s="6">
        <v>104</v>
      </c>
      <c r="C108" s="148"/>
      <c r="D108" s="148"/>
      <c r="E108" s="148"/>
      <c r="F108" s="13" t="s">
        <v>899</v>
      </c>
      <c r="G108" s="14" t="s">
        <v>27</v>
      </c>
      <c r="H108" s="148" t="s">
        <v>23</v>
      </c>
      <c r="I108" s="148">
        <v>2</v>
      </c>
      <c r="J108" s="148" t="str">
        <f>IF(I108=0,"",(VLOOKUP(I108,Cover!B$56:C$60,2,0)))</f>
        <v>Evolving</v>
      </c>
      <c r="K108" s="15"/>
      <c r="L108" s="16"/>
      <c r="M108" s="120">
        <f>IF(J108="","",(VLOOKUP(H108,[2]Cover!A$48:C$51,2,0)))</f>
        <v>0.5</v>
      </c>
      <c r="N108" s="119" t="str">
        <f t="shared" si="4"/>
        <v>PR.IP</v>
      </c>
    </row>
    <row r="109" spans="2:14" s="2" customFormat="1" ht="25.5" x14ac:dyDescent="0.25">
      <c r="B109" s="6">
        <v>105</v>
      </c>
      <c r="C109" s="148"/>
      <c r="D109" s="148"/>
      <c r="E109" s="148"/>
      <c r="F109" s="13" t="s">
        <v>900</v>
      </c>
      <c r="G109" s="14" t="s">
        <v>27</v>
      </c>
      <c r="H109" s="148" t="s">
        <v>23</v>
      </c>
      <c r="I109" s="148">
        <v>2</v>
      </c>
      <c r="J109" s="148" t="str">
        <f>IF(I109=0,"",(VLOOKUP(I109,Cover!B$56:C$60,2,0)))</f>
        <v>Evolving</v>
      </c>
      <c r="K109" s="15"/>
      <c r="L109" s="16"/>
      <c r="M109" s="120">
        <f>IF(J109="","",(VLOOKUP(H109,[2]Cover!A$48:C$51,2,0)))</f>
        <v>0.5</v>
      </c>
      <c r="N109" s="119" t="str">
        <f t="shared" si="4"/>
        <v>PR.IP</v>
      </c>
    </row>
    <row r="110" spans="2:14" s="2" customFormat="1" ht="38.25" x14ac:dyDescent="0.25">
      <c r="B110" s="6">
        <v>106</v>
      </c>
      <c r="C110" s="148"/>
      <c r="D110" s="148"/>
      <c r="E110" s="148"/>
      <c r="F110" s="13" t="s">
        <v>901</v>
      </c>
      <c r="G110" s="14" t="s">
        <v>27</v>
      </c>
      <c r="H110" s="148" t="s">
        <v>23</v>
      </c>
      <c r="I110" s="148">
        <v>2</v>
      </c>
      <c r="J110" s="148" t="str">
        <f>IF(I110=0,"",(VLOOKUP(I110,Cover!B$56:C$60,2,0)))</f>
        <v>Evolving</v>
      </c>
      <c r="K110" s="15"/>
      <c r="L110" s="16"/>
      <c r="M110" s="120">
        <f>IF(J110="","",(VLOOKUP(H110,[2]Cover!A$48:C$51,2,0)))</f>
        <v>0.5</v>
      </c>
      <c r="N110" s="119" t="str">
        <f t="shared" si="4"/>
        <v>PR.IP</v>
      </c>
    </row>
    <row r="111" spans="2:14" s="2" customFormat="1" ht="25.5" x14ac:dyDescent="0.25">
      <c r="B111" s="6">
        <v>107</v>
      </c>
      <c r="C111" s="148"/>
      <c r="D111" s="148"/>
      <c r="E111" s="148"/>
      <c r="F111" s="13" t="s">
        <v>902</v>
      </c>
      <c r="G111" s="14" t="s">
        <v>27</v>
      </c>
      <c r="H111" s="148" t="s">
        <v>23</v>
      </c>
      <c r="I111" s="148">
        <v>2</v>
      </c>
      <c r="J111" s="148" t="str">
        <f>IF(I111=0,"",(VLOOKUP(I111,Cover!B$56:C$60,2,0)))</f>
        <v>Evolving</v>
      </c>
      <c r="K111" s="15"/>
      <c r="L111" s="16"/>
      <c r="M111" s="120">
        <f>IF(J111="","",(VLOOKUP(H111,[2]Cover!A$48:C$51,2,0)))</f>
        <v>0.5</v>
      </c>
      <c r="N111" s="119" t="str">
        <f t="shared" si="4"/>
        <v>PR.IP</v>
      </c>
    </row>
    <row r="112" spans="2:14" s="2" customFormat="1" ht="25.5" x14ac:dyDescent="0.25">
      <c r="B112" s="6">
        <v>108</v>
      </c>
      <c r="C112" s="148"/>
      <c r="D112" s="148"/>
      <c r="E112" s="148"/>
      <c r="F112" s="13" t="s">
        <v>903</v>
      </c>
      <c r="G112" s="14" t="s">
        <v>27</v>
      </c>
      <c r="H112" s="148" t="s">
        <v>23</v>
      </c>
      <c r="I112" s="148">
        <v>2</v>
      </c>
      <c r="J112" s="148" t="str">
        <f>IF(I112=0,"",(VLOOKUP(I112,Cover!B$56:C$60,2,0)))</f>
        <v>Evolving</v>
      </c>
      <c r="K112" s="15"/>
      <c r="L112" s="16"/>
      <c r="M112" s="120">
        <f>IF(J112="","",(VLOOKUP(H112,[2]Cover!A$48:C$51,2,0)))</f>
        <v>0.5</v>
      </c>
      <c r="N112" s="119" t="str">
        <f t="shared" si="4"/>
        <v>PR.IP</v>
      </c>
    </row>
    <row r="113" spans="2:14" s="2" customFormat="1" ht="38.25" x14ac:dyDescent="0.25">
      <c r="B113" s="6">
        <v>109</v>
      </c>
      <c r="C113" s="148"/>
      <c r="D113" s="148"/>
      <c r="E113" s="148"/>
      <c r="F113" s="13" t="s">
        <v>904</v>
      </c>
      <c r="G113" s="14" t="s">
        <v>27</v>
      </c>
      <c r="H113" s="148" t="s">
        <v>23</v>
      </c>
      <c r="I113" s="148">
        <v>2</v>
      </c>
      <c r="J113" s="148" t="str">
        <f>IF(I113=0,"",(VLOOKUP(I113,Cover!B$56:C$60,2,0)))</f>
        <v>Evolving</v>
      </c>
      <c r="K113" s="15"/>
      <c r="L113" s="16"/>
      <c r="M113" s="120">
        <f>IF(J113="","",(VLOOKUP(H113,[2]Cover!A$48:C$51,2,0)))</f>
        <v>0.5</v>
      </c>
      <c r="N113" s="119" t="str">
        <f t="shared" si="4"/>
        <v>PR.IP</v>
      </c>
    </row>
    <row r="114" spans="2:14" s="2" customFormat="1" ht="25.5" x14ac:dyDescent="0.25">
      <c r="B114" s="6">
        <v>110</v>
      </c>
      <c r="C114" s="148"/>
      <c r="D114" s="148"/>
      <c r="E114" s="148"/>
      <c r="F114" s="13" t="s">
        <v>905</v>
      </c>
      <c r="G114" s="14" t="s">
        <v>27</v>
      </c>
      <c r="H114" s="148" t="s">
        <v>23</v>
      </c>
      <c r="I114" s="148">
        <v>2</v>
      </c>
      <c r="J114" s="148" t="str">
        <f>IF(I114=0,"",(VLOOKUP(I114,Cover!B$56:C$60,2,0)))</f>
        <v>Evolving</v>
      </c>
      <c r="K114" s="15"/>
      <c r="L114" s="16"/>
      <c r="M114" s="120">
        <f>IF(J114="","",(VLOOKUP(H114,[2]Cover!A$48:C$51,2,0)))</f>
        <v>0.5</v>
      </c>
      <c r="N114" s="119" t="str">
        <f t="shared" si="4"/>
        <v>PR.IP</v>
      </c>
    </row>
    <row r="115" spans="2:14" s="2" customFormat="1" ht="12.75" x14ac:dyDescent="0.25">
      <c r="B115" s="6">
        <v>111</v>
      </c>
      <c r="C115" s="148"/>
      <c r="D115" s="148"/>
      <c r="E115" s="148"/>
      <c r="F115" s="13" t="s">
        <v>906</v>
      </c>
      <c r="G115" s="14" t="s">
        <v>27</v>
      </c>
      <c r="H115" s="148" t="s">
        <v>23</v>
      </c>
      <c r="I115" s="148">
        <v>2</v>
      </c>
      <c r="J115" s="148" t="str">
        <f>IF(I115=0,"",(VLOOKUP(I115,Cover!B$56:C$60,2,0)))</f>
        <v>Evolving</v>
      </c>
      <c r="K115" s="15"/>
      <c r="L115" s="16"/>
      <c r="M115" s="120">
        <f>IF(J115="","",(VLOOKUP(H115,[2]Cover!A$48:C$51,2,0)))</f>
        <v>0.5</v>
      </c>
      <c r="N115" s="119" t="str">
        <f t="shared" si="4"/>
        <v>PR.IP</v>
      </c>
    </row>
    <row r="116" spans="2:14" s="2" customFormat="1" ht="25.5" x14ac:dyDescent="0.25">
      <c r="B116" s="6">
        <v>112</v>
      </c>
      <c r="C116" s="148"/>
      <c r="D116" s="148"/>
      <c r="E116" s="148"/>
      <c r="F116" s="13" t="s">
        <v>907</v>
      </c>
      <c r="G116" s="14" t="s">
        <v>27</v>
      </c>
      <c r="H116" s="148" t="s">
        <v>23</v>
      </c>
      <c r="I116" s="148">
        <v>2</v>
      </c>
      <c r="J116" s="148" t="str">
        <f>IF(I116=0,"",(VLOOKUP(I116,Cover!B$56:C$60,2,0)))</f>
        <v>Evolving</v>
      </c>
      <c r="K116" s="15"/>
      <c r="L116" s="16"/>
      <c r="M116" s="120">
        <f>IF(J116="","",(VLOOKUP(H116,[2]Cover!A$48:C$51,2,0)))</f>
        <v>0.5</v>
      </c>
      <c r="N116" s="119" t="str">
        <f t="shared" si="4"/>
        <v>PR.IP</v>
      </c>
    </row>
    <row r="117" spans="2:14" s="2" customFormat="1" ht="25.5" x14ac:dyDescent="0.25">
      <c r="B117" s="6">
        <v>113</v>
      </c>
      <c r="C117" s="148"/>
      <c r="D117" s="148"/>
      <c r="E117" s="148"/>
      <c r="F117" s="13" t="s">
        <v>908</v>
      </c>
      <c r="G117" s="14" t="s">
        <v>27</v>
      </c>
      <c r="H117" s="148" t="s">
        <v>23</v>
      </c>
      <c r="I117" s="148">
        <v>2</v>
      </c>
      <c r="J117" s="148" t="str">
        <f>IF(I117=0,"",(VLOOKUP(I117,Cover!B$56:C$60,2,0)))</f>
        <v>Evolving</v>
      </c>
      <c r="K117" s="15"/>
      <c r="L117" s="16"/>
      <c r="M117" s="120">
        <f>IF(J117="","",(VLOOKUP(H117,[2]Cover!A$48:C$51,2,0)))</f>
        <v>0.5</v>
      </c>
      <c r="N117" s="119" t="str">
        <f t="shared" si="4"/>
        <v>PR.IP</v>
      </c>
    </row>
    <row r="118" spans="2:14" s="2" customFormat="1" ht="25.5" x14ac:dyDescent="0.25">
      <c r="B118" s="6">
        <v>114</v>
      </c>
      <c r="C118" s="148"/>
      <c r="D118" s="148"/>
      <c r="E118" s="148"/>
      <c r="F118" s="13" t="s">
        <v>909</v>
      </c>
      <c r="G118" s="14" t="s">
        <v>27</v>
      </c>
      <c r="H118" s="148" t="s">
        <v>23</v>
      </c>
      <c r="I118" s="148">
        <v>2</v>
      </c>
      <c r="J118" s="148" t="str">
        <f>IF(I118=0,"",(VLOOKUP(I118,Cover!B$56:C$60,2,0)))</f>
        <v>Evolving</v>
      </c>
      <c r="K118" s="15"/>
      <c r="L118" s="16"/>
      <c r="M118" s="120">
        <f>IF(J118="","",(VLOOKUP(H118,[2]Cover!A$48:C$51,2,0)))</f>
        <v>0.5</v>
      </c>
      <c r="N118" s="119" t="str">
        <f t="shared" si="4"/>
        <v>PR.IP</v>
      </c>
    </row>
    <row r="119" spans="2:14" s="2" customFormat="1" ht="25.5" x14ac:dyDescent="0.25">
      <c r="B119" s="6">
        <v>115</v>
      </c>
      <c r="C119" s="148"/>
      <c r="D119" s="148"/>
      <c r="E119" s="148"/>
      <c r="F119" s="13" t="s">
        <v>910</v>
      </c>
      <c r="G119" s="14" t="s">
        <v>27</v>
      </c>
      <c r="H119" s="148" t="s">
        <v>23</v>
      </c>
      <c r="I119" s="148">
        <v>2</v>
      </c>
      <c r="J119" s="148" t="str">
        <f>IF(I119=0,"",(VLOOKUP(I119,Cover!B$56:C$60,2,0)))</f>
        <v>Evolving</v>
      </c>
      <c r="K119" s="15"/>
      <c r="L119" s="16"/>
      <c r="M119" s="120">
        <f>IF(J119="","",(VLOOKUP(H119,[2]Cover!A$48:C$51,2,0)))</f>
        <v>0.5</v>
      </c>
      <c r="N119" s="119" t="str">
        <f t="shared" si="4"/>
        <v>PR.IP</v>
      </c>
    </row>
    <row r="120" spans="2:14" s="2" customFormat="1" ht="25.5" x14ac:dyDescent="0.25">
      <c r="B120" s="6">
        <v>116</v>
      </c>
      <c r="C120" s="148"/>
      <c r="D120" s="148"/>
      <c r="E120" s="148"/>
      <c r="F120" s="13" t="s">
        <v>911</v>
      </c>
      <c r="G120" s="14" t="s">
        <v>27</v>
      </c>
      <c r="H120" s="148" t="s">
        <v>23</v>
      </c>
      <c r="I120" s="148">
        <v>2</v>
      </c>
      <c r="J120" s="148" t="str">
        <f>IF(I120=0,"",(VLOOKUP(I120,Cover!B$56:C$60,2,0)))</f>
        <v>Evolving</v>
      </c>
      <c r="K120" s="15"/>
      <c r="L120" s="16"/>
      <c r="M120" s="120">
        <f>IF(J120="","",(VLOOKUP(H120,[2]Cover!A$48:C$51,2,0)))</f>
        <v>0.5</v>
      </c>
      <c r="N120" s="119" t="str">
        <f t="shared" si="4"/>
        <v>PR.IP</v>
      </c>
    </row>
    <row r="121" spans="2:14" s="2" customFormat="1" ht="25.5" x14ac:dyDescent="0.25">
      <c r="B121" s="6">
        <v>117</v>
      </c>
      <c r="C121" s="148"/>
      <c r="D121" s="148"/>
      <c r="E121" s="148"/>
      <c r="F121" s="13" t="s">
        <v>912</v>
      </c>
      <c r="G121" s="14" t="s">
        <v>27</v>
      </c>
      <c r="H121" s="148" t="s">
        <v>23</v>
      </c>
      <c r="I121" s="148">
        <v>2</v>
      </c>
      <c r="J121" s="148" t="str">
        <f>IF(I121=0,"",(VLOOKUP(I121,Cover!B$56:C$60,2,0)))</f>
        <v>Evolving</v>
      </c>
      <c r="K121" s="15"/>
      <c r="L121" s="16"/>
      <c r="M121" s="120">
        <f>IF(J121="","",(VLOOKUP(H121,[2]Cover!A$48:C$51,2,0)))</f>
        <v>0.5</v>
      </c>
      <c r="N121" s="119" t="str">
        <f t="shared" si="4"/>
        <v>PR.IP</v>
      </c>
    </row>
    <row r="122" spans="2:14" s="2" customFormat="1" ht="25.5" x14ac:dyDescent="0.25">
      <c r="B122" s="6">
        <v>118</v>
      </c>
      <c r="C122" s="148"/>
      <c r="D122" s="148"/>
      <c r="E122" s="148"/>
      <c r="F122" s="13" t="s">
        <v>913</v>
      </c>
      <c r="G122" s="14" t="s">
        <v>27</v>
      </c>
      <c r="H122" s="148" t="s">
        <v>23</v>
      </c>
      <c r="I122" s="148">
        <v>2</v>
      </c>
      <c r="J122" s="148" t="str">
        <f>IF(I122=0,"",(VLOOKUP(I122,Cover!B$56:C$60,2,0)))</f>
        <v>Evolving</v>
      </c>
      <c r="K122" s="15"/>
      <c r="L122" s="16"/>
      <c r="M122" s="120">
        <f>IF(J122="","",(VLOOKUP(H122,[2]Cover!A$48:C$51,2,0)))</f>
        <v>0.5</v>
      </c>
      <c r="N122" s="119" t="str">
        <f t="shared" si="4"/>
        <v>PR.IP</v>
      </c>
    </row>
    <row r="123" spans="2:14" s="2" customFormat="1" ht="12.75" x14ac:dyDescent="0.25">
      <c r="B123" s="6">
        <v>119</v>
      </c>
      <c r="C123" s="148"/>
      <c r="D123" s="148"/>
      <c r="E123" s="148"/>
      <c r="F123" s="13" t="s">
        <v>914</v>
      </c>
      <c r="G123" s="14" t="s">
        <v>39</v>
      </c>
      <c r="H123" s="148" t="s">
        <v>23</v>
      </c>
      <c r="I123" s="148">
        <v>2</v>
      </c>
      <c r="J123" s="148" t="str">
        <f>IF(I123=0,"",(VLOOKUP(I123,Cover!B$56:C$60,2,0)))</f>
        <v>Evolving</v>
      </c>
      <c r="K123" s="15"/>
      <c r="L123" s="16"/>
      <c r="M123" s="120">
        <f>IF(J123="","",(VLOOKUP(H123,[2]Cover!A$48:C$51,2,0)))</f>
        <v>0.5</v>
      </c>
      <c r="N123" s="119" t="str">
        <f t="shared" si="4"/>
        <v>DE.DP</v>
      </c>
    </row>
    <row r="124" spans="2:14" s="2" customFormat="1" ht="12.75" x14ac:dyDescent="0.25">
      <c r="B124" s="6">
        <v>120</v>
      </c>
      <c r="C124" s="148"/>
      <c r="D124" s="148"/>
      <c r="E124" s="148"/>
      <c r="F124" s="13" t="s">
        <v>915</v>
      </c>
      <c r="G124" s="14" t="s">
        <v>39</v>
      </c>
      <c r="H124" s="148" t="s">
        <v>23</v>
      </c>
      <c r="I124" s="148">
        <v>2</v>
      </c>
      <c r="J124" s="148" t="str">
        <f>IF(I124=0,"",(VLOOKUP(I124,Cover!B$56:C$60,2,0)))</f>
        <v>Evolving</v>
      </c>
      <c r="K124" s="15"/>
      <c r="L124" s="16"/>
      <c r="M124" s="120">
        <f>IF(J124="","",(VLOOKUP(H124,[2]Cover!A$48:C$51,2,0)))</f>
        <v>0.5</v>
      </c>
      <c r="N124" s="119" t="str">
        <f t="shared" si="4"/>
        <v>DE.DP</v>
      </c>
    </row>
    <row r="125" spans="2:14" s="2" customFormat="1" ht="25.5" x14ac:dyDescent="0.25">
      <c r="B125" s="6">
        <v>121</v>
      </c>
      <c r="C125" s="148"/>
      <c r="D125" s="148"/>
      <c r="E125" s="148"/>
      <c r="F125" s="13" t="s">
        <v>916</v>
      </c>
      <c r="G125" s="14" t="s">
        <v>27</v>
      </c>
      <c r="H125" s="148" t="s">
        <v>23</v>
      </c>
      <c r="I125" s="148">
        <v>2</v>
      </c>
      <c r="J125" s="148" t="str">
        <f>IF(I125=0,"",(VLOOKUP(I125,Cover!B$56:C$60,2,0)))</f>
        <v>Evolving</v>
      </c>
      <c r="K125" s="15"/>
      <c r="L125" s="16"/>
      <c r="M125" s="120">
        <f>IF(J125="","",(VLOOKUP(H125,[2]Cover!A$48:C$51,2,0)))</f>
        <v>0.5</v>
      </c>
      <c r="N125" s="119" t="str">
        <f t="shared" si="4"/>
        <v>PR.IP</v>
      </c>
    </row>
    <row r="126" spans="2:14" s="2" customFormat="1" ht="12.75" x14ac:dyDescent="0.25">
      <c r="B126" s="6">
        <v>122</v>
      </c>
      <c r="C126" s="148"/>
      <c r="D126" s="148"/>
      <c r="E126" s="148"/>
      <c r="F126" s="13" t="s">
        <v>917</v>
      </c>
      <c r="G126" s="14" t="s">
        <v>27</v>
      </c>
      <c r="H126" s="148" t="s">
        <v>23</v>
      </c>
      <c r="I126" s="148">
        <v>2</v>
      </c>
      <c r="J126" s="148" t="str">
        <f>IF(I126=0,"",(VLOOKUP(I126,Cover!B$56:C$60,2,0)))</f>
        <v>Evolving</v>
      </c>
      <c r="K126" s="15"/>
      <c r="L126" s="16"/>
      <c r="M126" s="120">
        <f>IF(J126="","",(VLOOKUP(H126,[2]Cover!A$48:C$51,2,0)))</f>
        <v>0.5</v>
      </c>
      <c r="N126" s="119" t="str">
        <f t="shared" si="4"/>
        <v>PR.IP</v>
      </c>
    </row>
    <row r="127" spans="2:14" s="2" customFormat="1" ht="25.5" x14ac:dyDescent="0.25">
      <c r="B127" s="6">
        <v>123</v>
      </c>
      <c r="C127" s="148"/>
      <c r="D127" s="148"/>
      <c r="E127" s="148"/>
      <c r="F127" s="13" t="s">
        <v>918</v>
      </c>
      <c r="G127" s="14" t="s">
        <v>27</v>
      </c>
      <c r="H127" s="148" t="s">
        <v>23</v>
      </c>
      <c r="I127" s="148">
        <v>2</v>
      </c>
      <c r="J127" s="148" t="str">
        <f>IF(I127=0,"",(VLOOKUP(I127,Cover!B$56:C$60,2,0)))</f>
        <v>Evolving</v>
      </c>
      <c r="K127" s="15"/>
      <c r="L127" s="16"/>
      <c r="M127" s="120">
        <f>IF(J127="","",(VLOOKUP(H127,[2]Cover!A$48:C$51,2,0)))</f>
        <v>0.5</v>
      </c>
      <c r="N127" s="119" t="str">
        <f t="shared" si="4"/>
        <v>PR.IP</v>
      </c>
    </row>
    <row r="128" spans="2:14" s="2" customFormat="1" ht="12.75" x14ac:dyDescent="0.25">
      <c r="B128" s="6">
        <v>124</v>
      </c>
      <c r="C128" s="148"/>
      <c r="D128" s="148"/>
      <c r="E128" s="148"/>
      <c r="F128" s="13" t="s">
        <v>919</v>
      </c>
      <c r="G128" s="14" t="s">
        <v>27</v>
      </c>
      <c r="H128" s="148" t="s">
        <v>23</v>
      </c>
      <c r="I128" s="148">
        <v>2</v>
      </c>
      <c r="J128" s="148" t="str">
        <f>IF(I128=0,"",(VLOOKUP(I128,Cover!B$56:C$60,2,0)))</f>
        <v>Evolving</v>
      </c>
      <c r="K128" s="15"/>
      <c r="L128" s="16"/>
      <c r="M128" s="120">
        <f>IF(J128="","",(VLOOKUP(H128,[2]Cover!A$48:C$51,2,0)))</f>
        <v>0.5</v>
      </c>
      <c r="N128" s="119" t="str">
        <f t="shared" si="4"/>
        <v>PR.IP</v>
      </c>
    </row>
    <row r="129" spans="1:14" s="2" customFormat="1" ht="12.75" x14ac:dyDescent="0.25">
      <c r="B129" s="6">
        <v>125</v>
      </c>
      <c r="C129" s="148"/>
      <c r="D129" s="148"/>
      <c r="E129" s="148"/>
      <c r="F129" s="13" t="s">
        <v>920</v>
      </c>
      <c r="G129" s="14" t="s">
        <v>27</v>
      </c>
      <c r="H129" s="148" t="s">
        <v>23</v>
      </c>
      <c r="I129" s="148">
        <v>2</v>
      </c>
      <c r="J129" s="148" t="str">
        <f>IF(I129=0,"",(VLOOKUP(I129,Cover!B$56:C$60,2,0)))</f>
        <v>Evolving</v>
      </c>
      <c r="K129" s="15"/>
      <c r="L129" s="16"/>
      <c r="M129" s="120">
        <f>IF(J129="","",(VLOOKUP(H129,[2]Cover!A$48:C$51,2,0)))</f>
        <v>0.5</v>
      </c>
      <c r="N129" s="119" t="str">
        <f t="shared" si="4"/>
        <v>PR.IP</v>
      </c>
    </row>
    <row r="130" spans="1:14" s="2" customFormat="1" ht="25.5" x14ac:dyDescent="0.25">
      <c r="A130" s="2">
        <v>6</v>
      </c>
      <c r="B130" s="6">
        <v>126</v>
      </c>
      <c r="C130" s="7"/>
      <c r="D130" s="7"/>
      <c r="E130" s="7"/>
      <c r="F130" s="8" t="s">
        <v>921</v>
      </c>
      <c r="G130" s="9" t="s">
        <v>32</v>
      </c>
      <c r="H130" s="148" t="s">
        <v>26</v>
      </c>
      <c r="I130" s="7">
        <v>3</v>
      </c>
      <c r="J130" s="7" t="str">
        <f>IF(I130=0,"",(VLOOKUP(I130,Cover!B$56:C$60,2,0)))</f>
        <v>Intermediate</v>
      </c>
      <c r="K130" s="10"/>
      <c r="L130" s="11"/>
      <c r="M130" s="120">
        <f>IF(J130="","",(VLOOKUP(H130,[2]Cover!A$48:C$51,2,0)))</f>
        <v>1</v>
      </c>
      <c r="N130" s="119" t="str">
        <f t="shared" ref="N130:N137" si="5">IF(H130="Not_Applicable","",G130)</f>
        <v>PR.PT</v>
      </c>
    </row>
    <row r="131" spans="1:14" s="2" customFormat="1" ht="12.75" x14ac:dyDescent="0.25">
      <c r="B131" s="6">
        <v>127</v>
      </c>
      <c r="C131" s="37"/>
      <c r="D131" s="37"/>
      <c r="E131" s="37"/>
      <c r="F131" s="8" t="s">
        <v>922</v>
      </c>
      <c r="G131" s="9" t="s">
        <v>32</v>
      </c>
      <c r="H131" s="148" t="s">
        <v>23</v>
      </c>
      <c r="I131" s="37">
        <v>3</v>
      </c>
      <c r="J131" s="7" t="str">
        <f>IF(I131=0,"",(VLOOKUP(I131,Cover!B$56:C$60,2,0)))</f>
        <v>Intermediate</v>
      </c>
      <c r="K131" s="105"/>
      <c r="L131" s="106"/>
      <c r="M131" s="120">
        <f>IF(J131="","",(VLOOKUP(H131,[2]Cover!A$48:C$51,2,0)))</f>
        <v>0.5</v>
      </c>
      <c r="N131" s="119" t="str">
        <f t="shared" si="5"/>
        <v>PR.PT</v>
      </c>
    </row>
    <row r="132" spans="1:14" s="2" customFormat="1" ht="12.75" x14ac:dyDescent="0.25">
      <c r="B132" s="6">
        <v>128</v>
      </c>
      <c r="C132" s="37"/>
      <c r="D132" s="37"/>
      <c r="E132" s="37"/>
      <c r="F132" s="35" t="s">
        <v>923</v>
      </c>
      <c r="G132" s="36" t="s">
        <v>32</v>
      </c>
      <c r="H132" s="148" t="s">
        <v>23</v>
      </c>
      <c r="I132" s="37">
        <v>2</v>
      </c>
      <c r="J132" s="37" t="str">
        <f>IF(I132=0,"",(VLOOKUP(I132,Cover!B$56:C$60,2,0)))</f>
        <v>Evolving</v>
      </c>
      <c r="K132" s="105"/>
      <c r="L132" s="106"/>
      <c r="M132" s="121">
        <f>IF(J132="","",(VLOOKUP(H132,Cover!A$48:C$51,2,0)))</f>
        <v>0.5</v>
      </c>
      <c r="N132" s="119" t="str">
        <f t="shared" si="5"/>
        <v>PR.PT</v>
      </c>
    </row>
    <row r="133" spans="1:14" s="2" customFormat="1" ht="25.5" x14ac:dyDescent="0.25">
      <c r="B133" s="6">
        <v>129</v>
      </c>
      <c r="C133" s="37"/>
      <c r="D133" s="37"/>
      <c r="E133" s="37"/>
      <c r="F133" s="8" t="s">
        <v>557</v>
      </c>
      <c r="G133" s="36" t="s">
        <v>32</v>
      </c>
      <c r="H133" s="148" t="s">
        <v>23</v>
      </c>
      <c r="I133" s="37">
        <v>2</v>
      </c>
      <c r="J133" s="37" t="str">
        <f>IF(I133=0,"",(VLOOKUP(I133,Cover!B$56:C$60,2,0)))</f>
        <v>Evolving</v>
      </c>
      <c r="K133" s="105"/>
      <c r="L133" s="106"/>
      <c r="M133" s="121">
        <f>IF(J133="","",(VLOOKUP(H133,Cover!A$48:C$51,2,0)))</f>
        <v>0.5</v>
      </c>
      <c r="N133" s="119" t="str">
        <f t="shared" si="5"/>
        <v>PR.PT</v>
      </c>
    </row>
    <row r="134" spans="1:14" s="2" customFormat="1" ht="25.5" x14ac:dyDescent="0.25">
      <c r="B134" s="6">
        <v>130</v>
      </c>
      <c r="C134" s="37"/>
      <c r="D134" s="37"/>
      <c r="E134" s="37"/>
      <c r="F134" s="8" t="s">
        <v>558</v>
      </c>
      <c r="G134" s="36" t="s">
        <v>32</v>
      </c>
      <c r="H134" s="148" t="s">
        <v>23</v>
      </c>
      <c r="I134" s="37">
        <v>3</v>
      </c>
      <c r="J134" s="37" t="str">
        <f>IF(I134=0,"",(VLOOKUP(I134,Cover!B$56:C$60,2,0)))</f>
        <v>Intermediate</v>
      </c>
      <c r="K134" s="105"/>
      <c r="L134" s="106"/>
      <c r="M134" s="121">
        <f>IF(J134="","",(VLOOKUP(H134,Cover!A$48:C$51,2,0)))</f>
        <v>0.5</v>
      </c>
      <c r="N134" s="119" t="str">
        <f t="shared" si="5"/>
        <v>PR.PT</v>
      </c>
    </row>
    <row r="135" spans="1:14" s="2" customFormat="1" ht="25.5" x14ac:dyDescent="0.25">
      <c r="B135" s="6">
        <v>131</v>
      </c>
      <c r="C135" s="37"/>
      <c r="D135" s="37"/>
      <c r="E135" s="37"/>
      <c r="F135" s="8" t="s">
        <v>559</v>
      </c>
      <c r="G135" s="36" t="s">
        <v>32</v>
      </c>
      <c r="H135" s="148" t="s">
        <v>23</v>
      </c>
      <c r="I135" s="37">
        <v>3</v>
      </c>
      <c r="J135" s="37" t="str">
        <f>IF(I135=0,"",(VLOOKUP(I135,Cover!B$56:C$60,2,0)))</f>
        <v>Intermediate</v>
      </c>
      <c r="K135" s="105"/>
      <c r="L135" s="106"/>
      <c r="M135" s="121">
        <f>IF(J135="","",(VLOOKUP(H135,Cover!A$48:C$51,2,0)))</f>
        <v>0.5</v>
      </c>
      <c r="N135" s="119" t="str">
        <f t="shared" si="5"/>
        <v>PR.PT</v>
      </c>
    </row>
    <row r="136" spans="1:14" s="2" customFormat="1" ht="12.75" x14ac:dyDescent="0.25">
      <c r="B136" s="6">
        <v>132</v>
      </c>
      <c r="C136" s="37"/>
      <c r="D136" s="37"/>
      <c r="E136" s="37"/>
      <c r="F136" s="8" t="s">
        <v>560</v>
      </c>
      <c r="G136" s="36" t="s">
        <v>32</v>
      </c>
      <c r="H136" s="148" t="s">
        <v>23</v>
      </c>
      <c r="I136" s="37">
        <v>2</v>
      </c>
      <c r="J136" s="37" t="str">
        <f>IF(I136=0,"",(VLOOKUP(I136,Cover!B$56:C$60,2,0)))</f>
        <v>Evolving</v>
      </c>
      <c r="K136" s="105"/>
      <c r="L136" s="106"/>
      <c r="M136" s="121">
        <f>IF(J136="","",(VLOOKUP(H136,Cover!A$48:C$51,2,0)))</f>
        <v>0.5</v>
      </c>
      <c r="N136" s="119" t="str">
        <f t="shared" si="5"/>
        <v>PR.PT</v>
      </c>
    </row>
    <row r="137" spans="1:14" s="2" customFormat="1" ht="63.75" x14ac:dyDescent="0.25">
      <c r="B137" s="6">
        <v>133</v>
      </c>
      <c r="C137" s="148"/>
      <c r="D137" s="148"/>
      <c r="E137" s="148"/>
      <c r="F137" s="13" t="s">
        <v>924</v>
      </c>
      <c r="G137" s="14" t="s">
        <v>32</v>
      </c>
      <c r="H137" s="148" t="s">
        <v>23</v>
      </c>
      <c r="I137" s="148">
        <v>3</v>
      </c>
      <c r="J137" s="148" t="str">
        <f>IF(I137=0,"",(VLOOKUP(I137,Cover!B$56:C$60,2,0)))</f>
        <v>Intermediate</v>
      </c>
      <c r="K137" s="15"/>
      <c r="L137" s="16"/>
      <c r="M137" s="121">
        <f>IF(J137="","",(VLOOKUP(H137,Cover!A$48:C$51,2,0)))</f>
        <v>0.5</v>
      </c>
      <c r="N137" s="119" t="str">
        <f t="shared" si="5"/>
        <v>PR.PT</v>
      </c>
    </row>
    <row r="138" spans="1:14" s="2" customFormat="1" ht="38.25" x14ac:dyDescent="0.25">
      <c r="A138" s="2">
        <v>7</v>
      </c>
      <c r="B138" s="6">
        <v>134</v>
      </c>
      <c r="C138" s="148"/>
      <c r="D138" s="148"/>
      <c r="E138" s="148"/>
      <c r="F138" s="13" t="s">
        <v>925</v>
      </c>
      <c r="G138" s="14" t="s">
        <v>37</v>
      </c>
      <c r="H138" s="148" t="s">
        <v>23</v>
      </c>
      <c r="I138" s="148">
        <v>2</v>
      </c>
      <c r="J138" s="148" t="str">
        <f>IF(I138=0,"",(VLOOKUP(I138,Cover!B$56:C$60,2,0)))</f>
        <v>Evolving</v>
      </c>
      <c r="K138" s="15"/>
      <c r="L138" s="16"/>
      <c r="M138" s="121">
        <f>IF(J138="","",(VLOOKUP(H138,Cover!A$48:C$51,2,0)))</f>
        <v>0.5</v>
      </c>
      <c r="N138" s="119" t="str">
        <f t="shared" ref="N138:N148" si="6">IF(H138="Not_Applicable","",G138)</f>
        <v>DE.CM</v>
      </c>
    </row>
    <row r="139" spans="1:14" s="2" customFormat="1" ht="25.5" x14ac:dyDescent="0.25">
      <c r="B139" s="6">
        <v>135</v>
      </c>
      <c r="C139" s="148"/>
      <c r="D139" s="148"/>
      <c r="E139" s="148"/>
      <c r="F139" s="13" t="s">
        <v>674</v>
      </c>
      <c r="G139" s="14" t="s">
        <v>37</v>
      </c>
      <c r="H139" s="148" t="s">
        <v>23</v>
      </c>
      <c r="I139" s="148">
        <v>1</v>
      </c>
      <c r="J139" s="148" t="str">
        <f>IF(I139=0,"",(VLOOKUP(I139,Cover!B$56:C$60,2,0)))</f>
        <v>Baseline</v>
      </c>
      <c r="K139" s="15"/>
      <c r="L139" s="16"/>
      <c r="M139" s="121">
        <f>IF(J139="","",(VLOOKUP(H139,Cover!A$48:C$51,2,0)))</f>
        <v>0.5</v>
      </c>
      <c r="N139" s="119" t="str">
        <f t="shared" si="6"/>
        <v>DE.CM</v>
      </c>
    </row>
    <row r="140" spans="1:14" s="2" customFormat="1" ht="12.75" x14ac:dyDescent="0.25">
      <c r="B140" s="6">
        <v>136</v>
      </c>
      <c r="C140" s="148"/>
      <c r="D140" s="148"/>
      <c r="E140" s="148"/>
      <c r="F140" s="13" t="s">
        <v>676</v>
      </c>
      <c r="G140" s="14" t="s">
        <v>37</v>
      </c>
      <c r="H140" s="148" t="s">
        <v>23</v>
      </c>
      <c r="I140" s="148">
        <v>1</v>
      </c>
      <c r="J140" s="148" t="str">
        <f>IF(I140=0,"",(VLOOKUP(I140,Cover!B$56:C$60,2,0)))</f>
        <v>Baseline</v>
      </c>
      <c r="K140" s="15"/>
      <c r="L140" s="16"/>
      <c r="M140" s="121">
        <f>IF(J140="","",(VLOOKUP(H140,Cover!A$48:C$51,2,0)))</f>
        <v>0.5</v>
      </c>
      <c r="N140" s="119" t="str">
        <f t="shared" si="6"/>
        <v>DE.CM</v>
      </c>
    </row>
    <row r="141" spans="1:14" s="2" customFormat="1" ht="25.5" x14ac:dyDescent="0.25">
      <c r="B141" s="6">
        <v>137</v>
      </c>
      <c r="C141" s="148"/>
      <c r="D141" s="148"/>
      <c r="E141" s="148"/>
      <c r="F141" s="13" t="s">
        <v>678</v>
      </c>
      <c r="G141" s="14" t="s">
        <v>37</v>
      </c>
      <c r="H141" s="148" t="s">
        <v>23</v>
      </c>
      <c r="I141" s="148">
        <v>3</v>
      </c>
      <c r="J141" s="148" t="str">
        <f>IF(I141=0,"",(VLOOKUP(I141,Cover!B$56:C$60,2,0)))</f>
        <v>Intermediate</v>
      </c>
      <c r="K141" s="15"/>
      <c r="L141" s="16"/>
      <c r="M141" s="121">
        <f>IF(J141="","",(VLOOKUP(H141,Cover!A$48:C$51,2,0)))</f>
        <v>0.5</v>
      </c>
      <c r="N141" s="119" t="str">
        <f t="shared" si="6"/>
        <v>DE.CM</v>
      </c>
    </row>
    <row r="142" spans="1:14" s="2" customFormat="1" ht="25.5" x14ac:dyDescent="0.25">
      <c r="B142" s="6">
        <v>138</v>
      </c>
      <c r="C142" s="148"/>
      <c r="D142" s="148"/>
      <c r="E142" s="148"/>
      <c r="F142" s="13" t="s">
        <v>602</v>
      </c>
      <c r="G142" s="14" t="s">
        <v>37</v>
      </c>
      <c r="H142" s="148" t="s">
        <v>23</v>
      </c>
      <c r="I142" s="148">
        <v>1</v>
      </c>
      <c r="J142" s="148" t="str">
        <f>IF(I142=0,"",(VLOOKUP(I142,Cover!B$56:C$60,2,0)))</f>
        <v>Baseline</v>
      </c>
      <c r="K142" s="15"/>
      <c r="L142" s="16"/>
      <c r="M142" s="121">
        <f>IF(J142="","",(VLOOKUP(H142,Cover!A$48:C$51,2,0)))</f>
        <v>0.5</v>
      </c>
      <c r="N142" s="119" t="str">
        <f t="shared" si="6"/>
        <v>DE.CM</v>
      </c>
    </row>
    <row r="143" spans="1:14" s="2" customFormat="1" ht="25.5" x14ac:dyDescent="0.25">
      <c r="B143" s="6">
        <v>139</v>
      </c>
      <c r="C143" s="148"/>
      <c r="D143" s="148"/>
      <c r="E143" s="148"/>
      <c r="F143" s="13" t="s">
        <v>926</v>
      </c>
      <c r="G143" s="14" t="s">
        <v>37</v>
      </c>
      <c r="H143" s="148" t="s">
        <v>23</v>
      </c>
      <c r="I143" s="148">
        <v>1</v>
      </c>
      <c r="J143" s="148" t="str">
        <f>IF(I143=0,"",(VLOOKUP(I143,Cover!B$56:C$60,2,0)))</f>
        <v>Baseline</v>
      </c>
      <c r="K143" s="15"/>
      <c r="L143" s="16"/>
      <c r="M143" s="121">
        <f>IF(J143="","",(VLOOKUP(H143,Cover!A$48:C$51,2,0)))</f>
        <v>0.5</v>
      </c>
      <c r="N143" s="119" t="str">
        <f t="shared" si="6"/>
        <v>DE.CM</v>
      </c>
    </row>
    <row r="144" spans="1:14" s="2" customFormat="1" ht="25.5" x14ac:dyDescent="0.25">
      <c r="B144" s="6">
        <v>140</v>
      </c>
      <c r="C144" s="148"/>
      <c r="D144" s="148"/>
      <c r="E144" s="148"/>
      <c r="F144" s="13" t="s">
        <v>927</v>
      </c>
      <c r="G144" s="14" t="s">
        <v>37</v>
      </c>
      <c r="H144" s="148" t="s">
        <v>23</v>
      </c>
      <c r="I144" s="148">
        <v>2</v>
      </c>
      <c r="J144" s="148" t="str">
        <f>IF(I144=0,"",(VLOOKUP(I144,Cover!B$56:C$60,2,0)))</f>
        <v>Evolving</v>
      </c>
      <c r="K144" s="15"/>
      <c r="L144" s="16"/>
      <c r="M144" s="121">
        <f>IF(J144="","",(VLOOKUP(H144,Cover!A$48:C$51,2,0)))</f>
        <v>0.5</v>
      </c>
      <c r="N144" s="119" t="str">
        <f t="shared" si="6"/>
        <v>DE.CM</v>
      </c>
    </row>
    <row r="145" spans="1:14" s="2" customFormat="1" ht="12.75" x14ac:dyDescent="0.25">
      <c r="B145" s="6">
        <v>141</v>
      </c>
      <c r="C145" s="148"/>
      <c r="D145" s="148"/>
      <c r="E145" s="148"/>
      <c r="F145" s="13" t="s">
        <v>928</v>
      </c>
      <c r="G145" s="14" t="s">
        <v>37</v>
      </c>
      <c r="H145" s="148" t="s">
        <v>26</v>
      </c>
      <c r="I145" s="148">
        <v>3</v>
      </c>
      <c r="J145" s="148" t="str">
        <f>IF(I145=0,"",(VLOOKUP(I145,Cover!B$56:C$60,2,0)))</f>
        <v>Intermediate</v>
      </c>
      <c r="K145" s="15"/>
      <c r="L145" s="16"/>
      <c r="M145" s="121">
        <f>IF(J145="","",(VLOOKUP(H145,Cover!A$48:C$51,2,0)))</f>
        <v>1</v>
      </c>
      <c r="N145" s="119" t="str">
        <f t="shared" si="6"/>
        <v>DE.CM</v>
      </c>
    </row>
    <row r="146" spans="1:14" s="2" customFormat="1" ht="25.5" x14ac:dyDescent="0.25">
      <c r="B146" s="6">
        <v>142</v>
      </c>
      <c r="C146" s="148"/>
      <c r="D146" s="148"/>
      <c r="E146" s="148"/>
      <c r="F146" s="13" t="s">
        <v>929</v>
      </c>
      <c r="G146" s="14" t="s">
        <v>37</v>
      </c>
      <c r="H146" s="148" t="s">
        <v>26</v>
      </c>
      <c r="I146" s="148">
        <v>3</v>
      </c>
      <c r="J146" s="148" t="str">
        <f>IF(I146=0,"",(VLOOKUP(I146,Cover!B$56:C$60,2,0)))</f>
        <v>Intermediate</v>
      </c>
      <c r="K146" s="15"/>
      <c r="L146" s="16"/>
      <c r="M146" s="121">
        <f>IF(J146="","",(VLOOKUP(H146,Cover!A$48:C$51,2,0)))</f>
        <v>1</v>
      </c>
      <c r="N146" s="119" t="str">
        <f t="shared" si="6"/>
        <v>DE.CM</v>
      </c>
    </row>
    <row r="147" spans="1:14" s="2" customFormat="1" ht="12.75" x14ac:dyDescent="0.25">
      <c r="B147" s="6">
        <v>143</v>
      </c>
      <c r="C147" s="148"/>
      <c r="D147" s="148"/>
      <c r="E147" s="148"/>
      <c r="F147" s="13" t="s">
        <v>930</v>
      </c>
      <c r="G147" s="14" t="s">
        <v>37</v>
      </c>
      <c r="H147" s="148" t="s">
        <v>26</v>
      </c>
      <c r="I147" s="148">
        <v>3</v>
      </c>
      <c r="J147" s="148" t="str">
        <f>IF(I147=0,"",(VLOOKUP(I147,Cover!B$56:C$60,2,0)))</f>
        <v>Intermediate</v>
      </c>
      <c r="K147" s="15"/>
      <c r="L147" s="16"/>
      <c r="M147" s="121">
        <f>IF(J147="","",(VLOOKUP(H147,Cover!A$48:C$51,2,0)))</f>
        <v>1</v>
      </c>
      <c r="N147" s="119" t="str">
        <f t="shared" si="6"/>
        <v>DE.CM</v>
      </c>
    </row>
    <row r="148" spans="1:14" s="2" customFormat="1" ht="12.75" x14ac:dyDescent="0.25">
      <c r="B148" s="6">
        <v>144</v>
      </c>
      <c r="C148" s="148"/>
      <c r="D148" s="148"/>
      <c r="E148" s="148"/>
      <c r="F148" s="13" t="s">
        <v>931</v>
      </c>
      <c r="G148" s="14" t="s">
        <v>37</v>
      </c>
      <c r="H148" s="148" t="s">
        <v>26</v>
      </c>
      <c r="I148" s="148">
        <v>2</v>
      </c>
      <c r="J148" s="148" t="str">
        <f>IF(I148=0,"",(VLOOKUP(I148,Cover!B$56:C$60,2,0)))</f>
        <v>Evolving</v>
      </c>
      <c r="K148" s="15"/>
      <c r="L148" s="16"/>
      <c r="M148" s="121">
        <f>IF(J148="","",(VLOOKUP(H148,Cover!A$48:C$51,2,0)))</f>
        <v>1</v>
      </c>
      <c r="N148" s="119" t="str">
        <f t="shared" si="6"/>
        <v>DE.CM</v>
      </c>
    </row>
    <row r="149" spans="1:14" s="2" customFormat="1" ht="12.75" x14ac:dyDescent="0.25">
      <c r="A149" s="2">
        <v>8</v>
      </c>
      <c r="B149" s="6">
        <v>145</v>
      </c>
      <c r="C149" s="33"/>
      <c r="D149" s="40"/>
      <c r="E149" s="33"/>
      <c r="F149" s="8" t="s">
        <v>932</v>
      </c>
      <c r="G149" s="9" t="s">
        <v>53</v>
      </c>
      <c r="H149" s="148" t="s">
        <v>23</v>
      </c>
      <c r="I149" s="7">
        <v>2</v>
      </c>
      <c r="J149" s="7" t="str">
        <f>IF(I149=0,"",(VLOOKUP(I149,Cover!B$56:C$60,2,0)))</f>
        <v>Evolving</v>
      </c>
      <c r="K149" s="10"/>
      <c r="L149" s="11"/>
      <c r="M149" s="121">
        <f>IF(J149="","",(VLOOKUP(H149,Cover!A$48:C$51,2,0)))</f>
        <v>0.5</v>
      </c>
      <c r="N149" s="119" t="str">
        <f t="shared" ref="N149:N166" si="7">IF(H149="Not_Applicable","",G149)</f>
        <v>RS.IM</v>
      </c>
    </row>
    <row r="150" spans="1:14" s="2" customFormat="1" ht="12.75" x14ac:dyDescent="0.25">
      <c r="B150" s="6">
        <v>146</v>
      </c>
      <c r="C150" s="38"/>
      <c r="D150" s="41"/>
      <c r="E150" s="38"/>
      <c r="F150" s="13" t="s">
        <v>933</v>
      </c>
      <c r="G150" s="14" t="s">
        <v>44</v>
      </c>
      <c r="H150" s="148" t="s">
        <v>23</v>
      </c>
      <c r="I150" s="148">
        <v>2</v>
      </c>
      <c r="J150" s="148" t="str">
        <f>IF(I150=0,"",(VLOOKUP(I150,Cover!B$56:C$60,2,0)))</f>
        <v>Evolving</v>
      </c>
      <c r="K150" s="15"/>
      <c r="L150" s="16"/>
      <c r="M150" s="121">
        <f>IF(J150="","",(VLOOKUP(H150,Cover!A$48:C$51,2,0)))</f>
        <v>0.5</v>
      </c>
      <c r="N150" s="119" t="str">
        <f t="shared" si="7"/>
        <v>RS.CO</v>
      </c>
    </row>
    <row r="151" spans="1:14" s="2" customFormat="1" ht="12.75" x14ac:dyDescent="0.25">
      <c r="B151" s="6">
        <v>147</v>
      </c>
      <c r="C151" s="38"/>
      <c r="D151" s="41"/>
      <c r="E151" s="38"/>
      <c r="F151" s="13" t="s">
        <v>934</v>
      </c>
      <c r="G151" s="14" t="s">
        <v>44</v>
      </c>
      <c r="H151" s="148" t="s">
        <v>23</v>
      </c>
      <c r="I151" s="148">
        <v>2</v>
      </c>
      <c r="J151" s="148" t="str">
        <f>IF(I151=0,"",(VLOOKUP(I151,Cover!B$56:C$60,2,0)))</f>
        <v>Evolving</v>
      </c>
      <c r="K151" s="15"/>
      <c r="L151" s="16"/>
      <c r="M151" s="121">
        <f>IF(J151="","",(VLOOKUP(H151,Cover!A$48:C$51,2,0)))</f>
        <v>0.5</v>
      </c>
      <c r="N151" s="119" t="str">
        <f t="shared" si="7"/>
        <v>RS.CO</v>
      </c>
    </row>
    <row r="152" spans="1:14" s="2" customFormat="1" ht="25.5" x14ac:dyDescent="0.25">
      <c r="B152" s="6">
        <v>148</v>
      </c>
      <c r="C152" s="38"/>
      <c r="D152" s="41"/>
      <c r="E152" s="38"/>
      <c r="F152" s="13" t="s">
        <v>935</v>
      </c>
      <c r="G152" s="14" t="s">
        <v>47</v>
      </c>
      <c r="H152" s="148" t="s">
        <v>23</v>
      </c>
      <c r="I152" s="148">
        <v>2</v>
      </c>
      <c r="J152" s="148" t="str">
        <f>IF(I152=0,"",(VLOOKUP(I152,Cover!B$56:C$60,2,0)))</f>
        <v>Evolving</v>
      </c>
      <c r="K152" s="15"/>
      <c r="L152" s="16"/>
      <c r="M152" s="121">
        <f>IF(J152="","",(VLOOKUP(H152,Cover!A$48:C$51,2,0)))</f>
        <v>0.5</v>
      </c>
      <c r="N152" s="119" t="str">
        <f t="shared" si="7"/>
        <v>RS.AN</v>
      </c>
    </row>
    <row r="153" spans="1:14" s="2" customFormat="1" ht="12.75" x14ac:dyDescent="0.25">
      <c r="B153" s="6">
        <v>149</v>
      </c>
      <c r="C153" s="38"/>
      <c r="D153" s="41"/>
      <c r="E153" s="38"/>
      <c r="F153" s="13" t="s">
        <v>936</v>
      </c>
      <c r="G153" s="14" t="s">
        <v>53</v>
      </c>
      <c r="H153" s="148" t="s">
        <v>23</v>
      </c>
      <c r="I153" s="148">
        <v>2</v>
      </c>
      <c r="J153" s="148" t="str">
        <f>IF(I153=0,"",(VLOOKUP(I153,Cover!B$56:C$60,2,0)))</f>
        <v>Evolving</v>
      </c>
      <c r="K153" s="15"/>
      <c r="L153" s="16"/>
      <c r="M153" s="121">
        <f>IF(J153="","",(VLOOKUP(H153,Cover!A$48:C$51,2,0)))</f>
        <v>0.5</v>
      </c>
      <c r="N153" s="119" t="str">
        <f t="shared" si="7"/>
        <v>RS.IM</v>
      </c>
    </row>
    <row r="154" spans="1:14" s="2" customFormat="1" ht="12.75" x14ac:dyDescent="0.25">
      <c r="B154" s="6">
        <v>150</v>
      </c>
      <c r="C154" s="38"/>
      <c r="D154" s="41"/>
      <c r="E154" s="38"/>
      <c r="F154" s="13" t="s">
        <v>937</v>
      </c>
      <c r="G154" s="14" t="s">
        <v>53</v>
      </c>
      <c r="H154" s="148" t="s">
        <v>23</v>
      </c>
      <c r="I154" s="148">
        <v>2</v>
      </c>
      <c r="J154" s="148" t="str">
        <f>IF(I154=0,"",(VLOOKUP(I154,Cover!B$56:C$60,2,0)))</f>
        <v>Evolving</v>
      </c>
      <c r="K154" s="15"/>
      <c r="L154" s="16"/>
      <c r="M154" s="121">
        <f>IF(J154="","",(VLOOKUP(H154,Cover!A$48:C$51,2,0)))</f>
        <v>0.5</v>
      </c>
      <c r="N154" s="119" t="str">
        <f t="shared" si="7"/>
        <v>RS.IM</v>
      </c>
    </row>
    <row r="155" spans="1:14" s="2" customFormat="1" ht="12.75" x14ac:dyDescent="0.25">
      <c r="B155" s="6">
        <v>151</v>
      </c>
      <c r="C155" s="38"/>
      <c r="D155" s="41"/>
      <c r="E155" s="38"/>
      <c r="F155" s="13" t="s">
        <v>938</v>
      </c>
      <c r="G155" s="14" t="s">
        <v>57</v>
      </c>
      <c r="H155" s="148" t="s">
        <v>23</v>
      </c>
      <c r="I155" s="148">
        <v>2</v>
      </c>
      <c r="J155" s="148" t="str">
        <f>IF(I155=0,"",(VLOOKUP(I155,Cover!B$56:C$60,2,0)))</f>
        <v>Evolving</v>
      </c>
      <c r="K155" s="15"/>
      <c r="L155" s="16"/>
      <c r="M155" s="121">
        <f>IF(J155="","",(VLOOKUP(H155,Cover!A$48:C$51,2,0)))</f>
        <v>0.5</v>
      </c>
      <c r="N155" s="119" t="str">
        <f t="shared" si="7"/>
        <v>RC.RP</v>
      </c>
    </row>
    <row r="156" spans="1:14" s="2" customFormat="1" ht="25.5" x14ac:dyDescent="0.25">
      <c r="B156" s="6">
        <v>152</v>
      </c>
      <c r="C156" s="38"/>
      <c r="D156" s="41"/>
      <c r="E156" s="38"/>
      <c r="F156" s="13" t="s">
        <v>939</v>
      </c>
      <c r="G156" s="14" t="s">
        <v>57</v>
      </c>
      <c r="H156" s="148" t="s">
        <v>26</v>
      </c>
      <c r="I156" s="148">
        <v>3</v>
      </c>
      <c r="J156" s="148" t="str">
        <f>IF(I156=0,"",(VLOOKUP(I156,Cover!B$56:C$60,2,0)))</f>
        <v>Intermediate</v>
      </c>
      <c r="K156" s="15"/>
      <c r="L156" s="16"/>
      <c r="M156" s="121">
        <f>IF(J156="","",(VLOOKUP(H156,Cover!A$48:C$51,2,0)))</f>
        <v>1</v>
      </c>
      <c r="N156" s="119" t="str">
        <f t="shared" si="7"/>
        <v>RC.RP</v>
      </c>
    </row>
    <row r="157" spans="1:14" s="2" customFormat="1" ht="38.25" x14ac:dyDescent="0.25">
      <c r="B157" s="6">
        <v>153</v>
      </c>
      <c r="C157" s="38"/>
      <c r="D157" s="41"/>
      <c r="E157" s="38"/>
      <c r="F157" s="13" t="s">
        <v>940</v>
      </c>
      <c r="G157" s="14" t="s">
        <v>57</v>
      </c>
      <c r="H157" s="148" t="s">
        <v>26</v>
      </c>
      <c r="I157" s="148">
        <v>3</v>
      </c>
      <c r="J157" s="148" t="str">
        <f>IF(I157=0,"",(VLOOKUP(I157,Cover!B$56:C$60,2,0)))</f>
        <v>Intermediate</v>
      </c>
      <c r="K157" s="15"/>
      <c r="L157" s="16"/>
      <c r="M157" s="121">
        <f>IF(J157="","",(VLOOKUP(H157,Cover!A$48:C$51,2,0)))</f>
        <v>1</v>
      </c>
      <c r="N157" s="119" t="str">
        <f t="shared" si="7"/>
        <v>RC.RP</v>
      </c>
    </row>
    <row r="158" spans="1:14" s="2" customFormat="1" ht="51" x14ac:dyDescent="0.25">
      <c r="B158" s="6">
        <v>154</v>
      </c>
      <c r="C158" s="38"/>
      <c r="D158" s="41"/>
      <c r="E158" s="38"/>
      <c r="F158" s="13" t="s">
        <v>941</v>
      </c>
      <c r="G158" s="14" t="s">
        <v>57</v>
      </c>
      <c r="H158" s="148" t="s">
        <v>26</v>
      </c>
      <c r="I158" s="148">
        <v>2</v>
      </c>
      <c r="J158" s="148" t="str">
        <f>IF(I158=0,"",(VLOOKUP(I158,Cover!B$56:C$60,2,0)))</f>
        <v>Evolving</v>
      </c>
      <c r="K158" s="15"/>
      <c r="L158" s="16"/>
      <c r="M158" s="121">
        <f>IF(J158="","",(VLOOKUP(H158,Cover!A$48:C$51,2,0)))</f>
        <v>1</v>
      </c>
      <c r="N158" s="119" t="str">
        <f t="shared" si="7"/>
        <v>RC.RP</v>
      </c>
    </row>
    <row r="159" spans="1:14" s="2" customFormat="1" ht="38.25" x14ac:dyDescent="0.25">
      <c r="B159" s="6">
        <v>155</v>
      </c>
      <c r="C159" s="38"/>
      <c r="D159" s="41"/>
      <c r="E159" s="38"/>
      <c r="F159" s="13" t="s">
        <v>942</v>
      </c>
      <c r="G159" s="14" t="s">
        <v>57</v>
      </c>
      <c r="H159" s="148" t="s">
        <v>26</v>
      </c>
      <c r="I159" s="148">
        <v>3</v>
      </c>
      <c r="J159" s="148" t="str">
        <f>IF(I159=0,"",(VLOOKUP(I159,Cover!B$56:C$60,2,0)))</f>
        <v>Intermediate</v>
      </c>
      <c r="K159" s="15"/>
      <c r="L159" s="16"/>
      <c r="M159" s="121">
        <f>IF(J159="","",(VLOOKUP(H159,Cover!A$48:C$51,2,0)))</f>
        <v>1</v>
      </c>
      <c r="N159" s="119" t="str">
        <f t="shared" si="7"/>
        <v>RC.RP</v>
      </c>
    </row>
    <row r="160" spans="1:14" s="2" customFormat="1" ht="25.5" x14ac:dyDescent="0.25">
      <c r="B160" s="6">
        <v>156</v>
      </c>
      <c r="C160" s="38"/>
      <c r="D160" s="41"/>
      <c r="E160" s="38"/>
      <c r="F160" s="13" t="s">
        <v>653</v>
      </c>
      <c r="G160" s="14" t="s">
        <v>57</v>
      </c>
      <c r="H160" s="148" t="s">
        <v>26</v>
      </c>
      <c r="I160" s="148">
        <v>4</v>
      </c>
      <c r="J160" s="148" t="str">
        <f>IF(I160=0,"",(VLOOKUP(I160,Cover!B$56:C$60,2,0)))</f>
        <v>Advanced</v>
      </c>
      <c r="K160" s="15"/>
      <c r="L160" s="16"/>
      <c r="M160" s="121">
        <f>IF(J160="","",(VLOOKUP(H160,Cover!A$48:C$51,2,0)))</f>
        <v>1</v>
      </c>
      <c r="N160" s="119" t="str">
        <f t="shared" si="7"/>
        <v>RC.RP</v>
      </c>
    </row>
    <row r="161" spans="1:14" s="2" customFormat="1" ht="114.75" x14ac:dyDescent="0.25">
      <c r="B161" s="6">
        <v>157</v>
      </c>
      <c r="C161" s="38"/>
      <c r="D161" s="41"/>
      <c r="E161" s="38"/>
      <c r="F161" s="13" t="s">
        <v>943</v>
      </c>
      <c r="G161" s="14" t="s">
        <v>50</v>
      </c>
      <c r="H161" s="148" t="s">
        <v>26</v>
      </c>
      <c r="I161" s="148">
        <v>2</v>
      </c>
      <c r="J161" s="148" t="str">
        <f>IF(I161=0,"",(VLOOKUP(I161,Cover!B$56:C$60,2,0)))</f>
        <v>Evolving</v>
      </c>
      <c r="K161" s="15"/>
      <c r="L161" s="16"/>
      <c r="M161" s="121">
        <f>IF(J161="","",(VLOOKUP(H161,Cover!A$48:C$51,2,0)))</f>
        <v>1</v>
      </c>
      <c r="N161" s="119" t="str">
        <f t="shared" si="7"/>
        <v>RS.MI</v>
      </c>
    </row>
    <row r="162" spans="1:14" s="2" customFormat="1" ht="38.25" x14ac:dyDescent="0.25">
      <c r="B162" s="6">
        <v>158</v>
      </c>
      <c r="C162" s="38"/>
      <c r="D162" s="41"/>
      <c r="E162" s="38"/>
      <c r="F162" s="13" t="s">
        <v>944</v>
      </c>
      <c r="G162" s="14" t="s">
        <v>53</v>
      </c>
      <c r="H162" s="148" t="s">
        <v>26</v>
      </c>
      <c r="I162" s="148">
        <v>4</v>
      </c>
      <c r="J162" s="148" t="str">
        <f>IF(I162=0,"",(VLOOKUP(I162,Cover!B$56:C$60,2,0)))</f>
        <v>Advanced</v>
      </c>
      <c r="K162" s="15"/>
      <c r="L162" s="16"/>
      <c r="M162" s="121">
        <f>IF(J162="","",(VLOOKUP(H162,Cover!A$48:C$51,2,0)))</f>
        <v>1</v>
      </c>
      <c r="N162" s="119" t="str">
        <f t="shared" si="7"/>
        <v>RS.IM</v>
      </c>
    </row>
    <row r="163" spans="1:14" s="2" customFormat="1" ht="25.5" x14ac:dyDescent="0.25">
      <c r="B163" s="6">
        <v>159</v>
      </c>
      <c r="C163" s="38"/>
      <c r="D163" s="41"/>
      <c r="E163" s="38"/>
      <c r="F163" s="13" t="s">
        <v>945</v>
      </c>
      <c r="G163" s="14" t="s">
        <v>47</v>
      </c>
      <c r="H163" s="148" t="s">
        <v>26</v>
      </c>
      <c r="I163" s="148">
        <v>3</v>
      </c>
      <c r="J163" s="148" t="str">
        <f>IF(I163=0,"",(VLOOKUP(I163,Cover!B$56:C$60,2,0)))</f>
        <v>Intermediate</v>
      </c>
      <c r="K163" s="15"/>
      <c r="L163" s="16"/>
      <c r="M163" s="121">
        <f>IF(J163="","",(VLOOKUP(H163,Cover!A$48:C$51,2,0)))</f>
        <v>1</v>
      </c>
      <c r="N163" s="119" t="str">
        <f t="shared" si="7"/>
        <v>RS.AN</v>
      </c>
    </row>
    <row r="164" spans="1:14" s="2" customFormat="1" ht="25.5" x14ac:dyDescent="0.25">
      <c r="B164" s="6">
        <v>160</v>
      </c>
      <c r="C164" s="38"/>
      <c r="D164" s="41"/>
      <c r="E164" s="38"/>
      <c r="F164" s="13" t="s">
        <v>946</v>
      </c>
      <c r="G164" s="14" t="s">
        <v>50</v>
      </c>
      <c r="H164" s="148" t="s">
        <v>26</v>
      </c>
      <c r="I164" s="148">
        <v>2</v>
      </c>
      <c r="J164" s="148" t="str">
        <f>IF(I164=0,"",(VLOOKUP(I164,Cover!B$56:C$60,2,0)))</f>
        <v>Evolving</v>
      </c>
      <c r="K164" s="15"/>
      <c r="L164" s="16"/>
      <c r="M164" s="121">
        <f>IF(J164="","",(VLOOKUP(H164,Cover!A$48:C$51,2,0)))</f>
        <v>1</v>
      </c>
      <c r="N164" s="119" t="str">
        <f t="shared" si="7"/>
        <v>RS.MI</v>
      </c>
    </row>
    <row r="165" spans="1:14" s="2" customFormat="1" ht="25.5" x14ac:dyDescent="0.25">
      <c r="B165" s="6">
        <v>161</v>
      </c>
      <c r="C165" s="38"/>
      <c r="D165" s="41"/>
      <c r="E165" s="38"/>
      <c r="F165" s="13" t="s">
        <v>947</v>
      </c>
      <c r="G165" s="14" t="s">
        <v>50</v>
      </c>
      <c r="H165" s="148" t="s">
        <v>26</v>
      </c>
      <c r="I165" s="148">
        <v>4</v>
      </c>
      <c r="J165" s="148" t="str">
        <f>IF(I165=0,"",(VLOOKUP(I165,Cover!B$56:C$60,2,0)))</f>
        <v>Advanced</v>
      </c>
      <c r="K165" s="15"/>
      <c r="L165" s="16"/>
      <c r="M165" s="121">
        <f>IF(J165="","",(VLOOKUP(H165,Cover!A$48:C$51,2,0)))</f>
        <v>1</v>
      </c>
      <c r="N165" s="119" t="str">
        <f t="shared" si="7"/>
        <v>RS.MI</v>
      </c>
    </row>
    <row r="166" spans="1:14" s="2" customFormat="1" ht="25.5" x14ac:dyDescent="0.25">
      <c r="B166" s="6">
        <v>162</v>
      </c>
      <c r="C166" s="39"/>
      <c r="D166" s="42"/>
      <c r="E166" s="39"/>
      <c r="F166" s="18" t="s">
        <v>948</v>
      </c>
      <c r="G166" s="149" t="s">
        <v>61</v>
      </c>
      <c r="H166" s="148" t="s">
        <v>26</v>
      </c>
      <c r="I166" s="149">
        <v>2</v>
      </c>
      <c r="J166" s="149" t="str">
        <f>IF(I166=0,"",(VLOOKUP(I166,Cover!B$56:C$60,2,0)))</f>
        <v>Evolving</v>
      </c>
      <c r="K166" s="19"/>
      <c r="L166" s="20"/>
      <c r="M166" s="121">
        <f>IF(J166="","",(VLOOKUP(H166,Cover!A$48:C$51,2,0)))</f>
        <v>1</v>
      </c>
      <c r="N166" s="119" t="str">
        <f t="shared" si="7"/>
        <v>RC.CO</v>
      </c>
    </row>
    <row r="167" spans="1:14" s="2" customFormat="1" ht="12.75" x14ac:dyDescent="0.25">
      <c r="A167" s="2">
        <v>9</v>
      </c>
      <c r="B167" s="6">
        <v>163</v>
      </c>
      <c r="C167" s="7"/>
      <c r="D167" s="9"/>
      <c r="E167" s="7"/>
      <c r="F167" s="8" t="s">
        <v>949</v>
      </c>
      <c r="G167" s="7" t="s">
        <v>42</v>
      </c>
      <c r="H167" s="148" t="s">
        <v>23</v>
      </c>
      <c r="I167" s="7">
        <v>2</v>
      </c>
      <c r="J167" s="7" t="str">
        <f>IF(I167=0,"",(VLOOKUP(I167,Cover!B$56:C$60,2,0)))</f>
        <v>Evolving</v>
      </c>
      <c r="K167" s="10"/>
      <c r="L167" s="11"/>
      <c r="M167" s="121">
        <f>IF(J167="","",(VLOOKUP(H167,Cover!A$48:C$51,2,0)))</f>
        <v>0.5</v>
      </c>
      <c r="N167" s="119" t="str">
        <f t="shared" ref="N167:N177" si="8">IF(H167="Not_Applicable","",G167)</f>
        <v>RS.RP</v>
      </c>
    </row>
    <row r="168" spans="1:14" s="2" customFormat="1" ht="12.75" x14ac:dyDescent="0.25">
      <c r="B168" s="6">
        <v>164</v>
      </c>
      <c r="C168" s="148"/>
      <c r="D168" s="14"/>
      <c r="E168" s="148"/>
      <c r="F168" s="13" t="s">
        <v>950</v>
      </c>
      <c r="G168" s="148" t="s">
        <v>47</v>
      </c>
      <c r="H168" s="148" t="s">
        <v>23</v>
      </c>
      <c r="I168" s="148">
        <v>2</v>
      </c>
      <c r="J168" s="148" t="str">
        <f>IF(I168=0,"",(VLOOKUP(I168,Cover!B$56:C$60,2,0)))</f>
        <v>Evolving</v>
      </c>
      <c r="K168" s="15"/>
      <c r="L168" s="16"/>
      <c r="M168" s="121">
        <f>IF(J168="","",(VLOOKUP(H168,Cover!A$48:C$51,2,0)))</f>
        <v>0.5</v>
      </c>
      <c r="N168" s="119" t="str">
        <f t="shared" si="8"/>
        <v>RS.AN</v>
      </c>
    </row>
    <row r="169" spans="1:14" s="2" customFormat="1" ht="12.75" x14ac:dyDescent="0.25">
      <c r="B169" s="6">
        <v>165</v>
      </c>
      <c r="C169" s="148"/>
      <c r="D169" s="14"/>
      <c r="E169" s="148"/>
      <c r="F169" s="13" t="s">
        <v>951</v>
      </c>
      <c r="G169" s="148" t="s">
        <v>42</v>
      </c>
      <c r="H169" s="148" t="s">
        <v>23</v>
      </c>
      <c r="I169" s="148">
        <v>2</v>
      </c>
      <c r="J169" s="148" t="str">
        <f>IF(I169=0,"",(VLOOKUP(I169,Cover!B$56:C$60,2,0)))</f>
        <v>Evolving</v>
      </c>
      <c r="K169" s="15"/>
      <c r="L169" s="16"/>
      <c r="M169" s="121">
        <f>IF(J169="","",(VLOOKUP(H169,Cover!A$48:C$51,2,0)))</f>
        <v>0.5</v>
      </c>
      <c r="N169" s="119" t="str">
        <f t="shared" si="8"/>
        <v>RS.RP</v>
      </c>
    </row>
    <row r="170" spans="1:14" s="2" customFormat="1" ht="25.5" x14ac:dyDescent="0.25">
      <c r="B170" s="6">
        <v>166</v>
      </c>
      <c r="C170" s="148"/>
      <c r="D170" s="14"/>
      <c r="E170" s="148"/>
      <c r="F170" s="13" t="s">
        <v>952</v>
      </c>
      <c r="G170" s="148" t="s">
        <v>47</v>
      </c>
      <c r="H170" s="148" t="s">
        <v>23</v>
      </c>
      <c r="I170" s="148">
        <v>2</v>
      </c>
      <c r="J170" s="148" t="str">
        <f>IF(I170=0,"",(VLOOKUP(I170,Cover!B$56:C$60,2,0)))</f>
        <v>Evolving</v>
      </c>
      <c r="K170" s="15"/>
      <c r="L170" s="16"/>
      <c r="M170" s="121">
        <f>IF(J170="","",(VLOOKUP(H170,Cover!A$48:C$51,2,0)))</f>
        <v>0.5</v>
      </c>
      <c r="N170" s="119" t="str">
        <f t="shared" si="8"/>
        <v>RS.AN</v>
      </c>
    </row>
    <row r="171" spans="1:14" s="2" customFormat="1" ht="25.5" x14ac:dyDescent="0.25">
      <c r="B171" s="6">
        <v>167</v>
      </c>
      <c r="C171" s="148"/>
      <c r="D171" s="14"/>
      <c r="E171" s="148"/>
      <c r="F171" s="13" t="s">
        <v>953</v>
      </c>
      <c r="G171" s="148" t="s">
        <v>47</v>
      </c>
      <c r="H171" s="148" t="s">
        <v>23</v>
      </c>
      <c r="I171" s="148">
        <v>3</v>
      </c>
      <c r="J171" s="148" t="str">
        <f>IF(I171=0,"",(VLOOKUP(I171,Cover!B$56:C$60,2,0)))</f>
        <v>Intermediate</v>
      </c>
      <c r="K171" s="15"/>
      <c r="L171" s="16"/>
      <c r="M171" s="121">
        <f>IF(J171="","",(VLOOKUP(H171,Cover!A$48:C$51,2,0)))</f>
        <v>0.5</v>
      </c>
      <c r="N171" s="119" t="str">
        <f t="shared" si="8"/>
        <v>RS.AN</v>
      </c>
    </row>
    <row r="172" spans="1:14" s="2" customFormat="1" ht="38.25" x14ac:dyDescent="0.25">
      <c r="B172" s="6">
        <v>168</v>
      </c>
      <c r="C172" s="148"/>
      <c r="D172" s="14"/>
      <c r="E172" s="148"/>
      <c r="F172" s="13" t="s">
        <v>954</v>
      </c>
      <c r="G172" s="148" t="s">
        <v>42</v>
      </c>
      <c r="H172" s="148" t="s">
        <v>23</v>
      </c>
      <c r="I172" s="148">
        <v>2</v>
      </c>
      <c r="J172" s="148" t="str">
        <f>IF(I172=0,"",(VLOOKUP(I172,Cover!B$56:C$60,2,0)))</f>
        <v>Evolving</v>
      </c>
      <c r="K172" s="15"/>
      <c r="L172" s="16"/>
      <c r="M172" s="121">
        <f>IF(J172="","",(VLOOKUP(H172,Cover!A$48:C$51,2,0)))</f>
        <v>0.5</v>
      </c>
      <c r="N172" s="119" t="str">
        <f t="shared" si="8"/>
        <v>RS.RP</v>
      </c>
    </row>
    <row r="173" spans="1:14" s="2" customFormat="1" ht="38.25" x14ac:dyDescent="0.25">
      <c r="B173" s="6">
        <v>169</v>
      </c>
      <c r="C173" s="148"/>
      <c r="D173" s="14"/>
      <c r="E173" s="148"/>
      <c r="F173" s="13" t="s">
        <v>955</v>
      </c>
      <c r="G173" s="148" t="s">
        <v>44</v>
      </c>
      <c r="H173" s="148" t="s">
        <v>23</v>
      </c>
      <c r="I173" s="148">
        <v>2</v>
      </c>
      <c r="J173" s="148" t="str">
        <f>IF(I173=0,"",(VLOOKUP(I173,Cover!B$56:C$60,2,0)))</f>
        <v>Evolving</v>
      </c>
      <c r="K173" s="15"/>
      <c r="L173" s="16"/>
      <c r="M173" s="121">
        <f>IF(J173="","",(VLOOKUP(H173,Cover!A$48:C$51,2,0)))</f>
        <v>0.5</v>
      </c>
      <c r="N173" s="119" t="str">
        <f t="shared" si="8"/>
        <v>RS.CO</v>
      </c>
    </row>
    <row r="174" spans="1:14" s="2" customFormat="1" ht="25.5" x14ac:dyDescent="0.25">
      <c r="B174" s="6">
        <v>170</v>
      </c>
      <c r="C174" s="148"/>
      <c r="D174" s="14"/>
      <c r="E174" s="148"/>
      <c r="F174" s="13" t="s">
        <v>956</v>
      </c>
      <c r="G174" s="148" t="s">
        <v>47</v>
      </c>
      <c r="H174" s="148" t="s">
        <v>23</v>
      </c>
      <c r="I174" s="148">
        <v>2</v>
      </c>
      <c r="J174" s="148" t="str">
        <f>IF(I174=0,"",(VLOOKUP(I174,Cover!B$56:C$60,2,0)))</f>
        <v>Evolving</v>
      </c>
      <c r="K174" s="15"/>
      <c r="L174" s="16"/>
      <c r="M174" s="121">
        <f>IF(J174="","",(VLOOKUP(H174,Cover!A$48:C$51,2,0)))</f>
        <v>0.5</v>
      </c>
      <c r="N174" s="119" t="str">
        <f t="shared" si="8"/>
        <v>RS.AN</v>
      </c>
    </row>
    <row r="175" spans="1:14" s="2" customFormat="1" ht="38.25" x14ac:dyDescent="0.25">
      <c r="B175" s="6">
        <v>171</v>
      </c>
      <c r="C175" s="148"/>
      <c r="D175" s="14"/>
      <c r="E175" s="148"/>
      <c r="F175" s="13" t="s">
        <v>957</v>
      </c>
      <c r="G175" s="148" t="s">
        <v>44</v>
      </c>
      <c r="H175" s="148" t="s">
        <v>23</v>
      </c>
      <c r="I175" s="148">
        <v>2</v>
      </c>
      <c r="J175" s="148" t="str">
        <f>IF(I175=0,"",(VLOOKUP(I175,Cover!B$56:C$60,2,0)))</f>
        <v>Evolving</v>
      </c>
      <c r="K175" s="15"/>
      <c r="L175" s="16"/>
      <c r="M175" s="121">
        <f>IF(J175="","",(VLOOKUP(H175,Cover!A$48:C$51,2,0)))</f>
        <v>0.5</v>
      </c>
      <c r="N175" s="119" t="str">
        <f t="shared" si="8"/>
        <v>RS.CO</v>
      </c>
    </row>
    <row r="176" spans="1:14" s="2" customFormat="1" ht="25.5" x14ac:dyDescent="0.25">
      <c r="B176" s="6">
        <v>172</v>
      </c>
      <c r="C176" s="148"/>
      <c r="D176" s="14"/>
      <c r="E176" s="148"/>
      <c r="F176" s="13" t="s">
        <v>958</v>
      </c>
      <c r="G176" s="148" t="s">
        <v>47</v>
      </c>
      <c r="H176" s="148" t="s">
        <v>23</v>
      </c>
      <c r="I176" s="148">
        <v>2</v>
      </c>
      <c r="J176" s="148" t="str">
        <f>IF(I176=0,"",(VLOOKUP(I176,Cover!B$56:C$60,2,0)))</f>
        <v>Evolving</v>
      </c>
      <c r="K176" s="15"/>
      <c r="L176" s="16"/>
      <c r="M176" s="121">
        <f>IF(J176="","",(VLOOKUP(H176,Cover!A$48:C$51,2,0)))</f>
        <v>0.5</v>
      </c>
      <c r="N176" s="119" t="str">
        <f t="shared" si="8"/>
        <v>RS.AN</v>
      </c>
    </row>
    <row r="177" spans="1:14" s="2" customFormat="1" ht="25.5" x14ac:dyDescent="0.25">
      <c r="B177" s="6">
        <v>173</v>
      </c>
      <c r="C177" s="148"/>
      <c r="D177" s="14"/>
      <c r="E177" s="148"/>
      <c r="F177" s="13" t="s">
        <v>959</v>
      </c>
      <c r="G177" s="148" t="s">
        <v>42</v>
      </c>
      <c r="H177" s="148" t="s">
        <v>23</v>
      </c>
      <c r="I177" s="148">
        <v>2</v>
      </c>
      <c r="J177" s="148" t="str">
        <f>IF(I177=0,"",(VLOOKUP(I177,Cover!B$56:C$60,2,0)))</f>
        <v>Evolving</v>
      </c>
      <c r="K177" s="15"/>
      <c r="L177" s="16"/>
      <c r="M177" s="121">
        <f>IF(J177="","",(VLOOKUP(H177,Cover!A$48:C$51,2,0)))</f>
        <v>0.5</v>
      </c>
      <c r="N177" s="119" t="str">
        <f t="shared" si="8"/>
        <v>RS.RP</v>
      </c>
    </row>
    <row r="178" spans="1:14" s="2" customFormat="1" ht="12.75" x14ac:dyDescent="0.25">
      <c r="A178" s="2">
        <v>10</v>
      </c>
      <c r="B178" s="6">
        <v>174</v>
      </c>
      <c r="C178" s="7"/>
      <c r="D178" s="7"/>
      <c r="E178" s="7"/>
      <c r="F178" s="13" t="s">
        <v>960</v>
      </c>
      <c r="G178" s="9" t="s">
        <v>9</v>
      </c>
      <c r="H178" s="148" t="s">
        <v>23</v>
      </c>
      <c r="I178" s="7">
        <v>2</v>
      </c>
      <c r="J178" s="7" t="str">
        <f>IF(I178=0,"",(VLOOKUP(I178,Cover!B$56:C$60,2,0)))</f>
        <v>Evolving</v>
      </c>
      <c r="K178" s="10"/>
      <c r="L178" s="11"/>
      <c r="M178" s="121">
        <f>IF(J178="","",(VLOOKUP(H178,Cover!A$48:C$51,2,0)))</f>
        <v>0.5</v>
      </c>
      <c r="N178" s="119" t="str">
        <f t="shared" ref="N178:N194" si="9">IF(H178="Not_Applicable","",G178)</f>
        <v>ID.GV</v>
      </c>
    </row>
    <row r="179" spans="1:14" s="2" customFormat="1" ht="12.75" x14ac:dyDescent="0.25">
      <c r="B179" s="6">
        <v>175</v>
      </c>
      <c r="C179" s="148"/>
      <c r="D179" s="148"/>
      <c r="E179" s="148"/>
      <c r="F179" s="13" t="s">
        <v>961</v>
      </c>
      <c r="G179" s="14" t="s">
        <v>9</v>
      </c>
      <c r="H179" s="148" t="s">
        <v>23</v>
      </c>
      <c r="I179" s="148">
        <v>2</v>
      </c>
      <c r="J179" s="148" t="str">
        <f>IF(I179=0,"",(VLOOKUP(I179,Cover!B$56:C$60,2,0)))</f>
        <v>Evolving</v>
      </c>
      <c r="K179" s="15"/>
      <c r="L179" s="16"/>
      <c r="M179" s="121">
        <f>IF(J179="","",(VLOOKUP(H179,Cover!A$48:C$51,2,0)))</f>
        <v>0.5</v>
      </c>
      <c r="N179" s="119" t="str">
        <f t="shared" si="9"/>
        <v>ID.GV</v>
      </c>
    </row>
    <row r="180" spans="1:14" s="2" customFormat="1" ht="12.75" x14ac:dyDescent="0.25">
      <c r="B180" s="6">
        <v>176</v>
      </c>
      <c r="C180" s="148"/>
      <c r="D180" s="148"/>
      <c r="E180" s="148"/>
      <c r="F180" s="13" t="s">
        <v>962</v>
      </c>
      <c r="G180" s="14" t="s">
        <v>9</v>
      </c>
      <c r="H180" s="148" t="s">
        <v>23</v>
      </c>
      <c r="I180" s="148">
        <v>2</v>
      </c>
      <c r="J180" s="148" t="str">
        <f>IF(I180=0,"",(VLOOKUP(I180,Cover!B$56:C$60,2,0)))</f>
        <v>Evolving</v>
      </c>
      <c r="K180" s="15"/>
      <c r="L180" s="16"/>
      <c r="M180" s="121">
        <f>IF(J180="","",(VLOOKUP(H180,Cover!A$48:C$51,2,0)))</f>
        <v>0.5</v>
      </c>
      <c r="N180" s="119" t="str">
        <f t="shared" si="9"/>
        <v>ID.GV</v>
      </c>
    </row>
    <row r="181" spans="1:14" s="2" customFormat="1" ht="12.75" x14ac:dyDescent="0.25">
      <c r="B181" s="6">
        <v>177</v>
      </c>
      <c r="C181" s="148"/>
      <c r="D181" s="148"/>
      <c r="E181" s="148"/>
      <c r="F181" s="13" t="s">
        <v>963</v>
      </c>
      <c r="G181" s="14" t="s">
        <v>11</v>
      </c>
      <c r="H181" s="148" t="s">
        <v>26</v>
      </c>
      <c r="I181" s="148">
        <v>3</v>
      </c>
      <c r="J181" s="148" t="str">
        <f>IF(I181=0,"",(VLOOKUP(I181,Cover!B$56:C$60,2,0)))</f>
        <v>Intermediate</v>
      </c>
      <c r="K181" s="15"/>
      <c r="L181" s="16"/>
      <c r="M181" s="121">
        <f>IF(J181="","",(VLOOKUP(H181,Cover!A$48:C$51,2,0)))</f>
        <v>1</v>
      </c>
      <c r="N181" s="119" t="str">
        <f t="shared" si="9"/>
        <v>ID.RA</v>
      </c>
    </row>
    <row r="182" spans="1:14" s="2" customFormat="1" ht="25.5" x14ac:dyDescent="0.25">
      <c r="B182" s="6">
        <v>178</v>
      </c>
      <c r="C182" s="148"/>
      <c r="D182" s="148"/>
      <c r="E182" s="148"/>
      <c r="F182" s="13" t="s">
        <v>723</v>
      </c>
      <c r="G182" s="14" t="s">
        <v>9</v>
      </c>
      <c r="H182" s="148" t="s">
        <v>23</v>
      </c>
      <c r="I182" s="148">
        <v>3</v>
      </c>
      <c r="J182" s="148" t="str">
        <f>IF(I182=0,"",(VLOOKUP(I182,Cover!B$56:C$60,2,0)))</f>
        <v>Intermediate</v>
      </c>
      <c r="K182" s="15"/>
      <c r="L182" s="16"/>
      <c r="M182" s="121">
        <f>IF(J182="","",(VLOOKUP(H182,Cover!A$48:C$51,2,0)))</f>
        <v>0.5</v>
      </c>
      <c r="N182" s="119" t="str">
        <f t="shared" si="9"/>
        <v>ID.GV</v>
      </c>
    </row>
    <row r="183" spans="1:14" s="2" customFormat="1" ht="25.5" x14ac:dyDescent="0.25">
      <c r="B183" s="6">
        <v>179</v>
      </c>
      <c r="C183" s="148"/>
      <c r="D183" s="148"/>
      <c r="E183" s="148"/>
      <c r="F183" s="13" t="s">
        <v>727</v>
      </c>
      <c r="G183" s="14" t="s">
        <v>9</v>
      </c>
      <c r="H183" s="148" t="s">
        <v>23</v>
      </c>
      <c r="I183" s="148">
        <v>2</v>
      </c>
      <c r="J183" s="148" t="str">
        <f>IF(I183=0,"",(VLOOKUP(I183,Cover!B$56:C$60,2,0)))</f>
        <v>Evolving</v>
      </c>
      <c r="K183" s="15"/>
      <c r="L183" s="16"/>
      <c r="M183" s="121">
        <f>IF(J183="","",(VLOOKUP(H183,Cover!A$48:C$51,2,0)))</f>
        <v>0.5</v>
      </c>
      <c r="N183" s="119" t="str">
        <f t="shared" si="9"/>
        <v>ID.GV</v>
      </c>
    </row>
    <row r="184" spans="1:14" s="2" customFormat="1" ht="38.25" x14ac:dyDescent="0.25">
      <c r="B184" s="6">
        <v>180</v>
      </c>
      <c r="C184" s="148"/>
      <c r="D184" s="148"/>
      <c r="E184" s="148"/>
      <c r="F184" s="13" t="s">
        <v>697</v>
      </c>
      <c r="G184" s="14" t="s">
        <v>9</v>
      </c>
      <c r="H184" s="148" t="s">
        <v>23</v>
      </c>
      <c r="I184" s="148">
        <v>2</v>
      </c>
      <c r="J184" s="148" t="str">
        <f>IF(I184=0,"",(VLOOKUP(I184,Cover!B$56:C$60,2,0)))</f>
        <v>Evolving</v>
      </c>
      <c r="K184" s="15"/>
      <c r="L184" s="16"/>
      <c r="M184" s="121">
        <f>IF(J184="","",(VLOOKUP(H184,Cover!A$48:C$51,2,0)))</f>
        <v>0.5</v>
      </c>
      <c r="N184" s="119" t="str">
        <f t="shared" si="9"/>
        <v>ID.GV</v>
      </c>
    </row>
    <row r="185" spans="1:14" s="2" customFormat="1" ht="38.25" x14ac:dyDescent="0.25">
      <c r="B185" s="6">
        <v>181</v>
      </c>
      <c r="C185" s="148"/>
      <c r="D185" s="148"/>
      <c r="E185" s="148"/>
      <c r="F185" s="13" t="s">
        <v>698</v>
      </c>
      <c r="G185" s="14" t="s">
        <v>9</v>
      </c>
      <c r="H185" s="148" t="s">
        <v>23</v>
      </c>
      <c r="I185" s="148">
        <v>2</v>
      </c>
      <c r="J185" s="148" t="str">
        <f>IF(I185=0,"",(VLOOKUP(I185,Cover!B$56:C$60,2,0)))</f>
        <v>Evolving</v>
      </c>
      <c r="K185" s="15"/>
      <c r="L185" s="16"/>
      <c r="M185" s="121">
        <f>IF(J185="","",(VLOOKUP(H185,Cover!A$48:C$51,2,0)))</f>
        <v>0.5</v>
      </c>
      <c r="N185" s="119" t="str">
        <f t="shared" si="9"/>
        <v>ID.GV</v>
      </c>
    </row>
    <row r="186" spans="1:14" s="2" customFormat="1" ht="25.5" x14ac:dyDescent="0.25">
      <c r="B186" s="6">
        <v>182</v>
      </c>
      <c r="C186" s="148"/>
      <c r="D186" s="148"/>
      <c r="E186" s="148"/>
      <c r="F186" s="13" t="s">
        <v>964</v>
      </c>
      <c r="G186" s="14" t="s">
        <v>11</v>
      </c>
      <c r="H186" s="148" t="s">
        <v>23</v>
      </c>
      <c r="I186" s="148">
        <v>2</v>
      </c>
      <c r="J186" s="148" t="str">
        <f>IF(I186=0,"",(VLOOKUP(I186,Cover!B$56:C$60,2,0)))</f>
        <v>Evolving</v>
      </c>
      <c r="K186" s="15"/>
      <c r="L186" s="16"/>
      <c r="M186" s="121">
        <f>IF(J186="","",(VLOOKUP(H186,Cover!A$48:C$51,2,0)))</f>
        <v>0.5</v>
      </c>
      <c r="N186" s="119" t="str">
        <f t="shared" si="9"/>
        <v>ID.RA</v>
      </c>
    </row>
    <row r="187" spans="1:14" s="2" customFormat="1" ht="25.5" x14ac:dyDescent="0.25">
      <c r="B187" s="6">
        <v>183</v>
      </c>
      <c r="C187" s="148"/>
      <c r="D187" s="148"/>
      <c r="E187" s="148"/>
      <c r="F187" s="13" t="s">
        <v>965</v>
      </c>
      <c r="G187" s="14" t="s">
        <v>9</v>
      </c>
      <c r="H187" s="148" t="s">
        <v>23</v>
      </c>
      <c r="I187" s="148">
        <v>2</v>
      </c>
      <c r="J187" s="148" t="str">
        <f>IF(I187=0,"",(VLOOKUP(I187,Cover!B$56:C$60,2,0)))</f>
        <v>Evolving</v>
      </c>
      <c r="K187" s="15"/>
      <c r="L187" s="16"/>
      <c r="M187" s="121">
        <f>IF(J187="","",(VLOOKUP(H187,Cover!A$48:C$51,2,0)))</f>
        <v>0.5</v>
      </c>
      <c r="N187" s="119" t="str">
        <f t="shared" si="9"/>
        <v>ID.GV</v>
      </c>
    </row>
    <row r="188" spans="1:14" s="2" customFormat="1" ht="12.75" x14ac:dyDescent="0.25">
      <c r="B188" s="6">
        <v>184</v>
      </c>
      <c r="C188" s="148"/>
      <c r="D188" s="148"/>
      <c r="E188" s="148"/>
      <c r="F188" s="13" t="s">
        <v>966</v>
      </c>
      <c r="G188" s="14" t="s">
        <v>9</v>
      </c>
      <c r="H188" s="148" t="s">
        <v>23</v>
      </c>
      <c r="I188" s="148">
        <v>2</v>
      </c>
      <c r="J188" s="148" t="str">
        <f>IF(I188=0,"",(VLOOKUP(I188,Cover!B$56:C$60,2,0)))</f>
        <v>Evolving</v>
      </c>
      <c r="K188" s="15"/>
      <c r="L188" s="16"/>
      <c r="M188" s="121">
        <f>IF(J188="","",(VLOOKUP(H188,Cover!A$48:C$51,2,0)))</f>
        <v>0.5</v>
      </c>
      <c r="N188" s="119" t="str">
        <f t="shared" si="9"/>
        <v>ID.GV</v>
      </c>
    </row>
    <row r="189" spans="1:14" s="2" customFormat="1" ht="38.25" x14ac:dyDescent="0.25">
      <c r="B189" s="6">
        <v>185</v>
      </c>
      <c r="C189" s="148"/>
      <c r="D189" s="148"/>
      <c r="E189" s="148"/>
      <c r="F189" s="13" t="s">
        <v>967</v>
      </c>
      <c r="G189" s="14" t="s">
        <v>9</v>
      </c>
      <c r="H189" s="148" t="s">
        <v>23</v>
      </c>
      <c r="I189" s="148">
        <v>1</v>
      </c>
      <c r="J189" s="148" t="str">
        <f>IF(I189=0,"",(VLOOKUP(I189,Cover!B$56:C$60,2,0)))</f>
        <v>Baseline</v>
      </c>
      <c r="K189" s="15"/>
      <c r="L189" s="16"/>
      <c r="M189" s="121">
        <f>IF(J189="","",(VLOOKUP(H189,Cover!A$48:C$51,2,0)))</f>
        <v>0.5</v>
      </c>
      <c r="N189" s="119" t="str">
        <f t="shared" si="9"/>
        <v>ID.GV</v>
      </c>
    </row>
    <row r="190" spans="1:14" s="2" customFormat="1" ht="38.25" x14ac:dyDescent="0.25">
      <c r="B190" s="6">
        <v>186</v>
      </c>
      <c r="C190" s="148"/>
      <c r="D190" s="148"/>
      <c r="E190" s="148"/>
      <c r="F190" s="13" t="s">
        <v>968</v>
      </c>
      <c r="G190" s="14" t="s">
        <v>9</v>
      </c>
      <c r="H190" s="148" t="s">
        <v>23</v>
      </c>
      <c r="I190" s="148">
        <v>2</v>
      </c>
      <c r="J190" s="148" t="str">
        <f>IF(I190=0,"",(VLOOKUP(I190,Cover!B$56:C$60,2,0)))</f>
        <v>Evolving</v>
      </c>
      <c r="K190" s="15"/>
      <c r="L190" s="16"/>
      <c r="M190" s="121">
        <f>IF(J190="","",(VLOOKUP(H190,Cover!A$48:C$51,2,0)))</f>
        <v>0.5</v>
      </c>
      <c r="N190" s="119" t="str">
        <f t="shared" si="9"/>
        <v>ID.GV</v>
      </c>
    </row>
    <row r="191" spans="1:14" s="2" customFormat="1" ht="25.5" x14ac:dyDescent="0.25">
      <c r="B191" s="6">
        <v>187</v>
      </c>
      <c r="C191" s="148"/>
      <c r="D191" s="148"/>
      <c r="E191" s="148"/>
      <c r="F191" s="13" t="s">
        <v>969</v>
      </c>
      <c r="G191" s="14" t="s">
        <v>9</v>
      </c>
      <c r="H191" s="148" t="s">
        <v>23</v>
      </c>
      <c r="I191" s="148">
        <v>3</v>
      </c>
      <c r="J191" s="148" t="str">
        <f>IF(I191=0,"",(VLOOKUP(I191,Cover!B$56:C$60,2,0)))</f>
        <v>Intermediate</v>
      </c>
      <c r="K191" s="15"/>
      <c r="L191" s="16"/>
      <c r="M191" s="121">
        <f>IF(J191="","",(VLOOKUP(H191,Cover!A$48:C$51,2,0)))</f>
        <v>0.5</v>
      </c>
      <c r="N191" s="119" t="str">
        <f t="shared" si="9"/>
        <v>ID.GV</v>
      </c>
    </row>
    <row r="192" spans="1:14" s="2" customFormat="1" ht="25.5" x14ac:dyDescent="0.25">
      <c r="B192" s="6">
        <v>188</v>
      </c>
      <c r="C192" s="148"/>
      <c r="D192" s="148"/>
      <c r="E192" s="148"/>
      <c r="F192" s="13" t="s">
        <v>970</v>
      </c>
      <c r="G192" s="14" t="s">
        <v>9</v>
      </c>
      <c r="H192" s="148" t="s">
        <v>23</v>
      </c>
      <c r="I192" s="148">
        <v>3</v>
      </c>
      <c r="J192" s="148" t="str">
        <f>IF(I192=0,"",(VLOOKUP(I192,Cover!B$56:C$60,2,0)))</f>
        <v>Intermediate</v>
      </c>
      <c r="K192" s="15"/>
      <c r="L192" s="16"/>
      <c r="M192" s="121">
        <f>IF(J192="","",(VLOOKUP(H192,Cover!A$48:C$51,2,0)))</f>
        <v>0.5</v>
      </c>
      <c r="N192" s="119" t="str">
        <f t="shared" si="9"/>
        <v>ID.GV</v>
      </c>
    </row>
    <row r="193" spans="1:14" s="2" customFormat="1" ht="25.5" x14ac:dyDescent="0.25">
      <c r="B193" s="6">
        <v>189</v>
      </c>
      <c r="C193" s="148"/>
      <c r="D193" s="148"/>
      <c r="E193" s="148"/>
      <c r="F193" s="13" t="s">
        <v>971</v>
      </c>
      <c r="G193" s="14" t="s">
        <v>13</v>
      </c>
      <c r="H193" s="148" t="s">
        <v>23</v>
      </c>
      <c r="I193" s="148">
        <v>2</v>
      </c>
      <c r="J193" s="148" t="str">
        <f>IF(I193=0,"",(VLOOKUP(I193,Cover!B$56:C$60,2,0)))</f>
        <v>Evolving</v>
      </c>
      <c r="K193" s="15"/>
      <c r="L193" s="16"/>
      <c r="M193" s="121">
        <f>IF(J193="","",(VLOOKUP(H193,Cover!A$48:C$51,2,0)))</f>
        <v>0.5</v>
      </c>
      <c r="N193" s="119" t="str">
        <f t="shared" si="9"/>
        <v>ID.RM</v>
      </c>
    </row>
    <row r="194" spans="1:14" s="2" customFormat="1" ht="38.25" x14ac:dyDescent="0.25">
      <c r="B194" s="6">
        <v>190</v>
      </c>
      <c r="C194" s="149"/>
      <c r="D194" s="149"/>
      <c r="E194" s="149"/>
      <c r="F194" s="18" t="s">
        <v>972</v>
      </c>
      <c r="G194" s="149" t="s">
        <v>9</v>
      </c>
      <c r="H194" s="148" t="s">
        <v>23</v>
      </c>
      <c r="I194" s="149">
        <v>2</v>
      </c>
      <c r="J194" s="149" t="str">
        <f>IF(I194=0,"",(VLOOKUP(I194,Cover!B$56:C$60,2,0)))</f>
        <v>Evolving</v>
      </c>
      <c r="K194" s="19"/>
      <c r="L194" s="20"/>
      <c r="M194" s="121">
        <f>IF(J194="","",(VLOOKUP(H194,Cover!A$48:C$51,2,0)))</f>
        <v>0.5</v>
      </c>
      <c r="N194" s="119" t="str">
        <f t="shared" si="9"/>
        <v>ID.GV</v>
      </c>
    </row>
    <row r="195" spans="1:14" s="2" customFormat="1" ht="12.75" x14ac:dyDescent="0.25">
      <c r="A195" s="2">
        <v>11</v>
      </c>
      <c r="B195" s="6">
        <v>191</v>
      </c>
      <c r="C195" s="7"/>
      <c r="D195" s="148"/>
      <c r="E195" s="7"/>
      <c r="F195" s="8" t="s">
        <v>973</v>
      </c>
      <c r="G195" s="9" t="s">
        <v>27</v>
      </c>
      <c r="H195" s="148" t="s">
        <v>23</v>
      </c>
      <c r="I195" s="7">
        <v>2</v>
      </c>
      <c r="J195" s="7" t="str">
        <f>IF(I195=0,"",(VLOOKUP(I195,Cover!B$56:C$60,2,0)))</f>
        <v>Evolving</v>
      </c>
      <c r="K195" s="10"/>
      <c r="L195" s="11"/>
      <c r="M195" s="121">
        <f>IF(J195="","",(VLOOKUP(H195,Cover!A$48:C$51,2,0)))</f>
        <v>0.5</v>
      </c>
      <c r="N195" s="119" t="str">
        <f t="shared" ref="N195:N221" si="10">IF(H195="Not_Applicable","",G195)</f>
        <v>PR.IP</v>
      </c>
    </row>
    <row r="196" spans="1:14" s="2" customFormat="1" ht="25.5" x14ac:dyDescent="0.25">
      <c r="B196" s="6">
        <v>192</v>
      </c>
      <c r="C196" s="148"/>
      <c r="D196" s="148"/>
      <c r="E196" s="148"/>
      <c r="F196" s="13" t="s">
        <v>974</v>
      </c>
      <c r="G196" s="14" t="s">
        <v>57</v>
      </c>
      <c r="H196" s="148" t="s">
        <v>23</v>
      </c>
      <c r="I196" s="148">
        <v>3</v>
      </c>
      <c r="J196" s="148" t="str">
        <f>IF(I196=0,"",(VLOOKUP(I196,Cover!B$56:C$60,2,0)))</f>
        <v>Intermediate</v>
      </c>
      <c r="K196" s="15"/>
      <c r="L196" s="16"/>
      <c r="M196" s="121">
        <f>IF(J196="","",(VLOOKUP(H196,Cover!A$48:C$51,2,0)))</f>
        <v>0.5</v>
      </c>
      <c r="N196" s="119" t="str">
        <f t="shared" si="10"/>
        <v>RC.RP</v>
      </c>
    </row>
    <row r="197" spans="1:14" s="2" customFormat="1" ht="25.5" x14ac:dyDescent="0.25">
      <c r="B197" s="6">
        <v>193</v>
      </c>
      <c r="C197" s="148"/>
      <c r="D197" s="148"/>
      <c r="E197" s="148"/>
      <c r="F197" s="13" t="s">
        <v>975</v>
      </c>
      <c r="G197" s="14" t="s">
        <v>57</v>
      </c>
      <c r="H197" s="148" t="s">
        <v>23</v>
      </c>
      <c r="I197" s="148">
        <v>3</v>
      </c>
      <c r="J197" s="148" t="str">
        <f>IF(I197=0,"",(VLOOKUP(I197,Cover!B$56:C$60,2,0)))</f>
        <v>Intermediate</v>
      </c>
      <c r="K197" s="15"/>
      <c r="L197" s="16"/>
      <c r="M197" s="121">
        <f>IF(J197="","",(VLOOKUP(H197,Cover!A$48:C$51,2,0)))</f>
        <v>0.5</v>
      </c>
      <c r="N197" s="119" t="str">
        <f t="shared" si="10"/>
        <v>RC.RP</v>
      </c>
    </row>
    <row r="198" spans="1:14" s="2" customFormat="1" ht="25.5" x14ac:dyDescent="0.25">
      <c r="B198" s="6">
        <v>194</v>
      </c>
      <c r="C198" s="148"/>
      <c r="D198" s="148"/>
      <c r="E198" s="148"/>
      <c r="F198" s="13" t="s">
        <v>609</v>
      </c>
      <c r="G198" s="14" t="s">
        <v>57</v>
      </c>
      <c r="H198" s="148" t="s">
        <v>23</v>
      </c>
      <c r="I198" s="148">
        <v>3</v>
      </c>
      <c r="J198" s="148" t="str">
        <f>IF(I198=0,"",(VLOOKUP(I198,Cover!B$56:C$60,2,0)))</f>
        <v>Intermediate</v>
      </c>
      <c r="K198" s="15"/>
      <c r="L198" s="16"/>
      <c r="M198" s="121">
        <f>IF(J198="","",(VLOOKUP(H198,Cover!A$48:C$51,2,0)))</f>
        <v>0.5</v>
      </c>
      <c r="N198" s="119" t="str">
        <f t="shared" si="10"/>
        <v>RC.RP</v>
      </c>
    </row>
    <row r="199" spans="1:14" s="2" customFormat="1" ht="25.5" x14ac:dyDescent="0.25">
      <c r="B199" s="6">
        <v>195</v>
      </c>
      <c r="C199" s="148"/>
      <c r="D199" s="148"/>
      <c r="E199" s="148"/>
      <c r="F199" s="13" t="s">
        <v>618</v>
      </c>
      <c r="G199" s="14" t="s">
        <v>57</v>
      </c>
      <c r="H199" s="148" t="s">
        <v>23</v>
      </c>
      <c r="I199" s="148">
        <v>2</v>
      </c>
      <c r="J199" s="148" t="str">
        <f>IF(I199=0,"",(VLOOKUP(I199,Cover!B$56:C$60,2,0)))</f>
        <v>Evolving</v>
      </c>
      <c r="K199" s="15"/>
      <c r="L199" s="16"/>
      <c r="M199" s="121">
        <f>IF(J199="","",(VLOOKUP(H199,Cover!A$48:C$51,2,0)))</f>
        <v>0.5</v>
      </c>
      <c r="N199" s="119" t="str">
        <f t="shared" si="10"/>
        <v>RC.RP</v>
      </c>
    </row>
    <row r="200" spans="1:14" s="2" customFormat="1" ht="25.5" x14ac:dyDescent="0.25">
      <c r="B200" s="6">
        <v>196</v>
      </c>
      <c r="C200" s="148"/>
      <c r="D200" s="148"/>
      <c r="E200" s="148"/>
      <c r="F200" s="13" t="s">
        <v>714</v>
      </c>
      <c r="G200" s="14" t="s">
        <v>57</v>
      </c>
      <c r="H200" s="148" t="s">
        <v>23</v>
      </c>
      <c r="I200" s="148">
        <v>2</v>
      </c>
      <c r="J200" s="148" t="str">
        <f>IF(I200=0,"",(VLOOKUP(I200,Cover!B$56:C$60,2,0)))</f>
        <v>Evolving</v>
      </c>
      <c r="K200" s="15"/>
      <c r="L200" s="16"/>
      <c r="M200" s="121">
        <f>IF(J200="","",(VLOOKUP(H200,Cover!A$48:C$51,2,0)))</f>
        <v>0.5</v>
      </c>
      <c r="N200" s="119" t="str">
        <f t="shared" si="10"/>
        <v>RC.RP</v>
      </c>
    </row>
    <row r="201" spans="1:14" s="2" customFormat="1" ht="25.5" x14ac:dyDescent="0.25">
      <c r="B201" s="6">
        <v>197</v>
      </c>
      <c r="C201" s="148"/>
      <c r="D201" s="148"/>
      <c r="E201" s="148"/>
      <c r="F201" s="13" t="s">
        <v>715</v>
      </c>
      <c r="G201" s="14" t="s">
        <v>57</v>
      </c>
      <c r="H201" s="148" t="s">
        <v>23</v>
      </c>
      <c r="I201" s="148">
        <v>3</v>
      </c>
      <c r="J201" s="148" t="str">
        <f>IF(I201=0,"",(VLOOKUP(I201,Cover!B$56:C$60,2,0)))</f>
        <v>Intermediate</v>
      </c>
      <c r="K201" s="15"/>
      <c r="L201" s="16"/>
      <c r="M201" s="121">
        <f>IF(J201="","",(VLOOKUP(H201,Cover!A$48:C$51,2,0)))</f>
        <v>0.5</v>
      </c>
      <c r="N201" s="119" t="str">
        <f t="shared" si="10"/>
        <v>RC.RP</v>
      </c>
    </row>
    <row r="202" spans="1:14" s="2" customFormat="1" ht="25.5" x14ac:dyDescent="0.25">
      <c r="B202" s="6">
        <v>198</v>
      </c>
      <c r="C202" s="148"/>
      <c r="D202" s="148"/>
      <c r="E202" s="148"/>
      <c r="F202" s="13" t="s">
        <v>716</v>
      </c>
      <c r="G202" s="14" t="s">
        <v>57</v>
      </c>
      <c r="H202" s="148" t="s">
        <v>23</v>
      </c>
      <c r="I202" s="148">
        <v>3</v>
      </c>
      <c r="J202" s="148" t="str">
        <f>IF(I202=0,"",(VLOOKUP(I202,Cover!B$56:C$60,2,0)))</f>
        <v>Intermediate</v>
      </c>
      <c r="K202" s="15"/>
      <c r="L202" s="16"/>
      <c r="M202" s="121">
        <f>IF(J202="","",(VLOOKUP(H202,Cover!A$48:C$51,2,0)))</f>
        <v>0.5</v>
      </c>
      <c r="N202" s="119" t="str">
        <f t="shared" si="10"/>
        <v>RC.RP</v>
      </c>
    </row>
    <row r="203" spans="1:14" s="2" customFormat="1" ht="25.5" x14ac:dyDescent="0.25">
      <c r="B203" s="6">
        <v>199</v>
      </c>
      <c r="C203" s="148"/>
      <c r="D203" s="148"/>
      <c r="E203" s="148"/>
      <c r="F203" s="13" t="s">
        <v>717</v>
      </c>
      <c r="G203" s="14" t="s">
        <v>57</v>
      </c>
      <c r="H203" s="148" t="s">
        <v>23</v>
      </c>
      <c r="I203" s="148">
        <v>3</v>
      </c>
      <c r="J203" s="148" t="str">
        <f>IF(I203=0,"",(VLOOKUP(I203,Cover!B$56:C$60,2,0)))</f>
        <v>Intermediate</v>
      </c>
      <c r="K203" s="15"/>
      <c r="L203" s="16"/>
      <c r="M203" s="121">
        <f>IF(J203="","",(VLOOKUP(H203,Cover!A$48:C$51,2,0)))</f>
        <v>0.5</v>
      </c>
      <c r="N203" s="119" t="str">
        <f t="shared" si="10"/>
        <v>RC.RP</v>
      </c>
    </row>
    <row r="204" spans="1:14" s="2" customFormat="1" ht="25.5" x14ac:dyDescent="0.25">
      <c r="B204" s="6">
        <v>200</v>
      </c>
      <c r="C204" s="148"/>
      <c r="D204" s="148"/>
      <c r="E204" s="148"/>
      <c r="F204" s="13" t="s">
        <v>976</v>
      </c>
      <c r="G204" s="14" t="s">
        <v>57</v>
      </c>
      <c r="H204" s="148" t="s">
        <v>23</v>
      </c>
      <c r="I204" s="148">
        <v>3</v>
      </c>
      <c r="J204" s="148" t="str">
        <f>IF(I204=0,"",(VLOOKUP(I204,Cover!B$56:C$60,2,0)))</f>
        <v>Intermediate</v>
      </c>
      <c r="K204" s="15"/>
      <c r="L204" s="16"/>
      <c r="M204" s="121">
        <f>IF(J204="","",(VLOOKUP(H204,Cover!A$48:C$51,2,0)))</f>
        <v>0.5</v>
      </c>
      <c r="N204" s="119" t="str">
        <f t="shared" si="10"/>
        <v>RC.RP</v>
      </c>
    </row>
    <row r="205" spans="1:14" s="2" customFormat="1" ht="12.75" x14ac:dyDescent="0.25">
      <c r="B205" s="6">
        <v>201</v>
      </c>
      <c r="C205" s="148"/>
      <c r="D205" s="148"/>
      <c r="E205" s="148"/>
      <c r="F205" s="13" t="s">
        <v>977</v>
      </c>
      <c r="G205" s="14" t="s">
        <v>27</v>
      </c>
      <c r="H205" s="148" t="s">
        <v>23</v>
      </c>
      <c r="I205" s="148">
        <v>3</v>
      </c>
      <c r="J205" s="148" t="str">
        <f>IF(I205=0,"",(VLOOKUP(I205,Cover!B$56:C$60,2,0)))</f>
        <v>Intermediate</v>
      </c>
      <c r="K205" s="15"/>
      <c r="L205" s="16"/>
      <c r="M205" s="121">
        <f>IF(J205="","",(VLOOKUP(H205,Cover!A$48:C$51,2,0)))</f>
        <v>0.5</v>
      </c>
      <c r="N205" s="119" t="str">
        <f t="shared" si="10"/>
        <v>PR.IP</v>
      </c>
    </row>
    <row r="206" spans="1:14" s="2" customFormat="1" ht="12.75" x14ac:dyDescent="0.25">
      <c r="B206" s="6">
        <v>202</v>
      </c>
      <c r="C206" s="148"/>
      <c r="D206" s="148"/>
      <c r="E206" s="148"/>
      <c r="F206" s="13" t="s">
        <v>978</v>
      </c>
      <c r="G206" s="14" t="s">
        <v>27</v>
      </c>
      <c r="H206" s="148" t="s">
        <v>23</v>
      </c>
      <c r="I206" s="148">
        <v>3</v>
      </c>
      <c r="J206" s="148" t="str">
        <f>IF(I206=0,"",(VLOOKUP(I206,Cover!B$56:C$60,2,0)))</f>
        <v>Intermediate</v>
      </c>
      <c r="K206" s="15"/>
      <c r="L206" s="16"/>
      <c r="M206" s="121">
        <f>IF(J206="","",(VLOOKUP(H206,Cover!A$48:C$51,2,0)))</f>
        <v>0.5</v>
      </c>
      <c r="N206" s="119" t="str">
        <f t="shared" si="10"/>
        <v>PR.IP</v>
      </c>
    </row>
    <row r="207" spans="1:14" s="2" customFormat="1" ht="25.5" x14ac:dyDescent="0.25">
      <c r="B207" s="6">
        <v>203</v>
      </c>
      <c r="C207" s="148"/>
      <c r="D207" s="148"/>
      <c r="E207" s="148"/>
      <c r="F207" s="13" t="s">
        <v>979</v>
      </c>
      <c r="G207" s="14" t="s">
        <v>27</v>
      </c>
      <c r="H207" s="148" t="s">
        <v>23</v>
      </c>
      <c r="I207" s="148">
        <v>3</v>
      </c>
      <c r="J207" s="148" t="str">
        <f>IF(I207=0,"",(VLOOKUP(I207,Cover!B$56:C$60,2,0)))</f>
        <v>Intermediate</v>
      </c>
      <c r="K207" s="15"/>
      <c r="L207" s="16"/>
      <c r="M207" s="121">
        <f>IF(J207="","",(VLOOKUP(H207,Cover!A$48:C$51,2,0)))</f>
        <v>0.5</v>
      </c>
      <c r="N207" s="119" t="str">
        <f t="shared" si="10"/>
        <v>PR.IP</v>
      </c>
    </row>
    <row r="208" spans="1:14" s="2" customFormat="1" ht="12.75" x14ac:dyDescent="0.25">
      <c r="B208" s="6">
        <v>204</v>
      </c>
      <c r="C208" s="148"/>
      <c r="D208" s="148"/>
      <c r="E208" s="148"/>
      <c r="F208" s="13" t="s">
        <v>980</v>
      </c>
      <c r="G208" s="14" t="s">
        <v>27</v>
      </c>
      <c r="H208" s="148" t="s">
        <v>23</v>
      </c>
      <c r="I208" s="148">
        <v>3</v>
      </c>
      <c r="J208" s="148" t="str">
        <f>IF(I208=0,"",(VLOOKUP(I208,Cover!B$56:C$60,2,0)))</f>
        <v>Intermediate</v>
      </c>
      <c r="K208" s="15"/>
      <c r="L208" s="16"/>
      <c r="M208" s="121">
        <f>IF(J208="","",(VLOOKUP(H208,Cover!A$48:C$51,2,0)))</f>
        <v>0.5</v>
      </c>
      <c r="N208" s="119" t="str">
        <f t="shared" si="10"/>
        <v>PR.IP</v>
      </c>
    </row>
    <row r="209" spans="1:14" s="2" customFormat="1" ht="25.5" x14ac:dyDescent="0.25">
      <c r="B209" s="6">
        <v>205</v>
      </c>
      <c r="C209" s="148"/>
      <c r="D209" s="148"/>
      <c r="E209" s="148"/>
      <c r="F209" s="13" t="s">
        <v>981</v>
      </c>
      <c r="G209" s="14" t="s">
        <v>47</v>
      </c>
      <c r="H209" s="148" t="s">
        <v>23</v>
      </c>
      <c r="I209" s="148">
        <v>3</v>
      </c>
      <c r="J209" s="148" t="str">
        <f>IF(I209=0,"",(VLOOKUP(I209,Cover!B$56:C$60,2,0)))</f>
        <v>Intermediate</v>
      </c>
      <c r="K209" s="15"/>
      <c r="L209" s="16"/>
      <c r="M209" s="121">
        <f>IF(J209="","",(VLOOKUP(H209,Cover!A$48:C$51,2,0)))</f>
        <v>0.5</v>
      </c>
      <c r="N209" s="119" t="str">
        <f t="shared" si="10"/>
        <v>RS.AN</v>
      </c>
    </row>
    <row r="210" spans="1:14" s="2" customFormat="1" ht="12.75" x14ac:dyDescent="0.25">
      <c r="B210" s="6">
        <v>206</v>
      </c>
      <c r="C210" s="148"/>
      <c r="D210" s="148"/>
      <c r="E210" s="148"/>
      <c r="F210" s="13" t="s">
        <v>982</v>
      </c>
      <c r="G210" s="14" t="s">
        <v>7</v>
      </c>
      <c r="H210" s="148" t="s">
        <v>23</v>
      </c>
      <c r="I210" s="148">
        <v>3</v>
      </c>
      <c r="J210" s="148" t="str">
        <f>IF(I210=0,"",(VLOOKUP(I210,Cover!B$56:C$60,2,0)))</f>
        <v>Intermediate</v>
      </c>
      <c r="K210" s="15"/>
      <c r="L210" s="16"/>
      <c r="M210" s="121">
        <f>IF(J210="","",(VLOOKUP(H210,Cover!A$48:C$51,2,0)))</f>
        <v>0.5</v>
      </c>
      <c r="N210" s="119" t="str">
        <f t="shared" si="10"/>
        <v>ID.BE</v>
      </c>
    </row>
    <row r="211" spans="1:14" s="2" customFormat="1" ht="25.5" x14ac:dyDescent="0.25">
      <c r="B211" s="6">
        <v>207</v>
      </c>
      <c r="C211" s="148"/>
      <c r="D211" s="148"/>
      <c r="E211" s="148"/>
      <c r="F211" s="13" t="s">
        <v>983</v>
      </c>
      <c r="G211" s="14" t="s">
        <v>7</v>
      </c>
      <c r="H211" s="148" t="s">
        <v>23</v>
      </c>
      <c r="I211" s="148">
        <v>3</v>
      </c>
      <c r="J211" s="148" t="str">
        <f>IF(I211=0,"",(VLOOKUP(I211,Cover!B$56:C$60,2,0)))</f>
        <v>Intermediate</v>
      </c>
      <c r="K211" s="15"/>
      <c r="L211" s="16"/>
      <c r="M211" s="121">
        <f>IF(J211="","",(VLOOKUP(H211,Cover!A$48:C$51,2,0)))</f>
        <v>0.5</v>
      </c>
      <c r="N211" s="119" t="str">
        <f t="shared" si="10"/>
        <v>ID.BE</v>
      </c>
    </row>
    <row r="212" spans="1:14" s="2" customFormat="1" ht="25.5" x14ac:dyDescent="0.25">
      <c r="B212" s="6">
        <v>208</v>
      </c>
      <c r="C212" s="148"/>
      <c r="D212" s="148"/>
      <c r="E212" s="148"/>
      <c r="F212" s="13" t="s">
        <v>984</v>
      </c>
      <c r="G212" s="14" t="s">
        <v>7</v>
      </c>
      <c r="H212" s="148" t="s">
        <v>23</v>
      </c>
      <c r="I212" s="148">
        <v>3</v>
      </c>
      <c r="J212" s="148" t="str">
        <f>IF(I212=0,"",(VLOOKUP(I212,Cover!B$56:C$60,2,0)))</f>
        <v>Intermediate</v>
      </c>
      <c r="K212" s="15"/>
      <c r="L212" s="16"/>
      <c r="M212" s="121">
        <f>IF(J212="","",(VLOOKUP(H212,Cover!A$48:C$51,2,0)))</f>
        <v>0.5</v>
      </c>
      <c r="N212" s="119" t="str">
        <f t="shared" si="10"/>
        <v>ID.BE</v>
      </c>
    </row>
    <row r="213" spans="1:14" s="2" customFormat="1" ht="25.5" x14ac:dyDescent="0.25">
      <c r="B213" s="6">
        <v>209</v>
      </c>
      <c r="C213" s="148"/>
      <c r="D213" s="148"/>
      <c r="E213" s="148"/>
      <c r="F213" s="13" t="s">
        <v>985</v>
      </c>
      <c r="G213" s="14" t="s">
        <v>7</v>
      </c>
      <c r="H213" s="148" t="s">
        <v>23</v>
      </c>
      <c r="I213" s="148">
        <v>3</v>
      </c>
      <c r="J213" s="148" t="str">
        <f>IF(I213=0,"",(VLOOKUP(I213,Cover!B$56:C$60,2,0)))</f>
        <v>Intermediate</v>
      </c>
      <c r="K213" s="15"/>
      <c r="L213" s="16"/>
      <c r="M213" s="121">
        <f>IF(J213="","",(VLOOKUP(H213,Cover!A$48:C$51,2,0)))</f>
        <v>0.5</v>
      </c>
      <c r="N213" s="119" t="str">
        <f t="shared" si="10"/>
        <v>ID.BE</v>
      </c>
    </row>
    <row r="214" spans="1:14" s="2" customFormat="1" ht="38.25" x14ac:dyDescent="0.25">
      <c r="B214" s="6">
        <v>210</v>
      </c>
      <c r="C214" s="148"/>
      <c r="D214" s="148"/>
      <c r="E214" s="148"/>
      <c r="F214" s="13" t="s">
        <v>986</v>
      </c>
      <c r="G214" s="14" t="s">
        <v>9</v>
      </c>
      <c r="H214" s="148" t="s">
        <v>23</v>
      </c>
      <c r="I214" s="148">
        <v>3</v>
      </c>
      <c r="J214" s="148" t="str">
        <f>IF(I214=0,"",(VLOOKUP(I214,Cover!B$56:C$60,2,0)))</f>
        <v>Intermediate</v>
      </c>
      <c r="K214" s="15"/>
      <c r="L214" s="16"/>
      <c r="M214" s="121">
        <f>IF(J214="","",(VLOOKUP(H214,Cover!A$48:C$51,2,0)))</f>
        <v>0.5</v>
      </c>
      <c r="N214" s="119" t="str">
        <f t="shared" si="10"/>
        <v>ID.GV</v>
      </c>
    </row>
    <row r="215" spans="1:14" s="2" customFormat="1" ht="25.5" x14ac:dyDescent="0.25">
      <c r="B215" s="6">
        <v>211</v>
      </c>
      <c r="C215" s="148"/>
      <c r="D215" s="148"/>
      <c r="E215" s="148"/>
      <c r="F215" s="13" t="s">
        <v>987</v>
      </c>
      <c r="G215" s="14" t="s">
        <v>9</v>
      </c>
      <c r="H215" s="148" t="s">
        <v>23</v>
      </c>
      <c r="I215" s="148">
        <v>3</v>
      </c>
      <c r="J215" s="148" t="str">
        <f>IF(I215=0,"",(VLOOKUP(I215,Cover!B$56:C$60,2,0)))</f>
        <v>Intermediate</v>
      </c>
      <c r="K215" s="15"/>
      <c r="L215" s="16"/>
      <c r="M215" s="121">
        <f>IF(J215="","",(VLOOKUP(H215,Cover!A$48:C$51,2,0)))</f>
        <v>0.5</v>
      </c>
      <c r="N215" s="119" t="str">
        <f t="shared" si="10"/>
        <v>ID.GV</v>
      </c>
    </row>
    <row r="216" spans="1:14" s="2" customFormat="1" ht="25.5" x14ac:dyDescent="0.25">
      <c r="B216" s="6">
        <v>212</v>
      </c>
      <c r="C216" s="148"/>
      <c r="D216" s="148"/>
      <c r="E216" s="148"/>
      <c r="F216" s="13" t="s">
        <v>988</v>
      </c>
      <c r="G216" s="14" t="s">
        <v>44</v>
      </c>
      <c r="H216" s="148" t="s">
        <v>23</v>
      </c>
      <c r="I216" s="148">
        <v>3</v>
      </c>
      <c r="J216" s="148" t="str">
        <f>IF(I216=0,"",(VLOOKUP(I216,Cover!B$56:C$60,2,0)))</f>
        <v>Intermediate</v>
      </c>
      <c r="K216" s="15"/>
      <c r="L216" s="16"/>
      <c r="M216" s="121">
        <f>IF(J216="","",(VLOOKUP(H216,Cover!A$48:C$51,2,0)))</f>
        <v>0.5</v>
      </c>
      <c r="N216" s="119" t="str">
        <f t="shared" si="10"/>
        <v>RS.CO</v>
      </c>
    </row>
    <row r="217" spans="1:14" s="2" customFormat="1" ht="12.75" x14ac:dyDescent="0.25">
      <c r="B217" s="6">
        <v>213</v>
      </c>
      <c r="C217" s="148"/>
      <c r="D217" s="148"/>
      <c r="E217" s="148"/>
      <c r="F217" s="142" t="s">
        <v>989</v>
      </c>
      <c r="G217" s="14" t="s">
        <v>9</v>
      </c>
      <c r="H217" s="148" t="s">
        <v>23</v>
      </c>
      <c r="I217" s="148">
        <v>3</v>
      </c>
      <c r="J217" s="148" t="str">
        <f>IF(I217=0,"",(VLOOKUP(I217,Cover!B$56:C$60,2,0)))</f>
        <v>Intermediate</v>
      </c>
      <c r="K217" s="15"/>
      <c r="L217" s="16"/>
      <c r="M217" s="121">
        <f>IF(J217="","",(VLOOKUP(H217,Cover!A$48:C$51,2,0)))</f>
        <v>0.5</v>
      </c>
      <c r="N217" s="119" t="str">
        <f t="shared" si="10"/>
        <v>ID.GV</v>
      </c>
    </row>
    <row r="218" spans="1:14" s="2" customFormat="1" ht="12.75" x14ac:dyDescent="0.25">
      <c r="B218" s="6">
        <v>214</v>
      </c>
      <c r="C218" s="148"/>
      <c r="D218" s="148"/>
      <c r="E218" s="148"/>
      <c r="F218" s="13" t="s">
        <v>990</v>
      </c>
      <c r="G218" s="14" t="s">
        <v>9</v>
      </c>
      <c r="H218" s="148" t="s">
        <v>23</v>
      </c>
      <c r="I218" s="148">
        <v>3</v>
      </c>
      <c r="J218" s="148" t="str">
        <f>IF(I218=0,"",(VLOOKUP(I218,Cover!B$56:C$60,2,0)))</f>
        <v>Intermediate</v>
      </c>
      <c r="K218" s="15"/>
      <c r="L218" s="16"/>
      <c r="M218" s="121">
        <f>IF(J218="","",(VLOOKUP(H218,Cover!A$48:C$51,2,0)))</f>
        <v>0.5</v>
      </c>
      <c r="N218" s="119" t="str">
        <f t="shared" si="10"/>
        <v>ID.GV</v>
      </c>
    </row>
    <row r="219" spans="1:14" s="2" customFormat="1" ht="38.25" x14ac:dyDescent="0.25">
      <c r="B219" s="6">
        <v>215</v>
      </c>
      <c r="C219" s="148"/>
      <c r="D219" s="148"/>
      <c r="E219" s="148"/>
      <c r="F219" s="13" t="s">
        <v>991</v>
      </c>
      <c r="G219" s="14" t="s">
        <v>60</v>
      </c>
      <c r="H219" s="148" t="s">
        <v>23</v>
      </c>
      <c r="I219" s="148">
        <v>3</v>
      </c>
      <c r="J219" s="148" t="str">
        <f>IF(I219=0,"",(VLOOKUP(I219,Cover!B$56:C$60,2,0)))</f>
        <v>Intermediate</v>
      </c>
      <c r="K219" s="15"/>
      <c r="L219" s="16"/>
      <c r="M219" s="121">
        <f>IF(J219="","",(VLOOKUP(H219,Cover!A$48:C$51,2,0)))</f>
        <v>0.5</v>
      </c>
      <c r="N219" s="119" t="str">
        <f t="shared" si="10"/>
        <v>RC.IM</v>
      </c>
    </row>
    <row r="220" spans="1:14" s="2" customFormat="1" ht="12.75" x14ac:dyDescent="0.25">
      <c r="B220" s="6">
        <v>216</v>
      </c>
      <c r="C220" s="148"/>
      <c r="D220" s="148"/>
      <c r="E220" s="148"/>
      <c r="F220" s="13" t="s">
        <v>992</v>
      </c>
      <c r="G220" s="14" t="s">
        <v>57</v>
      </c>
      <c r="H220" s="148" t="s">
        <v>23</v>
      </c>
      <c r="I220" s="148">
        <v>3</v>
      </c>
      <c r="J220" s="148" t="str">
        <f>IF(I220=0,"",(VLOOKUP(I220,Cover!B$56:C$60,2,0)))</f>
        <v>Intermediate</v>
      </c>
      <c r="K220" s="15"/>
      <c r="L220" s="16"/>
      <c r="M220" s="121">
        <f>IF(J220="","",(VLOOKUP(H220,Cover!A$48:C$51,2,0)))</f>
        <v>0.5</v>
      </c>
      <c r="N220" s="119" t="str">
        <f t="shared" si="10"/>
        <v>RC.RP</v>
      </c>
    </row>
    <row r="221" spans="1:14" s="2" customFormat="1" ht="25.5" x14ac:dyDescent="0.25">
      <c r="B221" s="6">
        <v>217</v>
      </c>
      <c r="C221" s="148"/>
      <c r="D221" s="148"/>
      <c r="E221" s="148"/>
      <c r="F221" s="13" t="s">
        <v>993</v>
      </c>
      <c r="G221" s="14" t="s">
        <v>60</v>
      </c>
      <c r="H221" s="148" t="s">
        <v>23</v>
      </c>
      <c r="I221" s="148">
        <v>3</v>
      </c>
      <c r="J221" s="148" t="str">
        <f>IF(I221=0,"",(VLOOKUP(I221,Cover!B$56:C$60,2,0)))</f>
        <v>Intermediate</v>
      </c>
      <c r="K221" s="15"/>
      <c r="L221" s="16"/>
      <c r="M221" s="121">
        <f>IF(J221="","",(VLOOKUP(H221,Cover!A$48:C$51,2,0)))</f>
        <v>0.5</v>
      </c>
      <c r="N221" s="119" t="str">
        <f t="shared" si="10"/>
        <v>RC.IM</v>
      </c>
    </row>
    <row r="222" spans="1:14" s="2" customFormat="1" ht="38.25" x14ac:dyDescent="0.25">
      <c r="A222" s="2">
        <v>12</v>
      </c>
      <c r="B222" s="6">
        <v>218</v>
      </c>
      <c r="C222" s="148"/>
      <c r="D222" s="148"/>
      <c r="E222" s="148"/>
      <c r="F222" s="13" t="s">
        <v>994</v>
      </c>
      <c r="G222" s="148" t="s">
        <v>9</v>
      </c>
      <c r="H222" s="148" t="s">
        <v>23</v>
      </c>
      <c r="I222" s="148">
        <v>1</v>
      </c>
      <c r="J222" s="148" t="str">
        <f>IF(I222=0,"",(VLOOKUP(I222,Cover!B$56:C$60,2,0)))</f>
        <v>Baseline</v>
      </c>
      <c r="K222" s="15"/>
      <c r="L222" s="16"/>
      <c r="M222" s="121">
        <f>IF(J222="","",(VLOOKUP(H222,Cover!A$48:C$51,2,0)))</f>
        <v>0.5</v>
      </c>
      <c r="N222" s="119" t="str">
        <f t="shared" ref="N222:N230" si="11">IF(H222="Not_Applicable","",G222)</f>
        <v>ID.GV</v>
      </c>
    </row>
    <row r="223" spans="1:14" s="2" customFormat="1" ht="12.75" x14ac:dyDescent="0.25">
      <c r="B223" s="6">
        <v>219</v>
      </c>
      <c r="C223" s="148"/>
      <c r="D223" s="148"/>
      <c r="E223" s="148"/>
      <c r="F223" s="13" t="s">
        <v>995</v>
      </c>
      <c r="G223" s="148" t="s">
        <v>9</v>
      </c>
      <c r="H223" s="148" t="s">
        <v>26</v>
      </c>
      <c r="I223" s="148">
        <v>2</v>
      </c>
      <c r="J223" s="148" t="str">
        <f>IF(I223=0,"",(VLOOKUP(I223,Cover!B$56:C$60,2,0)))</f>
        <v>Evolving</v>
      </c>
      <c r="K223" s="15"/>
      <c r="L223" s="16"/>
      <c r="M223" s="121">
        <f>IF(J223="","",(VLOOKUP(H223,Cover!A$48:C$51,2,0)))</f>
        <v>1</v>
      </c>
      <c r="N223" s="119" t="str">
        <f t="shared" si="11"/>
        <v>ID.GV</v>
      </c>
    </row>
    <row r="224" spans="1:14" s="2" customFormat="1" ht="25.5" x14ac:dyDescent="0.25">
      <c r="B224" s="6">
        <v>220</v>
      </c>
      <c r="C224" s="148"/>
      <c r="D224" s="148"/>
      <c r="E224" s="148"/>
      <c r="F224" s="13" t="s">
        <v>996</v>
      </c>
      <c r="G224" s="148" t="s">
        <v>9</v>
      </c>
      <c r="H224" s="148" t="s">
        <v>23</v>
      </c>
      <c r="I224" s="148">
        <v>2</v>
      </c>
      <c r="J224" s="148" t="str">
        <f>IF(I224=0,"",(VLOOKUP(I224,Cover!B$56:C$60,2,0)))</f>
        <v>Evolving</v>
      </c>
      <c r="K224" s="15"/>
      <c r="L224" s="16"/>
      <c r="M224" s="121">
        <f>IF(J224="","",(VLOOKUP(H224,Cover!A$48:C$51,2,0)))</f>
        <v>0.5</v>
      </c>
      <c r="N224" s="119" t="str">
        <f t="shared" si="11"/>
        <v>ID.GV</v>
      </c>
    </row>
    <row r="225" spans="1:14" s="2" customFormat="1" ht="25.5" x14ac:dyDescent="0.25">
      <c r="B225" s="6">
        <v>221</v>
      </c>
      <c r="C225" s="148"/>
      <c r="D225" s="148"/>
      <c r="E225" s="148"/>
      <c r="F225" s="13" t="s">
        <v>997</v>
      </c>
      <c r="G225" s="148" t="s">
        <v>9</v>
      </c>
      <c r="H225" s="148" t="s">
        <v>23</v>
      </c>
      <c r="I225" s="148">
        <v>2</v>
      </c>
      <c r="J225" s="148" t="str">
        <f>IF(I225=0,"",(VLOOKUP(I225,Cover!B$56:C$60,2,0)))</f>
        <v>Evolving</v>
      </c>
      <c r="K225" s="15"/>
      <c r="L225" s="16"/>
      <c r="M225" s="121">
        <f>IF(J225="","",(VLOOKUP(H225,Cover!A$48:C$51,2,0)))</f>
        <v>0.5</v>
      </c>
      <c r="N225" s="119" t="str">
        <f t="shared" si="11"/>
        <v>ID.GV</v>
      </c>
    </row>
    <row r="226" spans="1:14" s="2" customFormat="1" ht="12.75" x14ac:dyDescent="0.25">
      <c r="B226" s="6">
        <v>222</v>
      </c>
      <c r="C226" s="148"/>
      <c r="D226" s="148"/>
      <c r="E226" s="148"/>
      <c r="F226" s="13" t="s">
        <v>998</v>
      </c>
      <c r="G226" s="148" t="s">
        <v>9</v>
      </c>
      <c r="H226" s="148" t="s">
        <v>23</v>
      </c>
      <c r="I226" s="148">
        <v>2</v>
      </c>
      <c r="J226" s="148" t="str">
        <f>IF(I226=0,"",(VLOOKUP(I226,Cover!B$56:C$60,2,0)))</f>
        <v>Evolving</v>
      </c>
      <c r="K226" s="15"/>
      <c r="L226" s="16"/>
      <c r="M226" s="121">
        <f>IF(J226="","",(VLOOKUP(H226,Cover!A$48:C$51,2,0)))</f>
        <v>0.5</v>
      </c>
      <c r="N226" s="119" t="str">
        <f t="shared" si="11"/>
        <v>ID.GV</v>
      </c>
    </row>
    <row r="227" spans="1:14" s="2" customFormat="1" ht="38.25" x14ac:dyDescent="0.25">
      <c r="B227" s="6">
        <v>223</v>
      </c>
      <c r="C227" s="148"/>
      <c r="D227" s="148"/>
      <c r="E227" s="148"/>
      <c r="F227" s="13" t="s">
        <v>999</v>
      </c>
      <c r="G227" s="148" t="s">
        <v>9</v>
      </c>
      <c r="H227" s="148" t="s">
        <v>23</v>
      </c>
      <c r="I227" s="148">
        <v>1</v>
      </c>
      <c r="J227" s="148" t="str">
        <f>IF(I227=0,"",(VLOOKUP(I227,Cover!B$56:C$60,2,0)))</f>
        <v>Baseline</v>
      </c>
      <c r="K227" s="15"/>
      <c r="L227" s="16"/>
      <c r="M227" s="121">
        <f>IF(J227="","",(VLOOKUP(H227,Cover!A$48:C$51,2,0)))</f>
        <v>0.5</v>
      </c>
      <c r="N227" s="119" t="str">
        <f t="shared" si="11"/>
        <v>ID.GV</v>
      </c>
    </row>
    <row r="228" spans="1:14" s="2" customFormat="1" ht="38.25" x14ac:dyDescent="0.25">
      <c r="B228" s="6">
        <v>224</v>
      </c>
      <c r="C228" s="148"/>
      <c r="D228" s="148"/>
      <c r="E228" s="148"/>
      <c r="F228" s="13" t="s">
        <v>1000</v>
      </c>
      <c r="G228" s="148" t="s">
        <v>9</v>
      </c>
      <c r="H228" s="148" t="s">
        <v>23</v>
      </c>
      <c r="I228" s="148">
        <v>2</v>
      </c>
      <c r="J228" s="148" t="str">
        <f>IF(I228=0,"",(VLOOKUP(I228,Cover!B$56:C$60,2,0)))</f>
        <v>Evolving</v>
      </c>
      <c r="K228" s="15"/>
      <c r="L228" s="16"/>
      <c r="M228" s="121">
        <f>IF(J228="","",(VLOOKUP(H228,Cover!A$48:C$51,2,0)))</f>
        <v>0.5</v>
      </c>
      <c r="N228" s="119" t="str">
        <f t="shared" si="11"/>
        <v>ID.GV</v>
      </c>
    </row>
    <row r="229" spans="1:14" s="2" customFormat="1" ht="12.75" x14ac:dyDescent="0.25">
      <c r="B229" s="6">
        <v>225</v>
      </c>
      <c r="C229" s="148"/>
      <c r="D229" s="148"/>
      <c r="E229" s="148"/>
      <c r="F229" s="13" t="s">
        <v>1001</v>
      </c>
      <c r="G229" s="148" t="s">
        <v>9</v>
      </c>
      <c r="H229" s="148" t="s">
        <v>23</v>
      </c>
      <c r="I229" s="148">
        <v>1</v>
      </c>
      <c r="J229" s="148" t="str">
        <f>IF(I229=0,"",(VLOOKUP(I229,Cover!B$56:C$60,2,0)))</f>
        <v>Baseline</v>
      </c>
      <c r="K229" s="15"/>
      <c r="L229" s="16"/>
      <c r="M229" s="121">
        <f>IF(J229="","",(VLOOKUP(H229,Cover!A$48:C$51,2,0)))</f>
        <v>0.5</v>
      </c>
      <c r="N229" s="119" t="str">
        <f t="shared" si="11"/>
        <v>ID.GV</v>
      </c>
    </row>
    <row r="230" spans="1:14" s="2" customFormat="1" ht="12.75" x14ac:dyDescent="0.25">
      <c r="B230" s="6">
        <v>226</v>
      </c>
      <c r="C230" s="149"/>
      <c r="D230" s="149"/>
      <c r="E230" s="149"/>
      <c r="F230" s="18" t="s">
        <v>1002</v>
      </c>
      <c r="G230" s="149" t="s">
        <v>9</v>
      </c>
      <c r="H230" s="148" t="s">
        <v>23</v>
      </c>
      <c r="I230" s="149">
        <v>2</v>
      </c>
      <c r="J230" s="149" t="str">
        <f>IF(I230=0,"",(VLOOKUP(I230,Cover!B$56:C$60,2,0)))</f>
        <v>Evolving</v>
      </c>
      <c r="K230" s="19"/>
      <c r="L230" s="20"/>
      <c r="M230" s="121">
        <f>IF(J230="","",(VLOOKUP(H230,Cover!A$48:C$51,2,0)))</f>
        <v>0.5</v>
      </c>
      <c r="N230" s="119" t="str">
        <f t="shared" si="11"/>
        <v>ID.GV</v>
      </c>
    </row>
    <row r="231" spans="1:14" s="2" customFormat="1" ht="12.75" x14ac:dyDescent="0.25">
      <c r="A231" s="2">
        <v>13</v>
      </c>
      <c r="B231" s="6">
        <v>227</v>
      </c>
      <c r="C231" s="7"/>
      <c r="D231" s="9"/>
      <c r="E231" s="7"/>
      <c r="F231" s="8" t="s">
        <v>1003</v>
      </c>
      <c r="G231" s="7" t="s">
        <v>24</v>
      </c>
      <c r="H231" s="148" t="s">
        <v>23</v>
      </c>
      <c r="I231" s="7">
        <v>1</v>
      </c>
      <c r="J231" s="7" t="str">
        <f>IF(I231=0,"",(VLOOKUP(I231,Cover!B$56:C$60,2,0)))</f>
        <v>Baseline</v>
      </c>
      <c r="K231" s="10"/>
      <c r="L231" s="11"/>
      <c r="M231" s="121">
        <f>IF(J231="","",(VLOOKUP(H231,Cover!A$48:C$51,2,0)))</f>
        <v>0.5</v>
      </c>
      <c r="N231" s="119" t="str">
        <f t="shared" ref="N231:N242" si="12">IF(H231="Not_Applicable","",G231)</f>
        <v>PR.DS</v>
      </c>
    </row>
    <row r="232" spans="1:14" s="2" customFormat="1" ht="12.75" x14ac:dyDescent="0.25">
      <c r="B232" s="6">
        <v>228</v>
      </c>
      <c r="C232" s="148"/>
      <c r="D232" s="14"/>
      <c r="E232" s="148"/>
      <c r="F232" s="13" t="s">
        <v>1004</v>
      </c>
      <c r="G232" s="148" t="s">
        <v>24</v>
      </c>
      <c r="H232" s="148" t="s">
        <v>26</v>
      </c>
      <c r="I232" s="148">
        <v>2</v>
      </c>
      <c r="J232" s="148" t="str">
        <f>IF(I232=0,"",(VLOOKUP(I232,Cover!B$56:C$60,2,0)))</f>
        <v>Evolving</v>
      </c>
      <c r="K232" s="15"/>
      <c r="L232" s="16"/>
      <c r="M232" s="121">
        <f>IF(J232="","",(VLOOKUP(H232,Cover!A$48:C$51,2,0)))</f>
        <v>1</v>
      </c>
      <c r="N232" s="119" t="str">
        <f t="shared" si="12"/>
        <v>PR.DS</v>
      </c>
    </row>
    <row r="233" spans="1:14" s="2" customFormat="1" ht="12.75" x14ac:dyDescent="0.25">
      <c r="B233" s="6">
        <v>229</v>
      </c>
      <c r="C233" s="148"/>
      <c r="D233" s="14"/>
      <c r="E233" s="148"/>
      <c r="F233" s="13" t="s">
        <v>1005</v>
      </c>
      <c r="G233" s="148" t="s">
        <v>24</v>
      </c>
      <c r="H233" s="148" t="s">
        <v>23</v>
      </c>
      <c r="I233" s="148">
        <v>2</v>
      </c>
      <c r="J233" s="148" t="str">
        <f>IF(I233=0,"",(VLOOKUP(I233,Cover!B$56:C$60,2,0)))</f>
        <v>Evolving</v>
      </c>
      <c r="K233" s="15"/>
      <c r="L233" s="16"/>
      <c r="M233" s="121">
        <f>IF(J233="","",(VLOOKUP(H233,Cover!A$48:C$51,2,0)))</f>
        <v>0.5</v>
      </c>
      <c r="N233" s="119" t="str">
        <f t="shared" si="12"/>
        <v>PR.DS</v>
      </c>
    </row>
    <row r="234" spans="1:14" s="2" customFormat="1" ht="38.25" x14ac:dyDescent="0.25">
      <c r="B234" s="6">
        <v>230</v>
      </c>
      <c r="C234" s="148"/>
      <c r="D234" s="14"/>
      <c r="E234" s="148"/>
      <c r="F234" s="13" t="s">
        <v>663</v>
      </c>
      <c r="G234" s="148" t="s">
        <v>24</v>
      </c>
      <c r="H234" s="148" t="s">
        <v>23</v>
      </c>
      <c r="I234" s="148">
        <v>2</v>
      </c>
      <c r="J234" s="148" t="str">
        <f>IF(I234=0,"",(VLOOKUP(I234,Cover!B$56:C$60,2,0)))</f>
        <v>Evolving</v>
      </c>
      <c r="K234" s="15"/>
      <c r="L234" s="16"/>
      <c r="M234" s="121">
        <f>IF(J234="","",(VLOOKUP(H234,Cover!A$48:C$51,2,0)))</f>
        <v>0.5</v>
      </c>
      <c r="N234" s="119" t="str">
        <f t="shared" si="12"/>
        <v>PR.DS</v>
      </c>
    </row>
    <row r="235" spans="1:14" s="2" customFormat="1" ht="25.5" x14ac:dyDescent="0.25">
      <c r="B235" s="6">
        <v>231</v>
      </c>
      <c r="C235" s="148"/>
      <c r="D235" s="14"/>
      <c r="E235" s="148"/>
      <c r="F235" s="13" t="s">
        <v>1006</v>
      </c>
      <c r="G235" s="148" t="s">
        <v>24</v>
      </c>
      <c r="H235" s="148" t="s">
        <v>23</v>
      </c>
      <c r="I235" s="148">
        <v>2</v>
      </c>
      <c r="J235" s="148" t="str">
        <f>IF(I235=0,"",(VLOOKUP(I235,Cover!B$56:C$60,2,0)))</f>
        <v>Evolving</v>
      </c>
      <c r="K235" s="15"/>
      <c r="L235" s="16"/>
      <c r="M235" s="121">
        <f>IF(J235="","",(VLOOKUP(H235,Cover!A$48:C$51,2,0)))</f>
        <v>0.5</v>
      </c>
      <c r="N235" s="119" t="str">
        <f t="shared" si="12"/>
        <v>PR.DS</v>
      </c>
    </row>
    <row r="236" spans="1:14" s="2" customFormat="1" ht="25.5" x14ac:dyDescent="0.25">
      <c r="B236" s="6">
        <v>232</v>
      </c>
      <c r="C236" s="148"/>
      <c r="D236" s="14"/>
      <c r="E236" s="148"/>
      <c r="F236" s="13" t="s">
        <v>1007</v>
      </c>
      <c r="G236" s="148" t="s">
        <v>24</v>
      </c>
      <c r="H236" s="148" t="s">
        <v>23</v>
      </c>
      <c r="I236" s="148">
        <v>2</v>
      </c>
      <c r="J236" s="148" t="str">
        <f>IF(I236=0,"",(VLOOKUP(I236,Cover!B$56:C$60,2,0)))</f>
        <v>Evolving</v>
      </c>
      <c r="K236" s="15"/>
      <c r="L236" s="16"/>
      <c r="M236" s="121">
        <f>IF(J236="","",(VLOOKUP(H236,Cover!A$48:C$51,2,0)))</f>
        <v>0.5</v>
      </c>
      <c r="N236" s="119" t="str">
        <f t="shared" si="12"/>
        <v>PR.DS</v>
      </c>
    </row>
    <row r="237" spans="1:14" s="2" customFormat="1" ht="12.75" x14ac:dyDescent="0.25">
      <c r="B237" s="6">
        <v>233</v>
      </c>
      <c r="C237" s="148"/>
      <c r="D237" s="14"/>
      <c r="E237" s="148"/>
      <c r="F237" s="13" t="s">
        <v>1008</v>
      </c>
      <c r="G237" s="148" t="s">
        <v>24</v>
      </c>
      <c r="H237" s="148" t="s">
        <v>23</v>
      </c>
      <c r="I237" s="148">
        <v>1</v>
      </c>
      <c r="J237" s="148" t="str">
        <f>IF(I237=0,"",(VLOOKUP(I237,Cover!B$56:C$60,2,0)))</f>
        <v>Baseline</v>
      </c>
      <c r="K237" s="15"/>
      <c r="L237" s="16"/>
      <c r="M237" s="121">
        <f>IF(J237="","",(VLOOKUP(H237,Cover!A$48:C$51,2,0)))</f>
        <v>0.5</v>
      </c>
      <c r="N237" s="119" t="str">
        <f t="shared" si="12"/>
        <v>PR.DS</v>
      </c>
    </row>
    <row r="238" spans="1:14" s="2" customFormat="1" ht="12.75" x14ac:dyDescent="0.25">
      <c r="B238" s="6">
        <v>234</v>
      </c>
      <c r="C238" s="148"/>
      <c r="D238" s="14"/>
      <c r="E238" s="148"/>
      <c r="F238" s="13" t="s">
        <v>1009</v>
      </c>
      <c r="G238" s="148" t="s">
        <v>24</v>
      </c>
      <c r="H238" s="148" t="s">
        <v>23</v>
      </c>
      <c r="I238" s="148">
        <v>2</v>
      </c>
      <c r="J238" s="148" t="str">
        <f>IF(I238=0,"",(VLOOKUP(I238,Cover!B$56:C$60,2,0)))</f>
        <v>Evolving</v>
      </c>
      <c r="K238" s="15"/>
      <c r="L238" s="16"/>
      <c r="M238" s="121">
        <f>IF(J238="","",(VLOOKUP(H238,Cover!A$48:C$51,2,0)))</f>
        <v>0.5</v>
      </c>
      <c r="N238" s="119" t="str">
        <f t="shared" si="12"/>
        <v>PR.DS</v>
      </c>
    </row>
    <row r="239" spans="1:14" s="2" customFormat="1" ht="25.5" x14ac:dyDescent="0.25">
      <c r="B239" s="6">
        <v>235</v>
      </c>
      <c r="C239" s="148"/>
      <c r="D239" s="14"/>
      <c r="E239" s="148"/>
      <c r="F239" s="13" t="s">
        <v>1010</v>
      </c>
      <c r="G239" s="148" t="s">
        <v>24</v>
      </c>
      <c r="H239" s="148" t="s">
        <v>23</v>
      </c>
      <c r="I239" s="148">
        <v>3</v>
      </c>
      <c r="J239" s="148" t="str">
        <f>IF(I239=0,"",(VLOOKUP(I239,Cover!B$56:C$60,2,0)))</f>
        <v>Intermediate</v>
      </c>
      <c r="K239" s="15"/>
      <c r="L239" s="16"/>
      <c r="M239" s="121">
        <f>IF(J239="","",(VLOOKUP(H239,Cover!A$48:C$51,2,0)))</f>
        <v>0.5</v>
      </c>
      <c r="N239" s="119" t="str">
        <f t="shared" si="12"/>
        <v>PR.DS</v>
      </c>
    </row>
    <row r="240" spans="1:14" s="2" customFormat="1" ht="25.5" x14ac:dyDescent="0.25">
      <c r="B240" s="6">
        <v>236</v>
      </c>
      <c r="C240" s="148"/>
      <c r="D240" s="14"/>
      <c r="E240" s="148"/>
      <c r="F240" s="13" t="s">
        <v>1011</v>
      </c>
      <c r="G240" s="148" t="s">
        <v>24</v>
      </c>
      <c r="H240" s="148" t="s">
        <v>23</v>
      </c>
      <c r="I240" s="148">
        <v>2</v>
      </c>
      <c r="J240" s="148" t="str">
        <f>IF(I240=0,"",(VLOOKUP(I240,Cover!B$56:C$60,2,0)))</f>
        <v>Evolving</v>
      </c>
      <c r="K240" s="15"/>
      <c r="L240" s="16"/>
      <c r="M240" s="121">
        <f>IF(J240="","",(VLOOKUP(H240,Cover!A$48:C$51,2,0)))</f>
        <v>0.5</v>
      </c>
      <c r="N240" s="119" t="str">
        <f t="shared" si="12"/>
        <v>PR.DS</v>
      </c>
    </row>
    <row r="241" spans="1:14" s="2" customFormat="1" ht="25.5" x14ac:dyDescent="0.25">
      <c r="B241" s="6">
        <v>237</v>
      </c>
      <c r="C241" s="148"/>
      <c r="D241" s="14"/>
      <c r="E241" s="148"/>
      <c r="F241" s="13" t="s">
        <v>1012</v>
      </c>
      <c r="G241" s="148" t="s">
        <v>24</v>
      </c>
      <c r="H241" s="148" t="s">
        <v>23</v>
      </c>
      <c r="I241" s="148">
        <v>1</v>
      </c>
      <c r="J241" s="148" t="str">
        <f>IF(I241=0,"",(VLOOKUP(I241,Cover!B$56:C$60,2,0)))</f>
        <v>Baseline</v>
      </c>
      <c r="K241" s="15"/>
      <c r="L241" s="16"/>
      <c r="M241" s="121">
        <f>IF(J241="","",(VLOOKUP(H241,Cover!A$48:C$51,2,0)))</f>
        <v>0.5</v>
      </c>
      <c r="N241" s="119" t="str">
        <f t="shared" si="12"/>
        <v>PR.DS</v>
      </c>
    </row>
    <row r="242" spans="1:14" s="2" customFormat="1" ht="12.75" x14ac:dyDescent="0.25">
      <c r="B242" s="6">
        <v>238</v>
      </c>
      <c r="C242" s="148"/>
      <c r="D242" s="14"/>
      <c r="E242" s="148"/>
      <c r="F242" s="13" t="s">
        <v>1013</v>
      </c>
      <c r="G242" s="148" t="s">
        <v>24</v>
      </c>
      <c r="H242" s="148" t="s">
        <v>23</v>
      </c>
      <c r="I242" s="148">
        <v>2</v>
      </c>
      <c r="J242" s="148" t="str">
        <f>IF(I242=0,"",(VLOOKUP(I242,Cover!B$56:C$60,2,0)))</f>
        <v>Evolving</v>
      </c>
      <c r="K242" s="15"/>
      <c r="L242" s="16"/>
      <c r="M242" s="121">
        <f>IF(J242="","",(VLOOKUP(H242,Cover!A$48:C$51,2,0)))</f>
        <v>0.5</v>
      </c>
      <c r="N242" s="119" t="str">
        <f t="shared" si="12"/>
        <v>PR.DS</v>
      </c>
    </row>
    <row r="243" spans="1:14" s="2" customFormat="1" ht="38.25" x14ac:dyDescent="0.25">
      <c r="A243" s="2">
        <v>14</v>
      </c>
      <c r="B243" s="6">
        <v>239</v>
      </c>
      <c r="C243" s="7"/>
      <c r="D243" s="7"/>
      <c r="E243" s="7"/>
      <c r="F243" s="8" t="s">
        <v>1014</v>
      </c>
      <c r="G243" s="7" t="s">
        <v>24</v>
      </c>
      <c r="H243" s="148" t="s">
        <v>20</v>
      </c>
      <c r="I243" s="148">
        <v>1</v>
      </c>
      <c r="J243" s="7" t="str">
        <f>IF(I243=0,"",(VLOOKUP(I243,Cover!B$56:C$60,2,0)))</f>
        <v>Baseline</v>
      </c>
      <c r="K243" s="10"/>
      <c r="L243" s="11"/>
      <c r="M243" s="121">
        <f>IF(J243="","",(VLOOKUP(H243,Cover!A$48:C$51,2,0)))</f>
        <v>0</v>
      </c>
      <c r="N243" s="119" t="str">
        <f t="shared" ref="N243:N250" si="13">IF(H243="Not_Applicable","",G243)</f>
        <v>PR.DS</v>
      </c>
    </row>
    <row r="244" spans="1:14" s="2" customFormat="1" ht="25.5" x14ac:dyDescent="0.25">
      <c r="B244" s="6">
        <v>240</v>
      </c>
      <c r="C244" s="148"/>
      <c r="D244" s="14"/>
      <c r="E244" s="148"/>
      <c r="F244" s="13" t="s">
        <v>1015</v>
      </c>
      <c r="G244" s="148" t="s">
        <v>24</v>
      </c>
      <c r="H244" s="148" t="s">
        <v>23</v>
      </c>
      <c r="I244" s="148">
        <v>2</v>
      </c>
      <c r="J244" s="148" t="str">
        <f>IF(I244=0,"",(VLOOKUP(I244,Cover!B$56:C$60,2,0)))</f>
        <v>Evolving</v>
      </c>
      <c r="K244" s="15"/>
      <c r="L244" s="16"/>
      <c r="M244" s="121">
        <f>IF(J244="","",(VLOOKUP(H244,Cover!A$48:C$51,2,0)))</f>
        <v>0.5</v>
      </c>
      <c r="N244" s="119" t="str">
        <f t="shared" si="13"/>
        <v>PR.DS</v>
      </c>
    </row>
    <row r="245" spans="1:14" s="2" customFormat="1" ht="102" x14ac:dyDescent="0.25">
      <c r="B245" s="6">
        <v>241</v>
      </c>
      <c r="C245" s="148"/>
      <c r="D245" s="14"/>
      <c r="E245" s="148"/>
      <c r="F245" s="13" t="s">
        <v>1016</v>
      </c>
      <c r="G245" s="148" t="s">
        <v>24</v>
      </c>
      <c r="H245" s="148" t="s">
        <v>20</v>
      </c>
      <c r="I245" s="148">
        <v>1</v>
      </c>
      <c r="J245" s="148" t="str">
        <f>IF(I245=0,"",(VLOOKUP(I245,Cover!B$56:C$60,2,0)))</f>
        <v>Baseline</v>
      </c>
      <c r="K245" s="15"/>
      <c r="L245" s="16"/>
      <c r="M245" s="121">
        <f>IF(J245="","",(VLOOKUP(H245,Cover!A$48:C$51,2,0)))</f>
        <v>0</v>
      </c>
      <c r="N245" s="119" t="str">
        <f t="shared" si="13"/>
        <v>PR.DS</v>
      </c>
    </row>
    <row r="246" spans="1:14" s="2" customFormat="1" ht="12.75" x14ac:dyDescent="0.25">
      <c r="B246" s="6">
        <v>242</v>
      </c>
      <c r="C246" s="148"/>
      <c r="D246" s="14"/>
      <c r="E246" s="148"/>
      <c r="F246" s="13" t="s">
        <v>1017</v>
      </c>
      <c r="G246" s="148" t="s">
        <v>24</v>
      </c>
      <c r="H246" s="148" t="s">
        <v>20</v>
      </c>
      <c r="I246" s="148">
        <v>1</v>
      </c>
      <c r="J246" s="148" t="str">
        <f>IF(I246=0,"",(VLOOKUP(I246,Cover!B$56:C$60,2,0)))</f>
        <v>Baseline</v>
      </c>
      <c r="K246" s="15"/>
      <c r="L246" s="16"/>
      <c r="M246" s="121">
        <f>IF(J246="","",(VLOOKUP(H246,Cover!A$48:C$51,2,0)))</f>
        <v>0</v>
      </c>
      <c r="N246" s="119" t="str">
        <f t="shared" si="13"/>
        <v>PR.DS</v>
      </c>
    </row>
    <row r="247" spans="1:14" s="2" customFormat="1" ht="12.75" x14ac:dyDescent="0.25">
      <c r="B247" s="6">
        <v>243</v>
      </c>
      <c r="C247" s="148"/>
      <c r="D247" s="14"/>
      <c r="E247" s="148"/>
      <c r="F247" s="13" t="s">
        <v>1018</v>
      </c>
      <c r="G247" s="148" t="s">
        <v>24</v>
      </c>
      <c r="H247" s="148" t="s">
        <v>20</v>
      </c>
      <c r="I247" s="148">
        <v>1</v>
      </c>
      <c r="J247" s="148" t="str">
        <f>IF(I247=0,"",(VLOOKUP(I247,Cover!B$56:C$60,2,0)))</f>
        <v>Baseline</v>
      </c>
      <c r="K247" s="15"/>
      <c r="L247" s="16"/>
      <c r="M247" s="121">
        <f>IF(J247="","",(VLOOKUP(H247,Cover!A$48:C$51,2,0)))</f>
        <v>0</v>
      </c>
      <c r="N247" s="119" t="str">
        <f t="shared" si="13"/>
        <v>PR.DS</v>
      </c>
    </row>
    <row r="248" spans="1:14" s="2" customFormat="1" ht="25.5" x14ac:dyDescent="0.25">
      <c r="B248" s="6">
        <v>244</v>
      </c>
      <c r="C248" s="148"/>
      <c r="D248" s="14"/>
      <c r="E248" s="148"/>
      <c r="F248" s="13" t="s">
        <v>1019</v>
      </c>
      <c r="G248" s="148" t="s">
        <v>24</v>
      </c>
      <c r="H248" s="148" t="s">
        <v>20</v>
      </c>
      <c r="I248" s="148">
        <v>1</v>
      </c>
      <c r="J248" s="148" t="str">
        <f>IF(I248=0,"",(VLOOKUP(I248,Cover!B$56:C$60,2,0)))</f>
        <v>Baseline</v>
      </c>
      <c r="K248" s="15"/>
      <c r="L248" s="16"/>
      <c r="M248" s="121">
        <f>IF(J248="","",(VLOOKUP(H248,Cover!A$48:C$51,2,0)))</f>
        <v>0</v>
      </c>
      <c r="N248" s="119" t="str">
        <f t="shared" si="13"/>
        <v>PR.DS</v>
      </c>
    </row>
    <row r="249" spans="1:14" s="2" customFormat="1" ht="12.75" x14ac:dyDescent="0.25">
      <c r="B249" s="6">
        <v>245</v>
      </c>
      <c r="C249" s="148"/>
      <c r="D249" s="14"/>
      <c r="E249" s="148"/>
      <c r="F249" s="13" t="s">
        <v>1020</v>
      </c>
      <c r="G249" s="148" t="s">
        <v>24</v>
      </c>
      <c r="H249" s="148" t="s">
        <v>20</v>
      </c>
      <c r="I249" s="148">
        <v>1</v>
      </c>
      <c r="J249" s="148" t="str">
        <f>IF(I249=0,"",(VLOOKUP(I249,Cover!B$56:C$60,2,0)))</f>
        <v>Baseline</v>
      </c>
      <c r="K249" s="15"/>
      <c r="L249" s="16"/>
      <c r="M249" s="121">
        <f>IF(J249="","",(VLOOKUP(H249,Cover!A$48:C$51,2,0)))</f>
        <v>0</v>
      </c>
      <c r="N249" s="119" t="str">
        <f t="shared" si="13"/>
        <v>PR.DS</v>
      </c>
    </row>
    <row r="250" spans="1:14" s="2" customFormat="1" ht="25.5" x14ac:dyDescent="0.25">
      <c r="B250" s="6">
        <v>246</v>
      </c>
      <c r="C250" s="148"/>
      <c r="D250" s="14"/>
      <c r="E250" s="148"/>
      <c r="F250" s="13" t="s">
        <v>1021</v>
      </c>
      <c r="G250" s="148" t="s">
        <v>24</v>
      </c>
      <c r="H250" s="148" t="s">
        <v>20</v>
      </c>
      <c r="I250" s="148">
        <v>1</v>
      </c>
      <c r="J250" s="148" t="str">
        <f>IF(I250=0,"",(VLOOKUP(I250,Cover!B$56:C$60,2,0)))</f>
        <v>Baseline</v>
      </c>
      <c r="K250" s="15"/>
      <c r="L250" s="16"/>
      <c r="M250" s="121">
        <f>IF(J250="","",(VLOOKUP(H250,Cover!A$48:C$51,2,0)))</f>
        <v>0</v>
      </c>
      <c r="N250" s="119" t="str">
        <f t="shared" si="13"/>
        <v>PR.DS</v>
      </c>
    </row>
    <row r="251" spans="1:14" s="2" customFormat="1" ht="30" x14ac:dyDescent="0.25">
      <c r="B251" s="6">
        <v>247</v>
      </c>
      <c r="C251" s="148"/>
      <c r="D251" s="148"/>
      <c r="E251" s="148"/>
      <c r="F251" s="128" t="s">
        <v>1022</v>
      </c>
      <c r="G251" s="14" t="s">
        <v>5</v>
      </c>
      <c r="H251" s="148" t="s">
        <v>23</v>
      </c>
      <c r="I251" s="148">
        <v>2</v>
      </c>
      <c r="J251" s="148" t="str">
        <f>IF(I251=0,"",(VLOOKUP(I251,Cover!B$56:C$60,2,0)))</f>
        <v>Evolving</v>
      </c>
      <c r="K251" s="15"/>
      <c r="L251" s="16"/>
      <c r="M251" s="121">
        <f>IF(J251="","",(VLOOKUP(H251,Cover!A$48:C$51,2,0)))</f>
        <v>0.5</v>
      </c>
      <c r="N251" s="119" t="str">
        <f t="shared" ref="N251:N261" si="14">IF(H251="Not_Applicable","",G251)</f>
        <v>ID.AM</v>
      </c>
    </row>
    <row r="252" spans="1:14" s="2" customFormat="1" ht="30" x14ac:dyDescent="0.25">
      <c r="B252" s="6">
        <v>248</v>
      </c>
      <c r="C252" s="148"/>
      <c r="D252" s="148"/>
      <c r="E252" s="148"/>
      <c r="F252" s="127" t="s">
        <v>77</v>
      </c>
      <c r="G252" s="14" t="s">
        <v>5</v>
      </c>
      <c r="H252" s="148" t="s">
        <v>23</v>
      </c>
      <c r="I252" s="148">
        <v>1</v>
      </c>
      <c r="J252" s="148" t="str">
        <f>IF(I252=0,"",(VLOOKUP(I252,Cover!B$56:C$60,2,0)))</f>
        <v>Baseline</v>
      </c>
      <c r="K252" s="15"/>
      <c r="L252" s="16"/>
      <c r="M252" s="121">
        <f>IF(J252="","",(VLOOKUP(H252,Cover!A$48:C$51,2,0)))</f>
        <v>0.5</v>
      </c>
      <c r="N252" s="119" t="str">
        <f t="shared" si="14"/>
        <v>ID.AM</v>
      </c>
    </row>
    <row r="253" spans="1:14" s="2" customFormat="1" ht="30" x14ac:dyDescent="0.25">
      <c r="B253" s="6">
        <v>249</v>
      </c>
      <c r="C253" s="148"/>
      <c r="D253" s="148"/>
      <c r="E253" s="148"/>
      <c r="F253" s="127" t="s">
        <v>1023</v>
      </c>
      <c r="G253" s="14" t="s">
        <v>5</v>
      </c>
      <c r="H253" s="148" t="s">
        <v>23</v>
      </c>
      <c r="I253" s="148">
        <v>2</v>
      </c>
      <c r="J253" s="148" t="str">
        <f>IF(I253=0,"",(VLOOKUP(I253,Cover!B$56:C$60,2,0)))</f>
        <v>Evolving</v>
      </c>
      <c r="K253" s="15"/>
      <c r="L253" s="16"/>
      <c r="M253" s="121">
        <f>IF(J253="","",(VLOOKUP(H253,Cover!A$48:C$51,2,0)))</f>
        <v>0.5</v>
      </c>
      <c r="N253" s="119" t="str">
        <f t="shared" si="14"/>
        <v>ID.AM</v>
      </c>
    </row>
    <row r="254" spans="1:14" s="2" customFormat="1" ht="30" x14ac:dyDescent="0.25">
      <c r="B254" s="6">
        <v>250</v>
      </c>
      <c r="C254" s="148"/>
      <c r="D254" s="148"/>
      <c r="E254" s="148"/>
      <c r="F254" s="127" t="s">
        <v>1024</v>
      </c>
      <c r="G254" s="14" t="s">
        <v>5</v>
      </c>
      <c r="H254" s="148" t="s">
        <v>23</v>
      </c>
      <c r="I254" s="148">
        <v>3</v>
      </c>
      <c r="J254" s="148" t="str">
        <f>IF(I254=0,"",(VLOOKUP(I254,Cover!B$56:C$60,2,0)))</f>
        <v>Intermediate</v>
      </c>
      <c r="K254" s="15"/>
      <c r="L254" s="16"/>
      <c r="M254" s="121">
        <f>IF(J254="","",(VLOOKUP(H254,Cover!A$48:C$51,2,0)))</f>
        <v>0.5</v>
      </c>
      <c r="N254" s="119" t="str">
        <f t="shared" si="14"/>
        <v>ID.AM</v>
      </c>
    </row>
    <row r="255" spans="1:14" s="2" customFormat="1" ht="30" x14ac:dyDescent="0.25">
      <c r="B255" s="6">
        <v>251</v>
      </c>
      <c r="C255" s="148"/>
      <c r="D255" s="148"/>
      <c r="E255" s="148"/>
      <c r="F255" s="128" t="s">
        <v>1025</v>
      </c>
      <c r="G255" s="14" t="s">
        <v>5</v>
      </c>
      <c r="H255" s="148" t="s">
        <v>23</v>
      </c>
      <c r="I255" s="148">
        <v>1</v>
      </c>
      <c r="J255" s="148" t="str">
        <f>IF(I255=0,"",(VLOOKUP(I255,Cover!B$56:C$60,2,0)))</f>
        <v>Baseline</v>
      </c>
      <c r="K255" s="15"/>
      <c r="L255" s="16"/>
      <c r="M255" s="121">
        <f>IF(J255="","",(VLOOKUP(H255,Cover!A$48:C$51,2,0)))</f>
        <v>0.5</v>
      </c>
      <c r="N255" s="119" t="str">
        <f t="shared" si="14"/>
        <v>ID.AM</v>
      </c>
    </row>
    <row r="256" spans="1:14" s="2" customFormat="1" x14ac:dyDescent="0.25">
      <c r="B256" s="6">
        <v>252</v>
      </c>
      <c r="C256" s="148"/>
      <c r="D256" s="148"/>
      <c r="E256" s="148"/>
      <c r="F256" s="127" t="s">
        <v>1026</v>
      </c>
      <c r="G256" s="14" t="s">
        <v>5</v>
      </c>
      <c r="H256" s="148" t="s">
        <v>23</v>
      </c>
      <c r="I256" s="148">
        <v>2</v>
      </c>
      <c r="J256" s="148" t="str">
        <f>IF(I256=0,"",(VLOOKUP(I256,Cover!B$56:C$60,2,0)))</f>
        <v>Evolving</v>
      </c>
      <c r="K256" s="15"/>
      <c r="L256" s="16"/>
      <c r="M256" s="121">
        <f>IF(J256="","",(VLOOKUP(H256,Cover!A$48:C$51,2,0)))</f>
        <v>0.5</v>
      </c>
      <c r="N256" s="119" t="str">
        <f t="shared" si="14"/>
        <v>ID.AM</v>
      </c>
    </row>
    <row r="257" spans="1:14" s="2" customFormat="1" ht="12.75" x14ac:dyDescent="0.25">
      <c r="B257" s="6">
        <v>253</v>
      </c>
      <c r="C257" s="148"/>
      <c r="D257" s="148"/>
      <c r="E257" s="148"/>
      <c r="F257" s="13" t="s">
        <v>1027</v>
      </c>
      <c r="G257" s="14" t="s">
        <v>27</v>
      </c>
      <c r="H257" s="148" t="s">
        <v>23</v>
      </c>
      <c r="I257" s="148">
        <v>2</v>
      </c>
      <c r="J257" s="148" t="str">
        <f>IF(I257=0,"",(VLOOKUP(I257,Cover!B$56:C$60,2,0)))</f>
        <v>Evolving</v>
      </c>
      <c r="K257" s="15"/>
      <c r="L257" s="16"/>
      <c r="M257" s="121">
        <f>IF(J257="","",(VLOOKUP(H257,Cover!A$48:C$51,2,0)))</f>
        <v>0.5</v>
      </c>
      <c r="N257" s="119" t="str">
        <f t="shared" si="14"/>
        <v>PR.IP</v>
      </c>
    </row>
    <row r="258" spans="1:14" s="2" customFormat="1" ht="25.5" x14ac:dyDescent="0.25">
      <c r="B258" s="6">
        <v>254</v>
      </c>
      <c r="C258" s="148"/>
      <c r="D258" s="148"/>
      <c r="E258" s="148"/>
      <c r="F258" s="13" t="s">
        <v>1028</v>
      </c>
      <c r="G258" s="14" t="s">
        <v>27</v>
      </c>
      <c r="H258" s="148" t="s">
        <v>23</v>
      </c>
      <c r="I258" s="148">
        <v>1</v>
      </c>
      <c r="J258" s="148" t="str">
        <f>IF(I258=0,"",(VLOOKUP(I258,Cover!B$56:C$60,2,0)))</f>
        <v>Baseline</v>
      </c>
      <c r="K258" s="15"/>
      <c r="L258" s="16"/>
      <c r="M258" s="121">
        <f>IF(J258="","",(VLOOKUP(H258,Cover!A$48:C$51,2,0)))</f>
        <v>0.5</v>
      </c>
      <c r="N258" s="119" t="str">
        <f t="shared" si="14"/>
        <v>PR.IP</v>
      </c>
    </row>
    <row r="259" spans="1:14" s="2" customFormat="1" ht="25.5" x14ac:dyDescent="0.25">
      <c r="B259" s="6">
        <v>255</v>
      </c>
      <c r="C259" s="148"/>
      <c r="D259" s="148"/>
      <c r="E259" s="148"/>
      <c r="F259" s="13" t="s">
        <v>1029</v>
      </c>
      <c r="G259" s="14" t="s">
        <v>27</v>
      </c>
      <c r="H259" s="148" t="s">
        <v>23</v>
      </c>
      <c r="I259" s="148">
        <v>2</v>
      </c>
      <c r="J259" s="148" t="str">
        <f>IF(I259=0,"",(VLOOKUP(I259,Cover!B$56:C$60,2,0)))</f>
        <v>Evolving</v>
      </c>
      <c r="K259" s="15"/>
      <c r="L259" s="16"/>
      <c r="M259" s="121">
        <f>IF(J259="","",(VLOOKUP(H259,Cover!A$48:C$51,2,0)))</f>
        <v>0.5</v>
      </c>
      <c r="N259" s="119" t="str">
        <f t="shared" si="14"/>
        <v>PR.IP</v>
      </c>
    </row>
    <row r="260" spans="1:14" s="2" customFormat="1" ht="12.75" x14ac:dyDescent="0.25">
      <c r="B260" s="6">
        <v>256</v>
      </c>
      <c r="C260" s="148"/>
      <c r="D260" s="148"/>
      <c r="E260" s="148"/>
      <c r="F260" s="13" t="s">
        <v>1030</v>
      </c>
      <c r="G260" s="14" t="s">
        <v>27</v>
      </c>
      <c r="H260" s="148" t="s">
        <v>23</v>
      </c>
      <c r="I260" s="148">
        <v>2</v>
      </c>
      <c r="J260" s="148" t="str">
        <f>IF(I260=0,"",(VLOOKUP(I260,Cover!B$56:C$60,2,0)))</f>
        <v>Evolving</v>
      </c>
      <c r="K260" s="15"/>
      <c r="L260" s="16"/>
      <c r="M260" s="121">
        <f>IF(J260="","",(VLOOKUP(H260,Cover!A$48:C$51,2,0)))</f>
        <v>0.5</v>
      </c>
      <c r="N260" s="119" t="str">
        <f t="shared" si="14"/>
        <v>PR.IP</v>
      </c>
    </row>
    <row r="261" spans="1:14" s="2" customFormat="1" ht="25.5" x14ac:dyDescent="0.25">
      <c r="B261" s="6">
        <v>257</v>
      </c>
      <c r="C261" s="149"/>
      <c r="D261" s="149"/>
      <c r="E261" s="149"/>
      <c r="F261" s="18" t="s">
        <v>1031</v>
      </c>
      <c r="G261" s="32" t="s">
        <v>32</v>
      </c>
      <c r="H261" s="148" t="s">
        <v>23</v>
      </c>
      <c r="I261" s="149">
        <v>1</v>
      </c>
      <c r="J261" s="149" t="str">
        <f>IF(I261=0,"",(VLOOKUP(I261,Cover!B$56:C$60,2,0)))</f>
        <v>Baseline</v>
      </c>
      <c r="K261" s="19"/>
      <c r="L261" s="20"/>
      <c r="M261" s="121">
        <f>IF(J261="","",(VLOOKUP(H261,Cover!A$48:C$51,2,0)))</f>
        <v>0.5</v>
      </c>
      <c r="N261" s="119" t="str">
        <f t="shared" si="14"/>
        <v>PR.PT</v>
      </c>
    </row>
    <row r="262" spans="1:14" s="2" customFormat="1" ht="38.25" x14ac:dyDescent="0.25">
      <c r="A262" s="2">
        <v>16</v>
      </c>
      <c r="B262" s="6">
        <v>258</v>
      </c>
      <c r="C262" s="7"/>
      <c r="D262" s="7"/>
      <c r="E262" s="7"/>
      <c r="F262" s="8" t="s">
        <v>1032</v>
      </c>
      <c r="G262" s="7" t="s">
        <v>27</v>
      </c>
      <c r="H262" s="148" t="s">
        <v>23</v>
      </c>
      <c r="I262" s="7">
        <v>2</v>
      </c>
      <c r="J262" s="7" t="str">
        <f>IF(I262=0,"",(VLOOKUP(I262,Cover!B$56:C$60,2,0)))</f>
        <v>Evolving</v>
      </c>
      <c r="K262" s="10"/>
      <c r="L262" s="11"/>
      <c r="M262" s="121">
        <f>IF(J262="","",(VLOOKUP(H262,Cover!A$48:C$51,2,0)))</f>
        <v>0.5</v>
      </c>
      <c r="N262" s="119" t="str">
        <f t="shared" ref="N262:N266" si="15">IF(H262="Not_Applicable","",G262)</f>
        <v>PR.IP</v>
      </c>
    </row>
    <row r="263" spans="1:14" s="2" customFormat="1" x14ac:dyDescent="0.25">
      <c r="B263" s="6">
        <v>259</v>
      </c>
      <c r="C263" s="148"/>
      <c r="D263" s="148"/>
      <c r="E263" s="148"/>
      <c r="F263" s="104" t="s">
        <v>779</v>
      </c>
      <c r="G263" s="148" t="s">
        <v>27</v>
      </c>
      <c r="H263" s="148" t="s">
        <v>23</v>
      </c>
      <c r="I263" s="148">
        <v>2</v>
      </c>
      <c r="J263" s="148" t="str">
        <f>IF(I263=0,"",(VLOOKUP(I263,Cover!B$56:C$60,2,0)))</f>
        <v>Evolving</v>
      </c>
      <c r="K263" s="15"/>
      <c r="L263" s="16"/>
      <c r="M263" s="121">
        <f>IF(J263="","",(VLOOKUP(H263,Cover!A$48:C$51,2,0)))</f>
        <v>0.5</v>
      </c>
      <c r="N263" s="119" t="str">
        <f t="shared" si="15"/>
        <v>PR.IP</v>
      </c>
    </row>
    <row r="264" spans="1:14" s="2" customFormat="1" ht="25.5" x14ac:dyDescent="0.25">
      <c r="B264" s="6">
        <v>260</v>
      </c>
      <c r="C264" s="148"/>
      <c r="D264" s="148"/>
      <c r="E264" s="148"/>
      <c r="F264" s="13" t="s">
        <v>1033</v>
      </c>
      <c r="G264" s="148" t="s">
        <v>27</v>
      </c>
      <c r="H264" s="148" t="s">
        <v>20</v>
      </c>
      <c r="I264" s="148">
        <v>1</v>
      </c>
      <c r="J264" s="148" t="str">
        <f>IF(I264=0,"",(VLOOKUP(I264,Cover!B$56:C$60,2,0)))</f>
        <v>Baseline</v>
      </c>
      <c r="K264" s="15"/>
      <c r="L264" s="16"/>
      <c r="M264" s="121">
        <f>IF(J264="","",(VLOOKUP(H264,Cover!A$48:C$51,2,0)))</f>
        <v>0</v>
      </c>
      <c r="N264" s="119" t="str">
        <f t="shared" si="15"/>
        <v>PR.IP</v>
      </c>
    </row>
    <row r="265" spans="1:14" s="2" customFormat="1" ht="12.75" x14ac:dyDescent="0.25">
      <c r="B265" s="6">
        <v>261</v>
      </c>
      <c r="C265" s="148"/>
      <c r="D265" s="148"/>
      <c r="E265" s="148"/>
      <c r="F265" s="13" t="s">
        <v>1034</v>
      </c>
      <c r="G265" s="148" t="s">
        <v>27</v>
      </c>
      <c r="H265" s="148" t="s">
        <v>20</v>
      </c>
      <c r="I265" s="148">
        <v>1</v>
      </c>
      <c r="J265" s="148" t="str">
        <f>IF(I265=0,"",(VLOOKUP(I265,Cover!B$56:C$60,2,0)))</f>
        <v>Baseline</v>
      </c>
      <c r="K265" s="15"/>
      <c r="L265" s="16"/>
      <c r="M265" s="121">
        <f>IF(J265="","",(VLOOKUP(H265,Cover!A$48:C$51,2,0)))</f>
        <v>0</v>
      </c>
      <c r="N265" s="119" t="str">
        <f t="shared" si="15"/>
        <v>PR.IP</v>
      </c>
    </row>
    <row r="266" spans="1:14" s="2" customFormat="1" ht="12.75" x14ac:dyDescent="0.25">
      <c r="B266" s="6">
        <v>262</v>
      </c>
      <c r="C266" s="149"/>
      <c r="D266" s="149"/>
      <c r="E266" s="149"/>
      <c r="F266" s="18" t="s">
        <v>1035</v>
      </c>
      <c r="G266" s="149" t="s">
        <v>27</v>
      </c>
      <c r="H266" s="148" t="s">
        <v>23</v>
      </c>
      <c r="I266" s="149">
        <v>3</v>
      </c>
      <c r="J266" s="149" t="str">
        <f>IF(I266=0,"",(VLOOKUP(I266,Cover!B$56:C$60,2,0)))</f>
        <v>Intermediate</v>
      </c>
      <c r="K266" s="19"/>
      <c r="L266" s="20"/>
      <c r="M266" s="121">
        <f>IF(J266="","",(VLOOKUP(H266,Cover!A$48:C$51,2,0)))</f>
        <v>0.5</v>
      </c>
      <c r="N266" s="119" t="str">
        <f t="shared" si="15"/>
        <v>PR.IP</v>
      </c>
    </row>
    <row r="267" spans="1:14" s="2" customFormat="1" ht="51" x14ac:dyDescent="0.25">
      <c r="A267" s="2">
        <v>17</v>
      </c>
      <c r="B267" s="6">
        <v>263</v>
      </c>
      <c r="C267" s="7"/>
      <c r="D267" s="7"/>
      <c r="E267" s="7"/>
      <c r="F267" s="8" t="s">
        <v>1036</v>
      </c>
      <c r="G267" s="7" t="s">
        <v>27</v>
      </c>
      <c r="H267" s="148" t="s">
        <v>23</v>
      </c>
      <c r="I267" s="7">
        <v>2</v>
      </c>
      <c r="J267" s="7" t="str">
        <f>IF(I267=0,"",(VLOOKUP(I267,Cover!B$56:C$60,2,0)))</f>
        <v>Evolving</v>
      </c>
      <c r="K267" s="10"/>
      <c r="L267" s="11"/>
      <c r="M267" s="121">
        <f>IF(J267="","",(VLOOKUP(H267,Cover!A$48:C$51,2,0)))</f>
        <v>0.5</v>
      </c>
      <c r="N267" s="119" t="str">
        <f t="shared" ref="N267:N276" si="16">IF(H267="Not_Applicable","",G267)</f>
        <v>PR.IP</v>
      </c>
    </row>
    <row r="268" spans="1:14" s="2" customFormat="1" ht="38.25" x14ac:dyDescent="0.25">
      <c r="B268" s="6">
        <v>264</v>
      </c>
      <c r="C268" s="148"/>
      <c r="D268" s="148"/>
      <c r="E268" s="148"/>
      <c r="F268" s="13" t="s">
        <v>1037</v>
      </c>
      <c r="G268" s="14" t="s">
        <v>27</v>
      </c>
      <c r="H268" s="148" t="s">
        <v>23</v>
      </c>
      <c r="I268" s="148">
        <v>3</v>
      </c>
      <c r="J268" s="148" t="str">
        <f>IF(I268=0,"",(VLOOKUP(I268,Cover!B$56:C$60,2,0)))</f>
        <v>Intermediate</v>
      </c>
      <c r="K268" s="15"/>
      <c r="L268" s="16"/>
      <c r="M268" s="121">
        <f>IF(J268="","",(VLOOKUP(H268,Cover!A$48:C$51,2,0)))</f>
        <v>0.5</v>
      </c>
      <c r="N268" s="119" t="str">
        <f t="shared" si="16"/>
        <v>PR.IP</v>
      </c>
    </row>
    <row r="269" spans="1:14" s="2" customFormat="1" ht="25.5" x14ac:dyDescent="0.25">
      <c r="B269" s="6">
        <v>265</v>
      </c>
      <c r="C269" s="148"/>
      <c r="D269" s="148"/>
      <c r="E269" s="148"/>
      <c r="F269" s="13" t="s">
        <v>1038</v>
      </c>
      <c r="G269" s="148" t="s">
        <v>27</v>
      </c>
      <c r="H269" s="148" t="s">
        <v>23</v>
      </c>
      <c r="I269" s="148">
        <v>3</v>
      </c>
      <c r="J269" s="148" t="str">
        <f>IF(I269=0,"",(VLOOKUP(I269,Cover!B$56:C$60,2,0)))</f>
        <v>Intermediate</v>
      </c>
      <c r="K269" s="15"/>
      <c r="L269" s="16"/>
      <c r="M269" s="121">
        <f>IF(J269="","",(VLOOKUP(H269,Cover!A$48:C$51,2,0)))</f>
        <v>0.5</v>
      </c>
      <c r="N269" s="119" t="str">
        <f t="shared" si="16"/>
        <v>PR.IP</v>
      </c>
    </row>
    <row r="270" spans="1:14" s="2" customFormat="1" ht="25.5" x14ac:dyDescent="0.25">
      <c r="B270" s="6">
        <v>266</v>
      </c>
      <c r="C270" s="148"/>
      <c r="D270" s="148"/>
      <c r="E270" s="148"/>
      <c r="F270" s="13" t="s">
        <v>758</v>
      </c>
      <c r="G270" s="148" t="s">
        <v>27</v>
      </c>
      <c r="H270" s="148" t="s">
        <v>23</v>
      </c>
      <c r="I270" s="148">
        <v>2</v>
      </c>
      <c r="J270" s="148" t="str">
        <f>IF(I270=0,"",(VLOOKUP(I270,Cover!B$56:C$60,2,0)))</f>
        <v>Evolving</v>
      </c>
      <c r="K270" s="15"/>
      <c r="L270" s="16"/>
      <c r="M270" s="121">
        <f>IF(J270="","",(VLOOKUP(H270,Cover!A$48:C$51,2,0)))</f>
        <v>0.5</v>
      </c>
      <c r="N270" s="119" t="str">
        <f t="shared" si="16"/>
        <v>PR.IP</v>
      </c>
    </row>
    <row r="271" spans="1:14" s="2" customFormat="1" ht="12.75" x14ac:dyDescent="0.25">
      <c r="B271" s="6">
        <v>267</v>
      </c>
      <c r="C271" s="148"/>
      <c r="D271" s="148"/>
      <c r="E271" s="148"/>
      <c r="F271" s="13" t="s">
        <v>759</v>
      </c>
      <c r="G271" s="148" t="s">
        <v>27</v>
      </c>
      <c r="H271" s="148" t="s">
        <v>23</v>
      </c>
      <c r="I271" s="148">
        <v>3</v>
      </c>
      <c r="J271" s="148" t="str">
        <f>IF(I271=0,"",(VLOOKUP(I271,Cover!B$56:C$60,2,0)))</f>
        <v>Intermediate</v>
      </c>
      <c r="K271" s="15"/>
      <c r="L271" s="16"/>
      <c r="M271" s="121">
        <f>IF(J271="","",(VLOOKUP(H271,Cover!A$48:C$51,2,0)))</f>
        <v>0.5</v>
      </c>
      <c r="N271" s="119" t="str">
        <f t="shared" si="16"/>
        <v>PR.IP</v>
      </c>
    </row>
    <row r="272" spans="1:14" s="2" customFormat="1" ht="38.25" x14ac:dyDescent="0.25">
      <c r="B272" s="6">
        <v>268</v>
      </c>
      <c r="C272" s="148"/>
      <c r="D272" s="148"/>
      <c r="E272" s="148"/>
      <c r="F272" s="13" t="s">
        <v>1039</v>
      </c>
      <c r="G272" s="148" t="s">
        <v>27</v>
      </c>
      <c r="H272" s="148" t="s">
        <v>23</v>
      </c>
      <c r="I272" s="148">
        <v>2</v>
      </c>
      <c r="J272" s="148" t="str">
        <f>IF(I272=0,"",(VLOOKUP(I272,Cover!B$56:C$60,2,0)))</f>
        <v>Evolving</v>
      </c>
      <c r="K272" s="15"/>
      <c r="L272" s="16"/>
      <c r="M272" s="121">
        <f>IF(J272="","",(VLOOKUP(H272,Cover!A$48:C$51,2,0)))</f>
        <v>0.5</v>
      </c>
      <c r="N272" s="119" t="str">
        <f t="shared" si="16"/>
        <v>PR.IP</v>
      </c>
    </row>
    <row r="273" spans="1:14" s="2" customFormat="1" ht="51" x14ac:dyDescent="0.25">
      <c r="B273" s="6">
        <v>269</v>
      </c>
      <c r="C273" s="148"/>
      <c r="D273" s="148"/>
      <c r="E273" s="148"/>
      <c r="F273" s="13" t="s">
        <v>1040</v>
      </c>
      <c r="G273" s="148" t="s">
        <v>27</v>
      </c>
      <c r="H273" s="148" t="s">
        <v>23</v>
      </c>
      <c r="I273" s="148">
        <v>2</v>
      </c>
      <c r="J273" s="148" t="str">
        <f>IF(I273=0,"",(VLOOKUP(I273,Cover!B$56:C$60,2,0)))</f>
        <v>Evolving</v>
      </c>
      <c r="K273" s="15"/>
      <c r="L273" s="16"/>
      <c r="M273" s="121">
        <f>IF(J273="","",(VLOOKUP(H273,Cover!A$48:C$51,2,0)))</f>
        <v>0.5</v>
      </c>
      <c r="N273" s="119" t="str">
        <f t="shared" si="16"/>
        <v>PR.IP</v>
      </c>
    </row>
    <row r="274" spans="1:14" s="2" customFormat="1" ht="25.5" x14ac:dyDescent="0.25">
      <c r="B274" s="6">
        <v>270</v>
      </c>
      <c r="C274" s="148"/>
      <c r="D274" s="148"/>
      <c r="E274" s="148"/>
      <c r="F274" s="13" t="s">
        <v>1041</v>
      </c>
      <c r="G274" s="14" t="s">
        <v>27</v>
      </c>
      <c r="H274" s="148" t="s">
        <v>23</v>
      </c>
      <c r="I274" s="148">
        <v>3</v>
      </c>
      <c r="J274" s="148" t="str">
        <f>IF(I274=0,"",(VLOOKUP(I274,Cover!B$56:C$60,2,0)))</f>
        <v>Intermediate</v>
      </c>
      <c r="K274" s="15"/>
      <c r="L274" s="16"/>
      <c r="M274" s="121">
        <f>IF(J274="","",(VLOOKUP(H274,Cover!A$48:C$51,2,0)))</f>
        <v>0.5</v>
      </c>
      <c r="N274" s="119" t="str">
        <f t="shared" si="16"/>
        <v>PR.IP</v>
      </c>
    </row>
    <row r="275" spans="1:14" s="2" customFormat="1" ht="25.5" x14ac:dyDescent="0.25">
      <c r="B275" s="6">
        <v>271</v>
      </c>
      <c r="C275" s="148"/>
      <c r="D275" s="148"/>
      <c r="E275" s="148"/>
      <c r="F275" s="13" t="s">
        <v>1042</v>
      </c>
      <c r="G275" s="14" t="s">
        <v>27</v>
      </c>
      <c r="H275" s="148" t="s">
        <v>23</v>
      </c>
      <c r="I275" s="148">
        <v>3</v>
      </c>
      <c r="J275" s="148" t="str">
        <f>IF(I275=0,"",(VLOOKUP(I275,Cover!B$56:C$60,2,0)))</f>
        <v>Intermediate</v>
      </c>
      <c r="K275" s="15"/>
      <c r="L275" s="16"/>
      <c r="M275" s="121">
        <f>IF(J275="","",(VLOOKUP(H275,Cover!A$48:C$51,2,0)))</f>
        <v>0.5</v>
      </c>
      <c r="N275" s="119" t="str">
        <f t="shared" si="16"/>
        <v>PR.IP</v>
      </c>
    </row>
    <row r="276" spans="1:14" s="2" customFormat="1" ht="25.5" x14ac:dyDescent="0.25">
      <c r="B276" s="6">
        <v>272</v>
      </c>
      <c r="C276" s="148"/>
      <c r="D276" s="148"/>
      <c r="E276" s="148"/>
      <c r="F276" s="13" t="s">
        <v>1043</v>
      </c>
      <c r="G276" s="148" t="s">
        <v>27</v>
      </c>
      <c r="H276" s="148" t="s">
        <v>23</v>
      </c>
      <c r="I276" s="148">
        <v>3</v>
      </c>
      <c r="J276" s="148" t="str">
        <f>IF(I276=0,"",(VLOOKUP(I276,Cover!B$56:C$60,2,0)))</f>
        <v>Intermediate</v>
      </c>
      <c r="K276" s="15"/>
      <c r="L276" s="16"/>
      <c r="M276" s="121">
        <f>IF(J276="","",(VLOOKUP(H276,Cover!A$48:C$51,2,0)))</f>
        <v>0.5</v>
      </c>
      <c r="N276" s="119" t="str">
        <f t="shared" si="16"/>
        <v>PR.IP</v>
      </c>
    </row>
    <row r="277" spans="1:14" s="2" customFormat="1" ht="12.75" x14ac:dyDescent="0.25">
      <c r="A277" s="2">
        <v>18</v>
      </c>
      <c r="B277" s="6">
        <v>273</v>
      </c>
      <c r="C277" s="7"/>
      <c r="D277" s="7"/>
      <c r="E277" s="7"/>
      <c r="F277" s="8" t="s">
        <v>564</v>
      </c>
      <c r="G277" s="148" t="s">
        <v>32</v>
      </c>
      <c r="H277" s="148" t="s">
        <v>23</v>
      </c>
      <c r="I277" s="7">
        <v>1</v>
      </c>
      <c r="J277" s="7" t="str">
        <f>IF(I277=0,"",(VLOOKUP(I277,Cover!B$56:C$60,2,0)))</f>
        <v>Baseline</v>
      </c>
      <c r="K277" s="10"/>
      <c r="L277" s="11"/>
      <c r="M277" s="121">
        <f>IF(J277="","",(VLOOKUP(H277,Cover!A$48:C$51,2,0)))</f>
        <v>0.5</v>
      </c>
      <c r="N277" s="119" t="str">
        <f t="shared" ref="N277:N331" si="17">IF(H277="Not_Applicable","",G277)</f>
        <v>PR.PT</v>
      </c>
    </row>
    <row r="278" spans="1:14" s="2" customFormat="1" ht="12.75" x14ac:dyDescent="0.25">
      <c r="B278" s="6">
        <v>274</v>
      </c>
      <c r="C278" s="148"/>
      <c r="D278" s="148"/>
      <c r="E278" s="148"/>
      <c r="F278" s="13" t="s">
        <v>1044</v>
      </c>
      <c r="G278" s="148" t="s">
        <v>32</v>
      </c>
      <c r="H278" s="148" t="s">
        <v>23</v>
      </c>
      <c r="I278" s="148">
        <v>2</v>
      </c>
      <c r="J278" s="148" t="str">
        <f>IF(I278=0,"",(VLOOKUP(I278,Cover!B$56:C$60,2,0)))</f>
        <v>Evolving</v>
      </c>
      <c r="K278" s="15"/>
      <c r="L278" s="16"/>
      <c r="M278" s="121">
        <f>IF(J278="","",(VLOOKUP(H278,Cover!A$48:C$51,2,0)))</f>
        <v>0.5</v>
      </c>
      <c r="N278" s="119" t="str">
        <f t="shared" si="17"/>
        <v>PR.PT</v>
      </c>
    </row>
    <row r="279" spans="1:14" s="2" customFormat="1" ht="25.5" x14ac:dyDescent="0.25">
      <c r="B279" s="6">
        <v>275</v>
      </c>
      <c r="C279" s="148"/>
      <c r="D279" s="148"/>
      <c r="E279" s="148"/>
      <c r="F279" s="13" t="s">
        <v>1045</v>
      </c>
      <c r="G279" s="148" t="s">
        <v>32</v>
      </c>
      <c r="H279" s="148" t="s">
        <v>26</v>
      </c>
      <c r="I279" s="148">
        <v>2</v>
      </c>
      <c r="J279" s="148" t="str">
        <f>IF(I279=0,"",(VLOOKUP(I279,Cover!B$56:C$60,2,0)))</f>
        <v>Evolving</v>
      </c>
      <c r="K279" s="15"/>
      <c r="L279" s="16"/>
      <c r="M279" s="121">
        <f>IF(J279="","",(VLOOKUP(H279,Cover!A$48:C$51,2,0)))</f>
        <v>1</v>
      </c>
      <c r="N279" s="119" t="str">
        <f t="shared" si="17"/>
        <v>PR.PT</v>
      </c>
    </row>
    <row r="280" spans="1:14" s="2" customFormat="1" ht="25.5" x14ac:dyDescent="0.25">
      <c r="B280" s="6">
        <v>276</v>
      </c>
      <c r="C280" s="148"/>
      <c r="D280" s="148"/>
      <c r="E280" s="148"/>
      <c r="F280" s="13" t="s">
        <v>1046</v>
      </c>
      <c r="G280" s="148" t="s">
        <v>32</v>
      </c>
      <c r="H280" s="148" t="s">
        <v>26</v>
      </c>
      <c r="I280" s="148">
        <v>2</v>
      </c>
      <c r="J280" s="148" t="str">
        <f>IF(I280=0,"",(VLOOKUP(I280,Cover!B$56:C$60,2,0)))</f>
        <v>Evolving</v>
      </c>
      <c r="K280" s="15"/>
      <c r="L280" s="16"/>
      <c r="M280" s="121">
        <f>IF(J280="","",(VLOOKUP(H280,Cover!A$48:C$51,2,0)))</f>
        <v>1</v>
      </c>
      <c r="N280" s="119" t="str">
        <f t="shared" si="17"/>
        <v>PR.PT</v>
      </c>
    </row>
    <row r="281" spans="1:14" s="2" customFormat="1" ht="25.5" x14ac:dyDescent="0.25">
      <c r="B281" s="6">
        <v>277</v>
      </c>
      <c r="C281" s="148"/>
      <c r="D281" s="148"/>
      <c r="E281" s="148"/>
      <c r="F281" s="13" t="s">
        <v>1047</v>
      </c>
      <c r="G281" s="148" t="s">
        <v>32</v>
      </c>
      <c r="H281" s="148" t="s">
        <v>26</v>
      </c>
      <c r="I281" s="148">
        <v>3</v>
      </c>
      <c r="J281" s="148" t="str">
        <f>IF(I281=0,"",(VLOOKUP(I281,Cover!B$56:C$60,2,0)))</f>
        <v>Intermediate</v>
      </c>
      <c r="K281" s="15"/>
      <c r="L281" s="16"/>
      <c r="M281" s="121">
        <f>IF(J281="","",(VLOOKUP(H281,Cover!A$48:C$51,2,0)))</f>
        <v>1</v>
      </c>
      <c r="N281" s="119" t="str">
        <f t="shared" si="17"/>
        <v>PR.PT</v>
      </c>
    </row>
    <row r="282" spans="1:14" s="2" customFormat="1" ht="25.5" x14ac:dyDescent="0.25">
      <c r="B282" s="6">
        <v>278</v>
      </c>
      <c r="C282" s="148"/>
      <c r="D282" s="148"/>
      <c r="E282" s="148"/>
      <c r="F282" s="13" t="s">
        <v>567</v>
      </c>
      <c r="G282" s="148" t="s">
        <v>32</v>
      </c>
      <c r="H282" s="148" t="s">
        <v>23</v>
      </c>
      <c r="I282" s="148">
        <v>2</v>
      </c>
      <c r="J282" s="148" t="str">
        <f>IF(I282=0,"",(VLOOKUP(I282,Cover!B$56:C$60,2,0)))</f>
        <v>Evolving</v>
      </c>
      <c r="K282" s="15"/>
      <c r="L282" s="16"/>
      <c r="M282" s="121">
        <f>IF(J282="","",(VLOOKUP(H282,Cover!A$48:C$51,2,0)))</f>
        <v>0.5</v>
      </c>
      <c r="N282" s="119" t="str">
        <f t="shared" si="17"/>
        <v>PR.PT</v>
      </c>
    </row>
    <row r="283" spans="1:14" s="2" customFormat="1" ht="38.25" x14ac:dyDescent="0.25">
      <c r="B283" s="6">
        <v>279</v>
      </c>
      <c r="C283" s="148"/>
      <c r="D283" s="148"/>
      <c r="E283" s="148"/>
      <c r="F283" s="13" t="s">
        <v>570</v>
      </c>
      <c r="G283" s="148" t="s">
        <v>32</v>
      </c>
      <c r="H283" s="148" t="s">
        <v>23</v>
      </c>
      <c r="I283" s="148">
        <v>2</v>
      </c>
      <c r="J283" s="148" t="str">
        <f>IF(I283=0,"",(VLOOKUP(I283,Cover!B$56:C$60,2,0)))</f>
        <v>Evolving</v>
      </c>
      <c r="K283" s="15"/>
      <c r="L283" s="16"/>
      <c r="M283" s="121">
        <f>IF(J283="","",(VLOOKUP(H283,Cover!A$48:C$51,2,0)))</f>
        <v>0.5</v>
      </c>
      <c r="N283" s="119" t="str">
        <f t="shared" si="17"/>
        <v>PR.PT</v>
      </c>
    </row>
    <row r="284" spans="1:14" s="2" customFormat="1" ht="25.5" x14ac:dyDescent="0.25">
      <c r="B284" s="6">
        <v>280</v>
      </c>
      <c r="C284" s="148"/>
      <c r="D284" s="148"/>
      <c r="E284" s="148"/>
      <c r="F284" s="13" t="s">
        <v>572</v>
      </c>
      <c r="G284" s="148" t="s">
        <v>32</v>
      </c>
      <c r="H284" s="148" t="s">
        <v>23</v>
      </c>
      <c r="I284" s="148">
        <v>3</v>
      </c>
      <c r="J284" s="148" t="str">
        <f>IF(I284=0,"",(VLOOKUP(I284,Cover!B$56:C$60,2,0)))</f>
        <v>Intermediate</v>
      </c>
      <c r="K284" s="15"/>
      <c r="L284" s="16"/>
      <c r="M284" s="121">
        <f>IF(J284="","",(VLOOKUP(H284,Cover!A$48:C$51,2,0)))</f>
        <v>0.5</v>
      </c>
      <c r="N284" s="119" t="str">
        <f t="shared" si="17"/>
        <v>PR.PT</v>
      </c>
    </row>
    <row r="285" spans="1:14" s="2" customFormat="1" ht="25.5" x14ac:dyDescent="0.25">
      <c r="B285" s="6">
        <v>281</v>
      </c>
      <c r="C285" s="148"/>
      <c r="D285" s="148"/>
      <c r="E285" s="148"/>
      <c r="F285" s="13" t="s">
        <v>573</v>
      </c>
      <c r="G285" s="148" t="s">
        <v>32</v>
      </c>
      <c r="H285" s="148" t="s">
        <v>23</v>
      </c>
      <c r="I285" s="148">
        <v>3</v>
      </c>
      <c r="J285" s="148" t="str">
        <f>IF(I285=0,"",(VLOOKUP(I285,Cover!B$56:C$60,2,0)))</f>
        <v>Intermediate</v>
      </c>
      <c r="K285" s="15"/>
      <c r="L285" s="16"/>
      <c r="M285" s="121">
        <f>IF(J285="","",(VLOOKUP(H285,Cover!A$48:C$51,2,0)))</f>
        <v>0.5</v>
      </c>
      <c r="N285" s="119" t="str">
        <f t="shared" si="17"/>
        <v>PR.PT</v>
      </c>
    </row>
    <row r="286" spans="1:14" s="2" customFormat="1" ht="12.75" x14ac:dyDescent="0.25">
      <c r="B286" s="6">
        <v>282</v>
      </c>
      <c r="C286" s="148"/>
      <c r="D286" s="148"/>
      <c r="E286" s="148"/>
      <c r="F286" s="13" t="s">
        <v>574</v>
      </c>
      <c r="G286" s="148" t="s">
        <v>32</v>
      </c>
      <c r="H286" s="148" t="s">
        <v>23</v>
      </c>
      <c r="I286" s="148">
        <v>3</v>
      </c>
      <c r="J286" s="148" t="str">
        <f>IF(I286=0,"",(VLOOKUP(I286,Cover!B$56:C$60,2,0)))</f>
        <v>Intermediate</v>
      </c>
      <c r="K286" s="15"/>
      <c r="L286" s="16"/>
      <c r="M286" s="121">
        <f>IF(J286="","",(VLOOKUP(H286,Cover!A$48:C$51,2,0)))</f>
        <v>0.5</v>
      </c>
      <c r="N286" s="119" t="str">
        <f t="shared" si="17"/>
        <v>PR.PT</v>
      </c>
    </row>
    <row r="287" spans="1:14" s="2" customFormat="1" ht="25.5" x14ac:dyDescent="0.25">
      <c r="B287" s="6">
        <v>283</v>
      </c>
      <c r="C287" s="148"/>
      <c r="D287" s="148"/>
      <c r="E287" s="148"/>
      <c r="F287" s="13" t="s">
        <v>575</v>
      </c>
      <c r="G287" s="148" t="s">
        <v>32</v>
      </c>
      <c r="H287" s="148" t="s">
        <v>23</v>
      </c>
      <c r="I287" s="148">
        <v>3</v>
      </c>
      <c r="J287" s="148" t="str">
        <f>IF(I287=0,"",(VLOOKUP(I287,Cover!B$56:C$60,2,0)))</f>
        <v>Intermediate</v>
      </c>
      <c r="K287" s="15"/>
      <c r="L287" s="16"/>
      <c r="M287" s="121">
        <f>IF(J287="","",(VLOOKUP(H287,Cover!A$48:C$51,2,0)))</f>
        <v>0.5</v>
      </c>
      <c r="N287" s="119" t="str">
        <f t="shared" si="17"/>
        <v>PR.PT</v>
      </c>
    </row>
    <row r="288" spans="1:14" s="2" customFormat="1" ht="25.5" x14ac:dyDescent="0.25">
      <c r="B288" s="6">
        <v>284</v>
      </c>
      <c r="C288" s="148"/>
      <c r="D288" s="148"/>
      <c r="E288" s="148"/>
      <c r="F288" s="13" t="s">
        <v>576</v>
      </c>
      <c r="G288" s="148" t="s">
        <v>32</v>
      </c>
      <c r="H288" s="148" t="s">
        <v>23</v>
      </c>
      <c r="I288" s="148">
        <v>3</v>
      </c>
      <c r="J288" s="148" t="str">
        <f>IF(I288=0,"",(VLOOKUP(I288,Cover!B$56:C$60,2,0)))</f>
        <v>Intermediate</v>
      </c>
      <c r="K288" s="15"/>
      <c r="L288" s="16"/>
      <c r="M288" s="121">
        <f>IF(J288="","",(VLOOKUP(H288,Cover!A$48:C$51,2,0)))</f>
        <v>0.5</v>
      </c>
      <c r="N288" s="119" t="str">
        <f t="shared" si="17"/>
        <v>PR.PT</v>
      </c>
    </row>
    <row r="289" spans="2:14" s="2" customFormat="1" ht="12.75" x14ac:dyDescent="0.25">
      <c r="B289" s="6">
        <v>285</v>
      </c>
      <c r="C289" s="148"/>
      <c r="D289" s="148"/>
      <c r="E289" s="148"/>
      <c r="F289" s="13" t="s">
        <v>577</v>
      </c>
      <c r="G289" s="148" t="s">
        <v>32</v>
      </c>
      <c r="H289" s="148" t="s">
        <v>23</v>
      </c>
      <c r="I289" s="148">
        <v>3</v>
      </c>
      <c r="J289" s="148" t="str">
        <f>IF(I289=0,"",(VLOOKUP(I289,Cover!B$56:C$60,2,0)))</f>
        <v>Intermediate</v>
      </c>
      <c r="K289" s="15"/>
      <c r="L289" s="16"/>
      <c r="M289" s="121">
        <f>IF(J289="","",(VLOOKUP(H289,Cover!A$48:C$51,2,0)))</f>
        <v>0.5</v>
      </c>
      <c r="N289" s="119" t="str">
        <f t="shared" si="17"/>
        <v>PR.PT</v>
      </c>
    </row>
    <row r="290" spans="2:14" s="2" customFormat="1" ht="25.5" x14ac:dyDescent="0.25">
      <c r="B290" s="6">
        <v>286</v>
      </c>
      <c r="C290" s="148"/>
      <c r="D290" s="148"/>
      <c r="E290" s="148"/>
      <c r="F290" s="13" t="s">
        <v>578</v>
      </c>
      <c r="G290" s="148" t="s">
        <v>32</v>
      </c>
      <c r="H290" s="148" t="s">
        <v>23</v>
      </c>
      <c r="I290" s="148">
        <v>3</v>
      </c>
      <c r="J290" s="148" t="str">
        <f>IF(I290=0,"",(VLOOKUP(I290,Cover!B$56:C$60,2,0)))</f>
        <v>Intermediate</v>
      </c>
      <c r="K290" s="15"/>
      <c r="L290" s="16"/>
      <c r="M290" s="121">
        <f>IF(J290="","",(VLOOKUP(H290,Cover!A$48:C$51,2,0)))</f>
        <v>0.5</v>
      </c>
      <c r="N290" s="119" t="str">
        <f t="shared" si="17"/>
        <v>PR.PT</v>
      </c>
    </row>
    <row r="291" spans="2:14" s="2" customFormat="1" ht="25.5" x14ac:dyDescent="0.25">
      <c r="B291" s="6">
        <v>287</v>
      </c>
      <c r="C291" s="148"/>
      <c r="D291" s="148"/>
      <c r="E291" s="148"/>
      <c r="F291" s="13" t="s">
        <v>579</v>
      </c>
      <c r="G291" s="148" t="s">
        <v>32</v>
      </c>
      <c r="H291" s="148" t="s">
        <v>23</v>
      </c>
      <c r="I291" s="148">
        <v>3</v>
      </c>
      <c r="J291" s="148" t="str">
        <f>IF(I291=0,"",(VLOOKUP(I291,Cover!B$56:C$60,2,0)))</f>
        <v>Intermediate</v>
      </c>
      <c r="K291" s="15"/>
      <c r="L291" s="16"/>
      <c r="M291" s="121">
        <f>IF(J291="","",(VLOOKUP(H291,Cover!A$48:C$51,2,0)))</f>
        <v>0.5</v>
      </c>
      <c r="N291" s="119" t="str">
        <f t="shared" si="17"/>
        <v>PR.PT</v>
      </c>
    </row>
    <row r="292" spans="2:14" s="2" customFormat="1" ht="12.75" x14ac:dyDescent="0.25">
      <c r="B292" s="6">
        <v>288</v>
      </c>
      <c r="C292" s="148"/>
      <c r="D292" s="148"/>
      <c r="E292" s="148"/>
      <c r="F292" s="13" t="s">
        <v>580</v>
      </c>
      <c r="G292" s="148" t="s">
        <v>32</v>
      </c>
      <c r="H292" s="148" t="s">
        <v>23</v>
      </c>
      <c r="I292" s="148">
        <v>3</v>
      </c>
      <c r="J292" s="148" t="str">
        <f>IF(I292=0,"",(VLOOKUP(I292,Cover!B$56:C$60,2,0)))</f>
        <v>Intermediate</v>
      </c>
      <c r="K292" s="15"/>
      <c r="L292" s="16"/>
      <c r="M292" s="121">
        <f>IF(J292="","",(VLOOKUP(H292,Cover!A$48:C$51,2,0)))</f>
        <v>0.5</v>
      </c>
      <c r="N292" s="119" t="str">
        <f t="shared" si="17"/>
        <v>PR.PT</v>
      </c>
    </row>
    <row r="293" spans="2:14" s="2" customFormat="1" ht="12.75" x14ac:dyDescent="0.25">
      <c r="B293" s="6">
        <v>289</v>
      </c>
      <c r="C293" s="148"/>
      <c r="D293" s="148"/>
      <c r="E293" s="148"/>
      <c r="F293" s="13" t="s">
        <v>581</v>
      </c>
      <c r="G293" s="148" t="s">
        <v>32</v>
      </c>
      <c r="H293" s="148" t="s">
        <v>23</v>
      </c>
      <c r="I293" s="148">
        <v>3</v>
      </c>
      <c r="J293" s="148" t="str">
        <f>IF(I293=0,"",(VLOOKUP(I293,Cover!B$56:C$60,2,0)))</f>
        <v>Intermediate</v>
      </c>
      <c r="K293" s="15"/>
      <c r="L293" s="16"/>
      <c r="M293" s="121">
        <f>IF(J293="","",(VLOOKUP(H293,Cover!A$48:C$51,2,0)))</f>
        <v>0.5</v>
      </c>
      <c r="N293" s="119" t="str">
        <f t="shared" si="17"/>
        <v>PR.PT</v>
      </c>
    </row>
    <row r="294" spans="2:14" s="2" customFormat="1" ht="12.75" x14ac:dyDescent="0.25">
      <c r="B294" s="6">
        <v>290</v>
      </c>
      <c r="C294" s="148"/>
      <c r="D294" s="148"/>
      <c r="E294" s="148"/>
      <c r="F294" s="13" t="s">
        <v>582</v>
      </c>
      <c r="G294" s="148" t="s">
        <v>32</v>
      </c>
      <c r="H294" s="148" t="s">
        <v>23</v>
      </c>
      <c r="I294" s="148">
        <v>3</v>
      </c>
      <c r="J294" s="148" t="str">
        <f>IF(I294=0,"",(VLOOKUP(I294,Cover!B$56:C$60,2,0)))</f>
        <v>Intermediate</v>
      </c>
      <c r="K294" s="15"/>
      <c r="L294" s="16"/>
      <c r="M294" s="121">
        <f>IF(J294="","",(VLOOKUP(H294,Cover!A$48:C$51,2,0)))</f>
        <v>0.5</v>
      </c>
      <c r="N294" s="119" t="str">
        <f t="shared" si="17"/>
        <v>PR.PT</v>
      </c>
    </row>
    <row r="295" spans="2:14" s="2" customFormat="1" ht="25.5" x14ac:dyDescent="0.25">
      <c r="B295" s="6">
        <v>291</v>
      </c>
      <c r="C295" s="148"/>
      <c r="D295" s="148"/>
      <c r="E295" s="148"/>
      <c r="F295" s="13" t="s">
        <v>583</v>
      </c>
      <c r="G295" s="148" t="s">
        <v>32</v>
      </c>
      <c r="H295" s="148" t="s">
        <v>23</v>
      </c>
      <c r="I295" s="148">
        <v>3</v>
      </c>
      <c r="J295" s="148" t="str">
        <f>IF(I295=0,"",(VLOOKUP(I295,Cover!B$56:C$60,2,0)))</f>
        <v>Intermediate</v>
      </c>
      <c r="K295" s="15"/>
      <c r="L295" s="16"/>
      <c r="M295" s="121">
        <f>IF(J295="","",(VLOOKUP(H295,Cover!A$48:C$51,2,0)))</f>
        <v>0.5</v>
      </c>
      <c r="N295" s="119" t="str">
        <f t="shared" si="17"/>
        <v>PR.PT</v>
      </c>
    </row>
    <row r="296" spans="2:14" s="2" customFormat="1" ht="12.75" x14ac:dyDescent="0.25">
      <c r="B296" s="6">
        <v>292</v>
      </c>
      <c r="C296" s="148"/>
      <c r="D296" s="148"/>
      <c r="E296" s="148"/>
      <c r="F296" s="13" t="s">
        <v>584</v>
      </c>
      <c r="G296" s="148" t="s">
        <v>32</v>
      </c>
      <c r="H296" s="148" t="s">
        <v>23</v>
      </c>
      <c r="I296" s="148">
        <v>3</v>
      </c>
      <c r="J296" s="148" t="str">
        <f>IF(I296=0,"",(VLOOKUP(I296,Cover!B$56:C$60,2,0)))</f>
        <v>Intermediate</v>
      </c>
      <c r="K296" s="15"/>
      <c r="L296" s="16"/>
      <c r="M296" s="121">
        <f>IF(J296="","",(VLOOKUP(H296,Cover!A$48:C$51,2,0)))</f>
        <v>0.5</v>
      </c>
      <c r="N296" s="119" t="str">
        <f t="shared" si="17"/>
        <v>PR.PT</v>
      </c>
    </row>
    <row r="297" spans="2:14" s="2" customFormat="1" ht="25.5" x14ac:dyDescent="0.25">
      <c r="B297" s="6">
        <v>293</v>
      </c>
      <c r="C297" s="148"/>
      <c r="D297" s="148"/>
      <c r="E297" s="148"/>
      <c r="F297" s="13" t="s">
        <v>586</v>
      </c>
      <c r="G297" s="148" t="s">
        <v>32</v>
      </c>
      <c r="H297" s="148" t="s">
        <v>23</v>
      </c>
      <c r="I297" s="148">
        <v>3</v>
      </c>
      <c r="J297" s="148" t="str">
        <f>IF(I297=0,"",(VLOOKUP(I297,Cover!B$56:C$60,2,0)))</f>
        <v>Intermediate</v>
      </c>
      <c r="K297" s="15"/>
      <c r="L297" s="16"/>
      <c r="M297" s="121">
        <f>IF(J297="","",(VLOOKUP(H297,Cover!A$48:C$51,2,0)))</f>
        <v>0.5</v>
      </c>
      <c r="N297" s="119" t="str">
        <f t="shared" si="17"/>
        <v>PR.PT</v>
      </c>
    </row>
    <row r="298" spans="2:14" s="2" customFormat="1" ht="12.75" x14ac:dyDescent="0.25">
      <c r="B298" s="6">
        <v>294</v>
      </c>
      <c r="C298" s="148"/>
      <c r="D298" s="148"/>
      <c r="E298" s="148"/>
      <c r="F298" s="13" t="s">
        <v>587</v>
      </c>
      <c r="G298" s="148" t="s">
        <v>32</v>
      </c>
      <c r="H298" s="148" t="s">
        <v>23</v>
      </c>
      <c r="I298" s="148">
        <v>3</v>
      </c>
      <c r="J298" s="148" t="str">
        <f>IF(I298=0,"",(VLOOKUP(I298,Cover!B$56:C$60,2,0)))</f>
        <v>Intermediate</v>
      </c>
      <c r="K298" s="15"/>
      <c r="L298" s="16"/>
      <c r="M298" s="121">
        <f>IF(J298="","",(VLOOKUP(H298,Cover!A$48:C$51,2,0)))</f>
        <v>0.5</v>
      </c>
      <c r="N298" s="119" t="str">
        <f t="shared" si="17"/>
        <v>PR.PT</v>
      </c>
    </row>
    <row r="299" spans="2:14" s="2" customFormat="1" ht="25.5" x14ac:dyDescent="0.25">
      <c r="B299" s="6">
        <v>295</v>
      </c>
      <c r="C299" s="148"/>
      <c r="D299" s="148"/>
      <c r="E299" s="148"/>
      <c r="F299" s="13" t="s">
        <v>588</v>
      </c>
      <c r="G299" s="148" t="s">
        <v>32</v>
      </c>
      <c r="H299" s="148" t="s">
        <v>23</v>
      </c>
      <c r="I299" s="148">
        <v>3</v>
      </c>
      <c r="J299" s="148" t="str">
        <f>IF(I299=0,"",(VLOOKUP(I299,Cover!B$56:C$60,2,0)))</f>
        <v>Intermediate</v>
      </c>
      <c r="K299" s="15"/>
      <c r="L299" s="16"/>
      <c r="M299" s="121">
        <f>IF(J299="","",(VLOOKUP(H299,Cover!A$48:C$51,2,0)))</f>
        <v>0.5</v>
      </c>
      <c r="N299" s="119" t="str">
        <f t="shared" si="17"/>
        <v>PR.PT</v>
      </c>
    </row>
    <row r="300" spans="2:14" s="2" customFormat="1" ht="25.5" x14ac:dyDescent="0.25">
      <c r="B300" s="6">
        <v>296</v>
      </c>
      <c r="C300" s="148"/>
      <c r="D300" s="148"/>
      <c r="E300" s="148"/>
      <c r="F300" s="13" t="s">
        <v>589</v>
      </c>
      <c r="G300" s="148" t="s">
        <v>32</v>
      </c>
      <c r="H300" s="148" t="s">
        <v>23</v>
      </c>
      <c r="I300" s="148">
        <v>3</v>
      </c>
      <c r="J300" s="148" t="str">
        <f>IF(I300=0,"",(VLOOKUP(I300,Cover!B$56:C$60,2,0)))</f>
        <v>Intermediate</v>
      </c>
      <c r="K300" s="15"/>
      <c r="L300" s="16"/>
      <c r="M300" s="121">
        <f>IF(J300="","",(VLOOKUP(H300,Cover!A$48:C$51,2,0)))</f>
        <v>0.5</v>
      </c>
      <c r="N300" s="119" t="str">
        <f t="shared" si="17"/>
        <v>PR.PT</v>
      </c>
    </row>
    <row r="301" spans="2:14" s="2" customFormat="1" ht="25.5" x14ac:dyDescent="0.25">
      <c r="B301" s="6">
        <v>297</v>
      </c>
      <c r="C301" s="148"/>
      <c r="D301" s="148"/>
      <c r="E301" s="148"/>
      <c r="F301" s="13" t="s">
        <v>591</v>
      </c>
      <c r="G301" s="148" t="s">
        <v>32</v>
      </c>
      <c r="H301" s="148" t="s">
        <v>23</v>
      </c>
      <c r="I301" s="148">
        <v>3</v>
      </c>
      <c r="J301" s="148" t="str">
        <f>IF(I301=0,"",(VLOOKUP(I301,Cover!B$56:C$60,2,0)))</f>
        <v>Intermediate</v>
      </c>
      <c r="K301" s="15"/>
      <c r="L301" s="16"/>
      <c r="M301" s="121">
        <f>IF(J301="","",(VLOOKUP(H301,Cover!A$48:C$51,2,0)))</f>
        <v>0.5</v>
      </c>
      <c r="N301" s="119" t="str">
        <f t="shared" si="17"/>
        <v>PR.PT</v>
      </c>
    </row>
    <row r="302" spans="2:14" s="2" customFormat="1" ht="12.75" x14ac:dyDescent="0.25">
      <c r="B302" s="6">
        <v>298</v>
      </c>
      <c r="C302" s="148"/>
      <c r="D302" s="148"/>
      <c r="E302" s="148"/>
      <c r="F302" s="13" t="s">
        <v>592</v>
      </c>
      <c r="G302" s="148" t="s">
        <v>32</v>
      </c>
      <c r="H302" s="148" t="s">
        <v>23</v>
      </c>
      <c r="I302" s="148">
        <v>3</v>
      </c>
      <c r="J302" s="148" t="str">
        <f>IF(I302=0,"",(VLOOKUP(I302,Cover!B$56:C$60,2,0)))</f>
        <v>Intermediate</v>
      </c>
      <c r="K302" s="15"/>
      <c r="L302" s="16"/>
      <c r="M302" s="121">
        <f>IF(J302="","",(VLOOKUP(H302,Cover!A$48:C$51,2,0)))</f>
        <v>0.5</v>
      </c>
      <c r="N302" s="119" t="str">
        <f t="shared" si="17"/>
        <v>PR.PT</v>
      </c>
    </row>
    <row r="303" spans="2:14" s="2" customFormat="1" ht="25.5" x14ac:dyDescent="0.25">
      <c r="B303" s="6">
        <v>299</v>
      </c>
      <c r="C303" s="148"/>
      <c r="D303" s="148"/>
      <c r="E303" s="148"/>
      <c r="F303" s="13" t="s">
        <v>593</v>
      </c>
      <c r="G303" s="148" t="s">
        <v>32</v>
      </c>
      <c r="H303" s="148" t="s">
        <v>23</v>
      </c>
      <c r="I303" s="148">
        <v>3</v>
      </c>
      <c r="J303" s="148" t="str">
        <f>IF(I303=0,"",(VLOOKUP(I303,Cover!B$56:C$60,2,0)))</f>
        <v>Intermediate</v>
      </c>
      <c r="K303" s="15"/>
      <c r="L303" s="16"/>
      <c r="M303" s="121">
        <f>IF(J303="","",(VLOOKUP(H303,Cover!A$48:C$51,2,0)))</f>
        <v>0.5</v>
      </c>
      <c r="N303" s="119" t="str">
        <f t="shared" si="17"/>
        <v>PR.PT</v>
      </c>
    </row>
    <row r="304" spans="2:14" s="2" customFormat="1" ht="12.75" x14ac:dyDescent="0.25">
      <c r="B304" s="6">
        <v>300</v>
      </c>
      <c r="C304" s="148"/>
      <c r="D304" s="148"/>
      <c r="E304" s="148"/>
      <c r="F304" s="13" t="s">
        <v>594</v>
      </c>
      <c r="G304" s="148" t="s">
        <v>32</v>
      </c>
      <c r="H304" s="148" t="s">
        <v>23</v>
      </c>
      <c r="I304" s="148">
        <v>3</v>
      </c>
      <c r="J304" s="148" t="str">
        <f>IF(I304=0,"",(VLOOKUP(I304,Cover!B$56:C$60,2,0)))</f>
        <v>Intermediate</v>
      </c>
      <c r="K304" s="15"/>
      <c r="L304" s="16"/>
      <c r="M304" s="121">
        <f>IF(J304="","",(VLOOKUP(H304,Cover!A$48:C$51,2,0)))</f>
        <v>0.5</v>
      </c>
      <c r="N304" s="119" t="str">
        <f t="shared" si="17"/>
        <v>PR.PT</v>
      </c>
    </row>
    <row r="305" spans="2:14" s="2" customFormat="1" ht="25.5" x14ac:dyDescent="0.25">
      <c r="B305" s="6">
        <v>301</v>
      </c>
      <c r="C305" s="148"/>
      <c r="D305" s="148"/>
      <c r="E305" s="148"/>
      <c r="F305" s="13" t="s">
        <v>1048</v>
      </c>
      <c r="G305" s="148" t="s">
        <v>32</v>
      </c>
      <c r="H305" s="148" t="s">
        <v>23</v>
      </c>
      <c r="I305" s="148">
        <v>3</v>
      </c>
      <c r="J305" s="148" t="str">
        <f>IF(I305=0,"",(VLOOKUP(I305,Cover!B$56:C$60,2,0)))</f>
        <v>Intermediate</v>
      </c>
      <c r="K305" s="15"/>
      <c r="L305" s="16"/>
      <c r="M305" s="121">
        <f>IF(J305="","",(VLOOKUP(H305,Cover!A$48:C$51,2,0)))</f>
        <v>0.5</v>
      </c>
      <c r="N305" s="119" t="str">
        <f t="shared" si="17"/>
        <v>PR.PT</v>
      </c>
    </row>
    <row r="306" spans="2:14" s="2" customFormat="1" ht="25.5" x14ac:dyDescent="0.25">
      <c r="B306" s="6">
        <v>302</v>
      </c>
      <c r="C306" s="148"/>
      <c r="D306" s="148"/>
      <c r="E306" s="148"/>
      <c r="F306" s="13" t="s">
        <v>1049</v>
      </c>
      <c r="G306" s="148" t="s">
        <v>32</v>
      </c>
      <c r="H306" s="148" t="s">
        <v>23</v>
      </c>
      <c r="I306" s="148">
        <v>3</v>
      </c>
      <c r="J306" s="148" t="str">
        <f>IF(I306=0,"",(VLOOKUP(I306,Cover!B$56:C$60,2,0)))</f>
        <v>Intermediate</v>
      </c>
      <c r="K306" s="15"/>
      <c r="L306" s="16"/>
      <c r="M306" s="121">
        <f>IF(J306="","",(VLOOKUP(H306,Cover!A$48:C$51,2,0)))</f>
        <v>0.5</v>
      </c>
      <c r="N306" s="119" t="str">
        <f t="shared" si="17"/>
        <v>PR.PT</v>
      </c>
    </row>
    <row r="307" spans="2:14" s="2" customFormat="1" ht="25.5" x14ac:dyDescent="0.25">
      <c r="B307" s="6">
        <v>303</v>
      </c>
      <c r="C307" s="148"/>
      <c r="D307" s="148"/>
      <c r="E307" s="148"/>
      <c r="F307" s="13" t="s">
        <v>1050</v>
      </c>
      <c r="G307" s="148" t="s">
        <v>32</v>
      </c>
      <c r="H307" s="148" t="s">
        <v>23</v>
      </c>
      <c r="I307" s="148">
        <v>3</v>
      </c>
      <c r="J307" s="148" t="str">
        <f>IF(I307=0,"",(VLOOKUP(I307,Cover!B$56:C$60,2,0)))</f>
        <v>Intermediate</v>
      </c>
      <c r="K307" s="15"/>
      <c r="L307" s="16"/>
      <c r="M307" s="121">
        <f>IF(J307="","",(VLOOKUP(H307,Cover!A$48:C$51,2,0)))</f>
        <v>0.5</v>
      </c>
      <c r="N307" s="119" t="str">
        <f t="shared" si="17"/>
        <v>PR.PT</v>
      </c>
    </row>
    <row r="308" spans="2:14" s="2" customFormat="1" ht="12.75" x14ac:dyDescent="0.25">
      <c r="B308" s="6">
        <v>304</v>
      </c>
      <c r="C308" s="148"/>
      <c r="D308" s="148"/>
      <c r="E308" s="148"/>
      <c r="F308" s="13" t="s">
        <v>1051</v>
      </c>
      <c r="G308" s="148" t="s">
        <v>32</v>
      </c>
      <c r="H308" s="148" t="s">
        <v>23</v>
      </c>
      <c r="I308" s="148">
        <v>3</v>
      </c>
      <c r="J308" s="148" t="str">
        <f>IF(I308=0,"",(VLOOKUP(I308,Cover!B$56:C$60,2,0)))</f>
        <v>Intermediate</v>
      </c>
      <c r="K308" s="15"/>
      <c r="L308" s="16"/>
      <c r="M308" s="121">
        <f>IF(J308="","",(VLOOKUP(H308,Cover!A$48:C$51,2,0)))</f>
        <v>0.5</v>
      </c>
      <c r="N308" s="119" t="str">
        <f t="shared" si="17"/>
        <v>PR.PT</v>
      </c>
    </row>
    <row r="309" spans="2:14" s="2" customFormat="1" ht="12.75" x14ac:dyDescent="0.25">
      <c r="B309" s="6">
        <v>305</v>
      </c>
      <c r="C309" s="148"/>
      <c r="D309" s="148"/>
      <c r="E309" s="148"/>
      <c r="F309" s="13" t="s">
        <v>1052</v>
      </c>
      <c r="G309" s="148" t="s">
        <v>32</v>
      </c>
      <c r="H309" s="148" t="s">
        <v>23</v>
      </c>
      <c r="I309" s="148">
        <v>3</v>
      </c>
      <c r="J309" s="148" t="str">
        <f>IF(I309=0,"",(VLOOKUP(I309,Cover!B$56:C$60,2,0)))</f>
        <v>Intermediate</v>
      </c>
      <c r="K309" s="15"/>
      <c r="L309" s="16"/>
      <c r="M309" s="121">
        <f>IF(J309="","",(VLOOKUP(H309,Cover!A$48:C$51,2,0)))</f>
        <v>0.5</v>
      </c>
      <c r="N309" s="119" t="str">
        <f t="shared" si="17"/>
        <v>PR.PT</v>
      </c>
    </row>
    <row r="310" spans="2:14" s="2" customFormat="1" ht="12.75" x14ac:dyDescent="0.25">
      <c r="B310" s="6">
        <v>306</v>
      </c>
      <c r="C310" s="148"/>
      <c r="D310" s="148"/>
      <c r="E310" s="148"/>
      <c r="F310" s="13" t="s">
        <v>1053</v>
      </c>
      <c r="G310" s="148" t="s">
        <v>32</v>
      </c>
      <c r="H310" s="148" t="s">
        <v>23</v>
      </c>
      <c r="I310" s="148">
        <v>3</v>
      </c>
      <c r="J310" s="148" t="str">
        <f>IF(I310=0,"",(VLOOKUP(I310,Cover!B$56:C$60,2,0)))</f>
        <v>Intermediate</v>
      </c>
      <c r="K310" s="15"/>
      <c r="L310" s="16"/>
      <c r="M310" s="121">
        <f>IF(J310="","",(VLOOKUP(H310,Cover!A$48:C$51,2,0)))</f>
        <v>0.5</v>
      </c>
      <c r="N310" s="119" t="str">
        <f t="shared" si="17"/>
        <v>PR.PT</v>
      </c>
    </row>
    <row r="311" spans="2:14" s="2" customFormat="1" ht="25.5" x14ac:dyDescent="0.25">
      <c r="B311" s="6">
        <v>307</v>
      </c>
      <c r="C311" s="148"/>
      <c r="D311" s="148"/>
      <c r="E311" s="148"/>
      <c r="F311" s="13" t="s">
        <v>1054</v>
      </c>
      <c r="G311" s="148" t="s">
        <v>32</v>
      </c>
      <c r="H311" s="148" t="s">
        <v>23</v>
      </c>
      <c r="I311" s="148">
        <v>3</v>
      </c>
      <c r="J311" s="148" t="str">
        <f>IF(I311=0,"",(VLOOKUP(I311,Cover!B$56:C$60,2,0)))</f>
        <v>Intermediate</v>
      </c>
      <c r="K311" s="15"/>
      <c r="L311" s="16"/>
      <c r="M311" s="121">
        <f>IF(J311="","",(VLOOKUP(H311,Cover!A$48:C$51,2,0)))</f>
        <v>0.5</v>
      </c>
      <c r="N311" s="119" t="str">
        <f t="shared" si="17"/>
        <v>PR.PT</v>
      </c>
    </row>
    <row r="312" spans="2:14" s="2" customFormat="1" ht="25.5" x14ac:dyDescent="0.25">
      <c r="B312" s="6">
        <v>308</v>
      </c>
      <c r="C312" s="148"/>
      <c r="D312" s="148"/>
      <c r="E312" s="148"/>
      <c r="F312" s="13" t="s">
        <v>1055</v>
      </c>
      <c r="G312" s="148" t="s">
        <v>32</v>
      </c>
      <c r="H312" s="148" t="s">
        <v>23</v>
      </c>
      <c r="I312" s="148">
        <v>3</v>
      </c>
      <c r="J312" s="148" t="str">
        <f>IF(I312=0,"",(VLOOKUP(I312,Cover!B$56:C$60,2,0)))</f>
        <v>Intermediate</v>
      </c>
      <c r="K312" s="15"/>
      <c r="L312" s="16"/>
      <c r="M312" s="121">
        <f>IF(J312="","",(VLOOKUP(H312,Cover!A$48:C$51,2,0)))</f>
        <v>0.5</v>
      </c>
      <c r="N312" s="119" t="str">
        <f t="shared" si="17"/>
        <v>PR.PT</v>
      </c>
    </row>
    <row r="313" spans="2:14" s="2" customFormat="1" ht="25.5" x14ac:dyDescent="0.25">
      <c r="B313" s="6">
        <v>309</v>
      </c>
      <c r="C313" s="148"/>
      <c r="D313" s="148"/>
      <c r="E313" s="148"/>
      <c r="F313" s="13" t="s">
        <v>1056</v>
      </c>
      <c r="G313" s="148" t="s">
        <v>32</v>
      </c>
      <c r="H313" s="148" t="s">
        <v>23</v>
      </c>
      <c r="I313" s="148">
        <v>3</v>
      </c>
      <c r="J313" s="148" t="str">
        <f>IF(I313=0,"",(VLOOKUP(I313,Cover!B$56:C$60,2,0)))</f>
        <v>Intermediate</v>
      </c>
      <c r="K313" s="15"/>
      <c r="L313" s="16"/>
      <c r="M313" s="121">
        <f>IF(J313="","",(VLOOKUP(H313,Cover!A$48:C$51,2,0)))</f>
        <v>0.5</v>
      </c>
      <c r="N313" s="119" t="str">
        <f t="shared" si="17"/>
        <v>PR.PT</v>
      </c>
    </row>
    <row r="314" spans="2:14" s="2" customFormat="1" ht="12.75" x14ac:dyDescent="0.25">
      <c r="B314" s="6">
        <v>310</v>
      </c>
      <c r="C314" s="148"/>
      <c r="D314" s="148"/>
      <c r="E314" s="148"/>
      <c r="F314" s="13" t="s">
        <v>1057</v>
      </c>
      <c r="G314" s="148" t="s">
        <v>32</v>
      </c>
      <c r="H314" s="148" t="s">
        <v>23</v>
      </c>
      <c r="I314" s="148">
        <v>3</v>
      </c>
      <c r="J314" s="148" t="str">
        <f>IF(I314=0,"",(VLOOKUP(I314,Cover!B$56:C$60,2,0)))</f>
        <v>Intermediate</v>
      </c>
      <c r="K314" s="15"/>
      <c r="L314" s="16"/>
      <c r="M314" s="121">
        <f>IF(J314="","",(VLOOKUP(H314,Cover!A$48:C$51,2,0)))</f>
        <v>0.5</v>
      </c>
      <c r="N314" s="119" t="str">
        <f t="shared" si="17"/>
        <v>PR.PT</v>
      </c>
    </row>
    <row r="315" spans="2:14" s="2" customFormat="1" ht="12.75" x14ac:dyDescent="0.25">
      <c r="B315" s="6">
        <v>311</v>
      </c>
      <c r="C315" s="148"/>
      <c r="D315" s="148"/>
      <c r="E315" s="148"/>
      <c r="F315" s="13" t="s">
        <v>1058</v>
      </c>
      <c r="G315" s="148" t="s">
        <v>32</v>
      </c>
      <c r="H315" s="148" t="s">
        <v>23</v>
      </c>
      <c r="I315" s="148">
        <v>3</v>
      </c>
      <c r="J315" s="148" t="str">
        <f>IF(I315=0,"",(VLOOKUP(I315,Cover!B$56:C$60,2,0)))</f>
        <v>Intermediate</v>
      </c>
      <c r="K315" s="15"/>
      <c r="L315" s="16"/>
      <c r="M315" s="121">
        <f>IF(J315="","",(VLOOKUP(H315,Cover!A$48:C$51,2,0)))</f>
        <v>0.5</v>
      </c>
      <c r="N315" s="119" t="str">
        <f t="shared" si="17"/>
        <v>PR.PT</v>
      </c>
    </row>
    <row r="316" spans="2:14" s="2" customFormat="1" ht="38.25" x14ac:dyDescent="0.25">
      <c r="B316" s="6">
        <v>312</v>
      </c>
      <c r="C316" s="148"/>
      <c r="D316" s="148"/>
      <c r="E316" s="148"/>
      <c r="F316" s="13" t="s">
        <v>635</v>
      </c>
      <c r="G316" s="148" t="s">
        <v>32</v>
      </c>
      <c r="H316" s="148" t="s">
        <v>23</v>
      </c>
      <c r="I316" s="148">
        <v>3</v>
      </c>
      <c r="J316" s="148" t="str">
        <f>IF(I316=0,"",(VLOOKUP(I316,Cover!B$56:C$60,2,0)))</f>
        <v>Intermediate</v>
      </c>
      <c r="K316" s="15"/>
      <c r="L316" s="16"/>
      <c r="M316" s="121">
        <f>IF(J316="","",(VLOOKUP(H316,Cover!A$48:C$51,2,0)))</f>
        <v>0.5</v>
      </c>
      <c r="N316" s="119" t="str">
        <f t="shared" si="17"/>
        <v>PR.PT</v>
      </c>
    </row>
    <row r="317" spans="2:14" s="2" customFormat="1" ht="25.5" x14ac:dyDescent="0.25">
      <c r="B317" s="6">
        <v>313</v>
      </c>
      <c r="C317" s="148"/>
      <c r="D317" s="148"/>
      <c r="E317" s="148"/>
      <c r="F317" s="13" t="s">
        <v>636</v>
      </c>
      <c r="G317" s="148" t="s">
        <v>32</v>
      </c>
      <c r="H317" s="148" t="s">
        <v>23</v>
      </c>
      <c r="I317" s="148">
        <v>3</v>
      </c>
      <c r="J317" s="148" t="str">
        <f>IF(I317=0,"",(VLOOKUP(I317,Cover!B$56:C$60,2,0)))</f>
        <v>Intermediate</v>
      </c>
      <c r="K317" s="15"/>
      <c r="L317" s="16"/>
      <c r="M317" s="121">
        <f>IF(J317="","",(VLOOKUP(H317,Cover!A$48:C$51,2,0)))</f>
        <v>0.5</v>
      </c>
      <c r="N317" s="119" t="str">
        <f t="shared" si="17"/>
        <v>PR.PT</v>
      </c>
    </row>
    <row r="318" spans="2:14" s="2" customFormat="1" ht="38.25" x14ac:dyDescent="0.25">
      <c r="B318" s="6">
        <v>314</v>
      </c>
      <c r="C318" s="148"/>
      <c r="D318" s="148"/>
      <c r="E318" s="148"/>
      <c r="F318" s="13" t="s">
        <v>637</v>
      </c>
      <c r="G318" s="148" t="s">
        <v>32</v>
      </c>
      <c r="H318" s="148" t="s">
        <v>23</v>
      </c>
      <c r="I318" s="148">
        <v>3</v>
      </c>
      <c r="J318" s="148" t="str">
        <f>IF(I318=0,"",(VLOOKUP(I318,Cover!B$56:C$60,2,0)))</f>
        <v>Intermediate</v>
      </c>
      <c r="K318" s="15"/>
      <c r="L318" s="16"/>
      <c r="M318" s="121">
        <f>IF(J318="","",(VLOOKUP(H318,Cover!A$48:C$51,2,0)))</f>
        <v>0.5</v>
      </c>
      <c r="N318" s="119" t="str">
        <f t="shared" si="17"/>
        <v>PR.PT</v>
      </c>
    </row>
    <row r="319" spans="2:14" s="2" customFormat="1" ht="38.25" x14ac:dyDescent="0.25">
      <c r="B319" s="6">
        <v>315</v>
      </c>
      <c r="C319" s="148"/>
      <c r="D319" s="148"/>
      <c r="E319" s="148"/>
      <c r="F319" s="13" t="s">
        <v>638</v>
      </c>
      <c r="G319" s="148" t="s">
        <v>32</v>
      </c>
      <c r="H319" s="148" t="s">
        <v>23</v>
      </c>
      <c r="I319" s="148">
        <v>3</v>
      </c>
      <c r="J319" s="148" t="str">
        <f>IF(I319=0,"",(VLOOKUP(I319,Cover!B$56:C$60,2,0)))</f>
        <v>Intermediate</v>
      </c>
      <c r="K319" s="15"/>
      <c r="L319" s="16"/>
      <c r="M319" s="121">
        <f>IF(J319="","",(VLOOKUP(H319,Cover!A$48:C$51,2,0)))</f>
        <v>0.5</v>
      </c>
      <c r="N319" s="119" t="str">
        <f t="shared" si="17"/>
        <v>PR.PT</v>
      </c>
    </row>
    <row r="320" spans="2:14" s="2" customFormat="1" ht="25.5" x14ac:dyDescent="0.25">
      <c r="B320" s="6">
        <v>316</v>
      </c>
      <c r="C320" s="148"/>
      <c r="D320" s="148"/>
      <c r="E320" s="148"/>
      <c r="F320" s="13" t="s">
        <v>639</v>
      </c>
      <c r="G320" s="148" t="s">
        <v>32</v>
      </c>
      <c r="H320" s="148" t="s">
        <v>23</v>
      </c>
      <c r="I320" s="148">
        <v>3</v>
      </c>
      <c r="J320" s="148" t="str">
        <f>IF(I320=0,"",(VLOOKUP(I320,Cover!B$56:C$60,2,0)))</f>
        <v>Intermediate</v>
      </c>
      <c r="K320" s="15"/>
      <c r="L320" s="16"/>
      <c r="M320" s="121">
        <f>IF(J320="","",(VLOOKUP(H320,Cover!A$48:C$51,2,0)))</f>
        <v>0.5</v>
      </c>
      <c r="N320" s="119" t="str">
        <f t="shared" si="17"/>
        <v>PR.PT</v>
      </c>
    </row>
    <row r="321" spans="2:14" s="2" customFormat="1" ht="12.75" x14ac:dyDescent="0.25">
      <c r="B321" s="6">
        <v>317</v>
      </c>
      <c r="C321" s="148"/>
      <c r="D321" s="148"/>
      <c r="E321" s="148"/>
      <c r="F321" s="13" t="s">
        <v>640</v>
      </c>
      <c r="G321" s="148" t="s">
        <v>32</v>
      </c>
      <c r="H321" s="148" t="s">
        <v>23</v>
      </c>
      <c r="I321" s="148">
        <v>3</v>
      </c>
      <c r="J321" s="148" t="str">
        <f>IF(I321=0,"",(VLOOKUP(I321,Cover!B$56:C$60,2,0)))</f>
        <v>Intermediate</v>
      </c>
      <c r="K321" s="15"/>
      <c r="L321" s="16"/>
      <c r="M321" s="121">
        <f>IF(J321="","",(VLOOKUP(H321,Cover!A$48:C$51,2,0)))</f>
        <v>0.5</v>
      </c>
      <c r="N321" s="119" t="str">
        <f t="shared" si="17"/>
        <v>PR.PT</v>
      </c>
    </row>
    <row r="322" spans="2:14" s="2" customFormat="1" ht="25.5" x14ac:dyDescent="0.25">
      <c r="B322" s="6">
        <v>318</v>
      </c>
      <c r="C322" s="148"/>
      <c r="D322" s="148"/>
      <c r="E322" s="148"/>
      <c r="F322" s="13" t="s">
        <v>641</v>
      </c>
      <c r="G322" s="148" t="s">
        <v>32</v>
      </c>
      <c r="H322" s="148" t="s">
        <v>23</v>
      </c>
      <c r="I322" s="148">
        <v>3</v>
      </c>
      <c r="J322" s="148" t="str">
        <f>IF(I322=0,"",(VLOOKUP(I322,Cover!B$56:C$60,2,0)))</f>
        <v>Intermediate</v>
      </c>
      <c r="K322" s="15"/>
      <c r="L322" s="16"/>
      <c r="M322" s="121">
        <f>IF(J322="","",(VLOOKUP(H322,Cover!A$48:C$51,2,0)))</f>
        <v>0.5</v>
      </c>
      <c r="N322" s="119" t="str">
        <f t="shared" si="17"/>
        <v>PR.PT</v>
      </c>
    </row>
    <row r="323" spans="2:14" s="2" customFormat="1" ht="25.5" x14ac:dyDescent="0.25">
      <c r="B323" s="6">
        <v>319</v>
      </c>
      <c r="C323" s="148"/>
      <c r="D323" s="148"/>
      <c r="E323" s="148"/>
      <c r="F323" s="13" t="s">
        <v>642</v>
      </c>
      <c r="G323" s="148" t="s">
        <v>32</v>
      </c>
      <c r="H323" s="148" t="s">
        <v>23</v>
      </c>
      <c r="I323" s="148">
        <v>3</v>
      </c>
      <c r="J323" s="148" t="str">
        <f>IF(I323=0,"",(VLOOKUP(I323,Cover!B$56:C$60,2,0)))</f>
        <v>Intermediate</v>
      </c>
      <c r="K323" s="15"/>
      <c r="L323" s="16"/>
      <c r="M323" s="121">
        <f>IF(J323="","",(VLOOKUP(H323,Cover!A$48:C$51,2,0)))</f>
        <v>0.5</v>
      </c>
      <c r="N323" s="119" t="str">
        <f t="shared" si="17"/>
        <v>PR.PT</v>
      </c>
    </row>
    <row r="324" spans="2:14" s="2" customFormat="1" ht="12.75" x14ac:dyDescent="0.25">
      <c r="B324" s="6">
        <v>320</v>
      </c>
      <c r="C324" s="148"/>
      <c r="D324" s="148"/>
      <c r="E324" s="148"/>
      <c r="F324" s="13" t="s">
        <v>643</v>
      </c>
      <c r="G324" s="148" t="s">
        <v>32</v>
      </c>
      <c r="H324" s="148" t="s">
        <v>23</v>
      </c>
      <c r="I324" s="148">
        <v>3</v>
      </c>
      <c r="J324" s="148" t="str">
        <f>IF(I324=0,"",(VLOOKUP(I324,Cover!B$56:C$60,2,0)))</f>
        <v>Intermediate</v>
      </c>
      <c r="K324" s="15"/>
      <c r="L324" s="16"/>
      <c r="M324" s="121">
        <f>IF(J324="","",(VLOOKUP(H324,Cover!A$48:C$51,2,0)))</f>
        <v>0.5</v>
      </c>
      <c r="N324" s="119" t="str">
        <f t="shared" si="17"/>
        <v>PR.PT</v>
      </c>
    </row>
    <row r="325" spans="2:14" s="2" customFormat="1" ht="25.5" x14ac:dyDescent="0.25">
      <c r="B325" s="6">
        <v>321</v>
      </c>
      <c r="C325" s="148"/>
      <c r="D325" s="148"/>
      <c r="E325" s="148"/>
      <c r="F325" s="13" t="s">
        <v>644</v>
      </c>
      <c r="G325" s="148" t="s">
        <v>32</v>
      </c>
      <c r="H325" s="148" t="s">
        <v>23</v>
      </c>
      <c r="I325" s="148">
        <v>3</v>
      </c>
      <c r="J325" s="148" t="str">
        <f>IF(I325=0,"",(VLOOKUP(I325,Cover!B$56:C$60,2,0)))</f>
        <v>Intermediate</v>
      </c>
      <c r="K325" s="15"/>
      <c r="L325" s="16"/>
      <c r="M325" s="121">
        <f>IF(J325="","",(VLOOKUP(H325,Cover!A$48:C$51,2,0)))</f>
        <v>0.5</v>
      </c>
      <c r="N325" s="119" t="str">
        <f t="shared" si="17"/>
        <v>PR.PT</v>
      </c>
    </row>
    <row r="326" spans="2:14" s="2" customFormat="1" ht="25.5" x14ac:dyDescent="0.25">
      <c r="B326" s="6">
        <v>322</v>
      </c>
      <c r="C326" s="148"/>
      <c r="D326" s="148"/>
      <c r="E326" s="148"/>
      <c r="F326" s="13" t="s">
        <v>645</v>
      </c>
      <c r="G326" s="148" t="s">
        <v>32</v>
      </c>
      <c r="H326" s="148" t="s">
        <v>23</v>
      </c>
      <c r="I326" s="148">
        <v>3</v>
      </c>
      <c r="J326" s="148" t="str">
        <f>IF(I326=0,"",(VLOOKUP(I326,Cover!B$56:C$60,2,0)))</f>
        <v>Intermediate</v>
      </c>
      <c r="K326" s="15"/>
      <c r="L326" s="16"/>
      <c r="M326" s="121">
        <f>IF(J326="","",(VLOOKUP(H326,Cover!A$48:C$51,2,0)))</f>
        <v>0.5</v>
      </c>
      <c r="N326" s="119" t="str">
        <f t="shared" si="17"/>
        <v>PR.PT</v>
      </c>
    </row>
    <row r="327" spans="2:14" s="2" customFormat="1" ht="38.25" x14ac:dyDescent="0.25">
      <c r="B327" s="6">
        <v>323</v>
      </c>
      <c r="C327" s="148"/>
      <c r="D327" s="148"/>
      <c r="E327" s="148"/>
      <c r="F327" s="13" t="s">
        <v>646</v>
      </c>
      <c r="G327" s="148" t="s">
        <v>32</v>
      </c>
      <c r="H327" s="148" t="s">
        <v>23</v>
      </c>
      <c r="I327" s="148">
        <v>3</v>
      </c>
      <c r="J327" s="148" t="str">
        <f>IF(I327=0,"",(VLOOKUP(I327,Cover!B$56:C$60,2,0)))</f>
        <v>Intermediate</v>
      </c>
      <c r="K327" s="15"/>
      <c r="L327" s="16"/>
      <c r="M327" s="121">
        <f>IF(J327="","",(VLOOKUP(H327,Cover!A$48:C$51,2,0)))</f>
        <v>0.5</v>
      </c>
      <c r="N327" s="119" t="str">
        <f t="shared" si="17"/>
        <v>PR.PT</v>
      </c>
    </row>
    <row r="328" spans="2:14" s="2" customFormat="1" ht="25.5" x14ac:dyDescent="0.25">
      <c r="B328" s="6">
        <v>324</v>
      </c>
      <c r="C328" s="148"/>
      <c r="D328" s="148"/>
      <c r="E328" s="148"/>
      <c r="F328" s="13" t="s">
        <v>647</v>
      </c>
      <c r="G328" s="148" t="s">
        <v>32</v>
      </c>
      <c r="H328" s="148" t="s">
        <v>23</v>
      </c>
      <c r="I328" s="148">
        <v>3</v>
      </c>
      <c r="J328" s="148" t="str">
        <f>IF(I328=0,"",(VLOOKUP(I328,Cover!B$56:C$60,2,0)))</f>
        <v>Intermediate</v>
      </c>
      <c r="K328" s="15"/>
      <c r="L328" s="16"/>
      <c r="M328" s="121">
        <f>IF(J328="","",(VLOOKUP(H328,Cover!A$48:C$51,2,0)))</f>
        <v>0.5</v>
      </c>
      <c r="N328" s="119" t="str">
        <f t="shared" si="17"/>
        <v>PR.PT</v>
      </c>
    </row>
    <row r="329" spans="2:14" s="2" customFormat="1" ht="25.5" x14ac:dyDescent="0.25">
      <c r="B329" s="6">
        <v>325</v>
      </c>
      <c r="C329" s="148"/>
      <c r="D329" s="148"/>
      <c r="E329" s="148"/>
      <c r="F329" s="13" t="s">
        <v>648</v>
      </c>
      <c r="G329" s="148" t="s">
        <v>32</v>
      </c>
      <c r="H329" s="148" t="s">
        <v>23</v>
      </c>
      <c r="I329" s="148">
        <v>3</v>
      </c>
      <c r="J329" s="148" t="str">
        <f>IF(I329=0,"",(VLOOKUP(I329,Cover!B$56:C$60,2,0)))</f>
        <v>Intermediate</v>
      </c>
      <c r="K329" s="15"/>
      <c r="L329" s="16"/>
      <c r="M329" s="121">
        <f>IF(J329="","",(VLOOKUP(H329,Cover!A$48:C$51,2,0)))</f>
        <v>0.5</v>
      </c>
      <c r="N329" s="119" t="str">
        <f t="shared" si="17"/>
        <v>PR.PT</v>
      </c>
    </row>
    <row r="330" spans="2:14" s="2" customFormat="1" ht="25.5" x14ac:dyDescent="0.25">
      <c r="B330" s="6">
        <v>326</v>
      </c>
      <c r="C330" s="148"/>
      <c r="D330" s="148"/>
      <c r="E330" s="148"/>
      <c r="F330" s="13" t="s">
        <v>649</v>
      </c>
      <c r="G330" s="148" t="s">
        <v>32</v>
      </c>
      <c r="H330" s="148" t="s">
        <v>23</v>
      </c>
      <c r="I330" s="148">
        <v>3</v>
      </c>
      <c r="J330" s="148" t="str">
        <f>IF(I330=0,"",(VLOOKUP(I330,Cover!B$56:C$60,2,0)))</f>
        <v>Intermediate</v>
      </c>
      <c r="K330" s="15"/>
      <c r="L330" s="16"/>
      <c r="M330" s="121">
        <f>IF(J330="","",(VLOOKUP(H330,Cover!A$48:C$51,2,0)))</f>
        <v>0.5</v>
      </c>
      <c r="N330" s="119" t="str">
        <f t="shared" si="17"/>
        <v>PR.PT</v>
      </c>
    </row>
    <row r="331" spans="2:14" s="2" customFormat="1" ht="25.5" x14ac:dyDescent="0.25">
      <c r="B331" s="6">
        <v>327</v>
      </c>
      <c r="C331" s="148"/>
      <c r="D331" s="148"/>
      <c r="E331" s="148"/>
      <c r="F331" s="13" t="s">
        <v>1059</v>
      </c>
      <c r="G331" s="148" t="s">
        <v>32</v>
      </c>
      <c r="H331" s="148" t="s">
        <v>23</v>
      </c>
      <c r="I331" s="148">
        <v>2</v>
      </c>
      <c r="J331" s="148" t="str">
        <f>IF(I331=0,"",(VLOOKUP(I331,Cover!B$56:C$60,2,0)))</f>
        <v>Evolving</v>
      </c>
      <c r="K331" s="15"/>
      <c r="L331" s="16"/>
      <c r="M331" s="121">
        <f>IF(J331="","",(VLOOKUP(H331,Cover!A$48:C$51,2,0)))</f>
        <v>0.5</v>
      </c>
      <c r="N331" s="119" t="str">
        <f t="shared" si="17"/>
        <v>PR.PT</v>
      </c>
    </row>
    <row r="332" spans="2:14" s="2" customFormat="1" ht="12.75" x14ac:dyDescent="0.25">
      <c r="B332" s="6">
        <v>328</v>
      </c>
      <c r="C332" s="148"/>
      <c r="D332" s="148"/>
      <c r="E332" s="148"/>
      <c r="F332" s="13" t="s">
        <v>1060</v>
      </c>
      <c r="G332" s="148" t="s">
        <v>32</v>
      </c>
      <c r="H332" s="148" t="s">
        <v>23</v>
      </c>
      <c r="I332" s="148">
        <v>2</v>
      </c>
      <c r="J332" s="148" t="str">
        <f>IF(I332=0,"",(VLOOKUP(I332,Cover!B$56:C$60,2,0)))</f>
        <v>Evolving</v>
      </c>
      <c r="K332" s="15"/>
      <c r="L332" s="16"/>
      <c r="M332" s="121">
        <f>IF(J332="","",(VLOOKUP(H332,Cover!A$48:C$51,2,0)))</f>
        <v>0.5</v>
      </c>
      <c r="N332" s="119" t="str">
        <f t="shared" ref="N332:N344" si="18">IF(H332="Not_Applicable","",G332)</f>
        <v>PR.PT</v>
      </c>
    </row>
    <row r="333" spans="2:14" s="2" customFormat="1" ht="25.5" x14ac:dyDescent="0.25">
      <c r="B333" s="6">
        <v>329</v>
      </c>
      <c r="C333" s="148"/>
      <c r="D333" s="148"/>
      <c r="E333" s="148"/>
      <c r="F333" s="13" t="s">
        <v>1061</v>
      </c>
      <c r="G333" s="148" t="s">
        <v>32</v>
      </c>
      <c r="H333" s="148" t="s">
        <v>23</v>
      </c>
      <c r="I333" s="148">
        <v>2</v>
      </c>
      <c r="J333" s="148" t="str">
        <f>IF(I333=0,"",(VLOOKUP(I333,Cover!B$56:C$60,2,0)))</f>
        <v>Evolving</v>
      </c>
      <c r="K333" s="15"/>
      <c r="L333" s="16"/>
      <c r="M333" s="121">
        <f>IF(J333="","",(VLOOKUP(H333,Cover!A$48:C$51,2,0)))</f>
        <v>0.5</v>
      </c>
      <c r="N333" s="119" t="str">
        <f t="shared" si="18"/>
        <v>PR.PT</v>
      </c>
    </row>
    <row r="334" spans="2:14" s="2" customFormat="1" ht="25.5" x14ac:dyDescent="0.25">
      <c r="B334" s="6">
        <v>330</v>
      </c>
      <c r="C334" s="148"/>
      <c r="D334" s="148"/>
      <c r="E334" s="148"/>
      <c r="F334" s="13" t="s">
        <v>1062</v>
      </c>
      <c r="G334" s="148" t="s">
        <v>32</v>
      </c>
      <c r="H334" s="148" t="s">
        <v>23</v>
      </c>
      <c r="I334" s="148">
        <v>2</v>
      </c>
      <c r="J334" s="148" t="str">
        <f>IF(I334=0,"",(VLOOKUP(I334,Cover!B$56:C$60,2,0)))</f>
        <v>Evolving</v>
      </c>
      <c r="K334" s="15"/>
      <c r="L334" s="16"/>
      <c r="M334" s="121">
        <f>IF(J334="","",(VLOOKUP(H334,Cover!A$48:C$51,2,0)))</f>
        <v>0.5</v>
      </c>
      <c r="N334" s="119" t="str">
        <f t="shared" si="18"/>
        <v>PR.PT</v>
      </c>
    </row>
    <row r="335" spans="2:14" s="2" customFormat="1" ht="12.75" x14ac:dyDescent="0.25">
      <c r="B335" s="6">
        <v>331</v>
      </c>
      <c r="C335" s="148"/>
      <c r="D335" s="148"/>
      <c r="E335" s="148"/>
      <c r="F335" s="13" t="s">
        <v>1063</v>
      </c>
      <c r="G335" s="148" t="s">
        <v>32</v>
      </c>
      <c r="H335" s="148" t="s">
        <v>23</v>
      </c>
      <c r="I335" s="148">
        <v>2</v>
      </c>
      <c r="J335" s="148" t="str">
        <f>IF(I335=0,"",(VLOOKUP(I335,Cover!B$56:C$60,2,0)))</f>
        <v>Evolving</v>
      </c>
      <c r="K335" s="15"/>
      <c r="L335" s="16"/>
      <c r="M335" s="121">
        <f>IF(J335="","",(VLOOKUP(H335,Cover!A$48:C$51,2,0)))</f>
        <v>0.5</v>
      </c>
      <c r="N335" s="119" t="str">
        <f t="shared" si="18"/>
        <v>PR.PT</v>
      </c>
    </row>
    <row r="336" spans="2:14" s="2" customFormat="1" ht="12.75" x14ac:dyDescent="0.25">
      <c r="B336" s="6">
        <v>332</v>
      </c>
      <c r="C336" s="148"/>
      <c r="D336" s="148"/>
      <c r="E336" s="148"/>
      <c r="F336" s="13" t="s">
        <v>1064</v>
      </c>
      <c r="G336" s="148" t="s">
        <v>32</v>
      </c>
      <c r="H336" s="148" t="s">
        <v>23</v>
      </c>
      <c r="I336" s="148">
        <v>2</v>
      </c>
      <c r="J336" s="148" t="str">
        <f>IF(I336=0,"",(VLOOKUP(I336,Cover!B$56:C$60,2,0)))</f>
        <v>Evolving</v>
      </c>
      <c r="K336" s="15"/>
      <c r="L336" s="16"/>
      <c r="M336" s="121">
        <f>IF(J336="","",(VLOOKUP(H336,Cover!A$48:C$51,2,0)))</f>
        <v>0.5</v>
      </c>
      <c r="N336" s="119" t="str">
        <f t="shared" si="18"/>
        <v>PR.PT</v>
      </c>
    </row>
    <row r="337" spans="1:14" s="2" customFormat="1" ht="12.75" x14ac:dyDescent="0.25">
      <c r="B337" s="6">
        <v>333</v>
      </c>
      <c r="C337" s="148"/>
      <c r="D337" s="148"/>
      <c r="E337" s="148"/>
      <c r="F337" s="13" t="s">
        <v>1065</v>
      </c>
      <c r="G337" s="148" t="s">
        <v>32</v>
      </c>
      <c r="H337" s="148" t="s">
        <v>23</v>
      </c>
      <c r="I337" s="148">
        <v>2</v>
      </c>
      <c r="J337" s="148" t="str">
        <f>IF(I337=0,"",(VLOOKUP(I337,Cover!B$56:C$60,2,0)))</f>
        <v>Evolving</v>
      </c>
      <c r="K337" s="15"/>
      <c r="L337" s="16"/>
      <c r="M337" s="121">
        <f>IF(J337="","",(VLOOKUP(H337,Cover!A$48:C$51,2,0)))</f>
        <v>0.5</v>
      </c>
      <c r="N337" s="119" t="str">
        <f t="shared" si="18"/>
        <v>PR.PT</v>
      </c>
    </row>
    <row r="338" spans="1:14" s="2" customFormat="1" ht="12.75" x14ac:dyDescent="0.25">
      <c r="B338" s="6">
        <v>334</v>
      </c>
      <c r="C338" s="148"/>
      <c r="D338" s="148"/>
      <c r="E338" s="148"/>
      <c r="F338" s="13" t="s">
        <v>1066</v>
      </c>
      <c r="G338" s="148" t="s">
        <v>32</v>
      </c>
      <c r="H338" s="148" t="s">
        <v>23</v>
      </c>
      <c r="I338" s="148">
        <v>2</v>
      </c>
      <c r="J338" s="148" t="str">
        <f>IF(I338=0,"",(VLOOKUP(I338,Cover!B$56:C$60,2,0)))</f>
        <v>Evolving</v>
      </c>
      <c r="K338" s="15"/>
      <c r="L338" s="16"/>
      <c r="M338" s="121">
        <f>IF(J338="","",(VLOOKUP(H338,Cover!A$48:C$51,2,0)))</f>
        <v>0.5</v>
      </c>
      <c r="N338" s="119" t="str">
        <f t="shared" si="18"/>
        <v>PR.PT</v>
      </c>
    </row>
    <row r="339" spans="1:14" s="2" customFormat="1" ht="12.75" x14ac:dyDescent="0.25">
      <c r="B339" s="6">
        <v>335</v>
      </c>
      <c r="C339" s="148"/>
      <c r="D339" s="148"/>
      <c r="E339" s="148"/>
      <c r="F339" s="13" t="s">
        <v>1067</v>
      </c>
      <c r="G339" s="148" t="s">
        <v>32</v>
      </c>
      <c r="H339" s="148" t="s">
        <v>23</v>
      </c>
      <c r="I339" s="148">
        <v>2</v>
      </c>
      <c r="J339" s="148" t="str">
        <f>IF(I339=0,"",(VLOOKUP(I339,Cover!B$56:C$60,2,0)))</f>
        <v>Evolving</v>
      </c>
      <c r="K339" s="15"/>
      <c r="L339" s="16"/>
      <c r="M339" s="121">
        <f>IF(J339="","",(VLOOKUP(H339,Cover!A$48:C$51,2,0)))</f>
        <v>0.5</v>
      </c>
      <c r="N339" s="119" t="str">
        <f t="shared" si="18"/>
        <v>PR.PT</v>
      </c>
    </row>
    <row r="340" spans="1:14" s="2" customFormat="1" ht="25.5" x14ac:dyDescent="0.25">
      <c r="B340" s="6">
        <v>336</v>
      </c>
      <c r="C340" s="148"/>
      <c r="D340" s="148"/>
      <c r="E340" s="148"/>
      <c r="F340" s="13" t="s">
        <v>1068</v>
      </c>
      <c r="G340" s="148" t="s">
        <v>32</v>
      </c>
      <c r="H340" s="148" t="s">
        <v>23</v>
      </c>
      <c r="I340" s="148">
        <v>2</v>
      </c>
      <c r="J340" s="148" t="str">
        <f>IF(I340=0,"",(VLOOKUP(I340,Cover!B$56:C$60,2,0)))</f>
        <v>Evolving</v>
      </c>
      <c r="K340" s="15"/>
      <c r="L340" s="16"/>
      <c r="M340" s="121">
        <f>IF(J340="","",(VLOOKUP(H340,Cover!A$48:C$51,2,0)))</f>
        <v>0.5</v>
      </c>
      <c r="N340" s="119" t="str">
        <f t="shared" si="18"/>
        <v>PR.PT</v>
      </c>
    </row>
    <row r="341" spans="1:14" s="2" customFormat="1" ht="38.25" x14ac:dyDescent="0.25">
      <c r="B341" s="6">
        <v>337</v>
      </c>
      <c r="C341" s="148"/>
      <c r="D341" s="148"/>
      <c r="E341" s="148"/>
      <c r="F341" s="13" t="s">
        <v>1069</v>
      </c>
      <c r="G341" s="148" t="s">
        <v>32</v>
      </c>
      <c r="H341" s="148" t="s">
        <v>23</v>
      </c>
      <c r="I341" s="148">
        <v>2</v>
      </c>
      <c r="J341" s="148" t="str">
        <f>IF(I341=0,"",(VLOOKUP(I341,Cover!B$56:C$60,2,0)))</f>
        <v>Evolving</v>
      </c>
      <c r="K341" s="15"/>
      <c r="L341" s="16"/>
      <c r="M341" s="121">
        <f>IF(J341="","",(VLOOKUP(H341,Cover!A$48:C$51,2,0)))</f>
        <v>0.5</v>
      </c>
      <c r="N341" s="119" t="str">
        <f t="shared" si="18"/>
        <v>PR.PT</v>
      </c>
    </row>
    <row r="342" spans="1:14" s="2" customFormat="1" ht="38.25" x14ac:dyDescent="0.25">
      <c r="B342" s="6">
        <v>338</v>
      </c>
      <c r="C342" s="148"/>
      <c r="D342" s="148"/>
      <c r="E342" s="148"/>
      <c r="F342" s="13" t="s">
        <v>1070</v>
      </c>
      <c r="G342" s="148" t="s">
        <v>32</v>
      </c>
      <c r="H342" s="148" t="s">
        <v>23</v>
      </c>
      <c r="I342" s="148">
        <v>2</v>
      </c>
      <c r="J342" s="148" t="str">
        <f>IF(I342=0,"",(VLOOKUP(I342,Cover!B$56:C$60,2,0)))</f>
        <v>Evolving</v>
      </c>
      <c r="K342" s="15"/>
      <c r="L342" s="16"/>
      <c r="M342" s="121">
        <f>IF(J342="","",(VLOOKUP(H342,Cover!A$48:C$51,2,0)))</f>
        <v>0.5</v>
      </c>
      <c r="N342" s="119" t="str">
        <f t="shared" si="18"/>
        <v>PR.PT</v>
      </c>
    </row>
    <row r="343" spans="1:14" s="2" customFormat="1" ht="25.5" x14ac:dyDescent="0.25">
      <c r="B343" s="6">
        <v>339</v>
      </c>
      <c r="C343" s="24"/>
      <c r="D343" s="24"/>
      <c r="E343" s="24"/>
      <c r="F343" s="67" t="s">
        <v>1071</v>
      </c>
      <c r="G343" s="148" t="s">
        <v>32</v>
      </c>
      <c r="H343" s="148" t="s">
        <v>23</v>
      </c>
      <c r="I343" s="148">
        <v>2</v>
      </c>
      <c r="J343" s="24" t="str">
        <f>IF(I343=0,"",(VLOOKUP(I343,Cover!B$56:C$60,2,0)))</f>
        <v>Evolving</v>
      </c>
      <c r="K343" s="43"/>
      <c r="M343" s="121">
        <f>IF(J343="","",(VLOOKUP(H343,Cover!A$48:C$51,2,0)))</f>
        <v>0.5</v>
      </c>
      <c r="N343" s="119" t="str">
        <f t="shared" si="18"/>
        <v>PR.PT</v>
      </c>
    </row>
    <row r="344" spans="1:14" s="2" customFormat="1" ht="25.5" x14ac:dyDescent="0.25">
      <c r="B344" s="6">
        <v>340</v>
      </c>
      <c r="C344" s="24"/>
      <c r="D344" s="24"/>
      <c r="E344" s="24"/>
      <c r="F344" s="67" t="s">
        <v>1072</v>
      </c>
      <c r="G344" s="148" t="s">
        <v>32</v>
      </c>
      <c r="H344" s="148" t="s">
        <v>23</v>
      </c>
      <c r="I344" s="148">
        <v>2</v>
      </c>
      <c r="J344" s="24" t="str">
        <f>IF(I344=0,"",(VLOOKUP(I344,Cover!B$56:C$60,2,0)))</f>
        <v>Evolving</v>
      </c>
      <c r="K344" s="43"/>
      <c r="M344" s="121">
        <f>IF(J344="","",(VLOOKUP(H344,Cover!A$48:C$51,2,0)))</f>
        <v>0.5</v>
      </c>
      <c r="N344" s="119" t="str">
        <f t="shared" si="18"/>
        <v>PR.PT</v>
      </c>
    </row>
    <row r="345" spans="1:14" s="2" customFormat="1" ht="25.5" x14ac:dyDescent="0.25">
      <c r="A345" s="2">
        <v>19</v>
      </c>
      <c r="B345" s="6">
        <v>341</v>
      </c>
      <c r="C345" s="7"/>
      <c r="D345" s="7"/>
      <c r="E345" s="7"/>
      <c r="F345" s="8" t="s">
        <v>1073</v>
      </c>
      <c r="G345" s="148" t="s">
        <v>18</v>
      </c>
      <c r="H345" s="148" t="s">
        <v>26</v>
      </c>
      <c r="I345" s="7">
        <v>3</v>
      </c>
      <c r="J345" s="7" t="str">
        <f>IF(I345=0,"",(VLOOKUP(I345,Cover!B$56:C$60,2,0)))</f>
        <v>Intermediate</v>
      </c>
      <c r="K345" s="10"/>
      <c r="L345" s="11"/>
      <c r="M345" s="121">
        <f>IF(J345="","",(VLOOKUP(H345,Cover!A$48:C$51,2,0)))</f>
        <v>1</v>
      </c>
      <c r="N345" s="119" t="str">
        <f t="shared" ref="N345:N359" si="19">IF(H345="Not_Applicable","",G345)</f>
        <v>PR.AC</v>
      </c>
    </row>
    <row r="346" spans="1:14" s="2" customFormat="1" ht="12.75" x14ac:dyDescent="0.25">
      <c r="B346" s="6">
        <v>342</v>
      </c>
      <c r="C346" s="37"/>
      <c r="D346" s="37"/>
      <c r="E346" s="37"/>
      <c r="F346" s="35" t="s">
        <v>620</v>
      </c>
      <c r="G346" s="148" t="s">
        <v>18</v>
      </c>
      <c r="H346" s="148" t="s">
        <v>26</v>
      </c>
      <c r="I346" s="37">
        <v>3</v>
      </c>
      <c r="J346" s="37" t="str">
        <f>IF(I346=0,"",(VLOOKUP(I346,Cover!B$56:C$60,2,0)))</f>
        <v>Intermediate</v>
      </c>
      <c r="K346" s="105"/>
      <c r="L346" s="106"/>
      <c r="M346" s="121">
        <f>IF(J346="","",(VLOOKUP(H346,Cover!A$48:C$51,2,0)))</f>
        <v>1</v>
      </c>
      <c r="N346" s="119" t="str">
        <f t="shared" si="19"/>
        <v>PR.AC</v>
      </c>
    </row>
    <row r="347" spans="1:14" s="2" customFormat="1" ht="12.75" x14ac:dyDescent="0.25">
      <c r="B347" s="6">
        <v>343</v>
      </c>
      <c r="C347" s="37"/>
      <c r="D347" s="37"/>
      <c r="E347" s="37"/>
      <c r="F347" s="35" t="s">
        <v>621</v>
      </c>
      <c r="G347" s="148" t="s">
        <v>18</v>
      </c>
      <c r="H347" s="148" t="s">
        <v>26</v>
      </c>
      <c r="I347" s="37">
        <v>3</v>
      </c>
      <c r="J347" s="37" t="str">
        <f>IF(I347=0,"",(VLOOKUP(I347,Cover!B$56:C$60,2,0)))</f>
        <v>Intermediate</v>
      </c>
      <c r="K347" s="105"/>
      <c r="L347" s="106"/>
      <c r="M347" s="121">
        <f>IF(J347="","",(VLOOKUP(H347,Cover!A$48:C$51,2,0)))</f>
        <v>1</v>
      </c>
      <c r="N347" s="119" t="str">
        <f t="shared" si="19"/>
        <v>PR.AC</v>
      </c>
    </row>
    <row r="348" spans="1:14" s="2" customFormat="1" ht="12.75" x14ac:dyDescent="0.25">
      <c r="B348" s="6">
        <v>344</v>
      </c>
      <c r="C348" s="37"/>
      <c r="D348" s="37"/>
      <c r="E348" s="37"/>
      <c r="F348" s="35" t="s">
        <v>622</v>
      </c>
      <c r="G348" s="148" t="s">
        <v>18</v>
      </c>
      <c r="H348" s="148" t="s">
        <v>26</v>
      </c>
      <c r="I348" s="37">
        <v>3</v>
      </c>
      <c r="J348" s="37" t="str">
        <f>IF(I348=0,"",(VLOOKUP(I348,Cover!B$56:C$60,2,0)))</f>
        <v>Intermediate</v>
      </c>
      <c r="K348" s="105"/>
      <c r="L348" s="106"/>
      <c r="M348" s="121">
        <f>IF(J348="","",(VLOOKUP(H348,Cover!A$48:C$51,2,0)))</f>
        <v>1</v>
      </c>
      <c r="N348" s="119" t="str">
        <f t="shared" si="19"/>
        <v>PR.AC</v>
      </c>
    </row>
    <row r="349" spans="1:14" s="2" customFormat="1" ht="12.75" x14ac:dyDescent="0.25">
      <c r="B349" s="6">
        <v>345</v>
      </c>
      <c r="C349" s="37"/>
      <c r="D349" s="37"/>
      <c r="E349" s="37"/>
      <c r="F349" s="35" t="s">
        <v>623</v>
      </c>
      <c r="G349" s="148" t="s">
        <v>18</v>
      </c>
      <c r="H349" s="148" t="s">
        <v>26</v>
      </c>
      <c r="I349" s="37">
        <v>2</v>
      </c>
      <c r="J349" s="37" t="str">
        <f>IF(I349=0,"",(VLOOKUP(I349,Cover!B$56:C$60,2,0)))</f>
        <v>Evolving</v>
      </c>
      <c r="K349" s="105"/>
      <c r="L349" s="106"/>
      <c r="M349" s="121">
        <f>IF(J349="","",(VLOOKUP(H349,Cover!A$48:C$51,2,0)))</f>
        <v>1</v>
      </c>
      <c r="N349" s="119" t="str">
        <f t="shared" si="19"/>
        <v>PR.AC</v>
      </c>
    </row>
    <row r="350" spans="1:14" s="2" customFormat="1" ht="25.5" x14ac:dyDescent="0.25">
      <c r="B350" s="6">
        <v>346</v>
      </c>
      <c r="C350" s="37"/>
      <c r="D350" s="37"/>
      <c r="E350" s="37"/>
      <c r="F350" s="35" t="s">
        <v>633</v>
      </c>
      <c r="G350" s="148" t="s">
        <v>18</v>
      </c>
      <c r="H350" s="148" t="s">
        <v>26</v>
      </c>
      <c r="I350" s="37">
        <v>2</v>
      </c>
      <c r="J350" s="37" t="str">
        <f>IF(I350=0,"",(VLOOKUP(I350,Cover!B$56:C$60,2,0)))</f>
        <v>Evolving</v>
      </c>
      <c r="K350" s="105"/>
      <c r="L350" s="106"/>
      <c r="M350" s="121">
        <f>IF(J350="","",(VLOOKUP(H350,Cover!A$48:C$51,2,0)))</f>
        <v>1</v>
      </c>
      <c r="N350" s="119" t="str">
        <f t="shared" si="19"/>
        <v>PR.AC</v>
      </c>
    </row>
    <row r="351" spans="1:14" s="2" customFormat="1" ht="12.75" x14ac:dyDescent="0.25">
      <c r="B351" s="6">
        <v>347</v>
      </c>
      <c r="C351" s="37"/>
      <c r="D351" s="37"/>
      <c r="E351" s="37"/>
      <c r="F351" s="35" t="s">
        <v>710</v>
      </c>
      <c r="G351" s="148" t="s">
        <v>18</v>
      </c>
      <c r="H351" s="148" t="s">
        <v>26</v>
      </c>
      <c r="I351" s="37">
        <v>4</v>
      </c>
      <c r="J351" s="37" t="str">
        <f>IF(I351=0,"",(VLOOKUP(I351,Cover!B$56:C$60,2,0)))</f>
        <v>Advanced</v>
      </c>
      <c r="K351" s="105"/>
      <c r="L351" s="106"/>
      <c r="M351" s="121">
        <f>IF(J351="","",(VLOOKUP(H351,Cover!A$48:C$51,2,0)))</f>
        <v>1</v>
      </c>
      <c r="N351" s="119" t="str">
        <f t="shared" si="19"/>
        <v>PR.AC</v>
      </c>
    </row>
    <row r="352" spans="1:14" s="2" customFormat="1" ht="25.5" x14ac:dyDescent="0.25">
      <c r="B352" s="6">
        <v>348</v>
      </c>
      <c r="C352" s="148"/>
      <c r="D352" s="148"/>
      <c r="E352" s="148"/>
      <c r="F352" s="13" t="s">
        <v>1074</v>
      </c>
      <c r="G352" s="148" t="s">
        <v>18</v>
      </c>
      <c r="H352" s="148" t="s">
        <v>26</v>
      </c>
      <c r="I352" s="148">
        <v>3</v>
      </c>
      <c r="J352" s="148" t="str">
        <f>IF(I352=0,"",(VLOOKUP(I352,Cover!B$56:C$60,2,0)))</f>
        <v>Intermediate</v>
      </c>
      <c r="K352" s="15"/>
      <c r="L352" s="16"/>
      <c r="M352" s="121">
        <f>IF(J352="","",(VLOOKUP(H352,Cover!A$48:C$51,2,0)))</f>
        <v>1</v>
      </c>
      <c r="N352" s="119" t="str">
        <f t="shared" si="19"/>
        <v>PR.AC</v>
      </c>
    </row>
    <row r="353" spans="1:14" s="2" customFormat="1" ht="12.75" x14ac:dyDescent="0.25">
      <c r="B353" s="6">
        <v>349</v>
      </c>
      <c r="C353" s="148"/>
      <c r="D353" s="148"/>
      <c r="E353" s="148"/>
      <c r="F353" s="13" t="s">
        <v>1075</v>
      </c>
      <c r="G353" s="148" t="s">
        <v>18</v>
      </c>
      <c r="H353" s="148" t="s">
        <v>26</v>
      </c>
      <c r="I353" s="148">
        <v>4</v>
      </c>
      <c r="J353" s="148" t="str">
        <f>IF(I353=0,"",(VLOOKUP(I353,Cover!B$56:C$60,2,0)))</f>
        <v>Advanced</v>
      </c>
      <c r="K353" s="15"/>
      <c r="L353" s="16"/>
      <c r="M353" s="121">
        <f>IF(J353="","",(VLOOKUP(H353,Cover!A$48:C$51,2,0)))</f>
        <v>1</v>
      </c>
      <c r="N353" s="119" t="str">
        <f t="shared" si="19"/>
        <v>PR.AC</v>
      </c>
    </row>
    <row r="354" spans="1:14" s="2" customFormat="1" ht="25.5" x14ac:dyDescent="0.25">
      <c r="B354" s="6">
        <v>350</v>
      </c>
      <c r="C354" s="148"/>
      <c r="D354" s="148"/>
      <c r="E354" s="148"/>
      <c r="F354" s="13" t="s">
        <v>1076</v>
      </c>
      <c r="G354" s="148" t="s">
        <v>18</v>
      </c>
      <c r="H354" s="148" t="s">
        <v>26</v>
      </c>
      <c r="I354" s="148">
        <v>5</v>
      </c>
      <c r="J354" s="148" t="str">
        <f>IF(I354=0,"",(VLOOKUP(I354,Cover!B$56:C$60,2,0)))</f>
        <v>Innovative</v>
      </c>
      <c r="K354" s="15"/>
      <c r="L354" s="16"/>
      <c r="M354" s="121">
        <f>IF(J354="","",(VLOOKUP(H354,Cover!A$48:C$51,2,0)))</f>
        <v>1</v>
      </c>
      <c r="N354" s="119" t="str">
        <f t="shared" si="19"/>
        <v>PR.AC</v>
      </c>
    </row>
    <row r="355" spans="1:14" s="2" customFormat="1" ht="25.5" x14ac:dyDescent="0.25">
      <c r="B355" s="6">
        <v>351</v>
      </c>
      <c r="C355" s="148"/>
      <c r="D355" s="148"/>
      <c r="E355" s="148"/>
      <c r="F355" s="13" t="s">
        <v>1077</v>
      </c>
      <c r="G355" s="148" t="s">
        <v>18</v>
      </c>
      <c r="H355" s="148" t="s">
        <v>26</v>
      </c>
      <c r="I355" s="148">
        <v>2</v>
      </c>
      <c r="J355" s="148" t="str">
        <f>IF(I355=0,"",(VLOOKUP(I355,Cover!B$56:C$60,2,0)))</f>
        <v>Evolving</v>
      </c>
      <c r="K355" s="15"/>
      <c r="L355" s="16"/>
      <c r="M355" s="121">
        <f>IF(J355="","",(VLOOKUP(H355,Cover!A$48:C$51,2,0)))</f>
        <v>1</v>
      </c>
      <c r="N355" s="119" t="str">
        <f t="shared" si="19"/>
        <v>PR.AC</v>
      </c>
    </row>
    <row r="356" spans="1:14" s="2" customFormat="1" ht="25.5" x14ac:dyDescent="0.25">
      <c r="B356" s="6">
        <v>352</v>
      </c>
      <c r="C356" s="148"/>
      <c r="D356" s="148"/>
      <c r="E356" s="148"/>
      <c r="F356" s="13" t="s">
        <v>1078</v>
      </c>
      <c r="G356" s="148" t="s">
        <v>18</v>
      </c>
      <c r="H356" s="148" t="s">
        <v>26</v>
      </c>
      <c r="I356" s="148">
        <v>2</v>
      </c>
      <c r="J356" s="148" t="str">
        <f>IF(I356=0,"",(VLOOKUP(I356,Cover!B$56:C$60,2,0)))</f>
        <v>Evolving</v>
      </c>
      <c r="K356" s="15"/>
      <c r="L356" s="16"/>
      <c r="M356" s="121">
        <f>IF(J356="","",(VLOOKUP(H356,Cover!A$48:C$51,2,0)))</f>
        <v>1</v>
      </c>
      <c r="N356" s="119" t="str">
        <f t="shared" si="19"/>
        <v>PR.AC</v>
      </c>
    </row>
    <row r="357" spans="1:14" s="2" customFormat="1" ht="25.5" x14ac:dyDescent="0.25">
      <c r="B357" s="6">
        <v>353</v>
      </c>
      <c r="C357" s="148"/>
      <c r="D357" s="148"/>
      <c r="E357" s="148"/>
      <c r="F357" s="13" t="s">
        <v>1079</v>
      </c>
      <c r="G357" s="148" t="s">
        <v>18</v>
      </c>
      <c r="H357" s="148" t="s">
        <v>26</v>
      </c>
      <c r="I357" s="148">
        <v>2</v>
      </c>
      <c r="J357" s="148" t="str">
        <f>IF(I357=0,"",(VLOOKUP(I357,Cover!B$56:C$60,2,0)))</f>
        <v>Evolving</v>
      </c>
      <c r="K357" s="15"/>
      <c r="L357" s="16"/>
      <c r="M357" s="121">
        <f>IF(J357="","",(VLOOKUP(H357,Cover!A$48:C$51,2,0)))</f>
        <v>1</v>
      </c>
      <c r="N357" s="119" t="str">
        <f t="shared" si="19"/>
        <v>PR.AC</v>
      </c>
    </row>
    <row r="358" spans="1:14" s="2" customFormat="1" ht="51" x14ac:dyDescent="0.25">
      <c r="B358" s="6">
        <v>354</v>
      </c>
      <c r="C358" s="148"/>
      <c r="D358" s="148"/>
      <c r="E358" s="148"/>
      <c r="F358" s="13" t="s">
        <v>1080</v>
      </c>
      <c r="G358" s="148" t="s">
        <v>18</v>
      </c>
      <c r="H358" s="148" t="s">
        <v>26</v>
      </c>
      <c r="I358" s="148">
        <v>2</v>
      </c>
      <c r="J358" s="148" t="str">
        <f>IF(I358=0,"",(VLOOKUP(I358,Cover!B$56:C$60,2,0)))</f>
        <v>Evolving</v>
      </c>
      <c r="K358" s="15"/>
      <c r="L358" s="16"/>
      <c r="M358" s="121">
        <f>IF(J358="","",(VLOOKUP(H358,Cover!A$48:C$51,2,0)))</f>
        <v>1</v>
      </c>
      <c r="N358" s="119" t="str">
        <f t="shared" si="19"/>
        <v>PR.AC</v>
      </c>
    </row>
    <row r="359" spans="1:14" s="2" customFormat="1" ht="25.5" x14ac:dyDescent="0.25">
      <c r="B359" s="6">
        <v>355</v>
      </c>
      <c r="C359" s="149"/>
      <c r="D359" s="149"/>
      <c r="E359" s="149"/>
      <c r="F359" s="18" t="s">
        <v>1081</v>
      </c>
      <c r="G359" s="149" t="s">
        <v>18</v>
      </c>
      <c r="H359" s="148" t="s">
        <v>26</v>
      </c>
      <c r="I359" s="148">
        <v>2</v>
      </c>
      <c r="J359" s="149" t="str">
        <f>IF(I359=0,"",(VLOOKUP(I359,Cover!B$56:C$60,2,0)))</f>
        <v>Evolving</v>
      </c>
      <c r="K359" s="19"/>
      <c r="L359" s="20"/>
      <c r="M359" s="121">
        <f>IF(J359="","",(VLOOKUP(H359,Cover!A$48:C$51,2,0)))</f>
        <v>1</v>
      </c>
      <c r="N359" s="119" t="str">
        <f t="shared" si="19"/>
        <v>PR.AC</v>
      </c>
    </row>
    <row r="360" spans="1:14" s="2" customFormat="1" ht="12.75" x14ac:dyDescent="0.25">
      <c r="A360" s="2">
        <v>2</v>
      </c>
      <c r="B360" s="6">
        <v>356</v>
      </c>
      <c r="C360" s="7"/>
      <c r="D360" s="7"/>
      <c r="E360" s="7"/>
      <c r="F360" s="8" t="s">
        <v>1082</v>
      </c>
      <c r="G360" s="7" t="s">
        <v>27</v>
      </c>
      <c r="H360" s="148" t="s">
        <v>23</v>
      </c>
      <c r="I360" s="7">
        <v>2</v>
      </c>
      <c r="J360" s="7" t="str">
        <f>IF(I360=0,"",(VLOOKUP(I360,Cover!B$56:C$60,2,0)))</f>
        <v>Evolving</v>
      </c>
      <c r="K360" s="10"/>
      <c r="L360" s="11"/>
      <c r="M360" s="121">
        <f>IF(J360="","",(VLOOKUP(H360,Cover!A$48:C$51,2,0)))</f>
        <v>0.5</v>
      </c>
      <c r="N360" s="119" t="str">
        <f>IF(H360="Not_Applicable","",G360)</f>
        <v>PR.IP</v>
      </c>
    </row>
    <row r="361" spans="1:14" s="2" customFormat="1" ht="25.5" x14ac:dyDescent="0.25">
      <c r="B361" s="6">
        <v>357</v>
      </c>
      <c r="C361" s="148"/>
      <c r="D361" s="148"/>
      <c r="E361" s="148"/>
      <c r="F361" s="13" t="s">
        <v>1083</v>
      </c>
      <c r="G361" s="14" t="s">
        <v>27</v>
      </c>
      <c r="H361" s="148" t="s">
        <v>23</v>
      </c>
      <c r="I361" s="148">
        <v>2</v>
      </c>
      <c r="J361" s="148" t="str">
        <f>IF(I361=0,"",(VLOOKUP(I361,Cover!B$56:C$60,2,0)))</f>
        <v>Evolving</v>
      </c>
      <c r="K361" s="15"/>
      <c r="L361" s="16"/>
      <c r="M361" s="121">
        <f>IF(J361="","",(VLOOKUP(H361,Cover!A$48:C$51,2,0)))</f>
        <v>0.5</v>
      </c>
      <c r="N361" s="119" t="str">
        <f>IF(H361="Not_Applicable","",G361)</f>
        <v>PR.IP</v>
      </c>
    </row>
    <row r="362" spans="1:14" s="2" customFormat="1" ht="25.5" x14ac:dyDescent="0.25">
      <c r="B362" s="6">
        <v>358</v>
      </c>
      <c r="C362" s="60"/>
      <c r="D362" s="60"/>
      <c r="E362" s="60"/>
      <c r="F362" s="61" t="s">
        <v>1084</v>
      </c>
      <c r="G362" s="14" t="s">
        <v>27</v>
      </c>
      <c r="H362" s="148" t="s">
        <v>23</v>
      </c>
      <c r="I362" s="60">
        <v>3</v>
      </c>
      <c r="J362" s="60" t="str">
        <f>IF(I362=0,"",(VLOOKUP(I362,Cover!B$56:C$60,2,0)))</f>
        <v>Intermediate</v>
      </c>
      <c r="K362" s="62"/>
      <c r="L362" s="63"/>
      <c r="M362" s="121">
        <f>IF(J362="","",(VLOOKUP(H362,Cover!A$48:C$51,2,0)))</f>
        <v>0.5</v>
      </c>
      <c r="N362" s="119" t="str">
        <f>IF(H362="Not_Applicable","",G362)</f>
        <v>PR.IP</v>
      </c>
    </row>
    <row r="363" spans="1:14" s="2" customFormat="1" ht="25.5" x14ac:dyDescent="0.25">
      <c r="B363" s="6">
        <v>359</v>
      </c>
      <c r="C363" s="149"/>
      <c r="D363" s="149"/>
      <c r="E363" s="149"/>
      <c r="F363" s="18" t="s">
        <v>1085</v>
      </c>
      <c r="G363" s="149" t="s">
        <v>27</v>
      </c>
      <c r="H363" s="148" t="s">
        <v>23</v>
      </c>
      <c r="I363" s="149">
        <v>3</v>
      </c>
      <c r="J363" s="149" t="str">
        <f>IF(I363=0,"",(VLOOKUP(I363,Cover!B$56:C$60,2,0)))</f>
        <v>Intermediate</v>
      </c>
      <c r="K363" s="19"/>
      <c r="L363" s="20"/>
      <c r="M363" s="121">
        <f>IF(J363="","",(VLOOKUP(H363,Cover!A$48:C$51,2,0)))</f>
        <v>0.5</v>
      </c>
      <c r="N363" s="119" t="str">
        <f>IF(H363="Not_Applicable","",G363)</f>
        <v>PR.IP</v>
      </c>
    </row>
    <row r="364" spans="1:14" s="2" customFormat="1" ht="12.75" x14ac:dyDescent="0.25">
      <c r="A364" s="2">
        <v>21</v>
      </c>
      <c r="B364" s="6">
        <v>360</v>
      </c>
      <c r="C364" s="7"/>
      <c r="D364" s="9"/>
      <c r="E364" s="7"/>
      <c r="F364" s="8" t="s">
        <v>1086</v>
      </c>
      <c r="G364" s="148" t="s">
        <v>18</v>
      </c>
      <c r="H364" s="148" t="s">
        <v>23</v>
      </c>
      <c r="I364" s="7">
        <v>2</v>
      </c>
      <c r="J364" s="7" t="str">
        <f>IF(I364=0,"",(VLOOKUP(I364,Cover!B$56:C$60,2,0)))</f>
        <v>Evolving</v>
      </c>
      <c r="K364" s="10"/>
      <c r="L364" s="11"/>
      <c r="M364" s="121">
        <f>IF(J364="","",(VLOOKUP(H364,Cover!A$48:C$51,2,0)))</f>
        <v>0.5</v>
      </c>
      <c r="N364" s="119" t="str">
        <f t="shared" ref="N364:N383" si="20">IF(H364="Not_Applicable","",G364)</f>
        <v>PR.AC</v>
      </c>
    </row>
    <row r="365" spans="1:14" s="2" customFormat="1" ht="12.75" x14ac:dyDescent="0.25">
      <c r="B365" s="6">
        <v>361</v>
      </c>
      <c r="C365" s="37"/>
      <c r="D365" s="36"/>
      <c r="E365" s="37"/>
      <c r="F365" s="35" t="s">
        <v>1087</v>
      </c>
      <c r="G365" s="148" t="s">
        <v>18</v>
      </c>
      <c r="H365" s="148" t="s">
        <v>23</v>
      </c>
      <c r="I365" s="37">
        <v>3</v>
      </c>
      <c r="J365" s="37" t="str">
        <f>IF(I365=0,"",(VLOOKUP(I365,Cover!B$56:C$60,2,0)))</f>
        <v>Intermediate</v>
      </c>
      <c r="K365" s="105"/>
      <c r="L365" s="106"/>
      <c r="M365" s="121">
        <f>IF(J365="","",(VLOOKUP(H365,Cover!A$48:C$51,2,0)))</f>
        <v>0.5</v>
      </c>
      <c r="N365" s="119" t="str">
        <f t="shared" si="20"/>
        <v>PR.AC</v>
      </c>
    </row>
    <row r="366" spans="1:14" s="2" customFormat="1" ht="25.5" x14ac:dyDescent="0.25">
      <c r="B366" s="6">
        <v>362</v>
      </c>
      <c r="C366" s="37"/>
      <c r="D366" s="36"/>
      <c r="E366" s="37"/>
      <c r="F366" s="35" t="s">
        <v>531</v>
      </c>
      <c r="G366" s="148" t="s">
        <v>18</v>
      </c>
      <c r="H366" s="148" t="s">
        <v>23</v>
      </c>
      <c r="I366" s="37">
        <v>2</v>
      </c>
      <c r="J366" s="37" t="str">
        <f>IF(I366=0,"",(VLOOKUP(I366,Cover!B$56:C$60,2,0)))</f>
        <v>Evolving</v>
      </c>
      <c r="K366" s="105"/>
      <c r="L366" s="106"/>
      <c r="M366" s="121">
        <f>IF(J366="","",(VLOOKUP(H366,Cover!A$48:C$51,2,0)))</f>
        <v>0.5</v>
      </c>
      <c r="N366" s="119" t="str">
        <f t="shared" si="20"/>
        <v>PR.AC</v>
      </c>
    </row>
    <row r="367" spans="1:14" s="2" customFormat="1" ht="12.75" x14ac:dyDescent="0.25">
      <c r="B367" s="6">
        <v>363</v>
      </c>
      <c r="C367" s="37"/>
      <c r="D367" s="36"/>
      <c r="E367" s="37"/>
      <c r="F367" s="35" t="s">
        <v>532</v>
      </c>
      <c r="G367" s="148" t="s">
        <v>32</v>
      </c>
      <c r="H367" s="148" t="s">
        <v>23</v>
      </c>
      <c r="I367" s="37">
        <v>3</v>
      </c>
      <c r="J367" s="37" t="str">
        <f>IF(I367=0,"",(VLOOKUP(I367,Cover!B$56:C$60,2,0)))</f>
        <v>Intermediate</v>
      </c>
      <c r="K367" s="105"/>
      <c r="L367" s="106"/>
      <c r="M367" s="121">
        <f>IF(J367="","",(VLOOKUP(H367,Cover!A$48:C$51,2,0)))</f>
        <v>0.5</v>
      </c>
      <c r="N367" s="119" t="str">
        <f t="shared" si="20"/>
        <v>PR.PT</v>
      </c>
    </row>
    <row r="368" spans="1:14" s="2" customFormat="1" ht="25.5" x14ac:dyDescent="0.25">
      <c r="B368" s="6">
        <v>364</v>
      </c>
      <c r="C368" s="37"/>
      <c r="D368" s="36"/>
      <c r="E368" s="37"/>
      <c r="F368" s="35" t="s">
        <v>538</v>
      </c>
      <c r="G368" s="148" t="s">
        <v>32</v>
      </c>
      <c r="H368" s="148" t="s">
        <v>23</v>
      </c>
      <c r="I368" s="37">
        <v>2</v>
      </c>
      <c r="J368" s="37" t="str">
        <f>IF(I368=0,"",(VLOOKUP(I368,Cover!B$56:C$60,2,0)))</f>
        <v>Evolving</v>
      </c>
      <c r="K368" s="105"/>
      <c r="L368" s="106"/>
      <c r="M368" s="121">
        <f>IF(J368="","",(VLOOKUP(H368,Cover!A$48:C$51,2,0)))</f>
        <v>0.5</v>
      </c>
      <c r="N368" s="119" t="str">
        <f t="shared" si="20"/>
        <v>PR.PT</v>
      </c>
    </row>
    <row r="369" spans="1:14" s="2" customFormat="1" ht="12.75" x14ac:dyDescent="0.25">
      <c r="B369" s="6">
        <v>365</v>
      </c>
      <c r="C369" s="37"/>
      <c r="D369" s="36"/>
      <c r="E369" s="37"/>
      <c r="F369" s="35" t="s">
        <v>549</v>
      </c>
      <c r="G369" s="148" t="s">
        <v>32</v>
      </c>
      <c r="H369" s="148" t="s">
        <v>23</v>
      </c>
      <c r="I369" s="37">
        <v>2</v>
      </c>
      <c r="J369" s="37" t="str">
        <f>IF(I369=0,"",(VLOOKUP(I369,Cover!B$56:C$60,2,0)))</f>
        <v>Evolving</v>
      </c>
      <c r="K369" s="105"/>
      <c r="L369" s="106"/>
      <c r="M369" s="121">
        <f>IF(J369="","",(VLOOKUP(H369,Cover!A$48:C$51,2,0)))</f>
        <v>0.5</v>
      </c>
      <c r="N369" s="119" t="str">
        <f t="shared" si="20"/>
        <v>PR.PT</v>
      </c>
    </row>
    <row r="370" spans="1:14" s="2" customFormat="1" ht="12.75" x14ac:dyDescent="0.25">
      <c r="B370" s="6">
        <v>366</v>
      </c>
      <c r="C370" s="37"/>
      <c r="D370" s="36"/>
      <c r="E370" s="37"/>
      <c r="F370" s="35" t="s">
        <v>551</v>
      </c>
      <c r="G370" s="148" t="s">
        <v>32</v>
      </c>
      <c r="H370" s="148" t="s">
        <v>23</v>
      </c>
      <c r="I370" s="37">
        <v>2</v>
      </c>
      <c r="J370" s="37" t="str">
        <f>IF(I370=0,"",(VLOOKUP(I370,Cover!B$56:C$60,2,0)))</f>
        <v>Evolving</v>
      </c>
      <c r="K370" s="105"/>
      <c r="L370" s="106"/>
      <c r="M370" s="121">
        <f>IF(J370="","",(VLOOKUP(H370,Cover!A$48:C$51,2,0)))</f>
        <v>0.5</v>
      </c>
      <c r="N370" s="119" t="str">
        <f t="shared" si="20"/>
        <v>PR.PT</v>
      </c>
    </row>
    <row r="371" spans="1:14" s="2" customFormat="1" ht="25.5" x14ac:dyDescent="0.25">
      <c r="B371" s="6">
        <v>367</v>
      </c>
      <c r="C371" s="37"/>
      <c r="D371" s="36"/>
      <c r="E371" s="37"/>
      <c r="F371" s="35" t="s">
        <v>554</v>
      </c>
      <c r="G371" s="148" t="s">
        <v>32</v>
      </c>
      <c r="H371" s="148" t="s">
        <v>23</v>
      </c>
      <c r="I371" s="37">
        <v>2</v>
      </c>
      <c r="J371" s="37" t="str">
        <f>IF(I371=0,"",(VLOOKUP(I371,Cover!B$56:C$60,2,0)))</f>
        <v>Evolving</v>
      </c>
      <c r="K371" s="105"/>
      <c r="L371" s="106"/>
      <c r="M371" s="121">
        <f>IF(J371="","",(VLOOKUP(H371,Cover!A$48:C$51,2,0)))</f>
        <v>0.5</v>
      </c>
      <c r="N371" s="119" t="str">
        <f t="shared" si="20"/>
        <v>PR.PT</v>
      </c>
    </row>
    <row r="372" spans="1:14" s="2" customFormat="1" ht="12.75" x14ac:dyDescent="0.25">
      <c r="B372" s="6">
        <v>368</v>
      </c>
      <c r="C372" s="37"/>
      <c r="D372" s="36"/>
      <c r="E372" s="37"/>
      <c r="F372" s="35" t="s">
        <v>748</v>
      </c>
      <c r="G372" s="148" t="s">
        <v>32</v>
      </c>
      <c r="H372" s="148" t="s">
        <v>23</v>
      </c>
      <c r="I372" s="37">
        <v>2</v>
      </c>
      <c r="J372" s="37" t="str">
        <f>IF(I372=0,"",(VLOOKUP(I372,Cover!B$56:C$60,2,0)))</f>
        <v>Evolving</v>
      </c>
      <c r="K372" s="105"/>
      <c r="L372" s="106"/>
      <c r="M372" s="121">
        <f>IF(J372="","",(VLOOKUP(H372,Cover!A$48:C$51,2,0)))</f>
        <v>0.5</v>
      </c>
      <c r="N372" s="119" t="str">
        <f t="shared" si="20"/>
        <v>PR.PT</v>
      </c>
    </row>
    <row r="373" spans="1:14" s="2" customFormat="1" ht="25.5" x14ac:dyDescent="0.25">
      <c r="B373" s="6">
        <v>369</v>
      </c>
      <c r="C373" s="37"/>
      <c r="D373" s="36"/>
      <c r="E373" s="37"/>
      <c r="F373" s="35" t="s">
        <v>749</v>
      </c>
      <c r="G373" s="148" t="s">
        <v>18</v>
      </c>
      <c r="H373" s="148" t="s">
        <v>23</v>
      </c>
      <c r="I373" s="37">
        <v>2</v>
      </c>
      <c r="J373" s="37" t="str">
        <f>IF(I373=0,"",(VLOOKUP(I373,Cover!B$56:C$60,2,0)))</f>
        <v>Evolving</v>
      </c>
      <c r="K373" s="105"/>
      <c r="L373" s="106"/>
      <c r="M373" s="121">
        <f>IF(J373="","",(VLOOKUP(H373,Cover!A$48:C$51,2,0)))</f>
        <v>0.5</v>
      </c>
      <c r="N373" s="119" t="str">
        <f t="shared" si="20"/>
        <v>PR.AC</v>
      </c>
    </row>
    <row r="374" spans="1:14" s="2" customFormat="1" ht="12.75" x14ac:dyDescent="0.25">
      <c r="B374" s="6">
        <v>370</v>
      </c>
      <c r="C374" s="37"/>
      <c r="D374" s="36"/>
      <c r="E374" s="37"/>
      <c r="F374" s="35" t="s">
        <v>750</v>
      </c>
      <c r="G374" s="148" t="s">
        <v>32</v>
      </c>
      <c r="H374" s="148" t="s">
        <v>23</v>
      </c>
      <c r="I374" s="37">
        <v>2</v>
      </c>
      <c r="J374" s="37" t="str">
        <f>IF(I374=0,"",(VLOOKUP(I374,Cover!B$56:C$60,2,0)))</f>
        <v>Evolving</v>
      </c>
      <c r="K374" s="105"/>
      <c r="L374" s="106"/>
      <c r="M374" s="121">
        <f>IF(J374="","",(VLOOKUP(H374,Cover!A$48:C$51,2,0)))</f>
        <v>0.5</v>
      </c>
      <c r="N374" s="119" t="str">
        <f t="shared" si="20"/>
        <v>PR.PT</v>
      </c>
    </row>
    <row r="375" spans="1:14" s="2" customFormat="1" ht="38.25" x14ac:dyDescent="0.25">
      <c r="B375" s="6">
        <v>371</v>
      </c>
      <c r="C375" s="37"/>
      <c r="D375" s="36"/>
      <c r="E375" s="37"/>
      <c r="F375" s="8" t="s">
        <v>1088</v>
      </c>
      <c r="G375" s="148" t="s">
        <v>32</v>
      </c>
      <c r="H375" s="148" t="s">
        <v>23</v>
      </c>
      <c r="I375" s="37">
        <v>2</v>
      </c>
      <c r="J375" s="37" t="str">
        <f>IF(I375=0,"",(VLOOKUP(I375,Cover!B$56:C$60,2,0)))</f>
        <v>Evolving</v>
      </c>
      <c r="K375" s="105"/>
      <c r="L375" s="106"/>
      <c r="M375" s="121">
        <f>IF(J375="","",(VLOOKUP(H375,Cover!A$48:C$51,2,0)))</f>
        <v>0.5</v>
      </c>
      <c r="N375" s="119" t="str">
        <f t="shared" si="20"/>
        <v>PR.PT</v>
      </c>
    </row>
    <row r="376" spans="1:14" s="2" customFormat="1" ht="25.5" x14ac:dyDescent="0.25">
      <c r="B376" s="6">
        <v>372</v>
      </c>
      <c r="C376" s="148"/>
      <c r="D376" s="14"/>
      <c r="E376" s="148"/>
      <c r="F376" s="13" t="s">
        <v>1089</v>
      </c>
      <c r="G376" s="148" t="s">
        <v>32</v>
      </c>
      <c r="H376" s="148" t="s">
        <v>23</v>
      </c>
      <c r="I376" s="37">
        <v>2</v>
      </c>
      <c r="J376" s="148" t="str">
        <f>IF(I376=0,"",(VLOOKUP(I376,Cover!B$56:C$60,2,0)))</f>
        <v>Evolving</v>
      </c>
      <c r="K376" s="15"/>
      <c r="L376" s="16"/>
      <c r="M376" s="121">
        <f>IF(J376="","",(VLOOKUP(H376,Cover!A$48:C$51,2,0)))</f>
        <v>0.5</v>
      </c>
      <c r="N376" s="119" t="str">
        <f t="shared" si="20"/>
        <v>PR.PT</v>
      </c>
    </row>
    <row r="377" spans="1:14" s="2" customFormat="1" ht="25.5" x14ac:dyDescent="0.25">
      <c r="B377" s="6">
        <v>373</v>
      </c>
      <c r="C377" s="148"/>
      <c r="D377" s="14"/>
      <c r="E377" s="148"/>
      <c r="F377" s="13" t="s">
        <v>1090</v>
      </c>
      <c r="G377" s="148" t="s">
        <v>32</v>
      </c>
      <c r="H377" s="148" t="s">
        <v>23</v>
      </c>
      <c r="I377" s="37">
        <v>2</v>
      </c>
      <c r="J377" s="148" t="str">
        <f>IF(I377=0,"",(VLOOKUP(I377,Cover!B$56:C$60,2,0)))</f>
        <v>Evolving</v>
      </c>
      <c r="K377" s="15"/>
      <c r="L377" s="16"/>
      <c r="M377" s="121">
        <f>IF(J377="","",(VLOOKUP(H377,Cover!A$48:C$51,2,0)))</f>
        <v>0.5</v>
      </c>
      <c r="N377" s="119" t="str">
        <f t="shared" si="20"/>
        <v>PR.PT</v>
      </c>
    </row>
    <row r="378" spans="1:14" s="2" customFormat="1" ht="12.75" x14ac:dyDescent="0.25">
      <c r="B378" s="6">
        <v>374</v>
      </c>
      <c r="C378" s="148"/>
      <c r="D378" s="14"/>
      <c r="E378" s="148"/>
      <c r="F378" s="13" t="s">
        <v>1091</v>
      </c>
      <c r="G378" s="148" t="s">
        <v>32</v>
      </c>
      <c r="H378" s="148" t="s">
        <v>23</v>
      </c>
      <c r="I378" s="37">
        <v>2</v>
      </c>
      <c r="J378" s="148" t="str">
        <f>IF(I378=0,"",(VLOOKUP(I378,Cover!B$56:C$60,2,0)))</f>
        <v>Evolving</v>
      </c>
      <c r="K378" s="15"/>
      <c r="L378" s="16"/>
      <c r="M378" s="121">
        <f>IF(J378="","",(VLOOKUP(H378,Cover!A$48:C$51,2,0)))</f>
        <v>0.5</v>
      </c>
      <c r="N378" s="119" t="str">
        <f t="shared" si="20"/>
        <v>PR.PT</v>
      </c>
    </row>
    <row r="379" spans="1:14" s="2" customFormat="1" ht="38.25" x14ac:dyDescent="0.25">
      <c r="B379" s="6">
        <v>375</v>
      </c>
      <c r="C379" s="148"/>
      <c r="D379" s="14"/>
      <c r="E379" s="148"/>
      <c r="F379" s="13" t="s">
        <v>701</v>
      </c>
      <c r="G379" s="148" t="s">
        <v>32</v>
      </c>
      <c r="H379" s="148" t="s">
        <v>23</v>
      </c>
      <c r="I379" s="37">
        <v>2</v>
      </c>
      <c r="J379" s="148" t="str">
        <f>IF(I379=0,"",(VLOOKUP(I379,Cover!B$56:C$60,2,0)))</f>
        <v>Evolving</v>
      </c>
      <c r="K379" s="15"/>
      <c r="L379" s="16"/>
      <c r="M379" s="121">
        <f>IF(J379="","",(VLOOKUP(H379,Cover!A$48:C$51,2,0)))</f>
        <v>0.5</v>
      </c>
      <c r="N379" s="119" t="str">
        <f t="shared" si="20"/>
        <v>PR.PT</v>
      </c>
    </row>
    <row r="380" spans="1:14" s="2" customFormat="1" ht="25.5" x14ac:dyDescent="0.25">
      <c r="B380" s="6">
        <v>376</v>
      </c>
      <c r="C380" s="148"/>
      <c r="D380" s="14"/>
      <c r="E380" s="148"/>
      <c r="F380" s="13" t="s">
        <v>1092</v>
      </c>
      <c r="G380" s="148" t="s">
        <v>32</v>
      </c>
      <c r="H380" s="148" t="s">
        <v>23</v>
      </c>
      <c r="I380" s="37">
        <v>2</v>
      </c>
      <c r="J380" s="148" t="str">
        <f>IF(I380=0,"",(VLOOKUP(I380,Cover!B$56:C$60,2,0)))</f>
        <v>Evolving</v>
      </c>
      <c r="K380" s="15"/>
      <c r="L380" s="16"/>
      <c r="M380" s="121">
        <f>IF(J380="","",(VLOOKUP(H380,Cover!A$48:C$51,2,0)))</f>
        <v>0.5</v>
      </c>
      <c r="N380" s="119" t="str">
        <f t="shared" si="20"/>
        <v>PR.PT</v>
      </c>
    </row>
    <row r="381" spans="1:14" s="2" customFormat="1" ht="25.5" x14ac:dyDescent="0.25">
      <c r="B381" s="6">
        <v>377</v>
      </c>
      <c r="C381" s="148"/>
      <c r="D381" s="14"/>
      <c r="E381" s="148"/>
      <c r="F381" s="13" t="s">
        <v>1093</v>
      </c>
      <c r="G381" s="148" t="s">
        <v>32</v>
      </c>
      <c r="H381" s="148" t="s">
        <v>23</v>
      </c>
      <c r="I381" s="37">
        <v>2</v>
      </c>
      <c r="J381" s="148" t="str">
        <f>IF(I381=0,"",(VLOOKUP(I381,Cover!B$56:C$60,2,0)))</f>
        <v>Evolving</v>
      </c>
      <c r="K381" s="15"/>
      <c r="L381" s="16"/>
      <c r="M381" s="121">
        <f>IF(J381="","",(VLOOKUP(H381,Cover!A$48:C$51,2,0)))</f>
        <v>0.5</v>
      </c>
      <c r="N381" s="119" t="str">
        <f t="shared" si="20"/>
        <v>PR.PT</v>
      </c>
    </row>
    <row r="382" spans="1:14" s="2" customFormat="1" ht="25.5" x14ac:dyDescent="0.25">
      <c r="B382" s="6">
        <v>378</v>
      </c>
      <c r="C382" s="148"/>
      <c r="D382" s="14"/>
      <c r="E382" s="148"/>
      <c r="F382" s="13" t="s">
        <v>1094</v>
      </c>
      <c r="G382" s="148" t="s">
        <v>32</v>
      </c>
      <c r="H382" s="148" t="s">
        <v>23</v>
      </c>
      <c r="I382" s="37">
        <v>2</v>
      </c>
      <c r="J382" s="148" t="str">
        <f>IF(I382=0,"",(VLOOKUP(I382,Cover!B$56:C$60,2,0)))</f>
        <v>Evolving</v>
      </c>
      <c r="K382" s="15"/>
      <c r="L382" s="16"/>
      <c r="M382" s="121">
        <f>IF(J382="","",(VLOOKUP(H382,Cover!A$48:C$51,2,0)))</f>
        <v>0.5</v>
      </c>
      <c r="N382" s="119" t="str">
        <f t="shared" si="20"/>
        <v>PR.PT</v>
      </c>
    </row>
    <row r="383" spans="1:14" s="2" customFormat="1" ht="12.75" x14ac:dyDescent="0.25">
      <c r="B383" s="6">
        <v>379</v>
      </c>
      <c r="C383" s="149"/>
      <c r="D383" s="32"/>
      <c r="E383" s="149"/>
      <c r="F383" s="18" t="s">
        <v>1095</v>
      </c>
      <c r="G383" s="148" t="s">
        <v>32</v>
      </c>
      <c r="H383" s="148" t="s">
        <v>23</v>
      </c>
      <c r="I383" s="37">
        <v>2</v>
      </c>
      <c r="J383" s="149" t="str">
        <f>IF(I383=0,"",(VLOOKUP(I383,Cover!B$56:C$60,2,0)))</f>
        <v>Evolving</v>
      </c>
      <c r="K383" s="19"/>
      <c r="L383" s="20"/>
      <c r="M383" s="121">
        <f>IF(J383="","",(VLOOKUP(H383,Cover!A$48:C$51,2,0)))</f>
        <v>0.5</v>
      </c>
      <c r="N383" s="119" t="str">
        <f t="shared" si="20"/>
        <v>PR.PT</v>
      </c>
    </row>
    <row r="384" spans="1:14" s="2" customFormat="1" ht="12.75" x14ac:dyDescent="0.25">
      <c r="A384" s="2">
        <v>22</v>
      </c>
      <c r="B384" s="6">
        <v>380</v>
      </c>
      <c r="C384" s="7"/>
      <c r="D384" s="7"/>
      <c r="E384" s="7"/>
      <c r="F384" s="8" t="s">
        <v>1096</v>
      </c>
      <c r="G384" s="9" t="s">
        <v>18</v>
      </c>
      <c r="H384" s="148" t="s">
        <v>23</v>
      </c>
      <c r="I384" s="7">
        <v>2</v>
      </c>
      <c r="J384" s="7" t="str">
        <f>IF(I384=0,"",(VLOOKUP(I384,Cover!B$56:C$60,2,0)))</f>
        <v>Evolving</v>
      </c>
      <c r="K384" s="10"/>
      <c r="L384" s="11"/>
      <c r="M384" s="121">
        <f>IF(J384="","",(VLOOKUP(H384,Cover!A$48:C$51,2,0)))</f>
        <v>0.5</v>
      </c>
      <c r="N384" s="119" t="str">
        <f t="shared" ref="N384:N402" si="21">IF(H384="Not_Applicable","",G384)</f>
        <v>PR.AC</v>
      </c>
    </row>
    <row r="385" spans="2:14" s="2" customFormat="1" ht="25.5" x14ac:dyDescent="0.25">
      <c r="B385" s="6">
        <v>381</v>
      </c>
      <c r="C385" s="148"/>
      <c r="D385" s="148"/>
      <c r="E385" s="148"/>
      <c r="F385" s="13" t="s">
        <v>1097</v>
      </c>
      <c r="G385" s="148" t="s">
        <v>18</v>
      </c>
      <c r="H385" s="148" t="s">
        <v>26</v>
      </c>
      <c r="I385" s="148">
        <v>3</v>
      </c>
      <c r="J385" s="148" t="str">
        <f>IF(I385=0,"",(VLOOKUP(I385,Cover!B$56:C$60,2,0)))</f>
        <v>Intermediate</v>
      </c>
      <c r="K385" s="15"/>
      <c r="L385" s="16"/>
      <c r="M385" s="121">
        <f>IF(J385="","",(VLOOKUP(H385,Cover!A$48:C$51,2,0)))</f>
        <v>1</v>
      </c>
      <c r="N385" s="119" t="str">
        <f t="shared" si="21"/>
        <v>PR.AC</v>
      </c>
    </row>
    <row r="386" spans="2:14" s="2" customFormat="1" ht="12.75" x14ac:dyDescent="0.25">
      <c r="B386" s="6">
        <v>382</v>
      </c>
      <c r="C386" s="148"/>
      <c r="D386" s="148"/>
      <c r="E386" s="148"/>
      <c r="F386" s="13" t="s">
        <v>1098</v>
      </c>
      <c r="G386" s="148" t="s">
        <v>18</v>
      </c>
      <c r="H386" s="148" t="s">
        <v>26</v>
      </c>
      <c r="I386" s="148">
        <v>4</v>
      </c>
      <c r="J386" s="148" t="str">
        <f>IF(I386=0,"",(VLOOKUP(I386,Cover!B$56:C$60,2,0)))</f>
        <v>Advanced</v>
      </c>
      <c r="K386" s="15"/>
      <c r="L386" s="16"/>
      <c r="M386" s="121">
        <f>IF(J386="","",(VLOOKUP(H386,Cover!A$48:C$51,2,0)))</f>
        <v>1</v>
      </c>
      <c r="N386" s="119" t="str">
        <f t="shared" si="21"/>
        <v>PR.AC</v>
      </c>
    </row>
    <row r="387" spans="2:14" s="2" customFormat="1" ht="25.5" x14ac:dyDescent="0.25">
      <c r="B387" s="6">
        <v>383</v>
      </c>
      <c r="C387" s="148"/>
      <c r="D387" s="148"/>
      <c r="E387" s="148"/>
      <c r="F387" s="13" t="s">
        <v>732</v>
      </c>
      <c r="G387" s="148" t="s">
        <v>18</v>
      </c>
      <c r="H387" s="148" t="s">
        <v>26</v>
      </c>
      <c r="I387" s="148">
        <v>4</v>
      </c>
      <c r="J387" s="148" t="str">
        <f>IF(I387=0,"",(VLOOKUP(I387,Cover!B$56:C$60,2,0)))</f>
        <v>Advanced</v>
      </c>
      <c r="K387" s="15"/>
      <c r="L387" s="16"/>
      <c r="M387" s="121">
        <f>IF(J387="","",(VLOOKUP(H387,Cover!A$48:C$51,2,0)))</f>
        <v>1</v>
      </c>
      <c r="N387" s="119" t="str">
        <f t="shared" si="21"/>
        <v>PR.AC</v>
      </c>
    </row>
    <row r="388" spans="2:14" s="2" customFormat="1" ht="24" customHeight="1" x14ac:dyDescent="0.25">
      <c r="B388" s="6">
        <v>384</v>
      </c>
      <c r="C388" s="148"/>
      <c r="D388" s="148"/>
      <c r="E388" s="148"/>
      <c r="F388" s="143" t="s">
        <v>1099</v>
      </c>
      <c r="G388" s="148" t="s">
        <v>18</v>
      </c>
      <c r="H388" s="148" t="s">
        <v>26</v>
      </c>
      <c r="I388" s="148">
        <v>4</v>
      </c>
      <c r="J388" s="148" t="str">
        <f>IF(I388=0,"",(VLOOKUP(I388,Cover!B$56:C$60,2,0)))</f>
        <v>Advanced</v>
      </c>
      <c r="K388" s="15"/>
      <c r="L388" s="16"/>
      <c r="M388" s="121">
        <f>IF(J388="","",(VLOOKUP(H388,Cover!A$48:C$51,2,0)))</f>
        <v>1</v>
      </c>
      <c r="N388" s="119" t="str">
        <f t="shared" si="21"/>
        <v>PR.AC</v>
      </c>
    </row>
    <row r="389" spans="2:14" s="2" customFormat="1" ht="25.5" x14ac:dyDescent="0.25">
      <c r="B389" s="6">
        <v>385</v>
      </c>
      <c r="C389" s="148"/>
      <c r="D389" s="148"/>
      <c r="E389" s="148"/>
      <c r="F389" s="13" t="s">
        <v>1100</v>
      </c>
      <c r="G389" s="148" t="s">
        <v>18</v>
      </c>
      <c r="H389" s="148" t="s">
        <v>26</v>
      </c>
      <c r="I389" s="148">
        <v>4</v>
      </c>
      <c r="J389" s="148" t="str">
        <f>IF(I389=0,"",(VLOOKUP(I389,Cover!B$56:C$60,2,0)))</f>
        <v>Advanced</v>
      </c>
      <c r="K389" s="15"/>
      <c r="L389" s="16"/>
      <c r="M389" s="121">
        <f>IF(J389="","",(VLOOKUP(H389,Cover!A$48:C$51,2,0)))</f>
        <v>1</v>
      </c>
      <c r="N389" s="119" t="str">
        <f t="shared" si="21"/>
        <v>PR.AC</v>
      </c>
    </row>
    <row r="390" spans="2:14" s="2" customFormat="1" ht="12.75" x14ac:dyDescent="0.25">
      <c r="B390" s="6">
        <v>386</v>
      </c>
      <c r="C390" s="148"/>
      <c r="D390" s="148"/>
      <c r="E390" s="148"/>
      <c r="F390" s="13" t="s">
        <v>1101</v>
      </c>
      <c r="G390" s="148" t="s">
        <v>18</v>
      </c>
      <c r="H390" s="148" t="s">
        <v>26</v>
      </c>
      <c r="I390" s="148">
        <v>4</v>
      </c>
      <c r="J390" s="148" t="str">
        <f>IF(I390=0,"",(VLOOKUP(I390,Cover!B$56:C$60,2,0)))</f>
        <v>Advanced</v>
      </c>
      <c r="K390" s="15"/>
      <c r="L390" s="16"/>
      <c r="M390" s="121">
        <f>IF(J390="","",(VLOOKUP(H390,Cover!A$48:C$51,2,0)))</f>
        <v>1</v>
      </c>
      <c r="N390" s="119" t="str">
        <f t="shared" si="21"/>
        <v>PR.AC</v>
      </c>
    </row>
    <row r="391" spans="2:14" s="2" customFormat="1" ht="25.5" x14ac:dyDescent="0.25">
      <c r="B391" s="6">
        <v>387</v>
      </c>
      <c r="C391" s="148"/>
      <c r="D391" s="148"/>
      <c r="E391" s="148"/>
      <c r="F391" s="13" t="s">
        <v>1102</v>
      </c>
      <c r="G391" s="148" t="s">
        <v>18</v>
      </c>
      <c r="H391" s="148" t="s">
        <v>26</v>
      </c>
      <c r="I391" s="148">
        <v>4</v>
      </c>
      <c r="J391" s="148" t="str">
        <f>IF(I391=0,"",(VLOOKUP(I391,Cover!B$56:C$60,2,0)))</f>
        <v>Advanced</v>
      </c>
      <c r="K391" s="15"/>
      <c r="L391" s="16"/>
      <c r="M391" s="121">
        <f>IF(J391="","",(VLOOKUP(H391,Cover!A$48:C$51,2,0)))</f>
        <v>1</v>
      </c>
      <c r="N391" s="119" t="str">
        <f t="shared" si="21"/>
        <v>PR.AC</v>
      </c>
    </row>
    <row r="392" spans="2:14" s="2" customFormat="1" ht="25.5" x14ac:dyDescent="0.25">
      <c r="B392" s="6">
        <v>388</v>
      </c>
      <c r="C392" s="148"/>
      <c r="D392" s="148"/>
      <c r="E392" s="148"/>
      <c r="F392" s="13" t="s">
        <v>1103</v>
      </c>
      <c r="G392" s="148" t="s">
        <v>18</v>
      </c>
      <c r="H392" s="148" t="s">
        <v>26</v>
      </c>
      <c r="I392" s="148">
        <v>4</v>
      </c>
      <c r="J392" s="148" t="str">
        <f>IF(I392=0,"",(VLOOKUP(I392,Cover!B$56:C$60,2,0)))</f>
        <v>Advanced</v>
      </c>
      <c r="K392" s="15"/>
      <c r="L392" s="16"/>
      <c r="M392" s="121">
        <f>IF(J392="","",(VLOOKUP(H392,Cover!A$48:C$51,2,0)))</f>
        <v>1</v>
      </c>
      <c r="N392" s="119" t="str">
        <f t="shared" si="21"/>
        <v>PR.AC</v>
      </c>
    </row>
    <row r="393" spans="2:14" s="2" customFormat="1" ht="25.5" x14ac:dyDescent="0.25">
      <c r="B393" s="6">
        <v>389</v>
      </c>
      <c r="C393" s="148"/>
      <c r="D393" s="148"/>
      <c r="E393" s="148"/>
      <c r="F393" s="13" t="s">
        <v>1104</v>
      </c>
      <c r="G393" s="148" t="s">
        <v>18</v>
      </c>
      <c r="H393" s="148" t="s">
        <v>26</v>
      </c>
      <c r="I393" s="148">
        <v>4</v>
      </c>
      <c r="J393" s="148" t="str">
        <f>IF(I393=0,"",(VLOOKUP(I393,Cover!B$56:C$60,2,0)))</f>
        <v>Advanced</v>
      </c>
      <c r="K393" s="15"/>
      <c r="L393" s="16"/>
      <c r="M393" s="121">
        <f>IF(J393="","",(VLOOKUP(H393,Cover!A$48:C$51,2,0)))</f>
        <v>1</v>
      </c>
      <c r="N393" s="119" t="str">
        <f t="shared" si="21"/>
        <v>PR.AC</v>
      </c>
    </row>
    <row r="394" spans="2:14" s="2" customFormat="1" ht="12.75" x14ac:dyDescent="0.25">
      <c r="B394" s="6">
        <v>390</v>
      </c>
      <c r="C394" s="148"/>
      <c r="D394" s="148"/>
      <c r="E394" s="148"/>
      <c r="F394" s="13" t="s">
        <v>1105</v>
      </c>
      <c r="G394" s="148" t="s">
        <v>18</v>
      </c>
      <c r="H394" s="148" t="s">
        <v>26</v>
      </c>
      <c r="I394" s="148">
        <v>4</v>
      </c>
      <c r="J394" s="148" t="str">
        <f>IF(I394=0,"",(VLOOKUP(I394,Cover!B$56:C$60,2,0)))</f>
        <v>Advanced</v>
      </c>
      <c r="K394" s="15"/>
      <c r="L394" s="16"/>
      <c r="M394" s="121">
        <f>IF(J394="","",(VLOOKUP(H394,Cover!A$48:C$51,2,0)))</f>
        <v>1</v>
      </c>
      <c r="N394" s="119" t="str">
        <f t="shared" si="21"/>
        <v>PR.AC</v>
      </c>
    </row>
    <row r="395" spans="2:14" s="2" customFormat="1" ht="25.5" x14ac:dyDescent="0.25">
      <c r="B395" s="6">
        <v>391</v>
      </c>
      <c r="C395" s="148"/>
      <c r="D395" s="148"/>
      <c r="E395" s="148"/>
      <c r="F395" s="13" t="s">
        <v>1106</v>
      </c>
      <c r="G395" s="148" t="s">
        <v>18</v>
      </c>
      <c r="H395" s="148" t="s">
        <v>26</v>
      </c>
      <c r="I395" s="148">
        <v>4</v>
      </c>
      <c r="J395" s="148" t="str">
        <f>IF(I395=0,"",(VLOOKUP(I395,Cover!B$56:C$60,2,0)))</f>
        <v>Advanced</v>
      </c>
      <c r="K395" s="15"/>
      <c r="L395" s="16"/>
      <c r="M395" s="121">
        <f>IF(J395="","",(VLOOKUP(H395,Cover!A$48:C$51,2,0)))</f>
        <v>1</v>
      </c>
      <c r="N395" s="119" t="str">
        <f t="shared" si="21"/>
        <v>PR.AC</v>
      </c>
    </row>
    <row r="396" spans="2:14" s="2" customFormat="1" ht="12.75" x14ac:dyDescent="0.25">
      <c r="B396" s="6">
        <v>392</v>
      </c>
      <c r="C396" s="148"/>
      <c r="D396" s="148"/>
      <c r="E396" s="148"/>
      <c r="F396" s="13" t="s">
        <v>1107</v>
      </c>
      <c r="G396" s="148" t="s">
        <v>18</v>
      </c>
      <c r="H396" s="148" t="s">
        <v>26</v>
      </c>
      <c r="I396" s="148">
        <v>4</v>
      </c>
      <c r="J396" s="148" t="str">
        <f>IF(I396=0,"",(VLOOKUP(I396,Cover!B$56:C$60,2,0)))</f>
        <v>Advanced</v>
      </c>
      <c r="K396" s="15"/>
      <c r="L396" s="16"/>
      <c r="M396" s="121">
        <f>IF(J396="","",(VLOOKUP(H396,Cover!A$48:C$51,2,0)))</f>
        <v>1</v>
      </c>
      <c r="N396" s="119" t="str">
        <f t="shared" si="21"/>
        <v>PR.AC</v>
      </c>
    </row>
    <row r="397" spans="2:14" s="2" customFormat="1" ht="25.5" x14ac:dyDescent="0.25">
      <c r="B397" s="6">
        <v>393</v>
      </c>
      <c r="C397" s="148"/>
      <c r="D397" s="148"/>
      <c r="E397" s="148"/>
      <c r="F397" s="13" t="s">
        <v>1108</v>
      </c>
      <c r="G397" s="148" t="s">
        <v>18</v>
      </c>
      <c r="H397" s="148" t="s">
        <v>26</v>
      </c>
      <c r="I397" s="148">
        <v>4</v>
      </c>
      <c r="J397" s="148" t="str">
        <f>IF(I397=0,"",(VLOOKUP(I397,Cover!B$56:C$60,2,0)))</f>
        <v>Advanced</v>
      </c>
      <c r="K397" s="15"/>
      <c r="L397" s="16"/>
      <c r="M397" s="121">
        <f>IF(J397="","",(VLOOKUP(H397,Cover!A$48:C$51,2,0)))</f>
        <v>1</v>
      </c>
      <c r="N397" s="119" t="str">
        <f t="shared" si="21"/>
        <v>PR.AC</v>
      </c>
    </row>
    <row r="398" spans="2:14" s="2" customFormat="1" ht="38.25" x14ac:dyDescent="0.25">
      <c r="B398" s="6">
        <v>394</v>
      </c>
      <c r="C398" s="148"/>
      <c r="D398" s="148"/>
      <c r="E398" s="148"/>
      <c r="F398" s="13" t="s">
        <v>1109</v>
      </c>
      <c r="G398" s="148" t="s">
        <v>18</v>
      </c>
      <c r="H398" s="148" t="s">
        <v>26</v>
      </c>
      <c r="I398" s="148">
        <v>4</v>
      </c>
      <c r="J398" s="148" t="str">
        <f>IF(I398=0,"",(VLOOKUP(I398,Cover!B$56:C$60,2,0)))</f>
        <v>Advanced</v>
      </c>
      <c r="K398" s="15"/>
      <c r="L398" s="16"/>
      <c r="M398" s="121">
        <f>IF(J398="","",(VLOOKUP(H398,Cover!A$48:C$51,2,0)))</f>
        <v>1</v>
      </c>
      <c r="N398" s="119" t="str">
        <f t="shared" si="21"/>
        <v>PR.AC</v>
      </c>
    </row>
    <row r="399" spans="2:14" s="2" customFormat="1" ht="38.25" x14ac:dyDescent="0.25">
      <c r="B399" s="6">
        <v>395</v>
      </c>
      <c r="C399" s="148"/>
      <c r="D399" s="148"/>
      <c r="E399" s="148"/>
      <c r="F399" s="13" t="s">
        <v>1110</v>
      </c>
      <c r="G399" s="148" t="s">
        <v>18</v>
      </c>
      <c r="H399" s="148" t="s">
        <v>26</v>
      </c>
      <c r="I399" s="148">
        <v>4</v>
      </c>
      <c r="J399" s="148" t="str">
        <f>IF(I399=0,"",(VLOOKUP(I399,Cover!B$56:C$60,2,0)))</f>
        <v>Advanced</v>
      </c>
      <c r="K399" s="15"/>
      <c r="L399" s="16"/>
      <c r="M399" s="121">
        <f>IF(J399="","",(VLOOKUP(H399,Cover!A$48:C$51,2,0)))</f>
        <v>1</v>
      </c>
      <c r="N399" s="119" t="str">
        <f t="shared" si="21"/>
        <v>PR.AC</v>
      </c>
    </row>
    <row r="400" spans="2:14" s="2" customFormat="1" ht="25.5" x14ac:dyDescent="0.25">
      <c r="B400" s="6">
        <v>396</v>
      </c>
      <c r="C400" s="148"/>
      <c r="D400" s="148"/>
      <c r="E400" s="148"/>
      <c r="F400" s="13" t="s">
        <v>1111</v>
      </c>
      <c r="G400" s="148" t="s">
        <v>18</v>
      </c>
      <c r="H400" s="148" t="s">
        <v>26</v>
      </c>
      <c r="I400" s="148">
        <v>4</v>
      </c>
      <c r="J400" s="148" t="str">
        <f>IF(I400=0,"",(VLOOKUP(I400,Cover!B$56:C$60,2,0)))</f>
        <v>Advanced</v>
      </c>
      <c r="K400" s="15"/>
      <c r="L400" s="16"/>
      <c r="M400" s="121">
        <f>IF(J400="","",(VLOOKUP(H400,Cover!A$48:C$51,2,0)))</f>
        <v>1</v>
      </c>
      <c r="N400" s="119" t="str">
        <f t="shared" si="21"/>
        <v>PR.AC</v>
      </c>
    </row>
    <row r="401" spans="1:14" s="2" customFormat="1" ht="25.5" x14ac:dyDescent="0.25">
      <c r="B401" s="6">
        <v>397</v>
      </c>
      <c r="C401" s="148"/>
      <c r="D401" s="148"/>
      <c r="E401" s="148"/>
      <c r="F401" s="13" t="s">
        <v>1112</v>
      </c>
      <c r="G401" s="148" t="s">
        <v>30</v>
      </c>
      <c r="H401" s="148" t="s">
        <v>26</v>
      </c>
      <c r="I401" s="148">
        <v>4</v>
      </c>
      <c r="J401" s="148" t="str">
        <f>IF(I401=0,"",(VLOOKUP(I401,Cover!B$56:C$60,2,0)))</f>
        <v>Advanced</v>
      </c>
      <c r="K401" s="15"/>
      <c r="L401" s="16"/>
      <c r="M401" s="121">
        <f>IF(J401="","",(VLOOKUP(H401,Cover!A$48:C$51,2,0)))</f>
        <v>1</v>
      </c>
      <c r="N401" s="119" t="str">
        <f t="shared" si="21"/>
        <v>PR.MA</v>
      </c>
    </row>
    <row r="402" spans="1:14" s="2" customFormat="1" ht="25.5" x14ac:dyDescent="0.25">
      <c r="B402" s="6">
        <v>398</v>
      </c>
      <c r="C402" s="148"/>
      <c r="D402" s="148"/>
      <c r="E402" s="148"/>
      <c r="F402" s="13" t="s">
        <v>1113</v>
      </c>
      <c r="G402" s="14" t="s">
        <v>30</v>
      </c>
      <c r="H402" s="148" t="s">
        <v>26</v>
      </c>
      <c r="I402" s="148">
        <v>4</v>
      </c>
      <c r="J402" s="148" t="str">
        <f>IF(I402=0,"",(VLOOKUP(I402,Cover!B$56:C$60,2,0)))</f>
        <v>Advanced</v>
      </c>
      <c r="K402" s="15"/>
      <c r="L402" s="16"/>
      <c r="M402" s="121">
        <f>IF(J402="","",(VLOOKUP(H402,Cover!A$48:C$51,2,0)))</f>
        <v>1</v>
      </c>
      <c r="N402" s="119" t="str">
        <f t="shared" si="21"/>
        <v>PR.MA</v>
      </c>
    </row>
    <row r="403" spans="1:14" s="2" customFormat="1" ht="25.5" x14ac:dyDescent="0.25">
      <c r="B403" s="6">
        <v>399</v>
      </c>
      <c r="C403" s="148"/>
      <c r="D403" s="14"/>
      <c r="E403" s="148"/>
      <c r="F403" s="13" t="s">
        <v>1114</v>
      </c>
      <c r="G403" s="14" t="s">
        <v>13</v>
      </c>
      <c r="H403" s="148" t="s">
        <v>23</v>
      </c>
      <c r="I403" s="148">
        <v>3</v>
      </c>
      <c r="J403" s="148" t="str">
        <f>IF(I403=0,"",(VLOOKUP(I403,Cover!B$56:C$60,2,0)))</f>
        <v>Intermediate</v>
      </c>
      <c r="K403" s="15"/>
      <c r="L403" s="16"/>
      <c r="M403" s="121">
        <f>IF(J403="","",(VLOOKUP(H403,Cover!A$48:C$51,2,0)))</f>
        <v>0.5</v>
      </c>
      <c r="N403" s="119" t="str">
        <f t="shared" ref="N403:N408" si="22">IF(H403="Not_Applicable","",G403)</f>
        <v>ID.RM</v>
      </c>
    </row>
    <row r="404" spans="1:14" s="2" customFormat="1" ht="38.25" x14ac:dyDescent="0.25">
      <c r="B404" s="6">
        <v>400</v>
      </c>
      <c r="C404" s="148"/>
      <c r="D404" s="14"/>
      <c r="E404" s="148"/>
      <c r="F404" s="13" t="s">
        <v>1115</v>
      </c>
      <c r="G404" s="14" t="s">
        <v>13</v>
      </c>
      <c r="H404" s="148" t="s">
        <v>26</v>
      </c>
      <c r="I404" s="148">
        <v>2</v>
      </c>
      <c r="J404" s="148" t="str">
        <f>IF(I404=0,"",(VLOOKUP(I404,Cover!B$56:C$60,2,0)))</f>
        <v>Evolving</v>
      </c>
      <c r="K404" s="15"/>
      <c r="L404" s="16"/>
      <c r="M404" s="121">
        <f>IF(J404="","",(VLOOKUP(H404,Cover!A$48:C$51,2,0)))</f>
        <v>1</v>
      </c>
      <c r="N404" s="119" t="str">
        <f t="shared" si="22"/>
        <v>ID.RM</v>
      </c>
    </row>
    <row r="405" spans="1:14" s="2" customFormat="1" ht="25.5" x14ac:dyDescent="0.25">
      <c r="B405" s="6">
        <v>401</v>
      </c>
      <c r="C405" s="148"/>
      <c r="D405" s="14"/>
      <c r="E405" s="148"/>
      <c r="F405" s="13" t="s">
        <v>1116</v>
      </c>
      <c r="G405" s="14" t="s">
        <v>13</v>
      </c>
      <c r="H405" s="148" t="s">
        <v>26</v>
      </c>
      <c r="I405" s="148">
        <v>2</v>
      </c>
      <c r="J405" s="148" t="str">
        <f>IF(I405=0,"",(VLOOKUP(I405,Cover!B$56:C$60,2,0)))</f>
        <v>Evolving</v>
      </c>
      <c r="K405" s="15"/>
      <c r="L405" s="16"/>
      <c r="M405" s="121">
        <f>IF(J405="","",(VLOOKUP(H405,Cover!A$48:C$51,2,0)))</f>
        <v>1</v>
      </c>
      <c r="N405" s="119" t="str">
        <f t="shared" si="22"/>
        <v>ID.RM</v>
      </c>
    </row>
    <row r="406" spans="1:14" s="2" customFormat="1" ht="25.5" x14ac:dyDescent="0.25">
      <c r="B406" s="6">
        <v>402</v>
      </c>
      <c r="C406" s="148"/>
      <c r="D406" s="14"/>
      <c r="E406" s="148"/>
      <c r="F406" s="13" t="s">
        <v>1117</v>
      </c>
      <c r="G406" s="14" t="s">
        <v>13</v>
      </c>
      <c r="H406" s="148" t="s">
        <v>26</v>
      </c>
      <c r="I406" s="148">
        <v>2</v>
      </c>
      <c r="J406" s="148" t="str">
        <f>IF(I406=0,"",(VLOOKUP(I406,Cover!B$56:C$60,2,0)))</f>
        <v>Evolving</v>
      </c>
      <c r="K406" s="15"/>
      <c r="L406" s="16"/>
      <c r="M406" s="121">
        <f>IF(J406="","",(VLOOKUP(H406,Cover!A$48:C$51,2,0)))</f>
        <v>1</v>
      </c>
      <c r="N406" s="119" t="str">
        <f t="shared" si="22"/>
        <v>ID.RM</v>
      </c>
    </row>
    <row r="407" spans="1:14" s="2" customFormat="1" ht="25.5" x14ac:dyDescent="0.25">
      <c r="B407" s="6">
        <v>403</v>
      </c>
      <c r="C407" s="148"/>
      <c r="D407" s="14"/>
      <c r="E407" s="148"/>
      <c r="F407" s="13" t="s">
        <v>1118</v>
      </c>
      <c r="G407" s="14" t="s">
        <v>13</v>
      </c>
      <c r="H407" s="148" t="s">
        <v>26</v>
      </c>
      <c r="I407" s="148">
        <v>2</v>
      </c>
      <c r="J407" s="148" t="str">
        <f>IF(I407=0,"",(VLOOKUP(I407,Cover!B$56:C$60,2,0)))</f>
        <v>Evolving</v>
      </c>
      <c r="K407" s="15"/>
      <c r="L407" s="16"/>
      <c r="M407" s="121">
        <f>IF(J407="","",(VLOOKUP(H407,Cover!A$48:C$51,2,0)))</f>
        <v>1</v>
      </c>
      <c r="N407" s="119" t="str">
        <f t="shared" si="22"/>
        <v>ID.RM</v>
      </c>
    </row>
    <row r="408" spans="1:14" s="2" customFormat="1" ht="25.5" x14ac:dyDescent="0.25">
      <c r="B408" s="6">
        <v>404</v>
      </c>
      <c r="C408" s="148"/>
      <c r="D408" s="14"/>
      <c r="E408" s="148"/>
      <c r="F408" s="13" t="s">
        <v>1119</v>
      </c>
      <c r="G408" s="14" t="s">
        <v>13</v>
      </c>
      <c r="H408" s="148" t="s">
        <v>26</v>
      </c>
      <c r="I408" s="148">
        <v>3</v>
      </c>
      <c r="J408" s="148" t="str">
        <f>IF(I408=0,"",(VLOOKUP(I408,Cover!B$56:C$60,2,0)))</f>
        <v>Intermediate</v>
      </c>
      <c r="K408" s="15"/>
      <c r="L408" s="16"/>
      <c r="M408" s="121">
        <f>IF(J408="","",(VLOOKUP(H408,Cover!A$48:C$51,2,0)))</f>
        <v>1</v>
      </c>
      <c r="N408" s="119" t="str">
        <f t="shared" si="22"/>
        <v>ID.RM</v>
      </c>
    </row>
    <row r="409" spans="1:14" s="2" customFormat="1" ht="25.5" x14ac:dyDescent="0.25">
      <c r="A409" s="2">
        <v>24</v>
      </c>
      <c r="B409" s="6">
        <v>405</v>
      </c>
      <c r="C409" s="7"/>
      <c r="D409" s="9"/>
      <c r="E409" s="7"/>
      <c r="F409" s="8" t="s">
        <v>1120</v>
      </c>
      <c r="G409" s="9" t="s">
        <v>21</v>
      </c>
      <c r="H409" s="148" t="s">
        <v>23</v>
      </c>
      <c r="I409" s="7">
        <v>3</v>
      </c>
      <c r="J409" s="7" t="str">
        <f>IF(I409=0,"",(VLOOKUP(I409,Cover!B$56:C$60,2,0)))</f>
        <v>Intermediate</v>
      </c>
      <c r="K409" s="10"/>
      <c r="L409" s="11"/>
      <c r="M409" s="121">
        <f>IF(J409="","",(VLOOKUP(H409,Cover!A$48:C$51,2,0)))</f>
        <v>0.5</v>
      </c>
      <c r="N409" s="119" t="str">
        <f t="shared" ref="N409:N421" si="23">IF(H409="Not_Applicable","",G409)</f>
        <v>PR.AT</v>
      </c>
    </row>
    <row r="410" spans="1:14" s="2" customFormat="1" ht="12.75" x14ac:dyDescent="0.25">
      <c r="B410" s="6">
        <v>406</v>
      </c>
      <c r="C410" s="148"/>
      <c r="D410" s="14"/>
      <c r="E410" s="148"/>
      <c r="F410" s="13" t="s">
        <v>1121</v>
      </c>
      <c r="G410" s="14" t="s">
        <v>21</v>
      </c>
      <c r="H410" s="148" t="s">
        <v>26</v>
      </c>
      <c r="I410" s="148">
        <v>2</v>
      </c>
      <c r="J410" s="148" t="str">
        <f>IF(I410=0,"",(VLOOKUP(I410,Cover!B$56:C$60,2,0)))</f>
        <v>Evolving</v>
      </c>
      <c r="K410" s="15"/>
      <c r="L410" s="16"/>
      <c r="M410" s="121">
        <f>IF(J410="","",(VLOOKUP(H410,Cover!A$48:C$51,2,0)))</f>
        <v>1</v>
      </c>
      <c r="N410" s="119" t="str">
        <f t="shared" si="23"/>
        <v>PR.AT</v>
      </c>
    </row>
    <row r="411" spans="1:14" s="2" customFormat="1" ht="25.5" x14ac:dyDescent="0.25">
      <c r="B411" s="6">
        <v>407</v>
      </c>
      <c r="C411" s="148"/>
      <c r="D411" s="14"/>
      <c r="E411" s="148"/>
      <c r="F411" s="13" t="s">
        <v>1122</v>
      </c>
      <c r="G411" s="14" t="s">
        <v>21</v>
      </c>
      <c r="H411" s="148" t="s">
        <v>23</v>
      </c>
      <c r="I411" s="148">
        <v>3</v>
      </c>
      <c r="J411" s="148" t="str">
        <f>IF(I411=0,"",(VLOOKUP(I411,Cover!B$56:C$60,2,0)))</f>
        <v>Intermediate</v>
      </c>
      <c r="K411" s="15"/>
      <c r="L411" s="16"/>
      <c r="M411" s="121">
        <f>IF(J411="","",(VLOOKUP(H411,Cover!A$48:C$51,2,0)))</f>
        <v>0.5</v>
      </c>
      <c r="N411" s="119" t="str">
        <f t="shared" si="23"/>
        <v>PR.AT</v>
      </c>
    </row>
    <row r="412" spans="1:14" s="2" customFormat="1" ht="25.5" x14ac:dyDescent="0.25">
      <c r="B412" s="6">
        <v>408</v>
      </c>
      <c r="C412" s="148"/>
      <c r="D412" s="14"/>
      <c r="E412" s="148"/>
      <c r="F412" s="13" t="s">
        <v>1123</v>
      </c>
      <c r="G412" s="14" t="s">
        <v>21</v>
      </c>
      <c r="H412" s="148" t="s">
        <v>23</v>
      </c>
      <c r="I412" s="148">
        <v>2</v>
      </c>
      <c r="J412" s="148" t="str">
        <f>IF(I412=0,"",(VLOOKUP(I412,Cover!B$56:C$60,2,0)))</f>
        <v>Evolving</v>
      </c>
      <c r="K412" s="15"/>
      <c r="L412" s="16"/>
      <c r="M412" s="121">
        <f>IF(J412="","",(VLOOKUP(H412,Cover!A$48:C$51,2,0)))</f>
        <v>0.5</v>
      </c>
      <c r="N412" s="119" t="str">
        <f t="shared" si="23"/>
        <v>PR.AT</v>
      </c>
    </row>
    <row r="413" spans="1:14" s="2" customFormat="1" ht="12.75" x14ac:dyDescent="0.25">
      <c r="B413" s="6">
        <v>409</v>
      </c>
      <c r="C413" s="148"/>
      <c r="D413" s="14"/>
      <c r="E413" s="148"/>
      <c r="F413" s="13" t="s">
        <v>783</v>
      </c>
      <c r="G413" s="14" t="s">
        <v>21</v>
      </c>
      <c r="H413" s="148" t="s">
        <v>23</v>
      </c>
      <c r="I413" s="148">
        <v>3</v>
      </c>
      <c r="J413" s="148" t="str">
        <f>IF(I413=0,"",(VLOOKUP(I413,Cover!B$56:C$60,2,0)))</f>
        <v>Intermediate</v>
      </c>
      <c r="K413" s="15"/>
      <c r="L413" s="16"/>
      <c r="M413" s="121">
        <f>IF(J413="","",(VLOOKUP(H413,Cover!A$48:C$51,2,0)))</f>
        <v>0.5</v>
      </c>
      <c r="N413" s="119" t="str">
        <f t="shared" si="23"/>
        <v>PR.AT</v>
      </c>
    </row>
    <row r="414" spans="1:14" s="2" customFormat="1" ht="12.75" x14ac:dyDescent="0.25">
      <c r="B414" s="6">
        <v>410</v>
      </c>
      <c r="C414" s="148"/>
      <c r="D414" s="14"/>
      <c r="E414" s="148"/>
      <c r="F414" s="13" t="s">
        <v>784</v>
      </c>
      <c r="G414" s="14" t="s">
        <v>21</v>
      </c>
      <c r="H414" s="148" t="s">
        <v>23</v>
      </c>
      <c r="I414" s="148">
        <v>2</v>
      </c>
      <c r="J414" s="148" t="str">
        <f>IF(I414=0,"",(VLOOKUP(I414,Cover!B$56:C$60,2,0)))</f>
        <v>Evolving</v>
      </c>
      <c r="K414" s="15"/>
      <c r="L414" s="16"/>
      <c r="M414" s="121">
        <f>IF(J414="","",(VLOOKUP(H414,Cover!A$48:C$51,2,0)))</f>
        <v>0.5</v>
      </c>
      <c r="N414" s="119" t="str">
        <f t="shared" si="23"/>
        <v>PR.AT</v>
      </c>
    </row>
    <row r="415" spans="1:14" s="2" customFormat="1" ht="25.5" x14ac:dyDescent="0.25">
      <c r="B415" s="6">
        <v>411</v>
      </c>
      <c r="C415" s="148"/>
      <c r="D415" s="14"/>
      <c r="E415" s="148"/>
      <c r="F415" s="13" t="s">
        <v>786</v>
      </c>
      <c r="G415" s="14" t="s">
        <v>21</v>
      </c>
      <c r="H415" s="148" t="s">
        <v>23</v>
      </c>
      <c r="I415" s="148">
        <v>3</v>
      </c>
      <c r="J415" s="148" t="str">
        <f>IF(I415=0,"",(VLOOKUP(I415,Cover!B$56:C$60,2,0)))</f>
        <v>Intermediate</v>
      </c>
      <c r="K415" s="15"/>
      <c r="L415" s="16"/>
      <c r="M415" s="121">
        <f>IF(J415="","",(VLOOKUP(H415,Cover!A$48:C$51,2,0)))</f>
        <v>0.5</v>
      </c>
      <c r="N415" s="119" t="str">
        <f t="shared" si="23"/>
        <v>PR.AT</v>
      </c>
    </row>
    <row r="416" spans="1:14" s="2" customFormat="1" ht="12.75" x14ac:dyDescent="0.25">
      <c r="B416" s="6">
        <v>412</v>
      </c>
      <c r="C416" s="148"/>
      <c r="D416" s="14"/>
      <c r="E416" s="148"/>
      <c r="F416" s="13" t="s">
        <v>1124</v>
      </c>
      <c r="G416" s="14" t="s">
        <v>21</v>
      </c>
      <c r="H416" s="148" t="s">
        <v>23</v>
      </c>
      <c r="I416" s="148">
        <v>2</v>
      </c>
      <c r="J416" s="148" t="str">
        <f>IF(I416=0,"",(VLOOKUP(I416,Cover!B$56:C$60,2,0)))</f>
        <v>Evolving</v>
      </c>
      <c r="K416" s="15"/>
      <c r="L416" s="16"/>
      <c r="M416" s="121">
        <f>IF(J416="","",(VLOOKUP(H416,Cover!A$48:C$51,2,0)))</f>
        <v>0.5</v>
      </c>
      <c r="N416" s="119" t="str">
        <f t="shared" si="23"/>
        <v>PR.AT</v>
      </c>
    </row>
    <row r="417" spans="1:14" s="2" customFormat="1" ht="25.5" x14ac:dyDescent="0.25">
      <c r="B417" s="6">
        <v>413</v>
      </c>
      <c r="C417" s="148"/>
      <c r="D417" s="14"/>
      <c r="E417" s="148"/>
      <c r="F417" s="13" t="s">
        <v>1125</v>
      </c>
      <c r="G417" s="14" t="s">
        <v>21</v>
      </c>
      <c r="H417" s="148" t="s">
        <v>23</v>
      </c>
      <c r="I417" s="148">
        <v>2</v>
      </c>
      <c r="J417" s="148" t="str">
        <f>IF(I417=0,"",(VLOOKUP(I417,Cover!B$56:C$60,2,0)))</f>
        <v>Evolving</v>
      </c>
      <c r="K417" s="15"/>
      <c r="L417" s="16"/>
      <c r="M417" s="121">
        <f>IF(J417="","",(VLOOKUP(H417,Cover!A$48:C$51,2,0)))</f>
        <v>0.5</v>
      </c>
      <c r="N417" s="119" t="str">
        <f t="shared" si="23"/>
        <v>PR.AT</v>
      </c>
    </row>
    <row r="418" spans="1:14" s="2" customFormat="1" ht="38.25" x14ac:dyDescent="0.25">
      <c r="B418" s="6">
        <v>414</v>
      </c>
      <c r="C418" s="148"/>
      <c r="D418" s="14"/>
      <c r="E418" s="148"/>
      <c r="F418" s="13" t="s">
        <v>1126</v>
      </c>
      <c r="G418" s="14" t="s">
        <v>21</v>
      </c>
      <c r="H418" s="148" t="s">
        <v>23</v>
      </c>
      <c r="I418" s="148">
        <v>3</v>
      </c>
      <c r="J418" s="148" t="str">
        <f>IF(I418=0,"",(VLOOKUP(I418,Cover!B$56:C$60,2,0)))</f>
        <v>Intermediate</v>
      </c>
      <c r="K418" s="15"/>
      <c r="L418" s="16"/>
      <c r="M418" s="121">
        <f>IF(J418="","",(VLOOKUP(H418,Cover!A$48:C$51,2,0)))</f>
        <v>0.5</v>
      </c>
      <c r="N418" s="119" t="str">
        <f t="shared" si="23"/>
        <v>PR.AT</v>
      </c>
    </row>
    <row r="419" spans="1:14" s="2" customFormat="1" ht="25.5" x14ac:dyDescent="0.25">
      <c r="B419" s="6">
        <v>415</v>
      </c>
      <c r="C419" s="148"/>
      <c r="D419" s="14"/>
      <c r="E419" s="148"/>
      <c r="F419" s="13" t="s">
        <v>1127</v>
      </c>
      <c r="G419" s="14" t="s">
        <v>21</v>
      </c>
      <c r="H419" s="148" t="s">
        <v>23</v>
      </c>
      <c r="I419" s="148">
        <v>2</v>
      </c>
      <c r="J419" s="148" t="str">
        <f>IF(I419=0,"",(VLOOKUP(I419,Cover!B$56:C$60,2,0)))</f>
        <v>Evolving</v>
      </c>
      <c r="K419" s="15"/>
      <c r="L419" s="16"/>
      <c r="M419" s="121">
        <f>IF(J419="","",(VLOOKUP(H419,Cover!A$48:C$51,2,0)))</f>
        <v>0.5</v>
      </c>
      <c r="N419" s="119" t="str">
        <f t="shared" si="23"/>
        <v>PR.AT</v>
      </c>
    </row>
    <row r="420" spans="1:14" s="2" customFormat="1" ht="25.5" x14ac:dyDescent="0.25">
      <c r="B420" s="6">
        <v>416</v>
      </c>
      <c r="C420" s="148"/>
      <c r="D420" s="14"/>
      <c r="E420" s="148"/>
      <c r="F420" s="13" t="s">
        <v>1128</v>
      </c>
      <c r="G420" s="14" t="s">
        <v>21</v>
      </c>
      <c r="H420" s="148" t="s">
        <v>23</v>
      </c>
      <c r="I420" s="148">
        <v>2</v>
      </c>
      <c r="J420" s="148" t="str">
        <f>IF(I420=0,"",(VLOOKUP(I420,Cover!B$56:C$60,2,0)))</f>
        <v>Evolving</v>
      </c>
      <c r="K420" s="15"/>
      <c r="L420" s="16"/>
      <c r="M420" s="121">
        <f>IF(J420="","",(VLOOKUP(H420,Cover!A$48:C$51,2,0)))</f>
        <v>0.5</v>
      </c>
      <c r="N420" s="119" t="str">
        <f t="shared" si="23"/>
        <v>PR.AT</v>
      </c>
    </row>
    <row r="421" spans="1:14" s="2" customFormat="1" ht="25.5" x14ac:dyDescent="0.25">
      <c r="B421" s="6">
        <v>417</v>
      </c>
      <c r="C421" s="148"/>
      <c r="D421" s="14"/>
      <c r="E421" s="148"/>
      <c r="F421" s="13" t="s">
        <v>1129</v>
      </c>
      <c r="G421" s="14" t="s">
        <v>21</v>
      </c>
      <c r="H421" s="148" t="s">
        <v>23</v>
      </c>
      <c r="I421" s="148">
        <v>3</v>
      </c>
      <c r="J421" s="148" t="str">
        <f>IF(I421=0,"",(VLOOKUP(I421,Cover!B$56:C$60,2,0)))</f>
        <v>Intermediate</v>
      </c>
      <c r="K421" s="15"/>
      <c r="L421" s="16"/>
      <c r="M421" s="121">
        <f>IF(J421="","",(VLOOKUP(H421,Cover!A$48:C$51,2,0)))</f>
        <v>0.5</v>
      </c>
      <c r="N421" s="119" t="str">
        <f t="shared" si="23"/>
        <v>PR.AT</v>
      </c>
    </row>
    <row r="422" spans="1:14" s="135" customFormat="1" ht="25.5" x14ac:dyDescent="0.25">
      <c r="A422" s="129" t="s">
        <v>1130</v>
      </c>
      <c r="B422" s="6">
        <v>418</v>
      </c>
      <c r="C422" s="130" t="s">
        <v>1131</v>
      </c>
      <c r="D422" s="131"/>
      <c r="E422" s="130"/>
      <c r="F422" s="132" t="s">
        <v>1132</v>
      </c>
      <c r="G422" s="131" t="s">
        <v>18</v>
      </c>
      <c r="H422" s="130" t="s">
        <v>23</v>
      </c>
      <c r="I422" s="130">
        <v>3</v>
      </c>
      <c r="J422" s="130" t="str">
        <f>IF(I422=0,"",(VLOOKUP(I422,Cover!B$56:C$60,2,0)))</f>
        <v>Intermediate</v>
      </c>
      <c r="K422" s="133"/>
      <c r="L422" s="134"/>
      <c r="M422" s="121">
        <f>IF(J422="","",(VLOOKUP(H422,Cover!A$48:C$51,2,0)))</f>
        <v>0.5</v>
      </c>
      <c r="N422" s="119" t="str">
        <f t="shared" ref="N422:N485" si="24">IF(H422="Not_Applicable","",G422)</f>
        <v>PR.AC</v>
      </c>
    </row>
    <row r="423" spans="1:14" s="2" customFormat="1" ht="25.5" x14ac:dyDescent="0.25">
      <c r="B423" s="6">
        <v>419</v>
      </c>
      <c r="C423" s="130" t="s">
        <v>1131</v>
      </c>
      <c r="D423" s="14"/>
      <c r="E423" s="148"/>
      <c r="F423" s="13" t="s">
        <v>1133</v>
      </c>
      <c r="G423" s="14" t="s">
        <v>18</v>
      </c>
      <c r="H423" s="130" t="s">
        <v>23</v>
      </c>
      <c r="I423" s="130">
        <v>3</v>
      </c>
      <c r="J423" s="148" t="str">
        <f>IF(I423=0,"",(VLOOKUP(I423,Cover!B$56:C$60,2,0)))</f>
        <v>Intermediate</v>
      </c>
      <c r="K423" s="15"/>
      <c r="L423" s="16"/>
      <c r="M423" s="121">
        <f>IF(J423="","",(VLOOKUP(H423,Cover!A$48:C$51,2,0)))</f>
        <v>0.5</v>
      </c>
      <c r="N423" s="119" t="str">
        <f t="shared" si="24"/>
        <v>PR.AC</v>
      </c>
    </row>
    <row r="424" spans="1:14" s="2" customFormat="1" ht="25.5" x14ac:dyDescent="0.25">
      <c r="B424" s="6">
        <v>420</v>
      </c>
      <c r="C424" s="130" t="s">
        <v>1131</v>
      </c>
      <c r="D424" s="14"/>
      <c r="E424" s="148"/>
      <c r="F424" s="13" t="s">
        <v>1134</v>
      </c>
      <c r="G424" s="14" t="s">
        <v>18</v>
      </c>
      <c r="H424" s="130" t="s">
        <v>23</v>
      </c>
      <c r="I424" s="130">
        <v>3</v>
      </c>
      <c r="J424" s="148" t="str">
        <f>IF(I424=0,"",(VLOOKUP(I424,Cover!B$56:C$60,2,0)))</f>
        <v>Intermediate</v>
      </c>
      <c r="K424" s="15"/>
      <c r="L424" s="16"/>
      <c r="M424" s="121">
        <f>IF(J424="","",(VLOOKUP(H424,Cover!A$48:C$51,2,0)))</f>
        <v>0.5</v>
      </c>
      <c r="N424" s="119" t="str">
        <f t="shared" si="24"/>
        <v>PR.AC</v>
      </c>
    </row>
    <row r="425" spans="1:14" s="2" customFormat="1" ht="25.5" x14ac:dyDescent="0.25">
      <c r="B425" s="6">
        <v>421</v>
      </c>
      <c r="C425" s="130" t="s">
        <v>1131</v>
      </c>
      <c r="D425" s="14"/>
      <c r="E425" s="148"/>
      <c r="F425" s="13" t="s">
        <v>1135</v>
      </c>
      <c r="G425" s="14" t="s">
        <v>18</v>
      </c>
      <c r="H425" s="130" t="s">
        <v>23</v>
      </c>
      <c r="I425" s="130">
        <v>3</v>
      </c>
      <c r="J425" s="148" t="str">
        <f>IF(I425=0,"",(VLOOKUP(I425,Cover!B$56:C$60,2,0)))</f>
        <v>Intermediate</v>
      </c>
      <c r="K425" s="15"/>
      <c r="L425" s="16"/>
      <c r="M425" s="121">
        <f>IF(J425="","",(VLOOKUP(H425,Cover!A$48:C$51,2,0)))</f>
        <v>0.5</v>
      </c>
      <c r="N425" s="119" t="str">
        <f t="shared" si="24"/>
        <v>PR.AC</v>
      </c>
    </row>
    <row r="426" spans="1:14" s="2" customFormat="1" ht="38.25" x14ac:dyDescent="0.25">
      <c r="B426" s="6">
        <v>422</v>
      </c>
      <c r="C426" s="130" t="s">
        <v>1131</v>
      </c>
      <c r="D426" s="14"/>
      <c r="E426" s="148"/>
      <c r="F426" s="13" t="s">
        <v>1136</v>
      </c>
      <c r="G426" s="14" t="s">
        <v>18</v>
      </c>
      <c r="H426" s="130" t="s">
        <v>23</v>
      </c>
      <c r="I426" s="130">
        <v>3</v>
      </c>
      <c r="J426" s="148" t="str">
        <f>IF(I426=0,"",(VLOOKUP(I426,Cover!B$56:C$60,2,0)))</f>
        <v>Intermediate</v>
      </c>
      <c r="K426" s="15"/>
      <c r="L426" s="16"/>
      <c r="M426" s="121">
        <f>IF(J426="","",(VLOOKUP(H426,Cover!A$48:C$51,2,0)))</f>
        <v>0.5</v>
      </c>
      <c r="N426" s="119" t="str">
        <f t="shared" si="24"/>
        <v>PR.AC</v>
      </c>
    </row>
    <row r="427" spans="1:14" s="2" customFormat="1" ht="25.5" x14ac:dyDescent="0.25">
      <c r="B427" s="6">
        <v>423</v>
      </c>
      <c r="C427" s="130" t="s">
        <v>1131</v>
      </c>
      <c r="D427" s="14"/>
      <c r="E427" s="148"/>
      <c r="F427" s="13" t="s">
        <v>1137</v>
      </c>
      <c r="G427" s="14" t="s">
        <v>18</v>
      </c>
      <c r="H427" s="130" t="s">
        <v>23</v>
      </c>
      <c r="I427" s="130">
        <v>3</v>
      </c>
      <c r="J427" s="148" t="str">
        <f>IF(I427=0,"",(VLOOKUP(I427,Cover!B$56:C$60,2,0)))</f>
        <v>Intermediate</v>
      </c>
      <c r="K427" s="15"/>
      <c r="L427" s="16"/>
      <c r="M427" s="121">
        <f>IF(J427="","",(VLOOKUP(H427,Cover!A$48:C$51,2,0)))</f>
        <v>0.5</v>
      </c>
      <c r="N427" s="119" t="str">
        <f t="shared" si="24"/>
        <v>PR.AC</v>
      </c>
    </row>
    <row r="428" spans="1:14" s="2" customFormat="1" ht="25.5" x14ac:dyDescent="0.25">
      <c r="B428" s="6">
        <v>424</v>
      </c>
      <c r="C428" s="130" t="s">
        <v>1131</v>
      </c>
      <c r="D428" s="14"/>
      <c r="E428" s="148"/>
      <c r="F428" s="13" t="s">
        <v>533</v>
      </c>
      <c r="G428" s="14" t="s">
        <v>18</v>
      </c>
      <c r="H428" s="130" t="s">
        <v>23</v>
      </c>
      <c r="I428" s="130">
        <v>3</v>
      </c>
      <c r="J428" s="148" t="str">
        <f>IF(I428=0,"",(VLOOKUP(I428,Cover!B$56:C$60,2,0)))</f>
        <v>Intermediate</v>
      </c>
      <c r="K428" s="15"/>
      <c r="L428" s="16"/>
      <c r="M428" s="121">
        <f>IF(J428="","",(VLOOKUP(H428,Cover!A$48:C$51,2,0)))</f>
        <v>0.5</v>
      </c>
      <c r="N428" s="119" t="str">
        <f t="shared" si="24"/>
        <v>PR.AC</v>
      </c>
    </row>
    <row r="429" spans="1:14" s="2" customFormat="1" ht="38.25" x14ac:dyDescent="0.25">
      <c r="B429" s="6">
        <v>425</v>
      </c>
      <c r="C429" s="130" t="s">
        <v>1131</v>
      </c>
      <c r="D429" s="14"/>
      <c r="E429" s="148"/>
      <c r="F429" s="13" t="s">
        <v>1138</v>
      </c>
      <c r="G429" s="14" t="s">
        <v>32</v>
      </c>
      <c r="H429" s="130" t="s">
        <v>23</v>
      </c>
      <c r="I429" s="130">
        <v>3</v>
      </c>
      <c r="J429" s="148" t="str">
        <f>IF(I429=0,"",(VLOOKUP(I429,Cover!B$56:C$60,2,0)))</f>
        <v>Intermediate</v>
      </c>
      <c r="K429" s="15"/>
      <c r="L429" s="16"/>
      <c r="M429" s="121">
        <f>IF(J429="","",(VLOOKUP(H429,Cover!A$48:C$51,2,0)))</f>
        <v>0.5</v>
      </c>
      <c r="N429" s="119" t="str">
        <f t="shared" si="24"/>
        <v>PR.PT</v>
      </c>
    </row>
    <row r="430" spans="1:14" s="2" customFormat="1" ht="25.5" x14ac:dyDescent="0.25">
      <c r="B430" s="6">
        <v>426</v>
      </c>
      <c r="C430" s="130" t="s">
        <v>1131</v>
      </c>
      <c r="D430" s="14"/>
      <c r="E430" s="148"/>
      <c r="F430" s="13" t="s">
        <v>534</v>
      </c>
      <c r="G430" s="14" t="s">
        <v>32</v>
      </c>
      <c r="H430" s="130" t="s">
        <v>23</v>
      </c>
      <c r="I430" s="130">
        <v>3</v>
      </c>
      <c r="J430" s="148" t="str">
        <f>IF(I430=0,"",(VLOOKUP(I430,Cover!B$56:C$60,2,0)))</f>
        <v>Intermediate</v>
      </c>
      <c r="K430" s="15"/>
      <c r="L430" s="16"/>
      <c r="M430" s="121">
        <f>IF(J430="","",(VLOOKUP(H430,Cover!A$48:C$51,2,0)))</f>
        <v>0.5</v>
      </c>
      <c r="N430" s="119" t="str">
        <f t="shared" si="24"/>
        <v>PR.PT</v>
      </c>
    </row>
    <row r="431" spans="1:14" s="2" customFormat="1" ht="25.5" x14ac:dyDescent="0.25">
      <c r="B431" s="6">
        <v>427</v>
      </c>
      <c r="C431" s="130" t="s">
        <v>1131</v>
      </c>
      <c r="D431" s="14"/>
      <c r="E431" s="148"/>
      <c r="F431" s="13" t="s">
        <v>1139</v>
      </c>
      <c r="G431" s="14" t="s">
        <v>18</v>
      </c>
      <c r="H431" s="130" t="s">
        <v>23</v>
      </c>
      <c r="I431" s="130">
        <v>3</v>
      </c>
      <c r="J431" s="148" t="str">
        <f>IF(I431=0,"",(VLOOKUP(I431,Cover!B$56:C$60,2,0)))</f>
        <v>Intermediate</v>
      </c>
      <c r="K431" s="15"/>
      <c r="L431" s="16"/>
      <c r="M431" s="121">
        <f>IF(J431="","",(VLOOKUP(H431,Cover!A$48:C$51,2,0)))</f>
        <v>0.5</v>
      </c>
      <c r="N431" s="119" t="str">
        <f t="shared" si="24"/>
        <v>PR.AC</v>
      </c>
    </row>
    <row r="432" spans="1:14" s="2" customFormat="1" ht="25.5" x14ac:dyDescent="0.25">
      <c r="B432" s="6">
        <v>428</v>
      </c>
      <c r="C432" s="130" t="s">
        <v>1131</v>
      </c>
      <c r="D432" s="14"/>
      <c r="E432" s="148"/>
      <c r="F432" s="13" t="s">
        <v>1140</v>
      </c>
      <c r="G432" s="14" t="s">
        <v>18</v>
      </c>
      <c r="H432" s="130" t="s">
        <v>23</v>
      </c>
      <c r="I432" s="130">
        <v>2</v>
      </c>
      <c r="J432" s="148" t="str">
        <f>IF(I432=0,"",(VLOOKUP(I432,Cover!B$56:C$60,2,0)))</f>
        <v>Evolving</v>
      </c>
      <c r="K432" s="15"/>
      <c r="L432" s="16"/>
      <c r="M432" s="121">
        <f>IF(J432="","",(VLOOKUP(H432,Cover!A$48:C$51,2,0)))</f>
        <v>0.5</v>
      </c>
      <c r="N432" s="119" t="str">
        <f t="shared" si="24"/>
        <v>PR.AC</v>
      </c>
    </row>
    <row r="433" spans="2:14" s="2" customFormat="1" ht="25.5" x14ac:dyDescent="0.25">
      <c r="B433" s="6">
        <v>429</v>
      </c>
      <c r="C433" s="130" t="s">
        <v>1131</v>
      </c>
      <c r="D433" s="14"/>
      <c r="E433" s="148"/>
      <c r="F433" s="13" t="s">
        <v>1141</v>
      </c>
      <c r="G433" s="14" t="s">
        <v>18</v>
      </c>
      <c r="H433" s="130" t="s">
        <v>23</v>
      </c>
      <c r="I433" s="130">
        <v>3</v>
      </c>
      <c r="J433" s="148" t="str">
        <f>IF(I433=0,"",(VLOOKUP(I433,Cover!B$56:C$60,2,0)))</f>
        <v>Intermediate</v>
      </c>
      <c r="K433" s="15"/>
      <c r="L433" s="16"/>
      <c r="M433" s="121">
        <f>IF(J433="","",(VLOOKUP(H433,Cover!A$48:C$51,2,0)))</f>
        <v>0.5</v>
      </c>
      <c r="N433" s="119" t="str">
        <f t="shared" si="24"/>
        <v>PR.AC</v>
      </c>
    </row>
    <row r="434" spans="2:14" s="2" customFormat="1" ht="25.5" x14ac:dyDescent="0.25">
      <c r="B434" s="6">
        <v>430</v>
      </c>
      <c r="C434" s="130" t="s">
        <v>1131</v>
      </c>
      <c r="D434" s="14"/>
      <c r="E434" s="148"/>
      <c r="F434" s="13" t="s">
        <v>1142</v>
      </c>
      <c r="G434" s="14" t="s">
        <v>18</v>
      </c>
      <c r="H434" s="130" t="s">
        <v>23</v>
      </c>
      <c r="I434" s="130">
        <v>3</v>
      </c>
      <c r="J434" s="148" t="str">
        <f>IF(I434=0,"",(VLOOKUP(I434,Cover!B$56:C$60,2,0)))</f>
        <v>Intermediate</v>
      </c>
      <c r="K434" s="15"/>
      <c r="L434" s="16"/>
      <c r="M434" s="121">
        <f>IF(J434="","",(VLOOKUP(H434,Cover!A$48:C$51,2,0)))</f>
        <v>0.5</v>
      </c>
      <c r="N434" s="119" t="str">
        <f t="shared" si="24"/>
        <v>PR.AC</v>
      </c>
    </row>
    <row r="435" spans="2:14" s="2" customFormat="1" ht="38.25" x14ac:dyDescent="0.25">
      <c r="B435" s="6">
        <v>431</v>
      </c>
      <c r="C435" s="130" t="s">
        <v>1131</v>
      </c>
      <c r="D435" s="14"/>
      <c r="E435" s="148"/>
      <c r="F435" s="13" t="s">
        <v>1143</v>
      </c>
      <c r="G435" s="14" t="s">
        <v>18</v>
      </c>
      <c r="H435" s="130" t="s">
        <v>23</v>
      </c>
      <c r="I435" s="130">
        <v>3</v>
      </c>
      <c r="J435" s="148" t="str">
        <f>IF(I435=0,"",(VLOOKUP(I435,Cover!B$56:C$60,2,0)))</f>
        <v>Intermediate</v>
      </c>
      <c r="K435" s="15"/>
      <c r="L435" s="16"/>
      <c r="M435" s="121">
        <f>IF(J435="","",(VLOOKUP(H435,Cover!A$48:C$51,2,0)))</f>
        <v>0.5</v>
      </c>
      <c r="N435" s="119" t="str">
        <f t="shared" si="24"/>
        <v>PR.AC</v>
      </c>
    </row>
    <row r="436" spans="2:14" s="2" customFormat="1" ht="25.5" x14ac:dyDescent="0.25">
      <c r="B436" s="6">
        <v>432</v>
      </c>
      <c r="C436" s="130" t="s">
        <v>1131</v>
      </c>
      <c r="D436" s="14"/>
      <c r="E436" s="148"/>
      <c r="F436" s="13" t="s">
        <v>1144</v>
      </c>
      <c r="G436" s="14" t="s">
        <v>18</v>
      </c>
      <c r="H436" s="130" t="s">
        <v>23</v>
      </c>
      <c r="I436" s="130">
        <v>3</v>
      </c>
      <c r="J436" s="148" t="str">
        <f>IF(I436=0,"",(VLOOKUP(I436,Cover!B$56:C$60,2,0)))</f>
        <v>Intermediate</v>
      </c>
      <c r="K436" s="15"/>
      <c r="L436" s="16"/>
      <c r="M436" s="121">
        <f>IF(J436="","",(VLOOKUP(H436,Cover!A$48:C$51,2,0)))</f>
        <v>0.5</v>
      </c>
      <c r="N436" s="119" t="str">
        <f t="shared" si="24"/>
        <v>PR.AC</v>
      </c>
    </row>
    <row r="437" spans="2:14" s="2" customFormat="1" ht="25.5" x14ac:dyDescent="0.25">
      <c r="B437" s="6">
        <v>433</v>
      </c>
      <c r="C437" s="130" t="s">
        <v>1131</v>
      </c>
      <c r="D437" s="14"/>
      <c r="E437" s="148"/>
      <c r="F437" s="13" t="s">
        <v>1145</v>
      </c>
      <c r="G437" s="14" t="s">
        <v>18</v>
      </c>
      <c r="H437" s="130" t="s">
        <v>23</v>
      </c>
      <c r="I437" s="130">
        <v>3</v>
      </c>
      <c r="J437" s="148" t="str">
        <f>IF(I437=0,"",(VLOOKUP(I437,Cover!B$56:C$60,2,0)))</f>
        <v>Intermediate</v>
      </c>
      <c r="K437" s="15"/>
      <c r="L437" s="16"/>
      <c r="M437" s="121">
        <f>IF(J437="","",(VLOOKUP(H437,Cover!A$48:C$51,2,0)))</f>
        <v>0.5</v>
      </c>
      <c r="N437" s="119" t="str">
        <f t="shared" si="24"/>
        <v>PR.AC</v>
      </c>
    </row>
    <row r="438" spans="2:14" s="2" customFormat="1" ht="12.75" x14ac:dyDescent="0.25">
      <c r="B438" s="6">
        <v>434</v>
      </c>
      <c r="C438" s="130" t="s">
        <v>1131</v>
      </c>
      <c r="D438" s="14"/>
      <c r="E438" s="148"/>
      <c r="F438" s="13" t="s">
        <v>1146</v>
      </c>
      <c r="G438" s="14" t="s">
        <v>18</v>
      </c>
      <c r="H438" s="130" t="s">
        <v>23</v>
      </c>
      <c r="I438" s="130">
        <v>3</v>
      </c>
      <c r="J438" s="148" t="str">
        <f>IF(I438=0,"",(VLOOKUP(I438,Cover!B$56:C$60,2,0)))</f>
        <v>Intermediate</v>
      </c>
      <c r="K438" s="15"/>
      <c r="L438" s="16"/>
      <c r="M438" s="121">
        <f>IF(J438="","",(VLOOKUP(H438,Cover!A$48:C$51,2,0)))</f>
        <v>0.5</v>
      </c>
      <c r="N438" s="119" t="str">
        <f t="shared" si="24"/>
        <v>PR.AC</v>
      </c>
    </row>
    <row r="439" spans="2:14" s="2" customFormat="1" ht="12.75" x14ac:dyDescent="0.25">
      <c r="B439" s="6">
        <v>435</v>
      </c>
      <c r="C439" s="130" t="s">
        <v>1131</v>
      </c>
      <c r="D439" s="14"/>
      <c r="E439" s="148"/>
      <c r="F439" s="13" t="s">
        <v>535</v>
      </c>
      <c r="G439" s="14" t="s">
        <v>18</v>
      </c>
      <c r="H439" s="130" t="s">
        <v>23</v>
      </c>
      <c r="I439" s="130">
        <v>3</v>
      </c>
      <c r="J439" s="148" t="str">
        <f>IF(I439=0,"",(VLOOKUP(I439,Cover!B$56:C$60,2,0)))</f>
        <v>Intermediate</v>
      </c>
      <c r="K439" s="15"/>
      <c r="L439" s="16"/>
      <c r="M439" s="121">
        <f>IF(J439="","",(VLOOKUP(H439,Cover!A$48:C$51,2,0)))</f>
        <v>0.5</v>
      </c>
      <c r="N439" s="119" t="str">
        <f t="shared" si="24"/>
        <v>PR.AC</v>
      </c>
    </row>
    <row r="440" spans="2:14" s="2" customFormat="1" ht="25.5" x14ac:dyDescent="0.25">
      <c r="B440" s="6">
        <v>436</v>
      </c>
      <c r="C440" s="130" t="s">
        <v>1131</v>
      </c>
      <c r="D440" s="14"/>
      <c r="E440" s="148"/>
      <c r="F440" s="13" t="s">
        <v>1147</v>
      </c>
      <c r="G440" s="14" t="s">
        <v>18</v>
      </c>
      <c r="H440" s="130" t="s">
        <v>23</v>
      </c>
      <c r="I440" s="130">
        <v>3</v>
      </c>
      <c r="J440" s="148" t="str">
        <f>IF(I440=0,"",(VLOOKUP(I440,Cover!B$56:C$60,2,0)))</f>
        <v>Intermediate</v>
      </c>
      <c r="K440" s="15"/>
      <c r="L440" s="16"/>
      <c r="M440" s="121">
        <f>IF(J440="","",(VLOOKUP(H440,Cover!A$48:C$51,2,0)))</f>
        <v>0.5</v>
      </c>
      <c r="N440" s="119" t="str">
        <f t="shared" si="24"/>
        <v>PR.AC</v>
      </c>
    </row>
    <row r="441" spans="2:14" s="2" customFormat="1" ht="38.25" x14ac:dyDescent="0.25">
      <c r="B441" s="6">
        <v>437</v>
      </c>
      <c r="C441" s="130" t="s">
        <v>1131</v>
      </c>
      <c r="D441" s="14"/>
      <c r="E441" s="148"/>
      <c r="F441" s="13" t="s">
        <v>1148</v>
      </c>
      <c r="G441" s="14" t="s">
        <v>18</v>
      </c>
      <c r="H441" s="130" t="s">
        <v>23</v>
      </c>
      <c r="I441" s="130">
        <v>3</v>
      </c>
      <c r="J441" s="148" t="str">
        <f>IF(I441=0,"",(VLOOKUP(I441,Cover!B$56:C$60,2,0)))</f>
        <v>Intermediate</v>
      </c>
      <c r="K441" s="15"/>
      <c r="L441" s="16"/>
      <c r="M441" s="121">
        <f>IF(J441="","",(VLOOKUP(H441,Cover!A$48:C$51,2,0)))</f>
        <v>0.5</v>
      </c>
      <c r="N441" s="119" t="str">
        <f t="shared" si="24"/>
        <v>PR.AC</v>
      </c>
    </row>
    <row r="442" spans="2:14" s="2" customFormat="1" ht="12.75" x14ac:dyDescent="0.25">
      <c r="B442" s="6">
        <v>438</v>
      </c>
      <c r="C442" s="130" t="s">
        <v>1131</v>
      </c>
      <c r="D442" s="14"/>
      <c r="E442" s="148"/>
      <c r="F442" s="13" t="s">
        <v>1149</v>
      </c>
      <c r="G442" s="14" t="s">
        <v>18</v>
      </c>
      <c r="H442" s="130" t="s">
        <v>23</v>
      </c>
      <c r="I442" s="130">
        <v>3</v>
      </c>
      <c r="J442" s="148" t="str">
        <f>IF(I442=0,"",(VLOOKUP(I442,Cover!B$56:C$60,2,0)))</f>
        <v>Intermediate</v>
      </c>
      <c r="K442" s="15"/>
      <c r="L442" s="16"/>
      <c r="M442" s="121">
        <f>IF(J442="","",(VLOOKUP(H442,Cover!A$48:C$51,2,0)))</f>
        <v>0.5</v>
      </c>
      <c r="N442" s="119" t="str">
        <f t="shared" si="24"/>
        <v>PR.AC</v>
      </c>
    </row>
    <row r="443" spans="2:14" s="2" customFormat="1" ht="25.5" x14ac:dyDescent="0.25">
      <c r="B443" s="6">
        <v>439</v>
      </c>
      <c r="C443" s="130" t="s">
        <v>1131</v>
      </c>
      <c r="D443" s="14"/>
      <c r="E443" s="148"/>
      <c r="F443" s="13" t="s">
        <v>536</v>
      </c>
      <c r="G443" s="14" t="s">
        <v>32</v>
      </c>
      <c r="H443" s="130" t="s">
        <v>23</v>
      </c>
      <c r="I443" s="130">
        <v>3</v>
      </c>
      <c r="J443" s="148" t="str">
        <f>IF(I443=0,"",(VLOOKUP(I443,Cover!B$56:C$60,2,0)))</f>
        <v>Intermediate</v>
      </c>
      <c r="K443" s="15"/>
      <c r="L443" s="16"/>
      <c r="M443" s="121">
        <f>IF(J443="","",(VLOOKUP(H443,Cover!A$48:C$51,2,0)))</f>
        <v>0.5</v>
      </c>
      <c r="N443" s="119" t="str">
        <f t="shared" si="24"/>
        <v>PR.PT</v>
      </c>
    </row>
    <row r="444" spans="2:14" s="2" customFormat="1" ht="38.25" x14ac:dyDescent="0.25">
      <c r="B444" s="6">
        <v>440</v>
      </c>
      <c r="C444" s="130" t="s">
        <v>1131</v>
      </c>
      <c r="D444" s="14"/>
      <c r="E444" s="148"/>
      <c r="F444" s="13" t="s">
        <v>537</v>
      </c>
      <c r="G444" s="14" t="s">
        <v>32</v>
      </c>
      <c r="H444" s="130" t="s">
        <v>23</v>
      </c>
      <c r="I444" s="130">
        <v>3</v>
      </c>
      <c r="J444" s="148" t="str">
        <f>IF(I444=0,"",(VLOOKUP(I444,Cover!B$56:C$60,2,0)))</f>
        <v>Intermediate</v>
      </c>
      <c r="K444" s="15"/>
      <c r="L444" s="16"/>
      <c r="M444" s="121">
        <f>IF(J444="","",(VLOOKUP(H444,Cover!A$48:C$51,2,0)))</f>
        <v>0.5</v>
      </c>
      <c r="N444" s="119" t="str">
        <f t="shared" si="24"/>
        <v>PR.PT</v>
      </c>
    </row>
    <row r="445" spans="2:14" s="2" customFormat="1" ht="25.5" x14ac:dyDescent="0.25">
      <c r="B445" s="6">
        <v>441</v>
      </c>
      <c r="C445" s="130" t="s">
        <v>1131</v>
      </c>
      <c r="D445" s="14"/>
      <c r="E445" s="148"/>
      <c r="F445" s="13" t="s">
        <v>1150</v>
      </c>
      <c r="G445" s="14" t="s">
        <v>32</v>
      </c>
      <c r="H445" s="130" t="s">
        <v>23</v>
      </c>
      <c r="I445" s="130">
        <v>3</v>
      </c>
      <c r="J445" s="148" t="str">
        <f>IF(I445=0,"",(VLOOKUP(I445,Cover!B$56:C$60,2,0)))</f>
        <v>Intermediate</v>
      </c>
      <c r="K445" s="15"/>
      <c r="L445" s="16"/>
      <c r="M445" s="121">
        <f>IF(J445="","",(VLOOKUP(H445,Cover!A$48:C$51,2,0)))</f>
        <v>0.5</v>
      </c>
      <c r="N445" s="119" t="str">
        <f t="shared" si="24"/>
        <v>PR.PT</v>
      </c>
    </row>
    <row r="446" spans="2:14" s="2" customFormat="1" ht="12.75" x14ac:dyDescent="0.25">
      <c r="B446" s="6">
        <v>442</v>
      </c>
      <c r="C446" s="130" t="s">
        <v>1131</v>
      </c>
      <c r="D446" s="14"/>
      <c r="E446" s="148"/>
      <c r="F446" s="13" t="s">
        <v>1151</v>
      </c>
      <c r="G446" s="14" t="s">
        <v>18</v>
      </c>
      <c r="H446" s="130" t="s">
        <v>23</v>
      </c>
      <c r="I446" s="130">
        <v>3</v>
      </c>
      <c r="J446" s="148" t="str">
        <f>IF(I446=0,"",(VLOOKUP(I446,Cover!B$56:C$60,2,0)))</f>
        <v>Intermediate</v>
      </c>
      <c r="K446" s="15"/>
      <c r="L446" s="16"/>
      <c r="M446" s="121">
        <f>IF(J446="","",(VLOOKUP(H446,Cover!A$48:C$51,2,0)))</f>
        <v>0.5</v>
      </c>
      <c r="N446" s="119" t="str">
        <f t="shared" si="24"/>
        <v>PR.AC</v>
      </c>
    </row>
    <row r="447" spans="2:14" s="2" customFormat="1" ht="25.5" x14ac:dyDescent="0.25">
      <c r="B447" s="6">
        <v>443</v>
      </c>
      <c r="C447" s="130" t="s">
        <v>1131</v>
      </c>
      <c r="D447" s="14"/>
      <c r="E447" s="148"/>
      <c r="F447" s="13" t="s">
        <v>1152</v>
      </c>
      <c r="G447" s="14" t="s">
        <v>32</v>
      </c>
      <c r="H447" s="130" t="s">
        <v>23</v>
      </c>
      <c r="I447" s="130">
        <v>3</v>
      </c>
      <c r="J447" s="148" t="str">
        <f>IF(I447=0,"",(VLOOKUP(I447,Cover!B$56:C$60,2,0)))</f>
        <v>Intermediate</v>
      </c>
      <c r="K447" s="15"/>
      <c r="L447" s="16"/>
      <c r="M447" s="121">
        <f>IF(J447="","",(VLOOKUP(H447,Cover!A$48:C$51,2,0)))</f>
        <v>0.5</v>
      </c>
      <c r="N447" s="119" t="str">
        <f t="shared" si="24"/>
        <v>PR.PT</v>
      </c>
    </row>
    <row r="448" spans="2:14" s="2" customFormat="1" ht="12.75" x14ac:dyDescent="0.25">
      <c r="B448" s="6">
        <v>444</v>
      </c>
      <c r="C448" s="130" t="s">
        <v>1131</v>
      </c>
      <c r="D448" s="14"/>
      <c r="E448" s="148"/>
      <c r="F448" s="13" t="s">
        <v>1153</v>
      </c>
      <c r="G448" s="14" t="s">
        <v>32</v>
      </c>
      <c r="H448" s="130" t="s">
        <v>23</v>
      </c>
      <c r="I448" s="130">
        <v>3</v>
      </c>
      <c r="J448" s="148" t="str">
        <f>IF(I448=0,"",(VLOOKUP(I448,Cover!B$56:C$60,2,0)))</f>
        <v>Intermediate</v>
      </c>
      <c r="K448" s="15"/>
      <c r="L448" s="16"/>
      <c r="M448" s="121">
        <f>IF(J448="","",(VLOOKUP(H448,Cover!A$48:C$51,2,0)))</f>
        <v>0.5</v>
      </c>
      <c r="N448" s="119" t="str">
        <f t="shared" si="24"/>
        <v>PR.PT</v>
      </c>
    </row>
    <row r="449" spans="2:14" s="2" customFormat="1" ht="12.75" x14ac:dyDescent="0.25">
      <c r="B449" s="6">
        <v>445</v>
      </c>
      <c r="C449" s="130" t="s">
        <v>1131</v>
      </c>
      <c r="D449" s="14"/>
      <c r="E449" s="148"/>
      <c r="F449" s="13" t="s">
        <v>1154</v>
      </c>
      <c r="G449" s="14" t="s">
        <v>32</v>
      </c>
      <c r="H449" s="130" t="s">
        <v>23</v>
      </c>
      <c r="I449" s="130">
        <v>3</v>
      </c>
      <c r="J449" s="148" t="str">
        <f>IF(I449=0,"",(VLOOKUP(I449,Cover!B$56:C$60,2,0)))</f>
        <v>Intermediate</v>
      </c>
      <c r="K449" s="15"/>
      <c r="L449" s="16"/>
      <c r="M449" s="121">
        <f>IF(J449="","",(VLOOKUP(H449,Cover!A$48:C$51,2,0)))</f>
        <v>0.5</v>
      </c>
      <c r="N449" s="119" t="str">
        <f t="shared" si="24"/>
        <v>PR.PT</v>
      </c>
    </row>
    <row r="450" spans="2:14" s="2" customFormat="1" ht="25.5" x14ac:dyDescent="0.25">
      <c r="B450" s="6">
        <v>446</v>
      </c>
      <c r="C450" s="130" t="s">
        <v>1131</v>
      </c>
      <c r="D450" s="14"/>
      <c r="E450" s="148"/>
      <c r="F450" s="13" t="s">
        <v>539</v>
      </c>
      <c r="G450" s="14" t="s">
        <v>32</v>
      </c>
      <c r="H450" s="130" t="s">
        <v>23</v>
      </c>
      <c r="I450" s="130">
        <v>3</v>
      </c>
      <c r="J450" s="148" t="str">
        <f>IF(I450=0,"",(VLOOKUP(I450,Cover!B$56:C$60,2,0)))</f>
        <v>Intermediate</v>
      </c>
      <c r="K450" s="15"/>
      <c r="L450" s="16"/>
      <c r="M450" s="121">
        <f>IF(J450="","",(VLOOKUP(H450,Cover!A$48:C$51,2,0)))</f>
        <v>0.5</v>
      </c>
      <c r="N450" s="119" t="str">
        <f t="shared" si="24"/>
        <v>PR.PT</v>
      </c>
    </row>
    <row r="451" spans="2:14" s="2" customFormat="1" ht="25.5" x14ac:dyDescent="0.25">
      <c r="B451" s="6">
        <v>447</v>
      </c>
      <c r="C451" s="130" t="s">
        <v>1131</v>
      </c>
      <c r="D451" s="14"/>
      <c r="E451" s="148"/>
      <c r="F451" s="13" t="s">
        <v>540</v>
      </c>
      <c r="G451" s="14" t="s">
        <v>18</v>
      </c>
      <c r="H451" s="130" t="s">
        <v>23</v>
      </c>
      <c r="I451" s="130">
        <v>3</v>
      </c>
      <c r="J451" s="148" t="str">
        <f>IF(I451=0,"",(VLOOKUP(I451,Cover!B$56:C$60,2,0)))</f>
        <v>Intermediate</v>
      </c>
      <c r="K451" s="15"/>
      <c r="L451" s="16"/>
      <c r="M451" s="121">
        <f>IF(J451="","",(VLOOKUP(H451,Cover!A$48:C$51,2,0)))</f>
        <v>0.5</v>
      </c>
      <c r="N451" s="119" t="str">
        <f t="shared" si="24"/>
        <v>PR.AC</v>
      </c>
    </row>
    <row r="452" spans="2:14" s="2" customFormat="1" ht="25.5" x14ac:dyDescent="0.25">
      <c r="B452" s="6">
        <v>448</v>
      </c>
      <c r="C452" s="130" t="s">
        <v>1131</v>
      </c>
      <c r="D452" s="14"/>
      <c r="E452" s="148"/>
      <c r="F452" s="13" t="s">
        <v>1155</v>
      </c>
      <c r="G452" s="14" t="s">
        <v>32</v>
      </c>
      <c r="H452" s="130" t="s">
        <v>23</v>
      </c>
      <c r="I452" s="130">
        <v>3</v>
      </c>
      <c r="J452" s="148" t="str">
        <f>IF(I452=0,"",(VLOOKUP(I452,Cover!B$56:C$60,2,0)))</f>
        <v>Intermediate</v>
      </c>
      <c r="K452" s="15"/>
      <c r="L452" s="16"/>
      <c r="M452" s="121">
        <f>IF(J452="","",(VLOOKUP(H452,Cover!A$48:C$51,2,0)))</f>
        <v>0.5</v>
      </c>
      <c r="N452" s="119" t="str">
        <f t="shared" si="24"/>
        <v>PR.PT</v>
      </c>
    </row>
    <row r="453" spans="2:14" s="2" customFormat="1" ht="38.25" x14ac:dyDescent="0.25">
      <c r="B453" s="6">
        <v>449</v>
      </c>
      <c r="C453" s="130" t="s">
        <v>1131</v>
      </c>
      <c r="D453" s="14"/>
      <c r="E453" s="148"/>
      <c r="F453" s="13" t="s">
        <v>541</v>
      </c>
      <c r="G453" s="14" t="s">
        <v>18</v>
      </c>
      <c r="H453" s="130" t="s">
        <v>23</v>
      </c>
      <c r="I453" s="130">
        <v>3</v>
      </c>
      <c r="J453" s="148" t="str">
        <f>IF(I453=0,"",(VLOOKUP(I453,Cover!B$56:C$60,2,0)))</f>
        <v>Intermediate</v>
      </c>
      <c r="K453" s="15"/>
      <c r="L453" s="16"/>
      <c r="M453" s="121">
        <f>IF(J453="","",(VLOOKUP(H453,Cover!A$48:C$51,2,0)))</f>
        <v>0.5</v>
      </c>
      <c r="N453" s="119" t="str">
        <f t="shared" si="24"/>
        <v>PR.AC</v>
      </c>
    </row>
    <row r="454" spans="2:14" s="2" customFormat="1" ht="38.25" x14ac:dyDescent="0.25">
      <c r="B454" s="6">
        <v>450</v>
      </c>
      <c r="C454" s="130" t="s">
        <v>1131</v>
      </c>
      <c r="D454" s="14"/>
      <c r="E454" s="148"/>
      <c r="F454" s="13" t="s">
        <v>1156</v>
      </c>
      <c r="G454" s="14" t="s">
        <v>32</v>
      </c>
      <c r="H454" s="130" t="s">
        <v>23</v>
      </c>
      <c r="I454" s="130">
        <v>3</v>
      </c>
      <c r="J454" s="148" t="str">
        <f>IF(I454=0,"",(VLOOKUP(I454,Cover!B$56:C$60,2,0)))</f>
        <v>Intermediate</v>
      </c>
      <c r="K454" s="15"/>
      <c r="L454" s="16"/>
      <c r="M454" s="121">
        <f>IF(J454="","",(VLOOKUP(H454,Cover!A$48:C$51,2,0)))</f>
        <v>0.5</v>
      </c>
      <c r="N454" s="119" t="str">
        <f t="shared" si="24"/>
        <v>PR.PT</v>
      </c>
    </row>
    <row r="455" spans="2:14" s="2" customFormat="1" ht="76.5" x14ac:dyDescent="0.25">
      <c r="B455" s="6">
        <v>451</v>
      </c>
      <c r="C455" s="130" t="s">
        <v>1131</v>
      </c>
      <c r="D455" s="14"/>
      <c r="E455" s="148"/>
      <c r="F455" s="13" t="s">
        <v>1157</v>
      </c>
      <c r="G455" s="14" t="s">
        <v>32</v>
      </c>
      <c r="H455" s="130" t="s">
        <v>23</v>
      </c>
      <c r="I455" s="130">
        <v>3</v>
      </c>
      <c r="J455" s="148" t="str">
        <f>IF(I455=0,"",(VLOOKUP(I455,Cover!B$56:C$60,2,0)))</f>
        <v>Intermediate</v>
      </c>
      <c r="K455" s="15"/>
      <c r="L455" s="16"/>
      <c r="M455" s="121">
        <f>IF(J455="","",(VLOOKUP(H455,Cover!A$48:C$51,2,0)))</f>
        <v>0.5</v>
      </c>
      <c r="N455" s="119" t="str">
        <f t="shared" si="24"/>
        <v>PR.PT</v>
      </c>
    </row>
    <row r="456" spans="2:14" s="2" customFormat="1" ht="25.5" x14ac:dyDescent="0.25">
      <c r="B456" s="6">
        <v>452</v>
      </c>
      <c r="C456" s="130" t="s">
        <v>1131</v>
      </c>
      <c r="D456" s="14"/>
      <c r="E456" s="148"/>
      <c r="F456" s="13" t="s">
        <v>1158</v>
      </c>
      <c r="G456" s="14" t="s">
        <v>32</v>
      </c>
      <c r="H456" s="130" t="s">
        <v>23</v>
      </c>
      <c r="I456" s="130">
        <v>3</v>
      </c>
      <c r="J456" s="148" t="str">
        <f>IF(I456=0,"",(VLOOKUP(I456,Cover!B$56:C$60,2,0)))</f>
        <v>Intermediate</v>
      </c>
      <c r="K456" s="15"/>
      <c r="L456" s="16"/>
      <c r="M456" s="121">
        <f>IF(J456="","",(VLOOKUP(H456,Cover!A$48:C$51,2,0)))</f>
        <v>0.5</v>
      </c>
      <c r="N456" s="119" t="str">
        <f t="shared" si="24"/>
        <v>PR.PT</v>
      </c>
    </row>
    <row r="457" spans="2:14" s="2" customFormat="1" ht="51" x14ac:dyDescent="0.25">
      <c r="B457" s="6">
        <v>453</v>
      </c>
      <c r="C457" s="130" t="s">
        <v>1131</v>
      </c>
      <c r="D457" s="14"/>
      <c r="E457" s="148"/>
      <c r="F457" s="13" t="s">
        <v>1159</v>
      </c>
      <c r="G457" s="14" t="s">
        <v>32</v>
      </c>
      <c r="H457" s="130" t="s">
        <v>23</v>
      </c>
      <c r="I457" s="130">
        <v>3</v>
      </c>
      <c r="J457" s="148" t="str">
        <f>IF(I457=0,"",(VLOOKUP(I457,Cover!B$56:C$60,2,0)))</f>
        <v>Intermediate</v>
      </c>
      <c r="K457" s="15"/>
      <c r="L457" s="16"/>
      <c r="M457" s="121">
        <f>IF(J457="","",(VLOOKUP(H457,Cover!A$48:C$51,2,0)))</f>
        <v>0.5</v>
      </c>
      <c r="N457" s="119" t="str">
        <f t="shared" si="24"/>
        <v>PR.PT</v>
      </c>
    </row>
    <row r="458" spans="2:14" s="2" customFormat="1" ht="12.75" x14ac:dyDescent="0.25">
      <c r="B458" s="6">
        <v>454</v>
      </c>
      <c r="C458" s="130" t="s">
        <v>1131</v>
      </c>
      <c r="D458" s="14"/>
      <c r="E458" s="148"/>
      <c r="F458" s="13" t="s">
        <v>542</v>
      </c>
      <c r="G458" s="14" t="s">
        <v>32</v>
      </c>
      <c r="H458" s="130" t="s">
        <v>23</v>
      </c>
      <c r="I458" s="130">
        <v>3</v>
      </c>
      <c r="J458" s="148" t="str">
        <f>IF(I458=0,"",(VLOOKUP(I458,Cover!B$56:C$60,2,0)))</f>
        <v>Intermediate</v>
      </c>
      <c r="K458" s="15"/>
      <c r="L458" s="16"/>
      <c r="M458" s="121">
        <f>IF(J458="","",(VLOOKUP(H458,Cover!A$48:C$51,2,0)))</f>
        <v>0.5</v>
      </c>
      <c r="N458" s="119" t="str">
        <f t="shared" si="24"/>
        <v>PR.PT</v>
      </c>
    </row>
    <row r="459" spans="2:14" s="2" customFormat="1" ht="25.5" x14ac:dyDescent="0.25">
      <c r="B459" s="6">
        <v>455</v>
      </c>
      <c r="C459" s="130" t="s">
        <v>1131</v>
      </c>
      <c r="D459" s="14"/>
      <c r="E459" s="148"/>
      <c r="F459" s="13" t="s">
        <v>1160</v>
      </c>
      <c r="G459" s="14" t="s">
        <v>32</v>
      </c>
      <c r="H459" s="130" t="s">
        <v>23</v>
      </c>
      <c r="I459" s="130">
        <v>3</v>
      </c>
      <c r="J459" s="148" t="str">
        <f>IF(I459=0,"",(VLOOKUP(I459,Cover!B$56:C$60,2,0)))</f>
        <v>Intermediate</v>
      </c>
      <c r="K459" s="15"/>
      <c r="L459" s="16"/>
      <c r="M459" s="121">
        <f>IF(J459="","",(VLOOKUP(H459,Cover!A$48:C$51,2,0)))</f>
        <v>0.5</v>
      </c>
      <c r="N459" s="119" t="str">
        <f t="shared" si="24"/>
        <v>PR.PT</v>
      </c>
    </row>
    <row r="460" spans="2:14" s="2" customFormat="1" ht="12.75" x14ac:dyDescent="0.25">
      <c r="B460" s="6">
        <v>456</v>
      </c>
      <c r="C460" s="130" t="s">
        <v>1131</v>
      </c>
      <c r="D460" s="14"/>
      <c r="E460" s="148"/>
      <c r="F460" s="13" t="s">
        <v>544</v>
      </c>
      <c r="G460" s="14" t="s">
        <v>32</v>
      </c>
      <c r="H460" s="130" t="s">
        <v>23</v>
      </c>
      <c r="I460" s="130">
        <v>3</v>
      </c>
      <c r="J460" s="148" t="str">
        <f>IF(I460=0,"",(VLOOKUP(I460,Cover!B$56:C$60,2,0)))</f>
        <v>Intermediate</v>
      </c>
      <c r="K460" s="15"/>
      <c r="L460" s="16"/>
      <c r="M460" s="121">
        <f>IF(J460="","",(VLOOKUP(H460,Cover!A$48:C$51,2,0)))</f>
        <v>0.5</v>
      </c>
      <c r="N460" s="119" t="str">
        <f t="shared" si="24"/>
        <v>PR.PT</v>
      </c>
    </row>
    <row r="461" spans="2:14" s="2" customFormat="1" ht="12.75" x14ac:dyDescent="0.25">
      <c r="B461" s="6">
        <v>457</v>
      </c>
      <c r="C461" s="130" t="s">
        <v>1131</v>
      </c>
      <c r="D461" s="14"/>
      <c r="E461" s="148"/>
      <c r="F461" s="13" t="s">
        <v>1161</v>
      </c>
      <c r="G461" s="14" t="s">
        <v>32</v>
      </c>
      <c r="H461" s="130" t="s">
        <v>23</v>
      </c>
      <c r="I461" s="130">
        <v>3</v>
      </c>
      <c r="J461" s="148" t="str">
        <f>IF(I461=0,"",(VLOOKUP(I461,Cover!B$56:C$60,2,0)))</f>
        <v>Intermediate</v>
      </c>
      <c r="K461" s="15"/>
      <c r="L461" s="16"/>
      <c r="M461" s="121">
        <f>IF(J461="","",(VLOOKUP(H461,Cover!A$48:C$51,2,0)))</f>
        <v>0.5</v>
      </c>
      <c r="N461" s="119" t="str">
        <f t="shared" si="24"/>
        <v>PR.PT</v>
      </c>
    </row>
    <row r="462" spans="2:14" s="2" customFormat="1" ht="25.5" x14ac:dyDescent="0.25">
      <c r="B462" s="6">
        <v>458</v>
      </c>
      <c r="C462" s="130" t="s">
        <v>1131</v>
      </c>
      <c r="D462" s="14"/>
      <c r="E462" s="148"/>
      <c r="F462" s="13" t="s">
        <v>1162</v>
      </c>
      <c r="G462" s="14" t="s">
        <v>32</v>
      </c>
      <c r="H462" s="130" t="s">
        <v>23</v>
      </c>
      <c r="I462" s="130">
        <v>3</v>
      </c>
      <c r="J462" s="148" t="str">
        <f>IF(I462=0,"",(VLOOKUP(I462,Cover!B$56:C$60,2,0)))</f>
        <v>Intermediate</v>
      </c>
      <c r="K462" s="15"/>
      <c r="L462" s="16"/>
      <c r="M462" s="121">
        <f>IF(J462="","",(VLOOKUP(H462,Cover!A$48:C$51,2,0)))</f>
        <v>0.5</v>
      </c>
      <c r="N462" s="119" t="str">
        <f t="shared" si="24"/>
        <v>PR.PT</v>
      </c>
    </row>
    <row r="463" spans="2:14" s="2" customFormat="1" ht="25.5" x14ac:dyDescent="0.25">
      <c r="B463" s="6">
        <v>459</v>
      </c>
      <c r="C463" s="130" t="s">
        <v>1131</v>
      </c>
      <c r="D463" s="14"/>
      <c r="E463" s="148"/>
      <c r="F463" s="13" t="s">
        <v>1163</v>
      </c>
      <c r="G463" s="14" t="s">
        <v>32</v>
      </c>
      <c r="H463" s="130" t="s">
        <v>23</v>
      </c>
      <c r="I463" s="130">
        <v>3</v>
      </c>
      <c r="J463" s="148" t="str">
        <f>IF(I463=0,"",(VLOOKUP(I463,Cover!B$56:C$60,2,0)))</f>
        <v>Intermediate</v>
      </c>
      <c r="K463" s="15"/>
      <c r="L463" s="16"/>
      <c r="M463" s="121">
        <f>IF(J463="","",(VLOOKUP(H463,Cover!A$48:C$51,2,0)))</f>
        <v>0.5</v>
      </c>
      <c r="N463" s="119" t="str">
        <f t="shared" si="24"/>
        <v>PR.PT</v>
      </c>
    </row>
    <row r="464" spans="2:14" s="2" customFormat="1" ht="12.75" x14ac:dyDescent="0.25">
      <c r="B464" s="6">
        <v>460</v>
      </c>
      <c r="C464" s="130" t="s">
        <v>1164</v>
      </c>
      <c r="D464" s="14"/>
      <c r="E464" s="148"/>
      <c r="F464" s="13" t="s">
        <v>1165</v>
      </c>
      <c r="G464" s="14" t="s">
        <v>32</v>
      </c>
      <c r="H464" s="130" t="s">
        <v>23</v>
      </c>
      <c r="I464" s="130">
        <v>3</v>
      </c>
      <c r="J464" s="148" t="str">
        <f>IF(I464=0,"",(VLOOKUP(I464,Cover!B$56:C$60,2,0)))</f>
        <v>Intermediate</v>
      </c>
      <c r="K464" s="15"/>
      <c r="L464" s="16"/>
      <c r="M464" s="121">
        <f>IF(J464="","",(VLOOKUP(H464,Cover!A$48:C$51,2,0)))</f>
        <v>0.5</v>
      </c>
      <c r="N464" s="119" t="str">
        <f t="shared" si="24"/>
        <v>PR.PT</v>
      </c>
    </row>
    <row r="465" spans="2:14" s="2" customFormat="1" ht="25.5" x14ac:dyDescent="0.25">
      <c r="B465" s="6">
        <v>461</v>
      </c>
      <c r="C465" s="130" t="s">
        <v>1164</v>
      </c>
      <c r="D465" s="14"/>
      <c r="E465" s="148"/>
      <c r="F465" s="13" t="s">
        <v>1166</v>
      </c>
      <c r="G465" s="14" t="s">
        <v>32</v>
      </c>
      <c r="H465" s="130" t="s">
        <v>23</v>
      </c>
      <c r="I465" s="130">
        <v>3</v>
      </c>
      <c r="J465" s="148" t="str">
        <f>IF(I465=0,"",(VLOOKUP(I465,Cover!B$56:C$60,2,0)))</f>
        <v>Intermediate</v>
      </c>
      <c r="K465" s="15"/>
      <c r="L465" s="16"/>
      <c r="M465" s="121">
        <f>IF(J465="","",(VLOOKUP(H465,Cover!A$48:C$51,2,0)))</f>
        <v>0.5</v>
      </c>
      <c r="N465" s="119" t="str">
        <f t="shared" si="24"/>
        <v>PR.PT</v>
      </c>
    </row>
    <row r="466" spans="2:14" s="2" customFormat="1" ht="12.75" x14ac:dyDescent="0.25">
      <c r="B466" s="6">
        <v>462</v>
      </c>
      <c r="C466" s="130" t="s">
        <v>1164</v>
      </c>
      <c r="D466" s="14"/>
      <c r="E466" s="148"/>
      <c r="F466" s="13" t="s">
        <v>1167</v>
      </c>
      <c r="G466" s="14" t="s">
        <v>18</v>
      </c>
      <c r="H466" s="130" t="s">
        <v>23</v>
      </c>
      <c r="I466" s="130">
        <v>3</v>
      </c>
      <c r="J466" s="148" t="str">
        <f>IF(I466=0,"",(VLOOKUP(I466,Cover!B$56:C$60,2,0)))</f>
        <v>Intermediate</v>
      </c>
      <c r="K466" s="15"/>
      <c r="L466" s="16"/>
      <c r="M466" s="121">
        <f>IF(J466="","",(VLOOKUP(H466,Cover!A$48:C$51,2,0)))</f>
        <v>0.5</v>
      </c>
      <c r="N466" s="119" t="str">
        <f t="shared" si="24"/>
        <v>PR.AC</v>
      </c>
    </row>
    <row r="467" spans="2:14" s="2" customFormat="1" ht="25.5" x14ac:dyDescent="0.25">
      <c r="B467" s="6">
        <v>463</v>
      </c>
      <c r="C467" s="130" t="s">
        <v>1164</v>
      </c>
      <c r="D467" s="14"/>
      <c r="E467" s="148"/>
      <c r="F467" s="13" t="s">
        <v>546</v>
      </c>
      <c r="G467" s="14" t="s">
        <v>18</v>
      </c>
      <c r="H467" s="130" t="s">
        <v>23</v>
      </c>
      <c r="I467" s="130">
        <v>3</v>
      </c>
      <c r="J467" s="148" t="str">
        <f>IF(I467=0,"",(VLOOKUP(I467,Cover!B$56:C$60,2,0)))</f>
        <v>Intermediate</v>
      </c>
      <c r="K467" s="15"/>
      <c r="L467" s="16"/>
      <c r="M467" s="121">
        <f>IF(J467="","",(VLOOKUP(H467,Cover!A$48:C$51,2,0)))</f>
        <v>0.5</v>
      </c>
      <c r="N467" s="119" t="str">
        <f t="shared" si="24"/>
        <v>PR.AC</v>
      </c>
    </row>
    <row r="468" spans="2:14" s="2" customFormat="1" ht="12.75" x14ac:dyDescent="0.25">
      <c r="B468" s="6">
        <v>464</v>
      </c>
      <c r="C468" s="130" t="s">
        <v>1164</v>
      </c>
      <c r="D468" s="14"/>
      <c r="E468" s="148"/>
      <c r="F468" s="13" t="s">
        <v>1168</v>
      </c>
      <c r="G468" s="14" t="s">
        <v>18</v>
      </c>
      <c r="H468" s="130" t="s">
        <v>23</v>
      </c>
      <c r="I468" s="130">
        <v>3</v>
      </c>
      <c r="J468" s="148" t="str">
        <f>IF(I468=0,"",(VLOOKUP(I468,Cover!B$56:C$60,2,0)))</f>
        <v>Intermediate</v>
      </c>
      <c r="K468" s="15"/>
      <c r="L468" s="16"/>
      <c r="M468" s="121">
        <f>IF(J468="","",(VLOOKUP(H468,Cover!A$48:C$51,2,0)))</f>
        <v>0.5</v>
      </c>
      <c r="N468" s="119" t="str">
        <f t="shared" si="24"/>
        <v>PR.AC</v>
      </c>
    </row>
    <row r="469" spans="2:14" s="2" customFormat="1" ht="25.5" x14ac:dyDescent="0.25">
      <c r="B469" s="6">
        <v>465</v>
      </c>
      <c r="C469" s="130" t="s">
        <v>1164</v>
      </c>
      <c r="D469" s="14"/>
      <c r="E469" s="148"/>
      <c r="F469" s="13" t="s">
        <v>547</v>
      </c>
      <c r="G469" s="14" t="s">
        <v>18</v>
      </c>
      <c r="H469" s="130" t="s">
        <v>23</v>
      </c>
      <c r="I469" s="130">
        <v>3</v>
      </c>
      <c r="J469" s="148" t="str">
        <f>IF(I469=0,"",(VLOOKUP(I469,Cover!B$56:C$60,2,0)))</f>
        <v>Intermediate</v>
      </c>
      <c r="K469" s="15"/>
      <c r="L469" s="16"/>
      <c r="M469" s="121">
        <f>IF(J469="","",(VLOOKUP(H469,Cover!A$48:C$51,2,0)))</f>
        <v>0.5</v>
      </c>
      <c r="N469" s="119" t="str">
        <f t="shared" si="24"/>
        <v>PR.AC</v>
      </c>
    </row>
    <row r="470" spans="2:14" s="2" customFormat="1" ht="12.75" x14ac:dyDescent="0.25">
      <c r="B470" s="6">
        <v>466</v>
      </c>
      <c r="C470" s="130" t="s">
        <v>1164</v>
      </c>
      <c r="D470" s="14"/>
      <c r="E470" s="148"/>
      <c r="F470" s="13" t="s">
        <v>1169</v>
      </c>
      <c r="G470" s="14" t="s">
        <v>18</v>
      </c>
      <c r="H470" s="130" t="s">
        <v>23</v>
      </c>
      <c r="I470" s="130">
        <v>3</v>
      </c>
      <c r="J470" s="148" t="str">
        <f>IF(I470=0,"",(VLOOKUP(I470,Cover!B$56:C$60,2,0)))</f>
        <v>Intermediate</v>
      </c>
      <c r="K470" s="15"/>
      <c r="L470" s="16"/>
      <c r="M470" s="121">
        <f>IF(J470="","",(VLOOKUP(H470,Cover!A$48:C$51,2,0)))</f>
        <v>0.5</v>
      </c>
      <c r="N470" s="119" t="str">
        <f t="shared" si="24"/>
        <v>PR.AC</v>
      </c>
    </row>
    <row r="471" spans="2:14" s="2" customFormat="1" ht="12.75" x14ac:dyDescent="0.25">
      <c r="B471" s="6">
        <v>467</v>
      </c>
      <c r="C471" s="130" t="s">
        <v>1164</v>
      </c>
      <c r="D471" s="14"/>
      <c r="E471" s="148"/>
      <c r="F471" s="13" t="s">
        <v>1170</v>
      </c>
      <c r="G471" s="14" t="s">
        <v>18</v>
      </c>
      <c r="H471" s="130" t="s">
        <v>23</v>
      </c>
      <c r="I471" s="130">
        <v>3</v>
      </c>
      <c r="J471" s="148" t="str">
        <f>IF(I471=0,"",(VLOOKUP(I471,Cover!B$56:C$60,2,0)))</f>
        <v>Intermediate</v>
      </c>
      <c r="K471" s="15"/>
      <c r="L471" s="16"/>
      <c r="M471" s="121">
        <f>IF(J471="","",(VLOOKUP(H471,Cover!A$48:C$51,2,0)))</f>
        <v>0.5</v>
      </c>
      <c r="N471" s="119" t="str">
        <f t="shared" si="24"/>
        <v>PR.AC</v>
      </c>
    </row>
    <row r="472" spans="2:14" s="2" customFormat="1" ht="12.75" x14ac:dyDescent="0.25">
      <c r="B472" s="6">
        <v>468</v>
      </c>
      <c r="C472" s="130" t="s">
        <v>1164</v>
      </c>
      <c r="D472" s="14"/>
      <c r="E472" s="148"/>
      <c r="F472" s="13" t="s">
        <v>548</v>
      </c>
      <c r="G472" s="14" t="s">
        <v>18</v>
      </c>
      <c r="H472" s="130" t="s">
        <v>23</v>
      </c>
      <c r="I472" s="130">
        <v>3</v>
      </c>
      <c r="J472" s="148" t="str">
        <f>IF(I472=0,"",(VLOOKUP(I472,Cover!B$56:C$60,2,0)))</f>
        <v>Intermediate</v>
      </c>
      <c r="K472" s="15"/>
      <c r="L472" s="16"/>
      <c r="M472" s="121">
        <f>IF(J472="","",(VLOOKUP(H472,Cover!A$48:C$51,2,0)))</f>
        <v>0.5</v>
      </c>
      <c r="N472" s="119" t="str">
        <f t="shared" si="24"/>
        <v>PR.AC</v>
      </c>
    </row>
    <row r="473" spans="2:14" s="2" customFormat="1" ht="25.5" x14ac:dyDescent="0.25">
      <c r="B473" s="6">
        <v>469</v>
      </c>
      <c r="C473" s="130" t="s">
        <v>1164</v>
      </c>
      <c r="D473" s="14"/>
      <c r="E473" s="148"/>
      <c r="F473" s="13" t="s">
        <v>1171</v>
      </c>
      <c r="G473" s="14" t="s">
        <v>18</v>
      </c>
      <c r="H473" s="130" t="s">
        <v>23</v>
      </c>
      <c r="I473" s="130">
        <v>3</v>
      </c>
      <c r="J473" s="148" t="str">
        <f>IF(I473=0,"",(VLOOKUP(I473,Cover!B$56:C$60,2,0)))</f>
        <v>Intermediate</v>
      </c>
      <c r="K473" s="15"/>
      <c r="L473" s="16"/>
      <c r="M473" s="121">
        <f>IF(J473="","",(VLOOKUP(H473,Cover!A$48:C$51,2,0)))</f>
        <v>0.5</v>
      </c>
      <c r="N473" s="119" t="str">
        <f t="shared" si="24"/>
        <v>PR.AC</v>
      </c>
    </row>
    <row r="474" spans="2:14" s="2" customFormat="1" ht="25.5" x14ac:dyDescent="0.25">
      <c r="B474" s="6">
        <v>470</v>
      </c>
      <c r="C474" s="130" t="s">
        <v>1164</v>
      </c>
      <c r="D474" s="14"/>
      <c r="E474" s="148"/>
      <c r="F474" s="13" t="s">
        <v>1172</v>
      </c>
      <c r="G474" s="14" t="s">
        <v>18</v>
      </c>
      <c r="H474" s="130" t="s">
        <v>23</v>
      </c>
      <c r="I474" s="130">
        <v>3</v>
      </c>
      <c r="J474" s="148" t="str">
        <f>IF(I474=0,"",(VLOOKUP(I474,Cover!B$56:C$60,2,0)))</f>
        <v>Intermediate</v>
      </c>
      <c r="K474" s="15"/>
      <c r="L474" s="16"/>
      <c r="M474" s="121">
        <f>IF(J474="","",(VLOOKUP(H474,Cover!A$48:C$51,2,0)))</f>
        <v>0.5</v>
      </c>
      <c r="N474" s="119" t="str">
        <f t="shared" si="24"/>
        <v>PR.AC</v>
      </c>
    </row>
    <row r="475" spans="2:14" s="2" customFormat="1" ht="25.5" x14ac:dyDescent="0.25">
      <c r="B475" s="6">
        <v>471</v>
      </c>
      <c r="C475" s="130" t="s">
        <v>1164</v>
      </c>
      <c r="D475" s="14"/>
      <c r="E475" s="148"/>
      <c r="F475" s="13" t="s">
        <v>1173</v>
      </c>
      <c r="G475" s="14" t="s">
        <v>18</v>
      </c>
      <c r="H475" s="130" t="s">
        <v>23</v>
      </c>
      <c r="I475" s="130">
        <v>3</v>
      </c>
      <c r="J475" s="148" t="str">
        <f>IF(I475=0,"",(VLOOKUP(I475,Cover!B$56:C$60,2,0)))</f>
        <v>Intermediate</v>
      </c>
      <c r="K475" s="15"/>
      <c r="L475" s="16"/>
      <c r="M475" s="121">
        <f>IF(J475="","",(VLOOKUP(H475,Cover!A$48:C$51,2,0)))</f>
        <v>0.5</v>
      </c>
      <c r="N475" s="119" t="str">
        <f t="shared" si="24"/>
        <v>PR.AC</v>
      </c>
    </row>
    <row r="476" spans="2:14" s="2" customFormat="1" ht="25.5" x14ac:dyDescent="0.25">
      <c r="B476" s="6">
        <v>472</v>
      </c>
      <c r="C476" s="130" t="s">
        <v>1164</v>
      </c>
      <c r="D476" s="14"/>
      <c r="E476" s="148"/>
      <c r="F476" s="13" t="s">
        <v>1174</v>
      </c>
      <c r="G476" s="14" t="s">
        <v>18</v>
      </c>
      <c r="H476" s="130" t="s">
        <v>23</v>
      </c>
      <c r="I476" s="130">
        <v>3</v>
      </c>
      <c r="J476" s="148" t="str">
        <f>IF(I476=0,"",(VLOOKUP(I476,Cover!B$56:C$60,2,0)))</f>
        <v>Intermediate</v>
      </c>
      <c r="K476" s="15"/>
      <c r="L476" s="16"/>
      <c r="M476" s="121">
        <f>IF(J476="","",(VLOOKUP(H476,Cover!A$48:C$51,2,0)))</f>
        <v>0.5</v>
      </c>
      <c r="N476" s="119" t="str">
        <f t="shared" si="24"/>
        <v>PR.AC</v>
      </c>
    </row>
    <row r="477" spans="2:14" s="2" customFormat="1" ht="12.75" x14ac:dyDescent="0.25">
      <c r="B477" s="6">
        <v>473</v>
      </c>
      <c r="C477" s="130" t="s">
        <v>1164</v>
      </c>
      <c r="D477" s="14"/>
      <c r="E477" s="148"/>
      <c r="F477" s="13" t="s">
        <v>1175</v>
      </c>
      <c r="G477" s="14" t="s">
        <v>18</v>
      </c>
      <c r="H477" s="130" t="s">
        <v>23</v>
      </c>
      <c r="I477" s="130">
        <v>3</v>
      </c>
      <c r="J477" s="148" t="str">
        <f>IF(I477=0,"",(VLOOKUP(I477,Cover!B$56:C$60,2,0)))</f>
        <v>Intermediate</v>
      </c>
      <c r="K477" s="15"/>
      <c r="L477" s="16"/>
      <c r="M477" s="121">
        <f>IF(J477="","",(VLOOKUP(H477,Cover!A$48:C$51,2,0)))</f>
        <v>0.5</v>
      </c>
      <c r="N477" s="119" t="str">
        <f t="shared" si="24"/>
        <v>PR.AC</v>
      </c>
    </row>
    <row r="478" spans="2:14" s="2" customFormat="1" ht="25.5" x14ac:dyDescent="0.25">
      <c r="B478" s="6">
        <v>474</v>
      </c>
      <c r="C478" s="130" t="s">
        <v>1164</v>
      </c>
      <c r="D478" s="14"/>
      <c r="E478" s="148"/>
      <c r="F478" s="13" t="s">
        <v>550</v>
      </c>
      <c r="G478" s="14" t="s">
        <v>18</v>
      </c>
      <c r="H478" s="130" t="s">
        <v>23</v>
      </c>
      <c r="I478" s="130">
        <v>3</v>
      </c>
      <c r="J478" s="148" t="str">
        <f>IF(I478=0,"",(VLOOKUP(I478,Cover!B$56:C$60,2,0)))</f>
        <v>Intermediate</v>
      </c>
      <c r="K478" s="15"/>
      <c r="L478" s="16"/>
      <c r="M478" s="121">
        <f>IF(J478="","",(VLOOKUP(H478,Cover!A$48:C$51,2,0)))</f>
        <v>0.5</v>
      </c>
      <c r="N478" s="119" t="str">
        <f t="shared" si="24"/>
        <v>PR.AC</v>
      </c>
    </row>
    <row r="479" spans="2:14" s="2" customFormat="1" ht="38.25" x14ac:dyDescent="0.25">
      <c r="B479" s="6">
        <v>475</v>
      </c>
      <c r="C479" s="130" t="s">
        <v>1164</v>
      </c>
      <c r="D479" s="14"/>
      <c r="E479" s="148"/>
      <c r="F479" s="13" t="s">
        <v>1176</v>
      </c>
      <c r="G479" s="14" t="s">
        <v>18</v>
      </c>
      <c r="H479" s="130" t="s">
        <v>23</v>
      </c>
      <c r="I479" s="130">
        <v>3</v>
      </c>
      <c r="J479" s="148" t="str">
        <f>IF(I479=0,"",(VLOOKUP(I479,Cover!B$56:C$60,2,0)))</f>
        <v>Intermediate</v>
      </c>
      <c r="K479" s="15"/>
      <c r="L479" s="16"/>
      <c r="M479" s="121">
        <f>IF(J479="","",(VLOOKUP(H479,Cover!A$48:C$51,2,0)))</f>
        <v>0.5</v>
      </c>
      <c r="N479" s="119" t="str">
        <f t="shared" si="24"/>
        <v>PR.AC</v>
      </c>
    </row>
    <row r="480" spans="2:14" s="2" customFormat="1" ht="12.75" x14ac:dyDescent="0.25">
      <c r="B480" s="6">
        <v>476</v>
      </c>
      <c r="C480" s="130" t="s">
        <v>1164</v>
      </c>
      <c r="D480" s="14"/>
      <c r="E480" s="148"/>
      <c r="F480" s="13" t="s">
        <v>1177</v>
      </c>
      <c r="G480" s="14" t="s">
        <v>18</v>
      </c>
      <c r="H480" s="130" t="s">
        <v>23</v>
      </c>
      <c r="I480" s="130">
        <v>3</v>
      </c>
      <c r="J480" s="148" t="str">
        <f>IF(I480=0,"",(VLOOKUP(I480,Cover!B$56:C$60,2,0)))</f>
        <v>Intermediate</v>
      </c>
      <c r="K480" s="15"/>
      <c r="L480" s="16"/>
      <c r="M480" s="121">
        <f>IF(J480="","",(VLOOKUP(H480,Cover!A$48:C$51,2,0)))</f>
        <v>0.5</v>
      </c>
      <c r="N480" s="119" t="str">
        <f t="shared" si="24"/>
        <v>PR.AC</v>
      </c>
    </row>
    <row r="481" spans="2:14" s="2" customFormat="1" ht="25.5" x14ac:dyDescent="0.25">
      <c r="B481" s="6">
        <v>477</v>
      </c>
      <c r="C481" s="130" t="s">
        <v>1164</v>
      </c>
      <c r="D481" s="14"/>
      <c r="E481" s="148"/>
      <c r="F481" s="13" t="s">
        <v>1178</v>
      </c>
      <c r="G481" s="14" t="s">
        <v>18</v>
      </c>
      <c r="H481" s="130" t="s">
        <v>23</v>
      </c>
      <c r="I481" s="130">
        <v>3</v>
      </c>
      <c r="J481" s="148" t="str">
        <f>IF(I481=0,"",(VLOOKUP(I481,Cover!B$56:C$60,2,0)))</f>
        <v>Intermediate</v>
      </c>
      <c r="K481" s="15"/>
      <c r="L481" s="16"/>
      <c r="M481" s="121">
        <f>IF(J481="","",(VLOOKUP(H481,Cover!A$48:C$51,2,0)))</f>
        <v>0.5</v>
      </c>
      <c r="N481" s="119" t="str">
        <f t="shared" si="24"/>
        <v>PR.AC</v>
      </c>
    </row>
    <row r="482" spans="2:14" s="2" customFormat="1" ht="12.75" x14ac:dyDescent="0.25">
      <c r="B482" s="6">
        <v>478</v>
      </c>
      <c r="C482" s="130" t="s">
        <v>1164</v>
      </c>
      <c r="D482" s="14"/>
      <c r="E482" s="148"/>
      <c r="F482" s="13" t="s">
        <v>1179</v>
      </c>
      <c r="G482" s="14" t="s">
        <v>18</v>
      </c>
      <c r="H482" s="130" t="s">
        <v>23</v>
      </c>
      <c r="I482" s="130">
        <v>3</v>
      </c>
      <c r="J482" s="148" t="str">
        <f>IF(I482=0,"",(VLOOKUP(I482,Cover!B$56:C$60,2,0)))</f>
        <v>Intermediate</v>
      </c>
      <c r="K482" s="15"/>
      <c r="L482" s="16"/>
      <c r="M482" s="121">
        <f>IF(J482="","",(VLOOKUP(H482,Cover!A$48:C$51,2,0)))</f>
        <v>0.5</v>
      </c>
      <c r="N482" s="119" t="str">
        <f t="shared" si="24"/>
        <v>PR.AC</v>
      </c>
    </row>
    <row r="483" spans="2:14" s="2" customFormat="1" ht="12.75" x14ac:dyDescent="0.25">
      <c r="B483" s="6">
        <v>479</v>
      </c>
      <c r="C483" s="130" t="s">
        <v>1164</v>
      </c>
      <c r="D483" s="14"/>
      <c r="E483" s="148"/>
      <c r="F483" s="13" t="s">
        <v>1180</v>
      </c>
      <c r="G483" s="14" t="s">
        <v>18</v>
      </c>
      <c r="H483" s="130" t="s">
        <v>23</v>
      </c>
      <c r="I483" s="130">
        <v>3</v>
      </c>
      <c r="J483" s="148" t="str">
        <f>IF(I483=0,"",(VLOOKUP(I483,Cover!B$56:C$60,2,0)))</f>
        <v>Intermediate</v>
      </c>
      <c r="K483" s="15"/>
      <c r="L483" s="16"/>
      <c r="M483" s="121">
        <f>IF(J483="","",(VLOOKUP(H483,Cover!A$48:C$51,2,0)))</f>
        <v>0.5</v>
      </c>
      <c r="N483" s="119" t="str">
        <f t="shared" si="24"/>
        <v>PR.AC</v>
      </c>
    </row>
    <row r="484" spans="2:14" s="2" customFormat="1" ht="38.25" x14ac:dyDescent="0.25">
      <c r="B484" s="6">
        <v>480</v>
      </c>
      <c r="C484" s="130" t="s">
        <v>1164</v>
      </c>
      <c r="D484" s="14"/>
      <c r="E484" s="148"/>
      <c r="F484" s="13" t="s">
        <v>1181</v>
      </c>
      <c r="G484" s="14" t="s">
        <v>18</v>
      </c>
      <c r="H484" s="130" t="s">
        <v>23</v>
      </c>
      <c r="I484" s="130">
        <v>3</v>
      </c>
      <c r="J484" s="148" t="str">
        <f>IF(I484=0,"",(VLOOKUP(I484,Cover!B$56:C$60,2,0)))</f>
        <v>Intermediate</v>
      </c>
      <c r="K484" s="15"/>
      <c r="L484" s="16"/>
      <c r="M484" s="121">
        <f>IF(J484="","",(VLOOKUP(H484,Cover!A$48:C$51,2,0)))</f>
        <v>0.5</v>
      </c>
      <c r="N484" s="119" t="str">
        <f t="shared" si="24"/>
        <v>PR.AC</v>
      </c>
    </row>
    <row r="485" spans="2:14" s="2" customFormat="1" ht="12.75" x14ac:dyDescent="0.25">
      <c r="B485" s="6">
        <v>481</v>
      </c>
      <c r="C485" s="130" t="s">
        <v>1164</v>
      </c>
      <c r="D485" s="14"/>
      <c r="E485" s="148"/>
      <c r="F485" s="13" t="s">
        <v>1182</v>
      </c>
      <c r="G485" s="14" t="s">
        <v>18</v>
      </c>
      <c r="H485" s="130" t="s">
        <v>23</v>
      </c>
      <c r="I485" s="130">
        <v>3</v>
      </c>
      <c r="J485" s="148" t="str">
        <f>IF(I485=0,"",(VLOOKUP(I485,Cover!B$56:C$60,2,0)))</f>
        <v>Intermediate</v>
      </c>
      <c r="K485" s="15"/>
      <c r="L485" s="16"/>
      <c r="M485" s="121">
        <f>IF(J485="","",(VLOOKUP(H485,Cover!A$48:C$51,2,0)))</f>
        <v>0.5</v>
      </c>
      <c r="N485" s="119" t="str">
        <f t="shared" si="24"/>
        <v>PR.AC</v>
      </c>
    </row>
    <row r="486" spans="2:14" s="2" customFormat="1" ht="25.5" x14ac:dyDescent="0.25">
      <c r="B486" s="6">
        <v>482</v>
      </c>
      <c r="C486" s="130" t="s">
        <v>1164</v>
      </c>
      <c r="D486" s="14"/>
      <c r="E486" s="148"/>
      <c r="F486" s="13" t="s">
        <v>1183</v>
      </c>
      <c r="G486" s="14" t="s">
        <v>18</v>
      </c>
      <c r="H486" s="130" t="s">
        <v>23</v>
      </c>
      <c r="I486" s="130">
        <v>3</v>
      </c>
      <c r="J486" s="148" t="str">
        <f>IF(I486=0,"",(VLOOKUP(I486,Cover!B$56:C$60,2,0)))</f>
        <v>Intermediate</v>
      </c>
      <c r="K486" s="15"/>
      <c r="L486" s="16"/>
      <c r="M486" s="121">
        <f>IF(J486="","",(VLOOKUP(H486,Cover!A$48:C$51,2,0)))</f>
        <v>0.5</v>
      </c>
      <c r="N486" s="119" t="str">
        <f t="shared" ref="N486:N549" si="25">IF(H486="Not_Applicable","",G486)</f>
        <v>PR.AC</v>
      </c>
    </row>
    <row r="487" spans="2:14" s="2" customFormat="1" ht="25.5" x14ac:dyDescent="0.25">
      <c r="B487" s="6">
        <v>483</v>
      </c>
      <c r="C487" s="130" t="s">
        <v>1164</v>
      </c>
      <c r="D487" s="14"/>
      <c r="E487" s="148"/>
      <c r="F487" s="13" t="s">
        <v>1184</v>
      </c>
      <c r="G487" s="14" t="s">
        <v>18</v>
      </c>
      <c r="H487" s="130" t="s">
        <v>23</v>
      </c>
      <c r="I487" s="130">
        <v>3</v>
      </c>
      <c r="J487" s="148" t="str">
        <f>IF(I487=0,"",(VLOOKUP(I487,Cover!B$56:C$60,2,0)))</f>
        <v>Intermediate</v>
      </c>
      <c r="K487" s="15"/>
      <c r="L487" s="16"/>
      <c r="M487" s="121">
        <f>IF(J487="","",(VLOOKUP(H487,Cover!A$48:C$51,2,0)))</f>
        <v>0.5</v>
      </c>
      <c r="N487" s="119" t="str">
        <f t="shared" si="25"/>
        <v>PR.AC</v>
      </c>
    </row>
    <row r="488" spans="2:14" s="2" customFormat="1" ht="25.5" x14ac:dyDescent="0.25">
      <c r="B488" s="6">
        <v>484</v>
      </c>
      <c r="C488" s="130" t="s">
        <v>1164</v>
      </c>
      <c r="D488" s="14"/>
      <c r="E488" s="148"/>
      <c r="F488" s="13" t="s">
        <v>1185</v>
      </c>
      <c r="G488" s="14" t="s">
        <v>18</v>
      </c>
      <c r="H488" s="130" t="s">
        <v>23</v>
      </c>
      <c r="I488" s="130">
        <v>3</v>
      </c>
      <c r="J488" s="148" t="str">
        <f>IF(I488=0,"",(VLOOKUP(I488,Cover!B$56:C$60,2,0)))</f>
        <v>Intermediate</v>
      </c>
      <c r="K488" s="15"/>
      <c r="L488" s="16"/>
      <c r="M488" s="121">
        <f>IF(J488="","",(VLOOKUP(H488,Cover!A$48:C$51,2,0)))</f>
        <v>0.5</v>
      </c>
      <c r="N488" s="119" t="str">
        <f t="shared" si="25"/>
        <v>PR.AC</v>
      </c>
    </row>
    <row r="489" spans="2:14" s="2" customFormat="1" ht="25.5" x14ac:dyDescent="0.25">
      <c r="B489" s="6">
        <v>485</v>
      </c>
      <c r="C489" s="130" t="s">
        <v>1164</v>
      </c>
      <c r="D489" s="14"/>
      <c r="E489" s="148"/>
      <c r="F489" s="13" t="s">
        <v>1186</v>
      </c>
      <c r="G489" s="14" t="s">
        <v>18</v>
      </c>
      <c r="H489" s="130" t="s">
        <v>23</v>
      </c>
      <c r="I489" s="130">
        <v>3</v>
      </c>
      <c r="J489" s="148" t="str">
        <f>IF(I489=0,"",(VLOOKUP(I489,Cover!B$56:C$60,2,0)))</f>
        <v>Intermediate</v>
      </c>
      <c r="K489" s="15"/>
      <c r="L489" s="16"/>
      <c r="M489" s="121">
        <f>IF(J489="","",(VLOOKUP(H489,Cover!A$48:C$51,2,0)))</f>
        <v>0.5</v>
      </c>
      <c r="N489" s="119" t="str">
        <f t="shared" si="25"/>
        <v>PR.AC</v>
      </c>
    </row>
    <row r="490" spans="2:14" s="2" customFormat="1" ht="25.5" x14ac:dyDescent="0.25">
      <c r="B490" s="6">
        <v>486</v>
      </c>
      <c r="C490" s="130" t="s">
        <v>1164</v>
      </c>
      <c r="D490" s="14"/>
      <c r="E490" s="148"/>
      <c r="F490" s="13" t="s">
        <v>1187</v>
      </c>
      <c r="G490" s="14" t="s">
        <v>18</v>
      </c>
      <c r="H490" s="130" t="s">
        <v>23</v>
      </c>
      <c r="I490" s="130">
        <v>3</v>
      </c>
      <c r="J490" s="148" t="str">
        <f>IF(I490=0,"",(VLOOKUP(I490,Cover!B$56:C$60,2,0)))</f>
        <v>Intermediate</v>
      </c>
      <c r="K490" s="15"/>
      <c r="L490" s="16"/>
      <c r="M490" s="121">
        <f>IF(J490="","",(VLOOKUP(H490,Cover!A$48:C$51,2,0)))</f>
        <v>0.5</v>
      </c>
      <c r="N490" s="119" t="str">
        <f t="shared" si="25"/>
        <v>PR.AC</v>
      </c>
    </row>
    <row r="491" spans="2:14" s="2" customFormat="1" ht="25.5" x14ac:dyDescent="0.25">
      <c r="B491" s="6">
        <v>487</v>
      </c>
      <c r="C491" s="130" t="s">
        <v>1164</v>
      </c>
      <c r="D491" s="14"/>
      <c r="E491" s="148"/>
      <c r="F491" s="13" t="s">
        <v>1188</v>
      </c>
      <c r="G491" s="14" t="s">
        <v>18</v>
      </c>
      <c r="H491" s="130" t="s">
        <v>23</v>
      </c>
      <c r="I491" s="130">
        <v>3</v>
      </c>
      <c r="J491" s="148" t="str">
        <f>IF(I491=0,"",(VLOOKUP(I491,Cover!B$56:C$60,2,0)))</f>
        <v>Intermediate</v>
      </c>
      <c r="K491" s="15"/>
      <c r="L491" s="16"/>
      <c r="M491" s="121">
        <f>IF(J491="","",(VLOOKUP(H491,Cover!A$48:C$51,2,0)))</f>
        <v>0.5</v>
      </c>
      <c r="N491" s="119" t="str">
        <f t="shared" si="25"/>
        <v>PR.AC</v>
      </c>
    </row>
    <row r="492" spans="2:14" s="2" customFormat="1" ht="25.5" x14ac:dyDescent="0.25">
      <c r="B492" s="6">
        <v>488</v>
      </c>
      <c r="C492" s="130" t="s">
        <v>1164</v>
      </c>
      <c r="D492" s="14"/>
      <c r="E492" s="148"/>
      <c r="F492" s="13" t="s">
        <v>1189</v>
      </c>
      <c r="G492" s="14" t="s">
        <v>18</v>
      </c>
      <c r="H492" s="130" t="s">
        <v>23</v>
      </c>
      <c r="I492" s="130">
        <v>3</v>
      </c>
      <c r="J492" s="148" t="str">
        <f>IF(I492=0,"",(VLOOKUP(I492,Cover!B$56:C$60,2,0)))</f>
        <v>Intermediate</v>
      </c>
      <c r="K492" s="15"/>
      <c r="L492" s="16"/>
      <c r="M492" s="121">
        <f>IF(J492="","",(VLOOKUP(H492,Cover!A$48:C$51,2,0)))</f>
        <v>0.5</v>
      </c>
      <c r="N492" s="119" t="str">
        <f t="shared" si="25"/>
        <v>PR.AC</v>
      </c>
    </row>
    <row r="493" spans="2:14" s="2" customFormat="1" ht="25.5" x14ac:dyDescent="0.25">
      <c r="B493" s="6">
        <v>489</v>
      </c>
      <c r="C493" s="130" t="s">
        <v>1164</v>
      </c>
      <c r="D493" s="14"/>
      <c r="E493" s="148"/>
      <c r="F493" s="13" t="s">
        <v>1190</v>
      </c>
      <c r="G493" s="14" t="s">
        <v>18</v>
      </c>
      <c r="H493" s="130" t="s">
        <v>23</v>
      </c>
      <c r="I493" s="130">
        <v>3</v>
      </c>
      <c r="J493" s="148" t="str">
        <f>IF(I493=0,"",(VLOOKUP(I493,Cover!B$56:C$60,2,0)))</f>
        <v>Intermediate</v>
      </c>
      <c r="K493" s="15"/>
      <c r="L493" s="16"/>
      <c r="M493" s="121">
        <f>IF(J493="","",(VLOOKUP(H493,Cover!A$48:C$51,2,0)))</f>
        <v>0.5</v>
      </c>
      <c r="N493" s="119" t="str">
        <f t="shared" si="25"/>
        <v>PR.AC</v>
      </c>
    </row>
    <row r="494" spans="2:14" s="2" customFormat="1" ht="25.5" x14ac:dyDescent="0.25">
      <c r="B494" s="6">
        <v>490</v>
      </c>
      <c r="C494" s="130" t="s">
        <v>1164</v>
      </c>
      <c r="D494" s="14"/>
      <c r="E494" s="148"/>
      <c r="F494" s="13" t="s">
        <v>1191</v>
      </c>
      <c r="G494" s="14" t="s">
        <v>18</v>
      </c>
      <c r="H494" s="130" t="s">
        <v>23</v>
      </c>
      <c r="I494" s="130">
        <v>3</v>
      </c>
      <c r="J494" s="148" t="str">
        <f>IF(I494=0,"",(VLOOKUP(I494,Cover!B$56:C$60,2,0)))</f>
        <v>Intermediate</v>
      </c>
      <c r="K494" s="15"/>
      <c r="L494" s="16"/>
      <c r="M494" s="121">
        <f>IF(J494="","",(VLOOKUP(H494,Cover!A$48:C$51,2,0)))</f>
        <v>0.5</v>
      </c>
      <c r="N494" s="119" t="str">
        <f t="shared" si="25"/>
        <v>PR.AC</v>
      </c>
    </row>
    <row r="495" spans="2:14" s="2" customFormat="1" ht="25.5" x14ac:dyDescent="0.25">
      <c r="B495" s="6">
        <v>491</v>
      </c>
      <c r="C495" s="130" t="s">
        <v>1164</v>
      </c>
      <c r="D495" s="14"/>
      <c r="E495" s="148"/>
      <c r="F495" s="13" t="s">
        <v>1192</v>
      </c>
      <c r="G495" s="14" t="s">
        <v>18</v>
      </c>
      <c r="H495" s="130" t="s">
        <v>23</v>
      </c>
      <c r="I495" s="130">
        <v>3</v>
      </c>
      <c r="J495" s="148" t="str">
        <f>IF(I495=0,"",(VLOOKUP(I495,Cover!B$56:C$60,2,0)))</f>
        <v>Intermediate</v>
      </c>
      <c r="K495" s="15"/>
      <c r="L495" s="16"/>
      <c r="M495" s="121">
        <f>IF(J495="","",(VLOOKUP(H495,Cover!A$48:C$51,2,0)))</f>
        <v>0.5</v>
      </c>
      <c r="N495" s="119" t="str">
        <f t="shared" si="25"/>
        <v>PR.AC</v>
      </c>
    </row>
    <row r="496" spans="2:14" s="2" customFormat="1" ht="12.75" x14ac:dyDescent="0.25">
      <c r="B496" s="6">
        <v>492</v>
      </c>
      <c r="C496" s="130" t="s">
        <v>1164</v>
      </c>
      <c r="D496" s="14"/>
      <c r="E496" s="148"/>
      <c r="F496" s="13" t="s">
        <v>1193</v>
      </c>
      <c r="G496" s="14" t="s">
        <v>18</v>
      </c>
      <c r="H496" s="130" t="s">
        <v>23</v>
      </c>
      <c r="I496" s="130">
        <v>3</v>
      </c>
      <c r="J496" s="148" t="str">
        <f>IF(I496=0,"",(VLOOKUP(I496,Cover!B$56:C$60,2,0)))</f>
        <v>Intermediate</v>
      </c>
      <c r="K496" s="15"/>
      <c r="L496" s="16"/>
      <c r="M496" s="121">
        <f>IF(J496="","",(VLOOKUP(H496,Cover!A$48:C$51,2,0)))</f>
        <v>0.5</v>
      </c>
      <c r="N496" s="119" t="str">
        <f t="shared" si="25"/>
        <v>PR.AC</v>
      </c>
    </row>
    <row r="497" spans="2:14" s="2" customFormat="1" ht="12.75" x14ac:dyDescent="0.25">
      <c r="B497" s="6">
        <v>493</v>
      </c>
      <c r="C497" s="130" t="s">
        <v>1164</v>
      </c>
      <c r="D497" s="14"/>
      <c r="E497" s="148"/>
      <c r="F497" s="13" t="s">
        <v>1194</v>
      </c>
      <c r="G497" s="14" t="s">
        <v>18</v>
      </c>
      <c r="H497" s="130" t="s">
        <v>23</v>
      </c>
      <c r="I497" s="130">
        <v>3</v>
      </c>
      <c r="J497" s="148" t="str">
        <f>IF(I497=0,"",(VLOOKUP(I497,Cover!B$56:C$60,2,0)))</f>
        <v>Intermediate</v>
      </c>
      <c r="K497" s="15"/>
      <c r="L497" s="16"/>
      <c r="M497" s="121">
        <f>IF(J497="","",(VLOOKUP(H497,Cover!A$48:C$51,2,0)))</f>
        <v>0.5</v>
      </c>
      <c r="N497" s="119" t="str">
        <f t="shared" si="25"/>
        <v>PR.AC</v>
      </c>
    </row>
    <row r="498" spans="2:14" s="2" customFormat="1" ht="25.5" x14ac:dyDescent="0.25">
      <c r="B498" s="6">
        <v>494</v>
      </c>
      <c r="C498" s="130" t="s">
        <v>1164</v>
      </c>
      <c r="D498" s="14"/>
      <c r="E498" s="148"/>
      <c r="F498" s="13" t="s">
        <v>1195</v>
      </c>
      <c r="G498" s="14" t="s">
        <v>18</v>
      </c>
      <c r="H498" s="130" t="s">
        <v>23</v>
      </c>
      <c r="I498" s="130">
        <v>3</v>
      </c>
      <c r="J498" s="148" t="str">
        <f>IF(I498=0,"",(VLOOKUP(I498,Cover!B$56:C$60,2,0)))</f>
        <v>Intermediate</v>
      </c>
      <c r="K498" s="15"/>
      <c r="L498" s="16"/>
      <c r="M498" s="121">
        <f>IF(J498="","",(VLOOKUP(H498,Cover!A$48:C$51,2,0)))</f>
        <v>0.5</v>
      </c>
      <c r="N498" s="119" t="str">
        <f t="shared" si="25"/>
        <v>PR.AC</v>
      </c>
    </row>
    <row r="499" spans="2:14" s="2" customFormat="1" ht="12.75" x14ac:dyDescent="0.25">
      <c r="B499" s="6">
        <v>495</v>
      </c>
      <c r="C499" s="130" t="s">
        <v>1164</v>
      </c>
      <c r="D499" s="14"/>
      <c r="E499" s="148"/>
      <c r="F499" s="13" t="s">
        <v>1196</v>
      </c>
      <c r="G499" s="14" t="s">
        <v>18</v>
      </c>
      <c r="H499" s="130" t="s">
        <v>23</v>
      </c>
      <c r="I499" s="130">
        <v>3</v>
      </c>
      <c r="J499" s="148" t="str">
        <f>IF(I499=0,"",(VLOOKUP(I499,Cover!B$56:C$60,2,0)))</f>
        <v>Intermediate</v>
      </c>
      <c r="K499" s="15"/>
      <c r="L499" s="16"/>
      <c r="M499" s="121">
        <f>IF(J499="","",(VLOOKUP(H499,Cover!A$48:C$51,2,0)))</f>
        <v>0.5</v>
      </c>
      <c r="N499" s="119" t="str">
        <f t="shared" si="25"/>
        <v>PR.AC</v>
      </c>
    </row>
    <row r="500" spans="2:14" s="2" customFormat="1" ht="25.5" x14ac:dyDescent="0.25">
      <c r="B500" s="6">
        <v>496</v>
      </c>
      <c r="C500" s="130" t="s">
        <v>1164</v>
      </c>
      <c r="D500" s="14"/>
      <c r="E500" s="148"/>
      <c r="F500" s="13" t="s">
        <v>1197</v>
      </c>
      <c r="G500" s="14" t="s">
        <v>18</v>
      </c>
      <c r="H500" s="130" t="s">
        <v>23</v>
      </c>
      <c r="I500" s="130">
        <v>3</v>
      </c>
      <c r="J500" s="148" t="str">
        <f>IF(I500=0,"",(VLOOKUP(I500,Cover!B$56:C$60,2,0)))</f>
        <v>Intermediate</v>
      </c>
      <c r="K500" s="15"/>
      <c r="L500" s="16"/>
      <c r="M500" s="121">
        <f>IF(J500="","",(VLOOKUP(H500,Cover!A$48:C$51,2,0)))</f>
        <v>0.5</v>
      </c>
      <c r="N500" s="119" t="str">
        <f t="shared" si="25"/>
        <v>PR.AC</v>
      </c>
    </row>
    <row r="501" spans="2:14" s="2" customFormat="1" ht="12.75" x14ac:dyDescent="0.25">
      <c r="B501" s="6">
        <v>497</v>
      </c>
      <c r="C501" s="130" t="s">
        <v>1164</v>
      </c>
      <c r="D501" s="14"/>
      <c r="E501" s="148"/>
      <c r="F501" s="13" t="s">
        <v>1198</v>
      </c>
      <c r="G501" s="14" t="s">
        <v>18</v>
      </c>
      <c r="H501" s="130" t="s">
        <v>23</v>
      </c>
      <c r="I501" s="130">
        <v>3</v>
      </c>
      <c r="J501" s="148" t="str">
        <f>IF(I501=0,"",(VLOOKUP(I501,Cover!B$56:C$60,2,0)))</f>
        <v>Intermediate</v>
      </c>
      <c r="K501" s="15"/>
      <c r="L501" s="16"/>
      <c r="M501" s="121">
        <f>IF(J501="","",(VLOOKUP(H501,Cover!A$48:C$51,2,0)))</f>
        <v>0.5</v>
      </c>
      <c r="N501" s="119" t="str">
        <f t="shared" si="25"/>
        <v>PR.AC</v>
      </c>
    </row>
    <row r="502" spans="2:14" s="2" customFormat="1" ht="25.5" x14ac:dyDescent="0.25">
      <c r="B502" s="6">
        <v>498</v>
      </c>
      <c r="C502" s="130" t="s">
        <v>1164</v>
      </c>
      <c r="D502" s="14"/>
      <c r="E502" s="148"/>
      <c r="F502" s="13" t="s">
        <v>1199</v>
      </c>
      <c r="G502" s="14" t="s">
        <v>18</v>
      </c>
      <c r="H502" s="130" t="s">
        <v>23</v>
      </c>
      <c r="I502" s="130">
        <v>3</v>
      </c>
      <c r="J502" s="148" t="str">
        <f>IF(I502=0,"",(VLOOKUP(I502,Cover!B$56:C$60,2,0)))</f>
        <v>Intermediate</v>
      </c>
      <c r="K502" s="15"/>
      <c r="L502" s="16"/>
      <c r="M502" s="121">
        <f>IF(J502="","",(VLOOKUP(H502,Cover!A$48:C$51,2,0)))</f>
        <v>0.5</v>
      </c>
      <c r="N502" s="119" t="str">
        <f t="shared" si="25"/>
        <v>PR.AC</v>
      </c>
    </row>
    <row r="503" spans="2:14" s="2" customFormat="1" ht="38.25" x14ac:dyDescent="0.25">
      <c r="B503" s="6">
        <v>499</v>
      </c>
      <c r="C503" s="130" t="s">
        <v>1164</v>
      </c>
      <c r="D503" s="14"/>
      <c r="E503" s="148"/>
      <c r="F503" s="13" t="s">
        <v>1200</v>
      </c>
      <c r="G503" s="14" t="s">
        <v>18</v>
      </c>
      <c r="H503" s="130" t="s">
        <v>23</v>
      </c>
      <c r="I503" s="130">
        <v>3</v>
      </c>
      <c r="J503" s="148" t="str">
        <f>IF(I503=0,"",(VLOOKUP(I503,Cover!B$56:C$60,2,0)))</f>
        <v>Intermediate</v>
      </c>
      <c r="K503" s="15"/>
      <c r="L503" s="16"/>
      <c r="M503" s="121">
        <f>IF(J503="","",(VLOOKUP(H503,Cover!A$48:C$51,2,0)))</f>
        <v>0.5</v>
      </c>
      <c r="N503" s="119" t="str">
        <f t="shared" si="25"/>
        <v>PR.AC</v>
      </c>
    </row>
    <row r="504" spans="2:14" s="2" customFormat="1" ht="25.5" x14ac:dyDescent="0.25">
      <c r="B504" s="6">
        <v>500</v>
      </c>
      <c r="C504" s="130" t="s">
        <v>1164</v>
      </c>
      <c r="D504" s="14"/>
      <c r="E504" s="148"/>
      <c r="F504" s="13" t="s">
        <v>1201</v>
      </c>
      <c r="G504" s="14" t="s">
        <v>18</v>
      </c>
      <c r="H504" s="130" t="s">
        <v>23</v>
      </c>
      <c r="I504" s="130">
        <v>3</v>
      </c>
      <c r="J504" s="148" t="str">
        <f>IF(I504=0,"",(VLOOKUP(I504,Cover!B$56:C$60,2,0)))</f>
        <v>Intermediate</v>
      </c>
      <c r="K504" s="15"/>
      <c r="L504" s="16"/>
      <c r="M504" s="121">
        <f>IF(J504="","",(VLOOKUP(H504,Cover!A$48:C$51,2,0)))</f>
        <v>0.5</v>
      </c>
      <c r="N504" s="119" t="str">
        <f t="shared" si="25"/>
        <v>PR.AC</v>
      </c>
    </row>
    <row r="505" spans="2:14" s="2" customFormat="1" ht="38.25" x14ac:dyDescent="0.25">
      <c r="B505" s="6">
        <v>501</v>
      </c>
      <c r="C505" s="130" t="s">
        <v>1164</v>
      </c>
      <c r="D505" s="14"/>
      <c r="E505" s="148"/>
      <c r="F505" s="13" t="s">
        <v>552</v>
      </c>
      <c r="G505" s="14" t="s">
        <v>18</v>
      </c>
      <c r="H505" s="130" t="s">
        <v>23</v>
      </c>
      <c r="I505" s="130">
        <v>3</v>
      </c>
      <c r="J505" s="148" t="str">
        <f>IF(I505=0,"",(VLOOKUP(I505,Cover!B$56:C$60,2,0)))</f>
        <v>Intermediate</v>
      </c>
      <c r="K505" s="15"/>
      <c r="L505" s="16"/>
      <c r="M505" s="121">
        <f>IF(J505="","",(VLOOKUP(H505,Cover!A$48:C$51,2,0)))</f>
        <v>0.5</v>
      </c>
      <c r="N505" s="119" t="str">
        <f t="shared" si="25"/>
        <v>PR.AC</v>
      </c>
    </row>
    <row r="506" spans="2:14" s="2" customFormat="1" ht="12.75" x14ac:dyDescent="0.25">
      <c r="B506" s="6">
        <v>502</v>
      </c>
      <c r="C506" s="130" t="s">
        <v>1164</v>
      </c>
      <c r="D506" s="14"/>
      <c r="E506" s="148"/>
      <c r="F506" s="13" t="s">
        <v>1202</v>
      </c>
      <c r="G506" s="14" t="s">
        <v>18</v>
      </c>
      <c r="H506" s="130" t="s">
        <v>23</v>
      </c>
      <c r="I506" s="130">
        <v>3</v>
      </c>
      <c r="J506" s="148" t="str">
        <f>IF(I506=0,"",(VLOOKUP(I506,Cover!B$56:C$60,2,0)))</f>
        <v>Intermediate</v>
      </c>
      <c r="K506" s="15"/>
      <c r="L506" s="16"/>
      <c r="M506" s="121">
        <f>IF(J506="","",(VLOOKUP(H506,Cover!A$48:C$51,2,0)))</f>
        <v>0.5</v>
      </c>
      <c r="N506" s="119" t="str">
        <f t="shared" si="25"/>
        <v>PR.AC</v>
      </c>
    </row>
    <row r="507" spans="2:14" s="2" customFormat="1" ht="12.75" x14ac:dyDescent="0.25">
      <c r="B507" s="6">
        <v>503</v>
      </c>
      <c r="C507" s="130" t="s">
        <v>1164</v>
      </c>
      <c r="D507" s="14"/>
      <c r="E507" s="148"/>
      <c r="F507" s="13" t="s">
        <v>1203</v>
      </c>
      <c r="G507" s="14" t="s">
        <v>18</v>
      </c>
      <c r="H507" s="130" t="s">
        <v>23</v>
      </c>
      <c r="I507" s="130">
        <v>3</v>
      </c>
      <c r="J507" s="148" t="str">
        <f>IF(I507=0,"",(VLOOKUP(I507,Cover!B$56:C$60,2,0)))</f>
        <v>Intermediate</v>
      </c>
      <c r="K507" s="15"/>
      <c r="L507" s="16"/>
      <c r="M507" s="121">
        <f>IF(J507="","",(VLOOKUP(H507,Cover!A$48:C$51,2,0)))</f>
        <v>0.5</v>
      </c>
      <c r="N507" s="119" t="str">
        <f t="shared" si="25"/>
        <v>PR.AC</v>
      </c>
    </row>
    <row r="508" spans="2:14" s="2" customFormat="1" ht="12.75" x14ac:dyDescent="0.25">
      <c r="B508" s="6">
        <v>504</v>
      </c>
      <c r="C508" s="130" t="s">
        <v>1164</v>
      </c>
      <c r="D508" s="14"/>
      <c r="E508" s="148"/>
      <c r="F508" s="13" t="s">
        <v>553</v>
      </c>
      <c r="G508" s="14" t="s">
        <v>18</v>
      </c>
      <c r="H508" s="130" t="s">
        <v>23</v>
      </c>
      <c r="I508" s="130">
        <v>3</v>
      </c>
      <c r="J508" s="148" t="str">
        <f>IF(I508=0,"",(VLOOKUP(I508,Cover!B$56:C$60,2,0)))</f>
        <v>Intermediate</v>
      </c>
      <c r="K508" s="15"/>
      <c r="L508" s="16"/>
      <c r="M508" s="121">
        <f>IF(J508="","",(VLOOKUP(H508,Cover!A$48:C$51,2,0)))</f>
        <v>0.5</v>
      </c>
      <c r="N508" s="119" t="str">
        <f t="shared" si="25"/>
        <v>PR.AC</v>
      </c>
    </row>
    <row r="509" spans="2:14" s="2" customFormat="1" ht="12.75" x14ac:dyDescent="0.25">
      <c r="B509" s="6">
        <v>505</v>
      </c>
      <c r="C509" s="130" t="s">
        <v>1164</v>
      </c>
      <c r="D509" s="14"/>
      <c r="E509" s="148"/>
      <c r="F509" s="13" t="s">
        <v>1204</v>
      </c>
      <c r="G509" s="14" t="s">
        <v>18</v>
      </c>
      <c r="H509" s="130" t="s">
        <v>23</v>
      </c>
      <c r="I509" s="130">
        <v>3</v>
      </c>
      <c r="J509" s="148" t="str">
        <f>IF(I509=0,"",(VLOOKUP(I509,Cover!B$56:C$60,2,0)))</f>
        <v>Intermediate</v>
      </c>
      <c r="K509" s="15"/>
      <c r="L509" s="16"/>
      <c r="M509" s="121">
        <f>IF(J509="","",(VLOOKUP(H509,Cover!A$48:C$51,2,0)))</f>
        <v>0.5</v>
      </c>
      <c r="N509" s="119" t="str">
        <f t="shared" si="25"/>
        <v>PR.AC</v>
      </c>
    </row>
    <row r="510" spans="2:14" s="2" customFormat="1" ht="25.5" x14ac:dyDescent="0.25">
      <c r="B510" s="6">
        <v>506</v>
      </c>
      <c r="C510" s="130" t="s">
        <v>1164</v>
      </c>
      <c r="D510" s="14"/>
      <c r="E510" s="148"/>
      <c r="F510" s="13" t="s">
        <v>1205</v>
      </c>
      <c r="G510" s="14" t="s">
        <v>18</v>
      </c>
      <c r="H510" s="130" t="s">
        <v>23</v>
      </c>
      <c r="I510" s="130">
        <v>3</v>
      </c>
      <c r="J510" s="148" t="str">
        <f>IF(I510=0,"",(VLOOKUP(I510,Cover!B$56:C$60,2,0)))</f>
        <v>Intermediate</v>
      </c>
      <c r="K510" s="15"/>
      <c r="L510" s="16"/>
      <c r="M510" s="121">
        <f>IF(J510="","",(VLOOKUP(H510,Cover!A$48:C$51,2,0)))</f>
        <v>0.5</v>
      </c>
      <c r="N510" s="119" t="str">
        <f t="shared" si="25"/>
        <v>PR.AC</v>
      </c>
    </row>
    <row r="511" spans="2:14" s="2" customFormat="1" ht="12.75" x14ac:dyDescent="0.25">
      <c r="B511" s="6">
        <v>507</v>
      </c>
      <c r="C511" s="130" t="s">
        <v>1164</v>
      </c>
      <c r="D511" s="14"/>
      <c r="E511" s="148"/>
      <c r="F511" s="13" t="s">
        <v>1206</v>
      </c>
      <c r="G511" s="14" t="s">
        <v>18</v>
      </c>
      <c r="H511" s="130" t="s">
        <v>23</v>
      </c>
      <c r="I511" s="130">
        <v>3</v>
      </c>
      <c r="J511" s="148" t="str">
        <f>IF(I511=0,"",(VLOOKUP(I511,Cover!B$56:C$60,2,0)))</f>
        <v>Intermediate</v>
      </c>
      <c r="K511" s="15"/>
      <c r="L511" s="16"/>
      <c r="M511" s="121">
        <f>IF(J511="","",(VLOOKUP(H511,Cover!A$48:C$51,2,0)))</f>
        <v>0.5</v>
      </c>
      <c r="N511" s="119" t="str">
        <f t="shared" si="25"/>
        <v>PR.AC</v>
      </c>
    </row>
    <row r="512" spans="2:14" s="2" customFormat="1" ht="25.5" x14ac:dyDescent="0.25">
      <c r="B512" s="6">
        <v>508</v>
      </c>
      <c r="C512" s="130" t="s">
        <v>1164</v>
      </c>
      <c r="D512" s="14"/>
      <c r="E512" s="148"/>
      <c r="F512" s="13" t="s">
        <v>1207</v>
      </c>
      <c r="G512" s="14" t="s">
        <v>18</v>
      </c>
      <c r="H512" s="130" t="s">
        <v>23</v>
      </c>
      <c r="I512" s="130">
        <v>3</v>
      </c>
      <c r="J512" s="148" t="str">
        <f>IF(I512=0,"",(VLOOKUP(I512,Cover!B$56:C$60,2,0)))</f>
        <v>Intermediate</v>
      </c>
      <c r="K512" s="15"/>
      <c r="L512" s="16"/>
      <c r="M512" s="121">
        <f>IF(J512="","",(VLOOKUP(H512,Cover!A$48:C$51,2,0)))</f>
        <v>0.5</v>
      </c>
      <c r="N512" s="119" t="str">
        <f t="shared" si="25"/>
        <v>PR.AC</v>
      </c>
    </row>
    <row r="513" spans="2:14" s="2" customFormat="1" ht="25.5" x14ac:dyDescent="0.25">
      <c r="B513" s="6">
        <v>509</v>
      </c>
      <c r="C513" s="130" t="s">
        <v>1164</v>
      </c>
      <c r="D513" s="14"/>
      <c r="E513" s="148"/>
      <c r="F513" s="13" t="s">
        <v>555</v>
      </c>
      <c r="G513" s="14" t="s">
        <v>18</v>
      </c>
      <c r="H513" s="130" t="s">
        <v>23</v>
      </c>
      <c r="I513" s="130">
        <v>3</v>
      </c>
      <c r="J513" s="148" t="str">
        <f>IF(I513=0,"",(VLOOKUP(I513,Cover!B$56:C$60,2,0)))</f>
        <v>Intermediate</v>
      </c>
      <c r="K513" s="15"/>
      <c r="L513" s="16"/>
      <c r="M513" s="121">
        <f>IF(J513="","",(VLOOKUP(H513,Cover!A$48:C$51,2,0)))</f>
        <v>0.5</v>
      </c>
      <c r="N513" s="119" t="str">
        <f t="shared" si="25"/>
        <v>PR.AC</v>
      </c>
    </row>
    <row r="514" spans="2:14" s="2" customFormat="1" ht="25.5" x14ac:dyDescent="0.25">
      <c r="B514" s="6">
        <v>510</v>
      </c>
      <c r="C514" s="130" t="s">
        <v>1208</v>
      </c>
      <c r="D514" s="14"/>
      <c r="E514" s="148"/>
      <c r="F514" s="13" t="s">
        <v>1209</v>
      </c>
      <c r="G514" s="14" t="s">
        <v>18</v>
      </c>
      <c r="H514" s="130" t="s">
        <v>23</v>
      </c>
      <c r="I514" s="130">
        <v>3</v>
      </c>
      <c r="J514" s="148" t="str">
        <f>IF(I514=0,"",(VLOOKUP(I514,Cover!B$56:C$60,2,0)))</f>
        <v>Intermediate</v>
      </c>
      <c r="K514" s="15"/>
      <c r="L514" s="16"/>
      <c r="M514" s="121">
        <f>IF(J514="","",(VLOOKUP(H514,Cover!A$48:C$51,2,0)))</f>
        <v>0.5</v>
      </c>
      <c r="N514" s="119" t="str">
        <f t="shared" si="25"/>
        <v>PR.AC</v>
      </c>
    </row>
    <row r="515" spans="2:14" s="2" customFormat="1" ht="25.5" x14ac:dyDescent="0.25">
      <c r="B515" s="6">
        <v>511</v>
      </c>
      <c r="C515" s="130" t="s">
        <v>1208</v>
      </c>
      <c r="D515" s="14"/>
      <c r="E515" s="148"/>
      <c r="F515" s="13" t="s">
        <v>1210</v>
      </c>
      <c r="G515" s="14" t="s">
        <v>32</v>
      </c>
      <c r="H515" s="130" t="s">
        <v>23</v>
      </c>
      <c r="I515" s="130">
        <v>3</v>
      </c>
      <c r="J515" s="148" t="str">
        <f>IF(I515=0,"",(VLOOKUP(I515,Cover!B$56:C$60,2,0)))</f>
        <v>Intermediate</v>
      </c>
      <c r="K515" s="15"/>
      <c r="L515" s="16"/>
      <c r="M515" s="121">
        <f>IF(J515="","",(VLOOKUP(H515,Cover!A$48:C$51,2,0)))</f>
        <v>0.5</v>
      </c>
      <c r="N515" s="119" t="str">
        <f t="shared" si="25"/>
        <v>PR.PT</v>
      </c>
    </row>
    <row r="516" spans="2:14" s="2" customFormat="1" ht="25.5" x14ac:dyDescent="0.25">
      <c r="B516" s="6">
        <v>512</v>
      </c>
      <c r="C516" s="130" t="s">
        <v>1208</v>
      </c>
      <c r="D516" s="14"/>
      <c r="E516" s="148"/>
      <c r="F516" s="13" t="s">
        <v>1211</v>
      </c>
      <c r="G516" s="14" t="s">
        <v>32</v>
      </c>
      <c r="H516" s="130" t="s">
        <v>23</v>
      </c>
      <c r="I516" s="130">
        <v>3</v>
      </c>
      <c r="J516" s="148" t="str">
        <f>IF(I516=0,"",(VLOOKUP(I516,Cover!B$56:C$60,2,0)))</f>
        <v>Intermediate</v>
      </c>
      <c r="K516" s="15"/>
      <c r="L516" s="16"/>
      <c r="M516" s="121">
        <f>IF(J516="","",(VLOOKUP(H516,Cover!A$48:C$51,2,0)))</f>
        <v>0.5</v>
      </c>
      <c r="N516" s="119" t="str">
        <f t="shared" si="25"/>
        <v>PR.PT</v>
      </c>
    </row>
    <row r="517" spans="2:14" s="2" customFormat="1" ht="12.75" x14ac:dyDescent="0.25">
      <c r="B517" s="6">
        <v>513</v>
      </c>
      <c r="C517" s="130" t="s">
        <v>1208</v>
      </c>
      <c r="D517" s="14"/>
      <c r="E517" s="148"/>
      <c r="F517" s="13" t="s">
        <v>1212</v>
      </c>
      <c r="G517" s="14" t="s">
        <v>32</v>
      </c>
      <c r="H517" s="130" t="s">
        <v>23</v>
      </c>
      <c r="I517" s="130">
        <v>3</v>
      </c>
      <c r="J517" s="148" t="str">
        <f>IF(I517=0,"",(VLOOKUP(I517,Cover!B$56:C$60,2,0)))</f>
        <v>Intermediate</v>
      </c>
      <c r="K517" s="15"/>
      <c r="L517" s="16"/>
      <c r="M517" s="121">
        <f>IF(J517="","",(VLOOKUP(H517,Cover!A$48:C$51,2,0)))</f>
        <v>0.5</v>
      </c>
      <c r="N517" s="119" t="str">
        <f t="shared" si="25"/>
        <v>PR.PT</v>
      </c>
    </row>
    <row r="518" spans="2:14" s="2" customFormat="1" ht="38.25" x14ac:dyDescent="0.25">
      <c r="B518" s="6">
        <v>514</v>
      </c>
      <c r="C518" s="130" t="s">
        <v>1208</v>
      </c>
      <c r="D518" s="14"/>
      <c r="E518" s="148"/>
      <c r="F518" s="13" t="s">
        <v>1213</v>
      </c>
      <c r="G518" s="14" t="s">
        <v>32</v>
      </c>
      <c r="H518" s="130" t="s">
        <v>23</v>
      </c>
      <c r="I518" s="130">
        <v>3</v>
      </c>
      <c r="J518" s="148" t="str">
        <f>IF(I518=0,"",(VLOOKUP(I518,Cover!B$56:C$60,2,0)))</f>
        <v>Intermediate</v>
      </c>
      <c r="K518" s="15"/>
      <c r="L518" s="16"/>
      <c r="M518" s="121">
        <f>IF(J518="","",(VLOOKUP(H518,Cover!A$48:C$51,2,0)))</f>
        <v>0.5</v>
      </c>
      <c r="N518" s="119" t="str">
        <f t="shared" si="25"/>
        <v>PR.PT</v>
      </c>
    </row>
    <row r="519" spans="2:14" s="2" customFormat="1" ht="38.25" x14ac:dyDescent="0.25">
      <c r="B519" s="6">
        <v>515</v>
      </c>
      <c r="C519" s="130" t="s">
        <v>1208</v>
      </c>
      <c r="D519" s="14"/>
      <c r="E519" s="148"/>
      <c r="F519" s="13" t="s">
        <v>1214</v>
      </c>
      <c r="G519" s="14" t="s">
        <v>32</v>
      </c>
      <c r="H519" s="130" t="s">
        <v>23</v>
      </c>
      <c r="I519" s="130">
        <v>3</v>
      </c>
      <c r="J519" s="148" t="str">
        <f>IF(I519=0,"",(VLOOKUP(I519,Cover!B$56:C$60,2,0)))</f>
        <v>Intermediate</v>
      </c>
      <c r="K519" s="15"/>
      <c r="L519" s="16"/>
      <c r="M519" s="121">
        <f>IF(J519="","",(VLOOKUP(H519,Cover!A$48:C$51,2,0)))</f>
        <v>0.5</v>
      </c>
      <c r="N519" s="119" t="str">
        <f t="shared" si="25"/>
        <v>PR.PT</v>
      </c>
    </row>
    <row r="520" spans="2:14" s="2" customFormat="1" ht="25.5" x14ac:dyDescent="0.25">
      <c r="B520" s="6">
        <v>516</v>
      </c>
      <c r="C520" s="130" t="s">
        <v>1208</v>
      </c>
      <c r="D520" s="14"/>
      <c r="E520" s="148"/>
      <c r="F520" s="13" t="s">
        <v>1215</v>
      </c>
      <c r="G520" s="14" t="s">
        <v>32</v>
      </c>
      <c r="H520" s="130" t="s">
        <v>23</v>
      </c>
      <c r="I520" s="130">
        <v>3</v>
      </c>
      <c r="J520" s="148" t="str">
        <f>IF(I520=0,"",(VLOOKUP(I520,Cover!B$56:C$60,2,0)))</f>
        <v>Intermediate</v>
      </c>
      <c r="K520" s="15"/>
      <c r="L520" s="16"/>
      <c r="M520" s="121">
        <f>IF(J520="","",(VLOOKUP(H520,Cover!A$48:C$51,2,0)))</f>
        <v>0.5</v>
      </c>
      <c r="N520" s="119" t="str">
        <f t="shared" si="25"/>
        <v>PR.PT</v>
      </c>
    </row>
    <row r="521" spans="2:14" s="2" customFormat="1" ht="25.5" x14ac:dyDescent="0.25">
      <c r="B521" s="6">
        <v>517</v>
      </c>
      <c r="C521" s="130" t="s">
        <v>1208</v>
      </c>
      <c r="D521" s="14"/>
      <c r="E521" s="148"/>
      <c r="F521" s="13" t="s">
        <v>1216</v>
      </c>
      <c r="G521" s="14" t="s">
        <v>32</v>
      </c>
      <c r="H521" s="130" t="s">
        <v>23</v>
      </c>
      <c r="I521" s="130">
        <v>3</v>
      </c>
      <c r="J521" s="148" t="str">
        <f>IF(I521=0,"",(VLOOKUP(I521,Cover!B$56:C$60,2,0)))</f>
        <v>Intermediate</v>
      </c>
      <c r="K521" s="15"/>
      <c r="L521" s="16"/>
      <c r="M521" s="121">
        <f>IF(J521="","",(VLOOKUP(H521,Cover!A$48:C$51,2,0)))</f>
        <v>0.5</v>
      </c>
      <c r="N521" s="119" t="str">
        <f t="shared" si="25"/>
        <v>PR.PT</v>
      </c>
    </row>
    <row r="522" spans="2:14" s="2" customFormat="1" ht="25.5" x14ac:dyDescent="0.25">
      <c r="B522" s="6">
        <v>518</v>
      </c>
      <c r="C522" s="130" t="s">
        <v>1208</v>
      </c>
      <c r="D522" s="14"/>
      <c r="E522" s="148"/>
      <c r="F522" s="13" t="s">
        <v>1217</v>
      </c>
      <c r="G522" s="14" t="s">
        <v>32</v>
      </c>
      <c r="H522" s="130" t="s">
        <v>23</v>
      </c>
      <c r="I522" s="130">
        <v>3</v>
      </c>
      <c r="J522" s="148" t="str">
        <f>IF(I522=0,"",(VLOOKUP(I522,Cover!B$56:C$60,2,0)))</f>
        <v>Intermediate</v>
      </c>
      <c r="K522" s="15"/>
      <c r="L522" s="16"/>
      <c r="M522" s="121">
        <f>IF(J522="","",(VLOOKUP(H522,Cover!A$48:C$51,2,0)))</f>
        <v>0.5</v>
      </c>
      <c r="N522" s="119" t="str">
        <f t="shared" si="25"/>
        <v>PR.PT</v>
      </c>
    </row>
    <row r="523" spans="2:14" s="2" customFormat="1" ht="12.75" x14ac:dyDescent="0.25">
      <c r="B523" s="6">
        <v>519</v>
      </c>
      <c r="C523" s="130" t="s">
        <v>1208</v>
      </c>
      <c r="D523" s="14"/>
      <c r="E523" s="148"/>
      <c r="F523" s="13" t="s">
        <v>1218</v>
      </c>
      <c r="G523" s="14" t="s">
        <v>32</v>
      </c>
      <c r="H523" s="130" t="s">
        <v>23</v>
      </c>
      <c r="I523" s="130">
        <v>3</v>
      </c>
      <c r="J523" s="148" t="str">
        <f>IF(I523=0,"",(VLOOKUP(I523,Cover!B$56:C$60,2,0)))</f>
        <v>Intermediate</v>
      </c>
      <c r="K523" s="15"/>
      <c r="L523" s="16"/>
      <c r="M523" s="121">
        <f>IF(J523="","",(VLOOKUP(H523,Cover!A$48:C$51,2,0)))</f>
        <v>0.5</v>
      </c>
      <c r="N523" s="119" t="str">
        <f t="shared" si="25"/>
        <v>PR.PT</v>
      </c>
    </row>
    <row r="524" spans="2:14" s="2" customFormat="1" ht="25.5" x14ac:dyDescent="0.25">
      <c r="B524" s="6">
        <v>520</v>
      </c>
      <c r="C524" s="130" t="s">
        <v>1208</v>
      </c>
      <c r="D524" s="14"/>
      <c r="E524" s="148"/>
      <c r="F524" s="13" t="s">
        <v>1219</v>
      </c>
      <c r="G524" s="14" t="s">
        <v>32</v>
      </c>
      <c r="H524" s="130" t="s">
        <v>23</v>
      </c>
      <c r="I524" s="130">
        <v>3</v>
      </c>
      <c r="J524" s="148" t="str">
        <f>IF(I524=0,"",(VLOOKUP(I524,Cover!B$56:C$60,2,0)))</f>
        <v>Intermediate</v>
      </c>
      <c r="K524" s="15"/>
      <c r="L524" s="16"/>
      <c r="M524" s="121">
        <f>IF(J524="","",(VLOOKUP(H524,Cover!A$48:C$51,2,0)))</f>
        <v>0.5</v>
      </c>
      <c r="N524" s="119" t="str">
        <f t="shared" si="25"/>
        <v>PR.PT</v>
      </c>
    </row>
    <row r="525" spans="2:14" s="2" customFormat="1" ht="38.25" x14ac:dyDescent="0.25">
      <c r="B525" s="6">
        <v>521</v>
      </c>
      <c r="C525" s="130" t="s">
        <v>1208</v>
      </c>
      <c r="D525" s="14"/>
      <c r="E525" s="148"/>
      <c r="F525" s="13" t="s">
        <v>1220</v>
      </c>
      <c r="G525" s="14" t="s">
        <v>32</v>
      </c>
      <c r="H525" s="130" t="s">
        <v>23</v>
      </c>
      <c r="I525" s="130">
        <v>3</v>
      </c>
      <c r="J525" s="148" t="str">
        <f>IF(I525=0,"",(VLOOKUP(I525,Cover!B$56:C$60,2,0)))</f>
        <v>Intermediate</v>
      </c>
      <c r="K525" s="15"/>
      <c r="L525" s="16"/>
      <c r="M525" s="121">
        <f>IF(J525="","",(VLOOKUP(H525,Cover!A$48:C$51,2,0)))</f>
        <v>0.5</v>
      </c>
      <c r="N525" s="119" t="str">
        <f t="shared" si="25"/>
        <v>PR.PT</v>
      </c>
    </row>
    <row r="526" spans="2:14" s="2" customFormat="1" ht="25.5" x14ac:dyDescent="0.25">
      <c r="B526" s="6">
        <v>522</v>
      </c>
      <c r="C526" s="130" t="s">
        <v>1208</v>
      </c>
      <c r="D526" s="14"/>
      <c r="E526" s="148"/>
      <c r="F526" s="13" t="s">
        <v>1221</v>
      </c>
      <c r="G526" s="14" t="s">
        <v>32</v>
      </c>
      <c r="H526" s="130" t="s">
        <v>23</v>
      </c>
      <c r="I526" s="130">
        <v>3</v>
      </c>
      <c r="J526" s="148" t="str">
        <f>IF(I526=0,"",(VLOOKUP(I526,Cover!B$56:C$60,2,0)))</f>
        <v>Intermediate</v>
      </c>
      <c r="K526" s="15"/>
      <c r="L526" s="16"/>
      <c r="M526" s="121">
        <f>IF(J526="","",(VLOOKUP(H526,Cover!A$48:C$51,2,0)))</f>
        <v>0.5</v>
      </c>
      <c r="N526" s="119" t="str">
        <f t="shared" si="25"/>
        <v>PR.PT</v>
      </c>
    </row>
    <row r="527" spans="2:14" s="2" customFormat="1" ht="12.75" x14ac:dyDescent="0.25">
      <c r="B527" s="6">
        <v>523</v>
      </c>
      <c r="C527" s="130" t="s">
        <v>1208</v>
      </c>
      <c r="D527" s="14"/>
      <c r="E527" s="148"/>
      <c r="F527" s="13" t="s">
        <v>1222</v>
      </c>
      <c r="G527" s="14" t="s">
        <v>32</v>
      </c>
      <c r="H527" s="130" t="s">
        <v>23</v>
      </c>
      <c r="I527" s="130">
        <v>3</v>
      </c>
      <c r="J527" s="148" t="str">
        <f>IF(I527=0,"",(VLOOKUP(I527,Cover!B$56:C$60,2,0)))</f>
        <v>Intermediate</v>
      </c>
      <c r="K527" s="15"/>
      <c r="L527" s="16"/>
      <c r="M527" s="121">
        <f>IF(J527="","",(VLOOKUP(H527,Cover!A$48:C$51,2,0)))</f>
        <v>0.5</v>
      </c>
      <c r="N527" s="119" t="str">
        <f t="shared" si="25"/>
        <v>PR.PT</v>
      </c>
    </row>
    <row r="528" spans="2:14" s="2" customFormat="1" ht="25.5" x14ac:dyDescent="0.25">
      <c r="B528" s="6">
        <v>524</v>
      </c>
      <c r="C528" s="130" t="s">
        <v>1208</v>
      </c>
      <c r="D528" s="14"/>
      <c r="E528" s="148"/>
      <c r="F528" s="13" t="s">
        <v>1223</v>
      </c>
      <c r="G528" s="14" t="s">
        <v>32</v>
      </c>
      <c r="H528" s="130" t="s">
        <v>23</v>
      </c>
      <c r="I528" s="130">
        <v>3</v>
      </c>
      <c r="J528" s="148" t="str">
        <f>IF(I528=0,"",(VLOOKUP(I528,Cover!B$56:C$60,2,0)))</f>
        <v>Intermediate</v>
      </c>
      <c r="K528" s="15"/>
      <c r="L528" s="16"/>
      <c r="M528" s="121">
        <f>IF(J528="","",(VLOOKUP(H528,Cover!A$48:C$51,2,0)))</f>
        <v>0.5</v>
      </c>
      <c r="N528" s="119" t="str">
        <f t="shared" si="25"/>
        <v>PR.PT</v>
      </c>
    </row>
    <row r="529" spans="2:14" s="2" customFormat="1" ht="12.75" x14ac:dyDescent="0.25">
      <c r="B529" s="6">
        <v>525</v>
      </c>
      <c r="C529" s="130" t="s">
        <v>1208</v>
      </c>
      <c r="D529" s="14"/>
      <c r="E529" s="148"/>
      <c r="F529" s="13" t="s">
        <v>1224</v>
      </c>
      <c r="G529" s="14" t="s">
        <v>32</v>
      </c>
      <c r="H529" s="130" t="s">
        <v>23</v>
      </c>
      <c r="I529" s="130">
        <v>3</v>
      </c>
      <c r="J529" s="148" t="str">
        <f>IF(I529=0,"",(VLOOKUP(I529,Cover!B$56:C$60,2,0)))</f>
        <v>Intermediate</v>
      </c>
      <c r="K529" s="15"/>
      <c r="L529" s="16"/>
      <c r="M529" s="121">
        <f>IF(J529="","",(VLOOKUP(H529,Cover!A$48:C$51,2,0)))</f>
        <v>0.5</v>
      </c>
      <c r="N529" s="119" t="str">
        <f t="shared" si="25"/>
        <v>PR.PT</v>
      </c>
    </row>
    <row r="530" spans="2:14" s="2" customFormat="1" ht="51" x14ac:dyDescent="0.25">
      <c r="B530" s="6">
        <v>526</v>
      </c>
      <c r="C530" s="130" t="s">
        <v>1208</v>
      </c>
      <c r="D530" s="14"/>
      <c r="E530" s="148"/>
      <c r="F530" s="13" t="s">
        <v>1225</v>
      </c>
      <c r="G530" s="14" t="s">
        <v>32</v>
      </c>
      <c r="H530" s="130" t="s">
        <v>23</v>
      </c>
      <c r="I530" s="130">
        <v>3</v>
      </c>
      <c r="J530" s="148" t="str">
        <f>IF(I530=0,"",(VLOOKUP(I530,Cover!B$56:C$60,2,0)))</f>
        <v>Intermediate</v>
      </c>
      <c r="K530" s="15"/>
      <c r="L530" s="16"/>
      <c r="M530" s="121">
        <f>IF(J530="","",(VLOOKUP(H530,Cover!A$48:C$51,2,0)))</f>
        <v>0.5</v>
      </c>
      <c r="N530" s="119" t="str">
        <f t="shared" si="25"/>
        <v>PR.PT</v>
      </c>
    </row>
    <row r="531" spans="2:14" s="2" customFormat="1" ht="25.5" x14ac:dyDescent="0.25">
      <c r="B531" s="6">
        <v>527</v>
      </c>
      <c r="C531" s="130" t="s">
        <v>1208</v>
      </c>
      <c r="D531" s="14"/>
      <c r="E531" s="148"/>
      <c r="F531" s="13" t="s">
        <v>1226</v>
      </c>
      <c r="G531" s="14" t="s">
        <v>32</v>
      </c>
      <c r="H531" s="130" t="s">
        <v>23</v>
      </c>
      <c r="I531" s="130">
        <v>3</v>
      </c>
      <c r="J531" s="148" t="str">
        <f>IF(I531=0,"",(VLOOKUP(I531,Cover!B$56:C$60,2,0)))</f>
        <v>Intermediate</v>
      </c>
      <c r="K531" s="15"/>
      <c r="L531" s="16"/>
      <c r="M531" s="121">
        <f>IF(J531="","",(VLOOKUP(H531,Cover!A$48:C$51,2,0)))</f>
        <v>0.5</v>
      </c>
      <c r="N531" s="119" t="str">
        <f t="shared" si="25"/>
        <v>PR.PT</v>
      </c>
    </row>
    <row r="532" spans="2:14" s="2" customFormat="1" ht="25.5" x14ac:dyDescent="0.25">
      <c r="B532" s="6">
        <v>528</v>
      </c>
      <c r="C532" s="130" t="s">
        <v>1208</v>
      </c>
      <c r="D532" s="14"/>
      <c r="E532" s="148"/>
      <c r="F532" s="13" t="s">
        <v>1227</v>
      </c>
      <c r="G532" s="14" t="s">
        <v>32</v>
      </c>
      <c r="H532" s="130" t="s">
        <v>23</v>
      </c>
      <c r="I532" s="130">
        <v>3</v>
      </c>
      <c r="J532" s="148" t="str">
        <f>IF(I532=0,"",(VLOOKUP(I532,Cover!B$56:C$60,2,0)))</f>
        <v>Intermediate</v>
      </c>
      <c r="K532" s="15"/>
      <c r="L532" s="16"/>
      <c r="M532" s="121">
        <f>IF(J532="","",(VLOOKUP(H532,Cover!A$48:C$51,2,0)))</f>
        <v>0.5</v>
      </c>
      <c r="N532" s="119" t="str">
        <f t="shared" si="25"/>
        <v>PR.PT</v>
      </c>
    </row>
    <row r="533" spans="2:14" s="2" customFormat="1" ht="25.5" x14ac:dyDescent="0.25">
      <c r="B533" s="6">
        <v>529</v>
      </c>
      <c r="C533" s="130" t="s">
        <v>1208</v>
      </c>
      <c r="D533" s="14"/>
      <c r="E533" s="148"/>
      <c r="F533" s="13" t="s">
        <v>1228</v>
      </c>
      <c r="G533" s="14" t="s">
        <v>32</v>
      </c>
      <c r="H533" s="130" t="s">
        <v>23</v>
      </c>
      <c r="I533" s="130">
        <v>3</v>
      </c>
      <c r="J533" s="148" t="str">
        <f>IF(I533=0,"",(VLOOKUP(I533,Cover!B$56:C$60,2,0)))</f>
        <v>Intermediate</v>
      </c>
      <c r="K533" s="15"/>
      <c r="L533" s="16"/>
      <c r="M533" s="121">
        <f>IF(J533="","",(VLOOKUP(H533,Cover!A$48:C$51,2,0)))</f>
        <v>0.5</v>
      </c>
      <c r="N533" s="119" t="str">
        <f t="shared" si="25"/>
        <v>PR.PT</v>
      </c>
    </row>
    <row r="534" spans="2:14" s="2" customFormat="1" ht="12.75" x14ac:dyDescent="0.25">
      <c r="B534" s="6">
        <v>530</v>
      </c>
      <c r="C534" s="130" t="s">
        <v>1208</v>
      </c>
      <c r="D534" s="14"/>
      <c r="E534" s="148"/>
      <c r="F534" s="13" t="s">
        <v>1229</v>
      </c>
      <c r="G534" s="14" t="s">
        <v>32</v>
      </c>
      <c r="H534" s="130" t="s">
        <v>23</v>
      </c>
      <c r="I534" s="130">
        <v>3</v>
      </c>
      <c r="J534" s="148" t="str">
        <f>IF(I534=0,"",(VLOOKUP(I534,Cover!B$56:C$60,2,0)))</f>
        <v>Intermediate</v>
      </c>
      <c r="K534" s="15"/>
      <c r="L534" s="16"/>
      <c r="M534" s="121">
        <f>IF(J534="","",(VLOOKUP(H534,Cover!A$48:C$51,2,0)))</f>
        <v>0.5</v>
      </c>
      <c r="N534" s="119" t="str">
        <f t="shared" si="25"/>
        <v>PR.PT</v>
      </c>
    </row>
    <row r="535" spans="2:14" s="2" customFormat="1" ht="25.5" x14ac:dyDescent="0.25">
      <c r="B535" s="6">
        <v>531</v>
      </c>
      <c r="C535" s="130" t="s">
        <v>1208</v>
      </c>
      <c r="D535" s="14"/>
      <c r="E535" s="148"/>
      <c r="F535" s="13" t="s">
        <v>1230</v>
      </c>
      <c r="G535" s="14" t="s">
        <v>32</v>
      </c>
      <c r="H535" s="130" t="s">
        <v>23</v>
      </c>
      <c r="I535" s="130">
        <v>3</v>
      </c>
      <c r="J535" s="148" t="str">
        <f>IF(I535=0,"",(VLOOKUP(I535,Cover!B$56:C$60,2,0)))</f>
        <v>Intermediate</v>
      </c>
      <c r="K535" s="15"/>
      <c r="L535" s="16"/>
      <c r="M535" s="121">
        <f>IF(J535="","",(VLOOKUP(H535,Cover!A$48:C$51,2,0)))</f>
        <v>0.5</v>
      </c>
      <c r="N535" s="119" t="str">
        <f t="shared" si="25"/>
        <v>PR.PT</v>
      </c>
    </row>
    <row r="536" spans="2:14" s="2" customFormat="1" ht="25.5" x14ac:dyDescent="0.25">
      <c r="B536" s="6">
        <v>532</v>
      </c>
      <c r="C536" s="130" t="s">
        <v>1208</v>
      </c>
      <c r="D536" s="14"/>
      <c r="E536" s="148"/>
      <c r="F536" s="13" t="s">
        <v>1231</v>
      </c>
      <c r="G536" s="14" t="s">
        <v>32</v>
      </c>
      <c r="H536" s="130" t="s">
        <v>23</v>
      </c>
      <c r="I536" s="130">
        <v>3</v>
      </c>
      <c r="J536" s="148" t="str">
        <f>IF(I536=0,"",(VLOOKUP(I536,Cover!B$56:C$60,2,0)))</f>
        <v>Intermediate</v>
      </c>
      <c r="K536" s="15"/>
      <c r="L536" s="16"/>
      <c r="M536" s="121">
        <f>IF(J536="","",(VLOOKUP(H536,Cover!A$48:C$51,2,0)))</f>
        <v>0.5</v>
      </c>
      <c r="N536" s="119" t="str">
        <f t="shared" si="25"/>
        <v>PR.PT</v>
      </c>
    </row>
    <row r="537" spans="2:14" s="2" customFormat="1" ht="25.5" x14ac:dyDescent="0.25">
      <c r="B537" s="6">
        <v>533</v>
      </c>
      <c r="C537" s="130" t="s">
        <v>1208</v>
      </c>
      <c r="D537" s="14"/>
      <c r="E537" s="148"/>
      <c r="F537" s="13" t="s">
        <v>1232</v>
      </c>
      <c r="G537" s="14" t="s">
        <v>32</v>
      </c>
      <c r="H537" s="130" t="s">
        <v>23</v>
      </c>
      <c r="I537" s="130">
        <v>3</v>
      </c>
      <c r="J537" s="148" t="str">
        <f>IF(I537=0,"",(VLOOKUP(I537,Cover!B$56:C$60,2,0)))</f>
        <v>Intermediate</v>
      </c>
      <c r="K537" s="15"/>
      <c r="L537" s="16"/>
      <c r="M537" s="121">
        <f>IF(J537="","",(VLOOKUP(H537,Cover!A$48:C$51,2,0)))</f>
        <v>0.5</v>
      </c>
      <c r="N537" s="119" t="str">
        <f t="shared" si="25"/>
        <v>PR.PT</v>
      </c>
    </row>
    <row r="538" spans="2:14" s="2" customFormat="1" ht="25.5" x14ac:dyDescent="0.25">
      <c r="B538" s="6">
        <v>534</v>
      </c>
      <c r="C538" s="130" t="s">
        <v>1208</v>
      </c>
      <c r="D538" s="14"/>
      <c r="E538" s="148"/>
      <c r="F538" s="13" t="s">
        <v>1233</v>
      </c>
      <c r="G538" s="14" t="s">
        <v>32</v>
      </c>
      <c r="H538" s="130" t="s">
        <v>23</v>
      </c>
      <c r="I538" s="130">
        <v>3</v>
      </c>
      <c r="J538" s="148" t="str">
        <f>IF(I538=0,"",(VLOOKUP(I538,Cover!B$56:C$60,2,0)))</f>
        <v>Intermediate</v>
      </c>
      <c r="K538" s="15"/>
      <c r="L538" s="16"/>
      <c r="M538" s="121">
        <f>IF(J538="","",(VLOOKUP(H538,Cover!A$48:C$51,2,0)))</f>
        <v>0.5</v>
      </c>
      <c r="N538" s="119" t="str">
        <f t="shared" si="25"/>
        <v>PR.PT</v>
      </c>
    </row>
    <row r="539" spans="2:14" s="2" customFormat="1" ht="25.5" x14ac:dyDescent="0.25">
      <c r="B539" s="6">
        <v>535</v>
      </c>
      <c r="C539" s="130" t="s">
        <v>1208</v>
      </c>
      <c r="D539" s="14"/>
      <c r="E539" s="148"/>
      <c r="F539" s="13" t="s">
        <v>1234</v>
      </c>
      <c r="G539" s="14" t="s">
        <v>32</v>
      </c>
      <c r="H539" s="130" t="s">
        <v>23</v>
      </c>
      <c r="I539" s="130">
        <v>3</v>
      </c>
      <c r="J539" s="148" t="str">
        <f>IF(I539=0,"",(VLOOKUP(I539,Cover!B$56:C$60,2,0)))</f>
        <v>Intermediate</v>
      </c>
      <c r="K539" s="15"/>
      <c r="L539" s="16"/>
      <c r="M539" s="121">
        <f>IF(J539="","",(VLOOKUP(H539,Cover!A$48:C$51,2,0)))</f>
        <v>0.5</v>
      </c>
      <c r="N539" s="119" t="str">
        <f t="shared" si="25"/>
        <v>PR.PT</v>
      </c>
    </row>
    <row r="540" spans="2:14" s="2" customFormat="1" ht="25.5" x14ac:dyDescent="0.25">
      <c r="B540" s="6">
        <v>536</v>
      </c>
      <c r="C540" s="130" t="s">
        <v>1208</v>
      </c>
      <c r="D540" s="14"/>
      <c r="E540" s="148"/>
      <c r="F540" s="13" t="s">
        <v>1235</v>
      </c>
      <c r="G540" s="14" t="s">
        <v>32</v>
      </c>
      <c r="H540" s="130" t="s">
        <v>23</v>
      </c>
      <c r="I540" s="130">
        <v>3</v>
      </c>
      <c r="J540" s="148" t="str">
        <f>IF(I540=0,"",(VLOOKUP(I540,Cover!B$56:C$60,2,0)))</f>
        <v>Intermediate</v>
      </c>
      <c r="K540" s="15"/>
      <c r="L540" s="16"/>
      <c r="M540" s="121">
        <f>IF(J540="","",(VLOOKUP(H540,Cover!A$48:C$51,2,0)))</f>
        <v>0.5</v>
      </c>
      <c r="N540" s="119" t="str">
        <f t="shared" si="25"/>
        <v>PR.PT</v>
      </c>
    </row>
    <row r="541" spans="2:14" s="2" customFormat="1" ht="25.5" x14ac:dyDescent="0.25">
      <c r="B541" s="6">
        <v>537</v>
      </c>
      <c r="C541" s="130" t="s">
        <v>1208</v>
      </c>
      <c r="D541" s="14"/>
      <c r="E541" s="148"/>
      <c r="F541" s="13" t="s">
        <v>1236</v>
      </c>
      <c r="G541" s="14" t="s">
        <v>32</v>
      </c>
      <c r="H541" s="130" t="s">
        <v>23</v>
      </c>
      <c r="I541" s="130">
        <v>3</v>
      </c>
      <c r="J541" s="148" t="str">
        <f>IF(I541=0,"",(VLOOKUP(I541,Cover!B$56:C$60,2,0)))</f>
        <v>Intermediate</v>
      </c>
      <c r="K541" s="15"/>
      <c r="L541" s="16"/>
      <c r="M541" s="121">
        <f>IF(J541="","",(VLOOKUP(H541,Cover!A$48:C$51,2,0)))</f>
        <v>0.5</v>
      </c>
      <c r="N541" s="119" t="str">
        <f t="shared" si="25"/>
        <v>PR.PT</v>
      </c>
    </row>
    <row r="542" spans="2:14" s="2" customFormat="1" ht="25.5" x14ac:dyDescent="0.25">
      <c r="B542" s="6">
        <v>538</v>
      </c>
      <c r="C542" s="130" t="s">
        <v>1208</v>
      </c>
      <c r="D542" s="14"/>
      <c r="E542" s="148"/>
      <c r="F542" s="13" t="s">
        <v>1237</v>
      </c>
      <c r="G542" s="14" t="s">
        <v>32</v>
      </c>
      <c r="H542" s="130" t="s">
        <v>23</v>
      </c>
      <c r="I542" s="130">
        <v>3</v>
      </c>
      <c r="J542" s="148" t="str">
        <f>IF(I542=0,"",(VLOOKUP(I542,Cover!B$56:C$60,2,0)))</f>
        <v>Intermediate</v>
      </c>
      <c r="K542" s="15"/>
      <c r="L542" s="16"/>
      <c r="M542" s="121">
        <f>IF(J542="","",(VLOOKUP(H542,Cover!A$48:C$51,2,0)))</f>
        <v>0.5</v>
      </c>
      <c r="N542" s="119" t="str">
        <f t="shared" si="25"/>
        <v>PR.PT</v>
      </c>
    </row>
    <row r="543" spans="2:14" s="2" customFormat="1" ht="25.5" x14ac:dyDescent="0.25">
      <c r="B543" s="6">
        <v>539</v>
      </c>
      <c r="C543" s="130" t="s">
        <v>1208</v>
      </c>
      <c r="D543" s="14"/>
      <c r="E543" s="148"/>
      <c r="F543" s="13" t="s">
        <v>1238</v>
      </c>
      <c r="G543" s="14" t="s">
        <v>32</v>
      </c>
      <c r="H543" s="130" t="s">
        <v>23</v>
      </c>
      <c r="I543" s="130">
        <v>3</v>
      </c>
      <c r="J543" s="148" t="str">
        <f>IF(I543=0,"",(VLOOKUP(I543,Cover!B$56:C$60,2,0)))</f>
        <v>Intermediate</v>
      </c>
      <c r="K543" s="15"/>
      <c r="L543" s="16"/>
      <c r="M543" s="121">
        <f>IF(J543="","",(VLOOKUP(H543,Cover!A$48:C$51,2,0)))</f>
        <v>0.5</v>
      </c>
      <c r="N543" s="119" t="str">
        <f t="shared" si="25"/>
        <v>PR.PT</v>
      </c>
    </row>
    <row r="544" spans="2:14" s="2" customFormat="1" ht="12.75" x14ac:dyDescent="0.25">
      <c r="B544" s="6">
        <v>540</v>
      </c>
      <c r="C544" s="130" t="s">
        <v>1208</v>
      </c>
      <c r="D544" s="14"/>
      <c r="E544" s="148"/>
      <c r="F544" s="13" t="s">
        <v>1239</v>
      </c>
      <c r="G544" s="14" t="s">
        <v>32</v>
      </c>
      <c r="H544" s="130" t="s">
        <v>23</v>
      </c>
      <c r="I544" s="130">
        <v>3</v>
      </c>
      <c r="J544" s="148" t="str">
        <f>IF(I544=0,"",(VLOOKUP(I544,Cover!B$56:C$60,2,0)))</f>
        <v>Intermediate</v>
      </c>
      <c r="K544" s="15"/>
      <c r="L544" s="16"/>
      <c r="M544" s="121">
        <f>IF(J544="","",(VLOOKUP(H544,Cover!A$48:C$51,2,0)))</f>
        <v>0.5</v>
      </c>
      <c r="N544" s="119" t="str">
        <f t="shared" si="25"/>
        <v>PR.PT</v>
      </c>
    </row>
    <row r="545" spans="2:14" s="2" customFormat="1" ht="25.5" x14ac:dyDescent="0.25">
      <c r="B545" s="6">
        <v>541</v>
      </c>
      <c r="C545" s="130" t="s">
        <v>1208</v>
      </c>
      <c r="D545" s="14"/>
      <c r="E545" s="148"/>
      <c r="F545" s="13" t="s">
        <v>1240</v>
      </c>
      <c r="G545" s="14" t="s">
        <v>32</v>
      </c>
      <c r="H545" s="130" t="s">
        <v>23</v>
      </c>
      <c r="I545" s="130">
        <v>3</v>
      </c>
      <c r="J545" s="148" t="str">
        <f>IF(I545=0,"",(VLOOKUP(I545,Cover!B$56:C$60,2,0)))</f>
        <v>Intermediate</v>
      </c>
      <c r="K545" s="15"/>
      <c r="L545" s="16"/>
      <c r="M545" s="121">
        <f>IF(J545="","",(VLOOKUP(H545,Cover!A$48:C$51,2,0)))</f>
        <v>0.5</v>
      </c>
      <c r="N545" s="119" t="str">
        <f t="shared" si="25"/>
        <v>PR.PT</v>
      </c>
    </row>
    <row r="546" spans="2:14" s="2" customFormat="1" ht="25.5" x14ac:dyDescent="0.25">
      <c r="B546" s="6">
        <v>542</v>
      </c>
      <c r="C546" s="130" t="s">
        <v>1208</v>
      </c>
      <c r="D546" s="14"/>
      <c r="E546" s="148"/>
      <c r="F546" s="13" t="s">
        <v>1241</v>
      </c>
      <c r="G546" s="14" t="s">
        <v>32</v>
      </c>
      <c r="H546" s="130" t="s">
        <v>23</v>
      </c>
      <c r="I546" s="130">
        <v>3</v>
      </c>
      <c r="J546" s="148" t="str">
        <f>IF(I546=0,"",(VLOOKUP(I546,Cover!B$56:C$60,2,0)))</f>
        <v>Intermediate</v>
      </c>
      <c r="K546" s="15"/>
      <c r="L546" s="16"/>
      <c r="M546" s="121">
        <f>IF(J546="","",(VLOOKUP(H546,Cover!A$48:C$51,2,0)))</f>
        <v>0.5</v>
      </c>
      <c r="N546" s="119" t="str">
        <f t="shared" si="25"/>
        <v>PR.PT</v>
      </c>
    </row>
    <row r="547" spans="2:14" s="2" customFormat="1" ht="25.5" x14ac:dyDescent="0.25">
      <c r="B547" s="6">
        <v>543</v>
      </c>
      <c r="C547" s="130" t="s">
        <v>1208</v>
      </c>
      <c r="D547" s="14"/>
      <c r="E547" s="148"/>
      <c r="F547" s="13" t="s">
        <v>1242</v>
      </c>
      <c r="G547" s="14" t="s">
        <v>32</v>
      </c>
      <c r="H547" s="130" t="s">
        <v>23</v>
      </c>
      <c r="I547" s="130">
        <v>3</v>
      </c>
      <c r="J547" s="148" t="str">
        <f>IF(I547=0,"",(VLOOKUP(I547,Cover!B$56:C$60,2,0)))</f>
        <v>Intermediate</v>
      </c>
      <c r="K547" s="15"/>
      <c r="L547" s="16"/>
      <c r="M547" s="121">
        <f>IF(J547="","",(VLOOKUP(H547,Cover!A$48:C$51,2,0)))</f>
        <v>0.5</v>
      </c>
      <c r="N547" s="119" t="str">
        <f t="shared" si="25"/>
        <v>PR.PT</v>
      </c>
    </row>
    <row r="548" spans="2:14" s="2" customFormat="1" ht="12.75" x14ac:dyDescent="0.25">
      <c r="B548" s="6">
        <v>544</v>
      </c>
      <c r="C548" s="130" t="s">
        <v>1208</v>
      </c>
      <c r="D548" s="14"/>
      <c r="E548" s="148"/>
      <c r="F548" s="13" t="s">
        <v>1243</v>
      </c>
      <c r="G548" s="14" t="s">
        <v>32</v>
      </c>
      <c r="H548" s="130" t="s">
        <v>23</v>
      </c>
      <c r="I548" s="130">
        <v>3</v>
      </c>
      <c r="J548" s="148" t="str">
        <f>IF(I548=0,"",(VLOOKUP(I548,Cover!B$56:C$60,2,0)))</f>
        <v>Intermediate</v>
      </c>
      <c r="K548" s="15"/>
      <c r="L548" s="16"/>
      <c r="M548" s="121">
        <f>IF(J548="","",(VLOOKUP(H548,Cover!A$48:C$51,2,0)))</f>
        <v>0.5</v>
      </c>
      <c r="N548" s="119" t="str">
        <f t="shared" si="25"/>
        <v>PR.PT</v>
      </c>
    </row>
    <row r="549" spans="2:14" s="2" customFormat="1" ht="25.5" x14ac:dyDescent="0.25">
      <c r="B549" s="6">
        <v>545</v>
      </c>
      <c r="C549" s="130" t="s">
        <v>1208</v>
      </c>
      <c r="D549" s="14"/>
      <c r="E549" s="148"/>
      <c r="F549" s="13" t="s">
        <v>1244</v>
      </c>
      <c r="G549" s="14" t="s">
        <v>32</v>
      </c>
      <c r="H549" s="130" t="s">
        <v>23</v>
      </c>
      <c r="I549" s="130">
        <v>3</v>
      </c>
      <c r="J549" s="148" t="str">
        <f>IF(I549=0,"",(VLOOKUP(I549,Cover!B$56:C$60,2,0)))</f>
        <v>Intermediate</v>
      </c>
      <c r="K549" s="15"/>
      <c r="L549" s="16"/>
      <c r="M549" s="121">
        <f>IF(J549="","",(VLOOKUP(H549,Cover!A$48:C$51,2,0)))</f>
        <v>0.5</v>
      </c>
      <c r="N549" s="119" t="str">
        <f t="shared" si="25"/>
        <v>PR.PT</v>
      </c>
    </row>
    <row r="550" spans="2:14" s="2" customFormat="1" ht="25.5" x14ac:dyDescent="0.25">
      <c r="B550" s="6">
        <v>546</v>
      </c>
      <c r="C550" s="130" t="s">
        <v>1208</v>
      </c>
      <c r="D550" s="14"/>
      <c r="E550" s="148"/>
      <c r="F550" s="13" t="s">
        <v>1245</v>
      </c>
      <c r="G550" s="14" t="s">
        <v>32</v>
      </c>
      <c r="H550" s="130" t="s">
        <v>23</v>
      </c>
      <c r="I550" s="130">
        <v>3</v>
      </c>
      <c r="J550" s="148" t="str">
        <f>IF(I550=0,"",(VLOOKUP(I550,Cover!B$56:C$60,2,0)))</f>
        <v>Intermediate</v>
      </c>
      <c r="K550" s="15"/>
      <c r="L550" s="16"/>
      <c r="M550" s="121">
        <f>IF(J550="","",(VLOOKUP(H550,Cover!A$48:C$51,2,0)))</f>
        <v>0.5</v>
      </c>
      <c r="N550" s="119" t="str">
        <f t="shared" ref="N550:N613" si="26">IF(H550="Not_Applicable","",G550)</f>
        <v>PR.PT</v>
      </c>
    </row>
    <row r="551" spans="2:14" s="2" customFormat="1" ht="25.5" x14ac:dyDescent="0.25">
      <c r="B551" s="6">
        <v>547</v>
      </c>
      <c r="C551" s="130" t="s">
        <v>1208</v>
      </c>
      <c r="D551" s="14"/>
      <c r="E551" s="148"/>
      <c r="F551" s="13" t="s">
        <v>1246</v>
      </c>
      <c r="G551" s="14" t="s">
        <v>32</v>
      </c>
      <c r="H551" s="130" t="s">
        <v>23</v>
      </c>
      <c r="I551" s="130">
        <v>3</v>
      </c>
      <c r="J551" s="148" t="str">
        <f>IF(I551=0,"",(VLOOKUP(I551,Cover!B$56:C$60,2,0)))</f>
        <v>Intermediate</v>
      </c>
      <c r="K551" s="15"/>
      <c r="L551" s="16"/>
      <c r="M551" s="121">
        <f>IF(J551="","",(VLOOKUP(H551,Cover!A$48:C$51,2,0)))</f>
        <v>0.5</v>
      </c>
      <c r="N551" s="119" t="str">
        <f t="shared" si="26"/>
        <v>PR.PT</v>
      </c>
    </row>
    <row r="552" spans="2:14" s="2" customFormat="1" ht="12.75" x14ac:dyDescent="0.25">
      <c r="B552" s="6">
        <v>548</v>
      </c>
      <c r="C552" s="130" t="s">
        <v>1208</v>
      </c>
      <c r="D552" s="14"/>
      <c r="E552" s="148"/>
      <c r="F552" s="13" t="s">
        <v>1247</v>
      </c>
      <c r="G552" s="14" t="s">
        <v>32</v>
      </c>
      <c r="H552" s="130" t="s">
        <v>23</v>
      </c>
      <c r="I552" s="130">
        <v>3</v>
      </c>
      <c r="J552" s="148" t="str">
        <f>IF(I552=0,"",(VLOOKUP(I552,Cover!B$56:C$60,2,0)))</f>
        <v>Intermediate</v>
      </c>
      <c r="K552" s="15"/>
      <c r="L552" s="16"/>
      <c r="M552" s="121">
        <f>IF(J552="","",(VLOOKUP(H552,Cover!A$48:C$51,2,0)))</f>
        <v>0.5</v>
      </c>
      <c r="N552" s="119" t="str">
        <f t="shared" si="26"/>
        <v>PR.PT</v>
      </c>
    </row>
    <row r="553" spans="2:14" s="2" customFormat="1" ht="25.5" x14ac:dyDescent="0.25">
      <c r="B553" s="6">
        <v>549</v>
      </c>
      <c r="C553" s="130" t="s">
        <v>1208</v>
      </c>
      <c r="D553" s="14"/>
      <c r="E553" s="148"/>
      <c r="F553" s="13" t="s">
        <v>1248</v>
      </c>
      <c r="G553" s="14" t="s">
        <v>32</v>
      </c>
      <c r="H553" s="130" t="s">
        <v>23</v>
      </c>
      <c r="I553" s="130">
        <v>3</v>
      </c>
      <c r="J553" s="148" t="str">
        <f>IF(I553=0,"",(VLOOKUP(I553,Cover!B$56:C$60,2,0)))</f>
        <v>Intermediate</v>
      </c>
      <c r="K553" s="15"/>
      <c r="L553" s="16"/>
      <c r="M553" s="121">
        <f>IF(J553="","",(VLOOKUP(H553,Cover!A$48:C$51,2,0)))</f>
        <v>0.5</v>
      </c>
      <c r="N553" s="119" t="str">
        <f t="shared" si="26"/>
        <v>PR.PT</v>
      </c>
    </row>
    <row r="554" spans="2:14" s="2" customFormat="1" ht="25.5" x14ac:dyDescent="0.25">
      <c r="B554" s="6">
        <v>550</v>
      </c>
      <c r="C554" s="130" t="s">
        <v>1208</v>
      </c>
      <c r="D554" s="14"/>
      <c r="E554" s="148"/>
      <c r="F554" s="13" t="s">
        <v>1249</v>
      </c>
      <c r="G554" s="14" t="s">
        <v>32</v>
      </c>
      <c r="H554" s="130" t="s">
        <v>23</v>
      </c>
      <c r="I554" s="130">
        <v>3</v>
      </c>
      <c r="J554" s="148" t="str">
        <f>IF(I554=0,"",(VLOOKUP(I554,Cover!B$56:C$60,2,0)))</f>
        <v>Intermediate</v>
      </c>
      <c r="K554" s="15"/>
      <c r="L554" s="16"/>
      <c r="M554" s="121">
        <f>IF(J554="","",(VLOOKUP(H554,Cover!A$48:C$51,2,0)))</f>
        <v>0.5</v>
      </c>
      <c r="N554" s="119" t="str">
        <f t="shared" si="26"/>
        <v>PR.PT</v>
      </c>
    </row>
    <row r="555" spans="2:14" s="2" customFormat="1" ht="38.25" x14ac:dyDescent="0.25">
      <c r="B555" s="6">
        <v>551</v>
      </c>
      <c r="C555" s="130" t="s">
        <v>1208</v>
      </c>
      <c r="D555" s="14"/>
      <c r="E555" s="148"/>
      <c r="F555" s="13" t="s">
        <v>1250</v>
      </c>
      <c r="G555" s="14" t="s">
        <v>32</v>
      </c>
      <c r="H555" s="130" t="s">
        <v>23</v>
      </c>
      <c r="I555" s="130">
        <v>3</v>
      </c>
      <c r="J555" s="148" t="str">
        <f>IF(I555=0,"",(VLOOKUP(I555,Cover!B$56:C$60,2,0)))</f>
        <v>Intermediate</v>
      </c>
      <c r="K555" s="15"/>
      <c r="L555" s="16"/>
      <c r="M555" s="121">
        <f>IF(J555="","",(VLOOKUP(H555,Cover!A$48:C$51,2,0)))</f>
        <v>0.5</v>
      </c>
      <c r="N555" s="119" t="str">
        <f t="shared" si="26"/>
        <v>PR.PT</v>
      </c>
    </row>
    <row r="556" spans="2:14" s="2" customFormat="1" ht="25.5" x14ac:dyDescent="0.25">
      <c r="B556" s="6">
        <v>552</v>
      </c>
      <c r="C556" s="130" t="s">
        <v>1208</v>
      </c>
      <c r="D556" s="14"/>
      <c r="E556" s="148"/>
      <c r="F556" s="13" t="s">
        <v>1251</v>
      </c>
      <c r="G556" s="14" t="s">
        <v>32</v>
      </c>
      <c r="H556" s="130" t="s">
        <v>23</v>
      </c>
      <c r="I556" s="130">
        <v>3</v>
      </c>
      <c r="J556" s="148" t="str">
        <f>IF(I556=0,"",(VLOOKUP(I556,Cover!B$56:C$60,2,0)))</f>
        <v>Intermediate</v>
      </c>
      <c r="K556" s="15"/>
      <c r="L556" s="16"/>
      <c r="M556" s="121">
        <f>IF(J556="","",(VLOOKUP(H556,Cover!A$48:C$51,2,0)))</f>
        <v>0.5</v>
      </c>
      <c r="N556" s="119" t="str">
        <f t="shared" si="26"/>
        <v>PR.PT</v>
      </c>
    </row>
    <row r="557" spans="2:14" s="2" customFormat="1" ht="25.5" x14ac:dyDescent="0.25">
      <c r="B557" s="6">
        <v>553</v>
      </c>
      <c r="C557" s="130" t="s">
        <v>1208</v>
      </c>
      <c r="D557" s="14"/>
      <c r="E557" s="148"/>
      <c r="F557" s="13" t="s">
        <v>1252</v>
      </c>
      <c r="G557" s="14" t="s">
        <v>32</v>
      </c>
      <c r="H557" s="130" t="s">
        <v>23</v>
      </c>
      <c r="I557" s="130">
        <v>3</v>
      </c>
      <c r="J557" s="148" t="str">
        <f>IF(I557=0,"",(VLOOKUP(I557,Cover!B$56:C$60,2,0)))</f>
        <v>Intermediate</v>
      </c>
      <c r="K557" s="15"/>
      <c r="L557" s="16"/>
      <c r="M557" s="121">
        <f>IF(J557="","",(VLOOKUP(H557,Cover!A$48:C$51,2,0)))</f>
        <v>0.5</v>
      </c>
      <c r="N557" s="119" t="str">
        <f t="shared" si="26"/>
        <v>PR.PT</v>
      </c>
    </row>
    <row r="558" spans="2:14" s="2" customFormat="1" ht="38.25" x14ac:dyDescent="0.25">
      <c r="B558" s="6">
        <v>554</v>
      </c>
      <c r="C558" s="130" t="s">
        <v>1208</v>
      </c>
      <c r="D558" s="14"/>
      <c r="E558" s="148"/>
      <c r="F558" s="13" t="s">
        <v>1253</v>
      </c>
      <c r="G558" s="14" t="s">
        <v>32</v>
      </c>
      <c r="H558" s="130" t="s">
        <v>23</v>
      </c>
      <c r="I558" s="130">
        <v>3</v>
      </c>
      <c r="J558" s="148" t="str">
        <f>IF(I558=0,"",(VLOOKUP(I558,Cover!B$56:C$60,2,0)))</f>
        <v>Intermediate</v>
      </c>
      <c r="K558" s="15"/>
      <c r="L558" s="16"/>
      <c r="M558" s="121">
        <f>IF(J558="","",(VLOOKUP(H558,Cover!A$48:C$51,2,0)))</f>
        <v>0.5</v>
      </c>
      <c r="N558" s="119" t="str">
        <f t="shared" si="26"/>
        <v>PR.PT</v>
      </c>
    </row>
    <row r="559" spans="2:14" s="2" customFormat="1" ht="12.75" x14ac:dyDescent="0.25">
      <c r="B559" s="6">
        <v>555</v>
      </c>
      <c r="C559" s="130" t="s">
        <v>1208</v>
      </c>
      <c r="D559" s="14"/>
      <c r="E559" s="148"/>
      <c r="F559" s="13" t="s">
        <v>1254</v>
      </c>
      <c r="G559" s="14" t="s">
        <v>32</v>
      </c>
      <c r="H559" s="130" t="s">
        <v>23</v>
      </c>
      <c r="I559" s="130">
        <v>3</v>
      </c>
      <c r="J559" s="148" t="str">
        <f>IF(I559=0,"",(VLOOKUP(I559,Cover!B$56:C$60,2,0)))</f>
        <v>Intermediate</v>
      </c>
      <c r="K559" s="15"/>
      <c r="L559" s="16"/>
      <c r="M559" s="121">
        <f>IF(J559="","",(VLOOKUP(H559,Cover!A$48:C$51,2,0)))</f>
        <v>0.5</v>
      </c>
      <c r="N559" s="119" t="str">
        <f t="shared" si="26"/>
        <v>PR.PT</v>
      </c>
    </row>
    <row r="560" spans="2:14" s="2" customFormat="1" ht="25.5" x14ac:dyDescent="0.25">
      <c r="B560" s="6">
        <v>556</v>
      </c>
      <c r="C560" s="130" t="s">
        <v>1208</v>
      </c>
      <c r="D560" s="14"/>
      <c r="E560" s="148"/>
      <c r="F560" s="13" t="s">
        <v>1255</v>
      </c>
      <c r="G560" s="14" t="s">
        <v>32</v>
      </c>
      <c r="H560" s="130" t="s">
        <v>23</v>
      </c>
      <c r="I560" s="130">
        <v>3</v>
      </c>
      <c r="J560" s="148" t="str">
        <f>IF(I560=0,"",(VLOOKUP(I560,Cover!B$56:C$60,2,0)))</f>
        <v>Intermediate</v>
      </c>
      <c r="K560" s="15"/>
      <c r="L560" s="16"/>
      <c r="M560" s="121">
        <f>IF(J560="","",(VLOOKUP(H560,Cover!A$48:C$51,2,0)))</f>
        <v>0.5</v>
      </c>
      <c r="N560" s="119" t="str">
        <f t="shared" si="26"/>
        <v>PR.PT</v>
      </c>
    </row>
    <row r="561" spans="2:14" s="2" customFormat="1" ht="12.75" x14ac:dyDescent="0.25">
      <c r="B561" s="6">
        <v>557</v>
      </c>
      <c r="C561" s="130" t="s">
        <v>1208</v>
      </c>
      <c r="D561" s="14"/>
      <c r="E561" s="148"/>
      <c r="F561" s="13" t="s">
        <v>1256</v>
      </c>
      <c r="G561" s="14" t="s">
        <v>32</v>
      </c>
      <c r="H561" s="130" t="s">
        <v>23</v>
      </c>
      <c r="I561" s="130">
        <v>3</v>
      </c>
      <c r="J561" s="148" t="str">
        <f>IF(I561=0,"",(VLOOKUP(I561,Cover!B$56:C$60,2,0)))</f>
        <v>Intermediate</v>
      </c>
      <c r="K561" s="15"/>
      <c r="L561" s="16"/>
      <c r="M561" s="121">
        <f>IF(J561="","",(VLOOKUP(H561,Cover!A$48:C$51,2,0)))</f>
        <v>0.5</v>
      </c>
      <c r="N561" s="119" t="str">
        <f t="shared" si="26"/>
        <v>PR.PT</v>
      </c>
    </row>
    <row r="562" spans="2:14" s="2" customFormat="1" ht="12.75" x14ac:dyDescent="0.25">
      <c r="B562" s="6">
        <v>558</v>
      </c>
      <c r="C562" s="130" t="s">
        <v>1208</v>
      </c>
      <c r="D562" s="14"/>
      <c r="E562" s="148"/>
      <c r="F562" s="13" t="s">
        <v>1257</v>
      </c>
      <c r="G562" s="14" t="s">
        <v>32</v>
      </c>
      <c r="H562" s="130" t="s">
        <v>23</v>
      </c>
      <c r="I562" s="130">
        <v>3</v>
      </c>
      <c r="J562" s="148" t="str">
        <f>IF(I562=0,"",(VLOOKUP(I562,Cover!B$56:C$60,2,0)))</f>
        <v>Intermediate</v>
      </c>
      <c r="K562" s="15"/>
      <c r="L562" s="16"/>
      <c r="M562" s="121">
        <f>IF(J562="","",(VLOOKUP(H562,Cover!A$48:C$51,2,0)))</f>
        <v>0.5</v>
      </c>
      <c r="N562" s="119" t="str">
        <f t="shared" si="26"/>
        <v>PR.PT</v>
      </c>
    </row>
    <row r="563" spans="2:14" s="2" customFormat="1" ht="25.5" x14ac:dyDescent="0.25">
      <c r="B563" s="6">
        <v>559</v>
      </c>
      <c r="C563" s="130" t="s">
        <v>1258</v>
      </c>
      <c r="D563" s="14"/>
      <c r="E563" s="148"/>
      <c r="F563" s="13" t="s">
        <v>1259</v>
      </c>
      <c r="G563" s="14" t="s">
        <v>32</v>
      </c>
      <c r="H563" s="130" t="s">
        <v>23</v>
      </c>
      <c r="I563" s="130">
        <v>3</v>
      </c>
      <c r="J563" s="148" t="str">
        <f>IF(I563=0,"",(VLOOKUP(I563,Cover!B$56:C$60,2,0)))</f>
        <v>Intermediate</v>
      </c>
      <c r="K563" s="15"/>
      <c r="L563" s="16"/>
      <c r="M563" s="121">
        <f>IF(J563="","",(VLOOKUP(H563,Cover!A$48:C$51,2,0)))</f>
        <v>0.5</v>
      </c>
      <c r="N563" s="119" t="str">
        <f t="shared" si="26"/>
        <v>PR.PT</v>
      </c>
    </row>
    <row r="564" spans="2:14" s="2" customFormat="1" ht="38.25" x14ac:dyDescent="0.25">
      <c r="B564" s="6">
        <v>560</v>
      </c>
      <c r="C564" s="130" t="s">
        <v>1258</v>
      </c>
      <c r="D564" s="14"/>
      <c r="E564" s="148"/>
      <c r="F564" s="13" t="s">
        <v>1260</v>
      </c>
      <c r="G564" s="14" t="s">
        <v>32</v>
      </c>
      <c r="H564" s="130" t="s">
        <v>23</v>
      </c>
      <c r="I564" s="130">
        <v>3</v>
      </c>
      <c r="J564" s="148" t="str">
        <f>IF(I564=0,"",(VLOOKUP(I564,Cover!B$56:C$60,2,0)))</f>
        <v>Intermediate</v>
      </c>
      <c r="K564" s="15"/>
      <c r="L564" s="16"/>
      <c r="M564" s="121">
        <f>IF(J564="","",(VLOOKUP(H564,Cover!A$48:C$51,2,0)))</f>
        <v>0.5</v>
      </c>
      <c r="N564" s="119" t="str">
        <f t="shared" si="26"/>
        <v>PR.PT</v>
      </c>
    </row>
    <row r="565" spans="2:14" s="2" customFormat="1" ht="12.75" x14ac:dyDescent="0.25">
      <c r="B565" s="6">
        <v>561</v>
      </c>
      <c r="C565" s="130" t="s">
        <v>1258</v>
      </c>
      <c r="D565" s="14"/>
      <c r="E565" s="148"/>
      <c r="F565" s="13" t="s">
        <v>1261</v>
      </c>
      <c r="G565" s="14" t="s">
        <v>32</v>
      </c>
      <c r="H565" s="130" t="s">
        <v>23</v>
      </c>
      <c r="I565" s="130">
        <v>3</v>
      </c>
      <c r="J565" s="148" t="str">
        <f>IF(I565=0,"",(VLOOKUP(I565,Cover!B$56:C$60,2,0)))</f>
        <v>Intermediate</v>
      </c>
      <c r="K565" s="15"/>
      <c r="L565" s="16"/>
      <c r="M565" s="121">
        <f>IF(J565="","",(VLOOKUP(H565,Cover!A$48:C$51,2,0)))</f>
        <v>0.5</v>
      </c>
      <c r="N565" s="119" t="str">
        <f t="shared" si="26"/>
        <v>PR.PT</v>
      </c>
    </row>
    <row r="566" spans="2:14" s="2" customFormat="1" ht="25.5" x14ac:dyDescent="0.25">
      <c r="B566" s="6">
        <v>562</v>
      </c>
      <c r="C566" s="130" t="s">
        <v>1258</v>
      </c>
      <c r="D566" s="14"/>
      <c r="E566" s="148"/>
      <c r="F566" s="13" t="s">
        <v>1262</v>
      </c>
      <c r="G566" s="14" t="s">
        <v>32</v>
      </c>
      <c r="H566" s="130" t="s">
        <v>23</v>
      </c>
      <c r="I566" s="130">
        <v>3</v>
      </c>
      <c r="J566" s="148" t="str">
        <f>IF(I566=0,"",(VLOOKUP(I566,Cover!B$56:C$60,2,0)))</f>
        <v>Intermediate</v>
      </c>
      <c r="K566" s="15"/>
      <c r="L566" s="16"/>
      <c r="M566" s="121">
        <f>IF(J566="","",(VLOOKUP(H566,Cover!A$48:C$51,2,0)))</f>
        <v>0.5</v>
      </c>
      <c r="N566" s="119" t="str">
        <f t="shared" si="26"/>
        <v>PR.PT</v>
      </c>
    </row>
    <row r="567" spans="2:14" s="2" customFormat="1" ht="25.5" x14ac:dyDescent="0.25">
      <c r="B567" s="6">
        <v>563</v>
      </c>
      <c r="C567" s="130" t="s">
        <v>1258</v>
      </c>
      <c r="D567" s="14"/>
      <c r="E567" s="148"/>
      <c r="F567" s="13" t="s">
        <v>1263</v>
      </c>
      <c r="G567" s="14" t="s">
        <v>32</v>
      </c>
      <c r="H567" s="130" t="s">
        <v>23</v>
      </c>
      <c r="I567" s="130">
        <v>3</v>
      </c>
      <c r="J567" s="148" t="str">
        <f>IF(I567=0,"",(VLOOKUP(I567,Cover!B$56:C$60,2,0)))</f>
        <v>Intermediate</v>
      </c>
      <c r="K567" s="15"/>
      <c r="L567" s="16"/>
      <c r="M567" s="121">
        <f>IF(J567="","",(VLOOKUP(H567,Cover!A$48:C$51,2,0)))</f>
        <v>0.5</v>
      </c>
      <c r="N567" s="119" t="str">
        <f t="shared" si="26"/>
        <v>PR.PT</v>
      </c>
    </row>
    <row r="568" spans="2:14" s="2" customFormat="1" ht="25.5" x14ac:dyDescent="0.25">
      <c r="B568" s="6">
        <v>564</v>
      </c>
      <c r="C568" s="130" t="s">
        <v>1258</v>
      </c>
      <c r="D568" s="14"/>
      <c r="E568" s="148"/>
      <c r="F568" s="13" t="s">
        <v>1264</v>
      </c>
      <c r="G568" s="14" t="s">
        <v>32</v>
      </c>
      <c r="H568" s="130" t="s">
        <v>23</v>
      </c>
      <c r="I568" s="130">
        <v>3</v>
      </c>
      <c r="J568" s="148" t="str">
        <f>IF(I568=0,"",(VLOOKUP(I568,Cover!B$56:C$60,2,0)))</f>
        <v>Intermediate</v>
      </c>
      <c r="K568" s="15"/>
      <c r="L568" s="16"/>
      <c r="M568" s="121">
        <f>IF(J568="","",(VLOOKUP(H568,Cover!A$48:C$51,2,0)))</f>
        <v>0.5</v>
      </c>
      <c r="N568" s="119" t="str">
        <f t="shared" si="26"/>
        <v>PR.PT</v>
      </c>
    </row>
    <row r="569" spans="2:14" s="2" customFormat="1" ht="38.25" x14ac:dyDescent="0.25">
      <c r="B569" s="6">
        <v>565</v>
      </c>
      <c r="C569" s="130" t="s">
        <v>1258</v>
      </c>
      <c r="D569" s="14"/>
      <c r="E569" s="148"/>
      <c r="F569" s="13" t="s">
        <v>1265</v>
      </c>
      <c r="G569" s="14" t="s">
        <v>32</v>
      </c>
      <c r="H569" s="130" t="s">
        <v>23</v>
      </c>
      <c r="I569" s="130">
        <v>3</v>
      </c>
      <c r="J569" s="148" t="str">
        <f>IF(I569=0,"",(VLOOKUP(I569,Cover!B$56:C$60,2,0)))</f>
        <v>Intermediate</v>
      </c>
      <c r="K569" s="15"/>
      <c r="L569" s="16"/>
      <c r="M569" s="121">
        <f>IF(J569="","",(VLOOKUP(H569,Cover!A$48:C$51,2,0)))</f>
        <v>0.5</v>
      </c>
      <c r="N569" s="119" t="str">
        <f t="shared" si="26"/>
        <v>PR.PT</v>
      </c>
    </row>
    <row r="570" spans="2:14" s="2" customFormat="1" ht="12.75" x14ac:dyDescent="0.25">
      <c r="B570" s="6">
        <v>566</v>
      </c>
      <c r="C570" s="130" t="s">
        <v>1258</v>
      </c>
      <c r="D570" s="14"/>
      <c r="E570" s="148"/>
      <c r="F570" s="13" t="s">
        <v>566</v>
      </c>
      <c r="G570" s="14" t="s">
        <v>32</v>
      </c>
      <c r="H570" s="130" t="s">
        <v>23</v>
      </c>
      <c r="I570" s="130">
        <v>3</v>
      </c>
      <c r="J570" s="148" t="str">
        <f>IF(I570=0,"",(VLOOKUP(I570,Cover!B$56:C$60,2,0)))</f>
        <v>Intermediate</v>
      </c>
      <c r="K570" s="15"/>
      <c r="L570" s="16"/>
      <c r="M570" s="121">
        <f>IF(J570="","",(VLOOKUP(H570,Cover!A$48:C$51,2,0)))</f>
        <v>0.5</v>
      </c>
      <c r="N570" s="119" t="str">
        <f t="shared" si="26"/>
        <v>PR.PT</v>
      </c>
    </row>
    <row r="571" spans="2:14" s="2" customFormat="1" ht="38.25" x14ac:dyDescent="0.25">
      <c r="B571" s="6">
        <v>567</v>
      </c>
      <c r="C571" s="130" t="s">
        <v>1258</v>
      </c>
      <c r="D571" s="14"/>
      <c r="E571" s="148"/>
      <c r="F571" s="13" t="s">
        <v>1266</v>
      </c>
      <c r="G571" s="14" t="s">
        <v>32</v>
      </c>
      <c r="H571" s="130" t="s">
        <v>23</v>
      </c>
      <c r="I571" s="130">
        <v>3</v>
      </c>
      <c r="J571" s="148" t="str">
        <f>IF(I571=0,"",(VLOOKUP(I571,Cover!B$56:C$60,2,0)))</f>
        <v>Intermediate</v>
      </c>
      <c r="K571" s="15"/>
      <c r="L571" s="16"/>
      <c r="M571" s="121">
        <f>IF(J571="","",(VLOOKUP(H571,Cover!A$48:C$51,2,0)))</f>
        <v>0.5</v>
      </c>
      <c r="N571" s="119" t="str">
        <f t="shared" si="26"/>
        <v>PR.PT</v>
      </c>
    </row>
    <row r="572" spans="2:14" s="2" customFormat="1" ht="12.75" x14ac:dyDescent="0.25">
      <c r="B572" s="6">
        <v>568</v>
      </c>
      <c r="C572" s="130" t="s">
        <v>1258</v>
      </c>
      <c r="D572" s="14"/>
      <c r="E572" s="148"/>
      <c r="F572" s="13" t="s">
        <v>1267</v>
      </c>
      <c r="G572" s="14" t="s">
        <v>32</v>
      </c>
      <c r="H572" s="130" t="s">
        <v>23</v>
      </c>
      <c r="I572" s="130">
        <v>3</v>
      </c>
      <c r="J572" s="148" t="str">
        <f>IF(I572=0,"",(VLOOKUP(I572,Cover!B$56:C$60,2,0)))</f>
        <v>Intermediate</v>
      </c>
      <c r="K572" s="15"/>
      <c r="L572" s="16"/>
      <c r="M572" s="121">
        <f>IF(J572="","",(VLOOKUP(H572,Cover!A$48:C$51,2,0)))</f>
        <v>0.5</v>
      </c>
      <c r="N572" s="119" t="str">
        <f t="shared" si="26"/>
        <v>PR.PT</v>
      </c>
    </row>
    <row r="573" spans="2:14" s="2" customFormat="1" ht="25.5" x14ac:dyDescent="0.25">
      <c r="B573" s="6">
        <v>569</v>
      </c>
      <c r="C573" s="130" t="s">
        <v>1258</v>
      </c>
      <c r="D573" s="14"/>
      <c r="E573" s="148"/>
      <c r="F573" s="13" t="s">
        <v>1268</v>
      </c>
      <c r="G573" s="14" t="s">
        <v>32</v>
      </c>
      <c r="H573" s="130" t="s">
        <v>23</v>
      </c>
      <c r="I573" s="130">
        <v>3</v>
      </c>
      <c r="J573" s="148" t="str">
        <f>IF(I573=0,"",(VLOOKUP(I573,Cover!B$56:C$60,2,0)))</f>
        <v>Intermediate</v>
      </c>
      <c r="K573" s="15"/>
      <c r="L573" s="16"/>
      <c r="M573" s="121">
        <f>IF(J573="","",(VLOOKUP(H573,Cover!A$48:C$51,2,0)))</f>
        <v>0.5</v>
      </c>
      <c r="N573" s="119" t="str">
        <f t="shared" si="26"/>
        <v>PR.PT</v>
      </c>
    </row>
    <row r="574" spans="2:14" s="2" customFormat="1" ht="25.5" x14ac:dyDescent="0.25">
      <c r="B574" s="6">
        <v>570</v>
      </c>
      <c r="C574" s="130" t="s">
        <v>1258</v>
      </c>
      <c r="D574" s="14"/>
      <c r="E574" s="148"/>
      <c r="F574" s="13" t="s">
        <v>1269</v>
      </c>
      <c r="G574" s="14" t="s">
        <v>32</v>
      </c>
      <c r="H574" s="130" t="s">
        <v>23</v>
      </c>
      <c r="I574" s="130">
        <v>3</v>
      </c>
      <c r="J574" s="148" t="str">
        <f>IF(I574=0,"",(VLOOKUP(I574,Cover!B$56:C$60,2,0)))</f>
        <v>Intermediate</v>
      </c>
      <c r="K574" s="15"/>
      <c r="L574" s="16"/>
      <c r="M574" s="121">
        <f>IF(J574="","",(VLOOKUP(H574,Cover!A$48:C$51,2,0)))</f>
        <v>0.5</v>
      </c>
      <c r="N574" s="119" t="str">
        <f t="shared" si="26"/>
        <v>PR.PT</v>
      </c>
    </row>
    <row r="575" spans="2:14" s="2" customFormat="1" ht="38.25" x14ac:dyDescent="0.25">
      <c r="B575" s="6">
        <v>571</v>
      </c>
      <c r="C575" s="130" t="s">
        <v>1258</v>
      </c>
      <c r="D575" s="14"/>
      <c r="E575" s="148"/>
      <c r="F575" s="13" t="s">
        <v>565</v>
      </c>
      <c r="G575" s="14" t="s">
        <v>32</v>
      </c>
      <c r="H575" s="130" t="s">
        <v>23</v>
      </c>
      <c r="I575" s="130">
        <v>3</v>
      </c>
      <c r="J575" s="148" t="str">
        <f>IF(I575=0,"",(VLOOKUP(I575,Cover!B$56:C$60,2,0)))</f>
        <v>Intermediate</v>
      </c>
      <c r="K575" s="15"/>
      <c r="L575" s="16"/>
      <c r="M575" s="121">
        <f>IF(J575="","",(VLOOKUP(H575,Cover!A$48:C$51,2,0)))</f>
        <v>0.5</v>
      </c>
      <c r="N575" s="119" t="str">
        <f t="shared" si="26"/>
        <v>PR.PT</v>
      </c>
    </row>
    <row r="576" spans="2:14" s="2" customFormat="1" ht="25.5" x14ac:dyDescent="0.25">
      <c r="B576" s="6">
        <v>572</v>
      </c>
      <c r="C576" s="130" t="s">
        <v>1258</v>
      </c>
      <c r="D576" s="14"/>
      <c r="E576" s="148"/>
      <c r="F576" s="13" t="s">
        <v>1270</v>
      </c>
      <c r="G576" s="14" t="s">
        <v>32</v>
      </c>
      <c r="H576" s="130" t="s">
        <v>23</v>
      </c>
      <c r="I576" s="130">
        <v>3</v>
      </c>
      <c r="J576" s="148" t="str">
        <f>IF(I576=0,"",(VLOOKUP(I576,Cover!B$56:C$60,2,0)))</f>
        <v>Intermediate</v>
      </c>
      <c r="K576" s="15"/>
      <c r="L576" s="16"/>
      <c r="M576" s="121">
        <f>IF(J576="","",(VLOOKUP(H576,Cover!A$48:C$51,2,0)))</f>
        <v>0.5</v>
      </c>
      <c r="N576" s="119" t="str">
        <f t="shared" si="26"/>
        <v>PR.PT</v>
      </c>
    </row>
    <row r="577" spans="2:14" s="2" customFormat="1" ht="25.5" x14ac:dyDescent="0.25">
      <c r="B577" s="6">
        <v>573</v>
      </c>
      <c r="C577" s="130" t="s">
        <v>1258</v>
      </c>
      <c r="D577" s="14"/>
      <c r="E577" s="148"/>
      <c r="F577" s="13" t="s">
        <v>1271</v>
      </c>
      <c r="G577" s="14" t="s">
        <v>32</v>
      </c>
      <c r="H577" s="130" t="s">
        <v>23</v>
      </c>
      <c r="I577" s="130">
        <v>3</v>
      </c>
      <c r="J577" s="148" t="str">
        <f>IF(I577=0,"",(VLOOKUP(I577,Cover!B$56:C$60,2,0)))</f>
        <v>Intermediate</v>
      </c>
      <c r="K577" s="15"/>
      <c r="L577" s="16"/>
      <c r="M577" s="121">
        <f>IF(J577="","",(VLOOKUP(H577,Cover!A$48:C$51,2,0)))</f>
        <v>0.5</v>
      </c>
      <c r="N577" s="119" t="str">
        <f t="shared" si="26"/>
        <v>PR.PT</v>
      </c>
    </row>
    <row r="578" spans="2:14" s="2" customFormat="1" ht="12.75" x14ac:dyDescent="0.25">
      <c r="B578" s="6">
        <v>574</v>
      </c>
      <c r="C578" s="130" t="s">
        <v>1258</v>
      </c>
      <c r="D578" s="14"/>
      <c r="E578" s="148"/>
      <c r="F578" s="13" t="s">
        <v>1272</v>
      </c>
      <c r="G578" s="14" t="s">
        <v>32</v>
      </c>
      <c r="H578" s="130" t="s">
        <v>23</v>
      </c>
      <c r="I578" s="130">
        <v>3</v>
      </c>
      <c r="J578" s="148" t="str">
        <f>IF(I578=0,"",(VLOOKUP(I578,Cover!B$56:C$60,2,0)))</f>
        <v>Intermediate</v>
      </c>
      <c r="K578" s="15"/>
      <c r="L578" s="16"/>
      <c r="M578" s="121">
        <f>IF(J578="","",(VLOOKUP(H578,Cover!A$48:C$51,2,0)))</f>
        <v>0.5</v>
      </c>
      <c r="N578" s="119" t="str">
        <f t="shared" si="26"/>
        <v>PR.PT</v>
      </c>
    </row>
    <row r="579" spans="2:14" s="2" customFormat="1" ht="25.5" x14ac:dyDescent="0.25">
      <c r="B579" s="6">
        <v>575</v>
      </c>
      <c r="C579" s="130" t="s">
        <v>1258</v>
      </c>
      <c r="D579" s="14"/>
      <c r="E579" s="148"/>
      <c r="F579" s="13" t="s">
        <v>1273</v>
      </c>
      <c r="G579" s="14" t="s">
        <v>32</v>
      </c>
      <c r="H579" s="130" t="s">
        <v>23</v>
      </c>
      <c r="I579" s="130">
        <v>3</v>
      </c>
      <c r="J579" s="148" t="str">
        <f>IF(I579=0,"",(VLOOKUP(I579,Cover!B$56:C$60,2,0)))</f>
        <v>Intermediate</v>
      </c>
      <c r="K579" s="15"/>
      <c r="L579" s="16"/>
      <c r="M579" s="121">
        <f>IF(J579="","",(VLOOKUP(H579,Cover!A$48:C$51,2,0)))</f>
        <v>0.5</v>
      </c>
      <c r="N579" s="119" t="str">
        <f t="shared" si="26"/>
        <v>PR.PT</v>
      </c>
    </row>
    <row r="580" spans="2:14" s="2" customFormat="1" ht="38.25" x14ac:dyDescent="0.25">
      <c r="B580" s="6">
        <v>576</v>
      </c>
      <c r="C580" s="130" t="s">
        <v>1258</v>
      </c>
      <c r="D580" s="14"/>
      <c r="E580" s="148"/>
      <c r="F580" s="13" t="s">
        <v>1274</v>
      </c>
      <c r="G580" s="14" t="s">
        <v>32</v>
      </c>
      <c r="H580" s="130" t="s">
        <v>23</v>
      </c>
      <c r="I580" s="130">
        <v>3</v>
      </c>
      <c r="J580" s="148" t="str">
        <f>IF(I580=0,"",(VLOOKUP(I580,Cover!B$56:C$60,2,0)))</f>
        <v>Intermediate</v>
      </c>
      <c r="K580" s="15"/>
      <c r="L580" s="16"/>
      <c r="M580" s="121">
        <f>IF(J580="","",(VLOOKUP(H580,Cover!A$48:C$51,2,0)))</f>
        <v>0.5</v>
      </c>
      <c r="N580" s="119" t="str">
        <f t="shared" si="26"/>
        <v>PR.PT</v>
      </c>
    </row>
    <row r="581" spans="2:14" s="2" customFormat="1" ht="12.75" x14ac:dyDescent="0.25">
      <c r="B581" s="6">
        <v>577</v>
      </c>
      <c r="C581" s="130" t="s">
        <v>1258</v>
      </c>
      <c r="D581" s="14"/>
      <c r="E581" s="148"/>
      <c r="F581" s="13" t="s">
        <v>1275</v>
      </c>
      <c r="G581" s="14" t="s">
        <v>32</v>
      </c>
      <c r="H581" s="130" t="s">
        <v>23</v>
      </c>
      <c r="I581" s="130">
        <v>3</v>
      </c>
      <c r="J581" s="148" t="str">
        <f>IF(I581=0,"",(VLOOKUP(I581,Cover!B$56:C$60,2,0)))</f>
        <v>Intermediate</v>
      </c>
      <c r="K581" s="15"/>
      <c r="L581" s="16"/>
      <c r="M581" s="121">
        <f>IF(J581="","",(VLOOKUP(H581,Cover!A$48:C$51,2,0)))</f>
        <v>0.5</v>
      </c>
      <c r="N581" s="119" t="str">
        <f t="shared" si="26"/>
        <v>PR.PT</v>
      </c>
    </row>
    <row r="582" spans="2:14" s="2" customFormat="1" ht="25.5" x14ac:dyDescent="0.25">
      <c r="B582" s="6">
        <v>578</v>
      </c>
      <c r="C582" s="130" t="s">
        <v>1258</v>
      </c>
      <c r="D582" s="14"/>
      <c r="E582" s="148"/>
      <c r="F582" s="13" t="s">
        <v>1276</v>
      </c>
      <c r="G582" s="14" t="s">
        <v>32</v>
      </c>
      <c r="H582" s="130" t="s">
        <v>23</v>
      </c>
      <c r="I582" s="130">
        <v>3</v>
      </c>
      <c r="J582" s="148" t="str">
        <f>IF(I582=0,"",(VLOOKUP(I582,Cover!B$56:C$60,2,0)))</f>
        <v>Intermediate</v>
      </c>
      <c r="K582" s="15"/>
      <c r="L582" s="16"/>
      <c r="M582" s="121">
        <f>IF(J582="","",(VLOOKUP(H582,Cover!A$48:C$51,2,0)))</f>
        <v>0.5</v>
      </c>
      <c r="N582" s="119" t="str">
        <f t="shared" si="26"/>
        <v>PR.PT</v>
      </c>
    </row>
    <row r="583" spans="2:14" s="2" customFormat="1" ht="12.75" x14ac:dyDescent="0.25">
      <c r="B583" s="6">
        <v>579</v>
      </c>
      <c r="C583" s="130" t="s">
        <v>1258</v>
      </c>
      <c r="D583" s="14"/>
      <c r="E583" s="148"/>
      <c r="F583" s="13" t="s">
        <v>1277</v>
      </c>
      <c r="G583" s="14" t="s">
        <v>32</v>
      </c>
      <c r="H583" s="130" t="s">
        <v>23</v>
      </c>
      <c r="I583" s="130">
        <v>3</v>
      </c>
      <c r="J583" s="148" t="str">
        <f>IF(I583=0,"",(VLOOKUP(I583,Cover!B$56:C$60,2,0)))</f>
        <v>Intermediate</v>
      </c>
      <c r="K583" s="15"/>
      <c r="L583" s="16"/>
      <c r="M583" s="121">
        <f>IF(J583="","",(VLOOKUP(H583,Cover!A$48:C$51,2,0)))</f>
        <v>0.5</v>
      </c>
      <c r="N583" s="119" t="str">
        <f t="shared" si="26"/>
        <v>PR.PT</v>
      </c>
    </row>
    <row r="584" spans="2:14" s="2" customFormat="1" ht="25.5" x14ac:dyDescent="0.25">
      <c r="B584" s="6">
        <v>580</v>
      </c>
      <c r="C584" s="130" t="s">
        <v>1258</v>
      </c>
      <c r="D584" s="14"/>
      <c r="E584" s="148"/>
      <c r="F584" s="13" t="s">
        <v>1278</v>
      </c>
      <c r="G584" s="14" t="s">
        <v>32</v>
      </c>
      <c r="H584" s="130" t="s">
        <v>23</v>
      </c>
      <c r="I584" s="130">
        <v>3</v>
      </c>
      <c r="J584" s="148" t="str">
        <f>IF(I584=0,"",(VLOOKUP(I584,Cover!B$56:C$60,2,0)))</f>
        <v>Intermediate</v>
      </c>
      <c r="K584" s="15"/>
      <c r="L584" s="16"/>
      <c r="M584" s="121">
        <f>IF(J584="","",(VLOOKUP(H584,Cover!A$48:C$51,2,0)))</f>
        <v>0.5</v>
      </c>
      <c r="N584" s="119" t="str">
        <f t="shared" si="26"/>
        <v>PR.PT</v>
      </c>
    </row>
    <row r="585" spans="2:14" s="2" customFormat="1" ht="25.5" x14ac:dyDescent="0.25">
      <c r="B585" s="6">
        <v>581</v>
      </c>
      <c r="C585" s="130" t="s">
        <v>1258</v>
      </c>
      <c r="D585" s="14"/>
      <c r="E585" s="148"/>
      <c r="F585" s="13" t="s">
        <v>1279</v>
      </c>
      <c r="G585" s="14" t="s">
        <v>32</v>
      </c>
      <c r="H585" s="130" t="s">
        <v>23</v>
      </c>
      <c r="I585" s="130">
        <v>3</v>
      </c>
      <c r="J585" s="148" t="str">
        <f>IF(I585=0,"",(VLOOKUP(I585,Cover!B$56:C$60,2,0)))</f>
        <v>Intermediate</v>
      </c>
      <c r="K585" s="15"/>
      <c r="L585" s="16"/>
      <c r="M585" s="121">
        <f>IF(J585="","",(VLOOKUP(H585,Cover!A$48:C$51,2,0)))</f>
        <v>0.5</v>
      </c>
      <c r="N585" s="119" t="str">
        <f t="shared" si="26"/>
        <v>PR.PT</v>
      </c>
    </row>
    <row r="586" spans="2:14" s="2" customFormat="1" ht="12.75" x14ac:dyDescent="0.25">
      <c r="B586" s="6">
        <v>582</v>
      </c>
      <c r="C586" s="130" t="s">
        <v>1258</v>
      </c>
      <c r="D586" s="14"/>
      <c r="E586" s="148"/>
      <c r="F586" s="13" t="s">
        <v>568</v>
      </c>
      <c r="G586" s="14" t="s">
        <v>32</v>
      </c>
      <c r="H586" s="130" t="s">
        <v>23</v>
      </c>
      <c r="I586" s="130">
        <v>3</v>
      </c>
      <c r="J586" s="148" t="str">
        <f>IF(I586=0,"",(VLOOKUP(I586,Cover!B$56:C$60,2,0)))</f>
        <v>Intermediate</v>
      </c>
      <c r="K586" s="15"/>
      <c r="L586" s="16"/>
      <c r="M586" s="121">
        <f>IF(J586="","",(VLOOKUP(H586,Cover!A$48:C$51,2,0)))</f>
        <v>0.5</v>
      </c>
      <c r="N586" s="119" t="str">
        <f t="shared" si="26"/>
        <v>PR.PT</v>
      </c>
    </row>
    <row r="587" spans="2:14" s="2" customFormat="1" ht="12.75" x14ac:dyDescent="0.25">
      <c r="B587" s="6">
        <v>583</v>
      </c>
      <c r="C587" s="130" t="s">
        <v>1258</v>
      </c>
      <c r="D587" s="14"/>
      <c r="E587" s="148"/>
      <c r="F587" s="13" t="s">
        <v>1280</v>
      </c>
      <c r="G587" s="14" t="s">
        <v>32</v>
      </c>
      <c r="H587" s="130" t="s">
        <v>23</v>
      </c>
      <c r="I587" s="130">
        <v>3</v>
      </c>
      <c r="J587" s="148" t="str">
        <f>IF(I587=0,"",(VLOOKUP(I587,Cover!B$56:C$60,2,0)))</f>
        <v>Intermediate</v>
      </c>
      <c r="K587" s="15"/>
      <c r="L587" s="16"/>
      <c r="M587" s="121">
        <f>IF(J587="","",(VLOOKUP(H587,Cover!A$48:C$51,2,0)))</f>
        <v>0.5</v>
      </c>
      <c r="N587" s="119" t="str">
        <f t="shared" si="26"/>
        <v>PR.PT</v>
      </c>
    </row>
    <row r="588" spans="2:14" s="2" customFormat="1" ht="25.5" x14ac:dyDescent="0.25">
      <c r="B588" s="6">
        <v>584</v>
      </c>
      <c r="C588" s="130" t="s">
        <v>1258</v>
      </c>
      <c r="D588" s="14"/>
      <c r="E588" s="148"/>
      <c r="F588" s="13" t="s">
        <v>1281</v>
      </c>
      <c r="G588" s="14" t="s">
        <v>32</v>
      </c>
      <c r="H588" s="130" t="s">
        <v>23</v>
      </c>
      <c r="I588" s="130">
        <v>3</v>
      </c>
      <c r="J588" s="148" t="str">
        <f>IF(I588=0,"",(VLOOKUP(I588,Cover!B$56:C$60,2,0)))</f>
        <v>Intermediate</v>
      </c>
      <c r="K588" s="15"/>
      <c r="L588" s="16"/>
      <c r="M588" s="121">
        <f>IF(J588="","",(VLOOKUP(H588,Cover!A$48:C$51,2,0)))</f>
        <v>0.5</v>
      </c>
      <c r="N588" s="119" t="str">
        <f t="shared" si="26"/>
        <v>PR.PT</v>
      </c>
    </row>
    <row r="589" spans="2:14" s="2" customFormat="1" ht="25.5" x14ac:dyDescent="0.25">
      <c r="B589" s="6">
        <v>585</v>
      </c>
      <c r="C589" s="130" t="s">
        <v>1258</v>
      </c>
      <c r="D589" s="14"/>
      <c r="E589" s="148"/>
      <c r="F589" s="13" t="s">
        <v>1282</v>
      </c>
      <c r="G589" s="14" t="s">
        <v>32</v>
      </c>
      <c r="H589" s="130" t="s">
        <v>23</v>
      </c>
      <c r="I589" s="130">
        <v>3</v>
      </c>
      <c r="J589" s="148" t="str">
        <f>IF(I589=0,"",(VLOOKUP(I589,Cover!B$56:C$60,2,0)))</f>
        <v>Intermediate</v>
      </c>
      <c r="K589" s="15"/>
      <c r="L589" s="16"/>
      <c r="M589" s="121">
        <f>IF(J589="","",(VLOOKUP(H589,Cover!A$48:C$51,2,0)))</f>
        <v>0.5</v>
      </c>
      <c r="N589" s="119" t="str">
        <f t="shared" si="26"/>
        <v>PR.PT</v>
      </c>
    </row>
    <row r="590" spans="2:14" s="2" customFormat="1" ht="25.5" x14ac:dyDescent="0.25">
      <c r="B590" s="6">
        <v>586</v>
      </c>
      <c r="C590" s="130" t="s">
        <v>1258</v>
      </c>
      <c r="D590" s="14"/>
      <c r="E590" s="148"/>
      <c r="F590" s="13" t="s">
        <v>1283</v>
      </c>
      <c r="G590" s="14" t="s">
        <v>32</v>
      </c>
      <c r="H590" s="130" t="s">
        <v>23</v>
      </c>
      <c r="I590" s="130">
        <v>3</v>
      </c>
      <c r="J590" s="148" t="str">
        <f>IF(I590=0,"",(VLOOKUP(I590,Cover!B$56:C$60,2,0)))</f>
        <v>Intermediate</v>
      </c>
      <c r="K590" s="15"/>
      <c r="L590" s="16"/>
      <c r="M590" s="121">
        <f>IF(J590="","",(VLOOKUP(H590,Cover!A$48:C$51,2,0)))</f>
        <v>0.5</v>
      </c>
      <c r="N590" s="119" t="str">
        <f t="shared" si="26"/>
        <v>PR.PT</v>
      </c>
    </row>
    <row r="591" spans="2:14" s="2" customFormat="1" ht="25.5" x14ac:dyDescent="0.25">
      <c r="B591" s="6">
        <v>587</v>
      </c>
      <c r="C591" s="130" t="s">
        <v>1258</v>
      </c>
      <c r="D591" s="14"/>
      <c r="E591" s="148"/>
      <c r="F591" s="13" t="s">
        <v>1284</v>
      </c>
      <c r="G591" s="14" t="s">
        <v>32</v>
      </c>
      <c r="H591" s="130" t="s">
        <v>23</v>
      </c>
      <c r="I591" s="130">
        <v>3</v>
      </c>
      <c r="J591" s="148" t="str">
        <f>IF(I591=0,"",(VLOOKUP(I591,Cover!B$56:C$60,2,0)))</f>
        <v>Intermediate</v>
      </c>
      <c r="K591" s="15"/>
      <c r="L591" s="16"/>
      <c r="M591" s="121">
        <f>IF(J591="","",(VLOOKUP(H591,Cover!A$48:C$51,2,0)))</f>
        <v>0.5</v>
      </c>
      <c r="N591" s="119" t="str">
        <f t="shared" si="26"/>
        <v>PR.PT</v>
      </c>
    </row>
    <row r="592" spans="2:14" s="2" customFormat="1" ht="38.25" x14ac:dyDescent="0.25">
      <c r="B592" s="6">
        <v>588</v>
      </c>
      <c r="C592" s="130" t="s">
        <v>1258</v>
      </c>
      <c r="D592" s="14"/>
      <c r="E592" s="148"/>
      <c r="F592" s="13" t="s">
        <v>1285</v>
      </c>
      <c r="G592" s="14" t="s">
        <v>32</v>
      </c>
      <c r="H592" s="130" t="s">
        <v>23</v>
      </c>
      <c r="I592" s="130">
        <v>3</v>
      </c>
      <c r="J592" s="148" t="str">
        <f>IF(I592=0,"",(VLOOKUP(I592,Cover!B$56:C$60,2,0)))</f>
        <v>Intermediate</v>
      </c>
      <c r="K592" s="15"/>
      <c r="L592" s="16"/>
      <c r="M592" s="121">
        <f>IF(J592="","",(VLOOKUP(H592,Cover!A$48:C$51,2,0)))</f>
        <v>0.5</v>
      </c>
      <c r="N592" s="119" t="str">
        <f t="shared" si="26"/>
        <v>PR.PT</v>
      </c>
    </row>
    <row r="593" spans="2:14" s="2" customFormat="1" ht="25.5" x14ac:dyDescent="0.25">
      <c r="B593" s="6">
        <v>589</v>
      </c>
      <c r="C593" s="130" t="s">
        <v>1258</v>
      </c>
      <c r="D593" s="14"/>
      <c r="E593" s="148"/>
      <c r="F593" s="13" t="s">
        <v>1286</v>
      </c>
      <c r="G593" s="14" t="s">
        <v>32</v>
      </c>
      <c r="H593" s="130" t="s">
        <v>23</v>
      </c>
      <c r="I593" s="130">
        <v>3</v>
      </c>
      <c r="J593" s="148" t="str">
        <f>IF(I593=0,"",(VLOOKUP(I593,Cover!B$56:C$60,2,0)))</f>
        <v>Intermediate</v>
      </c>
      <c r="K593" s="15"/>
      <c r="L593" s="16"/>
      <c r="M593" s="121">
        <f>IF(J593="","",(VLOOKUP(H593,Cover!A$48:C$51,2,0)))</f>
        <v>0.5</v>
      </c>
      <c r="N593" s="119" t="str">
        <f t="shared" si="26"/>
        <v>PR.PT</v>
      </c>
    </row>
    <row r="594" spans="2:14" s="2" customFormat="1" ht="25.5" x14ac:dyDescent="0.25">
      <c r="B594" s="6">
        <v>590</v>
      </c>
      <c r="C594" s="130" t="s">
        <v>1258</v>
      </c>
      <c r="D594" s="14"/>
      <c r="E594" s="148"/>
      <c r="F594" s="13" t="s">
        <v>569</v>
      </c>
      <c r="G594" s="14" t="s">
        <v>32</v>
      </c>
      <c r="H594" s="130" t="s">
        <v>23</v>
      </c>
      <c r="I594" s="130">
        <v>3</v>
      </c>
      <c r="J594" s="148" t="str">
        <f>IF(I594=0,"",(VLOOKUP(I594,Cover!B$56:C$60,2,0)))</f>
        <v>Intermediate</v>
      </c>
      <c r="K594" s="15"/>
      <c r="L594" s="16"/>
      <c r="M594" s="121">
        <f>IF(J594="","",(VLOOKUP(H594,Cover!A$48:C$51,2,0)))</f>
        <v>0.5</v>
      </c>
      <c r="N594" s="119" t="str">
        <f t="shared" si="26"/>
        <v>PR.PT</v>
      </c>
    </row>
    <row r="595" spans="2:14" s="2" customFormat="1" ht="25.5" x14ac:dyDescent="0.25">
      <c r="B595" s="6">
        <v>591</v>
      </c>
      <c r="C595" s="130" t="s">
        <v>1258</v>
      </c>
      <c r="D595" s="14"/>
      <c r="E595" s="148"/>
      <c r="F595" s="13" t="s">
        <v>1287</v>
      </c>
      <c r="G595" s="14" t="s">
        <v>32</v>
      </c>
      <c r="H595" s="130" t="s">
        <v>23</v>
      </c>
      <c r="I595" s="130">
        <v>3</v>
      </c>
      <c r="J595" s="148" t="str">
        <f>IF(I595=0,"",(VLOOKUP(I595,Cover!B$56:C$60,2,0)))</f>
        <v>Intermediate</v>
      </c>
      <c r="K595" s="15"/>
      <c r="L595" s="16"/>
      <c r="M595" s="121">
        <f>IF(J595="","",(VLOOKUP(H595,Cover!A$48:C$51,2,0)))</f>
        <v>0.5</v>
      </c>
      <c r="N595" s="119" t="str">
        <f t="shared" si="26"/>
        <v>PR.PT</v>
      </c>
    </row>
    <row r="596" spans="2:14" s="2" customFormat="1" ht="25.5" x14ac:dyDescent="0.25">
      <c r="B596" s="6">
        <v>592</v>
      </c>
      <c r="C596" s="130" t="s">
        <v>1258</v>
      </c>
      <c r="D596" s="14"/>
      <c r="E596" s="148"/>
      <c r="F596" s="13" t="s">
        <v>1288</v>
      </c>
      <c r="G596" s="14" t="s">
        <v>32</v>
      </c>
      <c r="H596" s="130" t="s">
        <v>23</v>
      </c>
      <c r="I596" s="130">
        <v>3</v>
      </c>
      <c r="J596" s="148" t="str">
        <f>IF(I596=0,"",(VLOOKUP(I596,Cover!B$56:C$60,2,0)))</f>
        <v>Intermediate</v>
      </c>
      <c r="K596" s="15"/>
      <c r="L596" s="16"/>
      <c r="M596" s="121">
        <f>IF(J596="","",(VLOOKUP(H596,Cover!A$48:C$51,2,0)))</f>
        <v>0.5</v>
      </c>
      <c r="N596" s="119" t="str">
        <f t="shared" si="26"/>
        <v>PR.PT</v>
      </c>
    </row>
    <row r="597" spans="2:14" s="2" customFormat="1" ht="25.5" x14ac:dyDescent="0.25">
      <c r="B597" s="6">
        <v>593</v>
      </c>
      <c r="C597" s="130" t="s">
        <v>1258</v>
      </c>
      <c r="D597" s="14"/>
      <c r="E597" s="148"/>
      <c r="F597" s="13" t="s">
        <v>1289</v>
      </c>
      <c r="G597" s="14" t="s">
        <v>32</v>
      </c>
      <c r="H597" s="130" t="s">
        <v>23</v>
      </c>
      <c r="I597" s="130">
        <v>3</v>
      </c>
      <c r="J597" s="148" t="str">
        <f>IF(I597=0,"",(VLOOKUP(I597,Cover!B$56:C$60,2,0)))</f>
        <v>Intermediate</v>
      </c>
      <c r="K597" s="15"/>
      <c r="L597" s="16"/>
      <c r="M597" s="121">
        <f>IF(J597="","",(VLOOKUP(H597,Cover!A$48:C$51,2,0)))</f>
        <v>0.5</v>
      </c>
      <c r="N597" s="119" t="str">
        <f t="shared" si="26"/>
        <v>PR.PT</v>
      </c>
    </row>
    <row r="598" spans="2:14" s="2" customFormat="1" ht="25.5" x14ac:dyDescent="0.25">
      <c r="B598" s="6">
        <v>594</v>
      </c>
      <c r="C598" s="130" t="s">
        <v>1258</v>
      </c>
      <c r="D598" s="14"/>
      <c r="E598" s="148"/>
      <c r="F598" s="13" t="s">
        <v>1290</v>
      </c>
      <c r="G598" s="14" t="s">
        <v>32</v>
      </c>
      <c r="H598" s="130" t="s">
        <v>23</v>
      </c>
      <c r="I598" s="130">
        <v>3</v>
      </c>
      <c r="J598" s="148" t="str">
        <f>IF(I598=0,"",(VLOOKUP(I598,Cover!B$56:C$60,2,0)))</f>
        <v>Intermediate</v>
      </c>
      <c r="K598" s="15"/>
      <c r="L598" s="16"/>
      <c r="M598" s="121">
        <f>IF(J598="","",(VLOOKUP(H598,Cover!A$48:C$51,2,0)))</f>
        <v>0.5</v>
      </c>
      <c r="N598" s="119" t="str">
        <f t="shared" si="26"/>
        <v>PR.PT</v>
      </c>
    </row>
    <row r="599" spans="2:14" s="2" customFormat="1" ht="25.5" x14ac:dyDescent="0.25">
      <c r="B599" s="6">
        <v>595</v>
      </c>
      <c r="C599" s="130" t="s">
        <v>1258</v>
      </c>
      <c r="D599" s="14"/>
      <c r="E599" s="148"/>
      <c r="F599" s="13" t="s">
        <v>1291</v>
      </c>
      <c r="G599" s="14" t="s">
        <v>32</v>
      </c>
      <c r="H599" s="130" t="s">
        <v>23</v>
      </c>
      <c r="I599" s="130">
        <v>3</v>
      </c>
      <c r="J599" s="148" t="str">
        <f>IF(I599=0,"",(VLOOKUP(I599,Cover!B$56:C$60,2,0)))</f>
        <v>Intermediate</v>
      </c>
      <c r="K599" s="15"/>
      <c r="L599" s="16"/>
      <c r="M599" s="121">
        <f>IF(J599="","",(VLOOKUP(H599,Cover!A$48:C$51,2,0)))</f>
        <v>0.5</v>
      </c>
      <c r="N599" s="119" t="str">
        <f t="shared" si="26"/>
        <v>PR.PT</v>
      </c>
    </row>
    <row r="600" spans="2:14" s="2" customFormat="1" ht="12.75" x14ac:dyDescent="0.25">
      <c r="B600" s="6">
        <v>596</v>
      </c>
      <c r="C600" s="130" t="s">
        <v>1258</v>
      </c>
      <c r="D600" s="14"/>
      <c r="E600" s="148"/>
      <c r="F600" s="13" t="s">
        <v>1292</v>
      </c>
      <c r="G600" s="14" t="s">
        <v>32</v>
      </c>
      <c r="H600" s="130" t="s">
        <v>23</v>
      </c>
      <c r="I600" s="130">
        <v>3</v>
      </c>
      <c r="J600" s="148" t="str">
        <f>IF(I600=0,"",(VLOOKUP(I600,Cover!B$56:C$60,2,0)))</f>
        <v>Intermediate</v>
      </c>
      <c r="K600" s="15"/>
      <c r="L600" s="16"/>
      <c r="M600" s="121">
        <f>IF(J600="","",(VLOOKUP(H600,Cover!A$48:C$51,2,0)))</f>
        <v>0.5</v>
      </c>
      <c r="N600" s="119" t="str">
        <f t="shared" si="26"/>
        <v>PR.PT</v>
      </c>
    </row>
    <row r="601" spans="2:14" s="2" customFormat="1" ht="25.5" x14ac:dyDescent="0.25">
      <c r="B601" s="6">
        <v>597</v>
      </c>
      <c r="C601" s="130" t="s">
        <v>1258</v>
      </c>
      <c r="D601" s="14"/>
      <c r="E601" s="148"/>
      <c r="F601" s="13" t="s">
        <v>1293</v>
      </c>
      <c r="G601" s="14" t="s">
        <v>32</v>
      </c>
      <c r="H601" s="130" t="s">
        <v>23</v>
      </c>
      <c r="I601" s="130">
        <v>3</v>
      </c>
      <c r="J601" s="148" t="str">
        <f>IF(I601=0,"",(VLOOKUP(I601,Cover!B$56:C$60,2,0)))</f>
        <v>Intermediate</v>
      </c>
      <c r="K601" s="15"/>
      <c r="L601" s="16"/>
      <c r="M601" s="121">
        <f>IF(J601="","",(VLOOKUP(H601,Cover!A$48:C$51,2,0)))</f>
        <v>0.5</v>
      </c>
      <c r="N601" s="119" t="str">
        <f t="shared" si="26"/>
        <v>PR.PT</v>
      </c>
    </row>
    <row r="602" spans="2:14" s="2" customFormat="1" ht="12.75" x14ac:dyDescent="0.25">
      <c r="B602" s="6">
        <v>598</v>
      </c>
      <c r="C602" s="130" t="s">
        <v>1258</v>
      </c>
      <c r="D602" s="14"/>
      <c r="E602" s="148"/>
      <c r="F602" s="13" t="s">
        <v>1294</v>
      </c>
      <c r="G602" s="14" t="s">
        <v>32</v>
      </c>
      <c r="H602" s="130" t="s">
        <v>23</v>
      </c>
      <c r="I602" s="130">
        <v>3</v>
      </c>
      <c r="J602" s="148" t="str">
        <f>IF(I602=0,"",(VLOOKUP(I602,Cover!B$56:C$60,2,0)))</f>
        <v>Intermediate</v>
      </c>
      <c r="K602" s="15"/>
      <c r="L602" s="16"/>
      <c r="M602" s="121">
        <f>IF(J602="","",(VLOOKUP(H602,Cover!A$48:C$51,2,0)))</f>
        <v>0.5</v>
      </c>
      <c r="N602" s="119" t="str">
        <f t="shared" si="26"/>
        <v>PR.PT</v>
      </c>
    </row>
    <row r="603" spans="2:14" s="2" customFormat="1" ht="25.5" x14ac:dyDescent="0.25">
      <c r="B603" s="6">
        <v>599</v>
      </c>
      <c r="C603" s="130" t="s">
        <v>1258</v>
      </c>
      <c r="D603" s="14"/>
      <c r="E603" s="148"/>
      <c r="F603" s="13" t="s">
        <v>1295</v>
      </c>
      <c r="G603" s="14" t="s">
        <v>32</v>
      </c>
      <c r="H603" s="130" t="s">
        <v>23</v>
      </c>
      <c r="I603" s="130">
        <v>3</v>
      </c>
      <c r="J603" s="148" t="str">
        <f>IF(I603=0,"",(VLOOKUP(I603,Cover!B$56:C$60,2,0)))</f>
        <v>Intermediate</v>
      </c>
      <c r="K603" s="15"/>
      <c r="L603" s="16"/>
      <c r="M603" s="121">
        <f>IF(J603="","",(VLOOKUP(H603,Cover!A$48:C$51,2,0)))</f>
        <v>0.5</v>
      </c>
      <c r="N603" s="119" t="str">
        <f t="shared" si="26"/>
        <v>PR.PT</v>
      </c>
    </row>
    <row r="604" spans="2:14" s="2" customFormat="1" ht="25.5" x14ac:dyDescent="0.25">
      <c r="B604" s="6">
        <v>600</v>
      </c>
      <c r="C604" s="130" t="s">
        <v>1258</v>
      </c>
      <c r="D604" s="14"/>
      <c r="E604" s="148"/>
      <c r="F604" s="13" t="s">
        <v>1296</v>
      </c>
      <c r="G604" s="14" t="s">
        <v>32</v>
      </c>
      <c r="H604" s="130" t="s">
        <v>23</v>
      </c>
      <c r="I604" s="130">
        <v>3</v>
      </c>
      <c r="J604" s="148" t="str">
        <f>IF(I604=0,"",(VLOOKUP(I604,Cover!B$56:C$60,2,0)))</f>
        <v>Intermediate</v>
      </c>
      <c r="K604" s="15"/>
      <c r="L604" s="16"/>
      <c r="M604" s="121">
        <f>IF(J604="","",(VLOOKUP(H604,Cover!A$48:C$51,2,0)))</f>
        <v>0.5</v>
      </c>
      <c r="N604" s="119" t="str">
        <f t="shared" si="26"/>
        <v>PR.PT</v>
      </c>
    </row>
    <row r="605" spans="2:14" s="2" customFormat="1" ht="25.5" x14ac:dyDescent="0.25">
      <c r="B605" s="6">
        <v>601</v>
      </c>
      <c r="C605" s="130" t="s">
        <v>1258</v>
      </c>
      <c r="D605" s="14"/>
      <c r="E605" s="148"/>
      <c r="F605" s="13" t="s">
        <v>1297</v>
      </c>
      <c r="G605" s="14" t="s">
        <v>32</v>
      </c>
      <c r="H605" s="130" t="s">
        <v>23</v>
      </c>
      <c r="I605" s="130">
        <v>3</v>
      </c>
      <c r="J605" s="148" t="str">
        <f>IF(I605=0,"",(VLOOKUP(I605,Cover!B$56:C$60,2,0)))</f>
        <v>Intermediate</v>
      </c>
      <c r="K605" s="15"/>
      <c r="L605" s="16"/>
      <c r="M605" s="121">
        <f>IF(J605="","",(VLOOKUP(H605,Cover!A$48:C$51,2,0)))</f>
        <v>0.5</v>
      </c>
      <c r="N605" s="119" t="str">
        <f t="shared" si="26"/>
        <v>PR.PT</v>
      </c>
    </row>
    <row r="606" spans="2:14" s="2" customFormat="1" ht="25.5" x14ac:dyDescent="0.25">
      <c r="B606" s="6">
        <v>602</v>
      </c>
      <c r="C606" s="130" t="s">
        <v>1258</v>
      </c>
      <c r="D606" s="14"/>
      <c r="E606" s="148"/>
      <c r="F606" s="13" t="s">
        <v>1298</v>
      </c>
      <c r="G606" s="14" t="s">
        <v>32</v>
      </c>
      <c r="H606" s="130" t="s">
        <v>23</v>
      </c>
      <c r="I606" s="130">
        <v>3</v>
      </c>
      <c r="J606" s="148" t="str">
        <f>IF(I606=0,"",(VLOOKUP(I606,Cover!B$56:C$60,2,0)))</f>
        <v>Intermediate</v>
      </c>
      <c r="K606" s="15"/>
      <c r="L606" s="16"/>
      <c r="M606" s="121">
        <f>IF(J606="","",(VLOOKUP(H606,Cover!A$48:C$51,2,0)))</f>
        <v>0.5</v>
      </c>
      <c r="N606" s="119" t="str">
        <f t="shared" si="26"/>
        <v>PR.PT</v>
      </c>
    </row>
    <row r="607" spans="2:14" s="2" customFormat="1" ht="25.5" x14ac:dyDescent="0.25">
      <c r="B607" s="6">
        <v>603</v>
      </c>
      <c r="C607" s="130" t="s">
        <v>1258</v>
      </c>
      <c r="D607" s="14"/>
      <c r="E607" s="148"/>
      <c r="F607" s="13" t="s">
        <v>1299</v>
      </c>
      <c r="G607" s="14" t="s">
        <v>32</v>
      </c>
      <c r="H607" s="130" t="s">
        <v>23</v>
      </c>
      <c r="I607" s="130">
        <v>3</v>
      </c>
      <c r="J607" s="148" t="str">
        <f>IF(I607=0,"",(VLOOKUP(I607,Cover!B$56:C$60,2,0)))</f>
        <v>Intermediate</v>
      </c>
      <c r="K607" s="15"/>
      <c r="L607" s="16"/>
      <c r="M607" s="121">
        <f>IF(J607="","",(VLOOKUP(H607,Cover!A$48:C$51,2,0)))</f>
        <v>0.5</v>
      </c>
      <c r="N607" s="119" t="str">
        <f t="shared" si="26"/>
        <v>PR.PT</v>
      </c>
    </row>
    <row r="608" spans="2:14" s="2" customFormat="1" ht="25.5" x14ac:dyDescent="0.25">
      <c r="B608" s="6">
        <v>604</v>
      </c>
      <c r="C608" s="130" t="s">
        <v>1258</v>
      </c>
      <c r="D608" s="14"/>
      <c r="E608" s="148"/>
      <c r="F608" s="13" t="s">
        <v>1300</v>
      </c>
      <c r="G608" s="14" t="s">
        <v>32</v>
      </c>
      <c r="H608" s="130" t="s">
        <v>23</v>
      </c>
      <c r="I608" s="130">
        <v>3</v>
      </c>
      <c r="J608" s="148" t="str">
        <f>IF(I608=0,"",(VLOOKUP(I608,Cover!B$56:C$60,2,0)))</f>
        <v>Intermediate</v>
      </c>
      <c r="K608" s="15"/>
      <c r="L608" s="16"/>
      <c r="M608" s="121">
        <f>IF(J608="","",(VLOOKUP(H608,Cover!A$48:C$51,2,0)))</f>
        <v>0.5</v>
      </c>
      <c r="N608" s="119" t="str">
        <f t="shared" si="26"/>
        <v>PR.PT</v>
      </c>
    </row>
    <row r="609" spans="2:14" s="2" customFormat="1" ht="25.5" x14ac:dyDescent="0.25">
      <c r="B609" s="6">
        <v>605</v>
      </c>
      <c r="C609" s="130" t="s">
        <v>1258</v>
      </c>
      <c r="D609" s="14"/>
      <c r="E609" s="148"/>
      <c r="F609" s="13" t="s">
        <v>1301</v>
      </c>
      <c r="G609" s="14" t="s">
        <v>32</v>
      </c>
      <c r="H609" s="130" t="s">
        <v>23</v>
      </c>
      <c r="I609" s="130">
        <v>3</v>
      </c>
      <c r="J609" s="148" t="str">
        <f>IF(I609=0,"",(VLOOKUP(I609,Cover!B$56:C$60,2,0)))</f>
        <v>Intermediate</v>
      </c>
      <c r="K609" s="15"/>
      <c r="L609" s="16"/>
      <c r="M609" s="121">
        <f>IF(J609="","",(VLOOKUP(H609,Cover!A$48:C$51,2,0)))</f>
        <v>0.5</v>
      </c>
      <c r="N609" s="119" t="str">
        <f t="shared" si="26"/>
        <v>PR.PT</v>
      </c>
    </row>
    <row r="610" spans="2:14" s="2" customFormat="1" ht="25.5" x14ac:dyDescent="0.25">
      <c r="B610" s="6">
        <v>606</v>
      </c>
      <c r="C610" s="130" t="s">
        <v>1258</v>
      </c>
      <c r="D610" s="14"/>
      <c r="E610" s="148"/>
      <c r="F610" s="13" t="s">
        <v>590</v>
      </c>
      <c r="G610" s="14" t="s">
        <v>32</v>
      </c>
      <c r="H610" s="130" t="s">
        <v>23</v>
      </c>
      <c r="I610" s="130">
        <v>3</v>
      </c>
      <c r="J610" s="148" t="str">
        <f>IF(I610=0,"",(VLOOKUP(I610,Cover!B$56:C$60,2,0)))</f>
        <v>Intermediate</v>
      </c>
      <c r="K610" s="15"/>
      <c r="L610" s="16"/>
      <c r="M610" s="121">
        <f>IF(J610="","",(VLOOKUP(H610,Cover!A$48:C$51,2,0)))</f>
        <v>0.5</v>
      </c>
      <c r="N610" s="119" t="str">
        <f t="shared" si="26"/>
        <v>PR.PT</v>
      </c>
    </row>
    <row r="611" spans="2:14" s="2" customFormat="1" ht="12.75" x14ac:dyDescent="0.25">
      <c r="B611" s="6">
        <v>607</v>
      </c>
      <c r="C611" s="130" t="s">
        <v>1258</v>
      </c>
      <c r="D611" s="14"/>
      <c r="E611" s="148"/>
      <c r="F611" s="13" t="s">
        <v>1302</v>
      </c>
      <c r="G611" s="14" t="s">
        <v>32</v>
      </c>
      <c r="H611" s="130" t="s">
        <v>23</v>
      </c>
      <c r="I611" s="130">
        <v>3</v>
      </c>
      <c r="J611" s="148" t="str">
        <f>IF(I611=0,"",(VLOOKUP(I611,Cover!B$56:C$60,2,0)))</f>
        <v>Intermediate</v>
      </c>
      <c r="K611" s="15"/>
      <c r="L611" s="16"/>
      <c r="M611" s="121">
        <f>IF(J611="","",(VLOOKUP(H611,Cover!A$48:C$51,2,0)))</f>
        <v>0.5</v>
      </c>
      <c r="N611" s="119" t="str">
        <f t="shared" si="26"/>
        <v>PR.PT</v>
      </c>
    </row>
    <row r="612" spans="2:14" s="2" customFormat="1" ht="25.5" x14ac:dyDescent="0.25">
      <c r="B612" s="6">
        <v>608</v>
      </c>
      <c r="C612" s="130" t="s">
        <v>1258</v>
      </c>
      <c r="D612" s="14"/>
      <c r="E612" s="148"/>
      <c r="F612" s="13" t="s">
        <v>1303</v>
      </c>
      <c r="G612" s="14" t="s">
        <v>32</v>
      </c>
      <c r="H612" s="130" t="s">
        <v>23</v>
      </c>
      <c r="I612" s="130">
        <v>3</v>
      </c>
      <c r="J612" s="148" t="str">
        <f>IF(I612=0,"",(VLOOKUP(I612,Cover!B$56:C$60,2,0)))</f>
        <v>Intermediate</v>
      </c>
      <c r="K612" s="15"/>
      <c r="L612" s="16"/>
      <c r="M612" s="121">
        <f>IF(J612="","",(VLOOKUP(H612,Cover!A$48:C$51,2,0)))</f>
        <v>0.5</v>
      </c>
      <c r="N612" s="119" t="str">
        <f t="shared" si="26"/>
        <v>PR.PT</v>
      </c>
    </row>
    <row r="613" spans="2:14" s="2" customFormat="1" ht="25.5" x14ac:dyDescent="0.25">
      <c r="B613" s="6">
        <v>609</v>
      </c>
      <c r="C613" s="130" t="s">
        <v>1258</v>
      </c>
      <c r="D613" s="14"/>
      <c r="E613" s="148"/>
      <c r="F613" s="13" t="s">
        <v>1304</v>
      </c>
      <c r="G613" s="14" t="s">
        <v>32</v>
      </c>
      <c r="H613" s="130" t="s">
        <v>23</v>
      </c>
      <c r="I613" s="130">
        <v>3</v>
      </c>
      <c r="J613" s="148" t="str">
        <f>IF(I613=0,"",(VLOOKUP(I613,Cover!B$56:C$60,2,0)))</f>
        <v>Intermediate</v>
      </c>
      <c r="K613" s="15"/>
      <c r="L613" s="16"/>
      <c r="M613" s="121">
        <f>IF(J613="","",(VLOOKUP(H613,Cover!A$48:C$51,2,0)))</f>
        <v>0.5</v>
      </c>
      <c r="N613" s="119" t="str">
        <f t="shared" si="26"/>
        <v>PR.PT</v>
      </c>
    </row>
    <row r="614" spans="2:14" s="2" customFormat="1" ht="12.75" x14ac:dyDescent="0.25">
      <c r="B614" s="6">
        <v>610</v>
      </c>
      <c r="C614" s="130" t="s">
        <v>1258</v>
      </c>
      <c r="D614" s="14"/>
      <c r="E614" s="148"/>
      <c r="F614" s="13" t="s">
        <v>1305</v>
      </c>
      <c r="G614" s="14" t="s">
        <v>32</v>
      </c>
      <c r="H614" s="130" t="s">
        <v>23</v>
      </c>
      <c r="I614" s="130">
        <v>3</v>
      </c>
      <c r="J614" s="148" t="str">
        <f>IF(I614=0,"",(VLOOKUP(I614,Cover!B$56:C$60,2,0)))</f>
        <v>Intermediate</v>
      </c>
      <c r="K614" s="15"/>
      <c r="L614" s="16"/>
      <c r="M614" s="121">
        <f>IF(J614="","",(VLOOKUP(H614,Cover!A$48:C$51,2,0)))</f>
        <v>0.5</v>
      </c>
      <c r="N614" s="119" t="str">
        <f t="shared" ref="N614:N677" si="27">IF(H614="Not_Applicable","",G614)</f>
        <v>PR.PT</v>
      </c>
    </row>
    <row r="615" spans="2:14" s="2" customFormat="1" ht="25.5" x14ac:dyDescent="0.25">
      <c r="B615" s="6">
        <v>611</v>
      </c>
      <c r="C615" s="130" t="s">
        <v>1258</v>
      </c>
      <c r="D615" s="14"/>
      <c r="E615" s="148"/>
      <c r="F615" s="13" t="s">
        <v>571</v>
      </c>
      <c r="G615" s="14" t="s">
        <v>32</v>
      </c>
      <c r="H615" s="130" t="s">
        <v>23</v>
      </c>
      <c r="I615" s="130">
        <v>3</v>
      </c>
      <c r="J615" s="148" t="str">
        <f>IF(I615=0,"",(VLOOKUP(I615,Cover!B$56:C$60,2,0)))</f>
        <v>Intermediate</v>
      </c>
      <c r="K615" s="15"/>
      <c r="L615" s="16"/>
      <c r="M615" s="121">
        <f>IF(J615="","",(VLOOKUP(H615,Cover!A$48:C$51,2,0)))</f>
        <v>0.5</v>
      </c>
      <c r="N615" s="119" t="str">
        <f t="shared" si="27"/>
        <v>PR.PT</v>
      </c>
    </row>
    <row r="616" spans="2:14" s="2" customFormat="1" ht="25.5" x14ac:dyDescent="0.25">
      <c r="B616" s="6">
        <v>612</v>
      </c>
      <c r="C616" s="130" t="s">
        <v>1258</v>
      </c>
      <c r="D616" s="14"/>
      <c r="E616" s="148"/>
      <c r="F616" s="13" t="s">
        <v>1306</v>
      </c>
      <c r="G616" s="14" t="s">
        <v>32</v>
      </c>
      <c r="H616" s="130" t="s">
        <v>23</v>
      </c>
      <c r="I616" s="130">
        <v>3</v>
      </c>
      <c r="J616" s="148" t="str">
        <f>IF(I616=0,"",(VLOOKUP(I616,Cover!B$56:C$60,2,0)))</f>
        <v>Intermediate</v>
      </c>
      <c r="K616" s="15"/>
      <c r="L616" s="16"/>
      <c r="M616" s="121">
        <f>IF(J616="","",(VLOOKUP(H616,Cover!A$48:C$51,2,0)))</f>
        <v>0.5</v>
      </c>
      <c r="N616" s="119" t="str">
        <f t="shared" si="27"/>
        <v>PR.PT</v>
      </c>
    </row>
    <row r="617" spans="2:14" s="2" customFormat="1" ht="12.75" x14ac:dyDescent="0.25">
      <c r="B617" s="6">
        <v>613</v>
      </c>
      <c r="C617" s="130" t="s">
        <v>1258</v>
      </c>
      <c r="D617" s="14"/>
      <c r="E617" s="148"/>
      <c r="F617" s="13" t="s">
        <v>1307</v>
      </c>
      <c r="G617" s="14" t="s">
        <v>32</v>
      </c>
      <c r="H617" s="130" t="s">
        <v>23</v>
      </c>
      <c r="I617" s="130">
        <v>3</v>
      </c>
      <c r="J617" s="148" t="str">
        <f>IF(I617=0,"",(VLOOKUP(I617,Cover!B$56:C$60,2,0)))</f>
        <v>Intermediate</v>
      </c>
      <c r="K617" s="15"/>
      <c r="L617" s="16"/>
      <c r="M617" s="121">
        <f>IF(J617="","",(VLOOKUP(H617,Cover!A$48:C$51,2,0)))</f>
        <v>0.5</v>
      </c>
      <c r="N617" s="119" t="str">
        <f t="shared" si="27"/>
        <v>PR.PT</v>
      </c>
    </row>
    <row r="618" spans="2:14" s="2" customFormat="1" ht="25.5" x14ac:dyDescent="0.25">
      <c r="B618" s="6">
        <v>614</v>
      </c>
      <c r="C618" s="130" t="s">
        <v>1258</v>
      </c>
      <c r="D618" s="14"/>
      <c r="E618" s="148"/>
      <c r="F618" s="13" t="s">
        <v>1308</v>
      </c>
      <c r="G618" s="14" t="s">
        <v>32</v>
      </c>
      <c r="H618" s="130" t="s">
        <v>23</v>
      </c>
      <c r="I618" s="130">
        <v>3</v>
      </c>
      <c r="J618" s="148" t="str">
        <f>IF(I618=0,"",(VLOOKUP(I618,Cover!B$56:C$60,2,0)))</f>
        <v>Intermediate</v>
      </c>
      <c r="K618" s="15"/>
      <c r="L618" s="16"/>
      <c r="M618" s="121">
        <f>IF(J618="","",(VLOOKUP(H618,Cover!A$48:C$51,2,0)))</f>
        <v>0.5</v>
      </c>
      <c r="N618" s="119" t="str">
        <f t="shared" si="27"/>
        <v>PR.PT</v>
      </c>
    </row>
    <row r="619" spans="2:14" s="2" customFormat="1" ht="12.75" x14ac:dyDescent="0.25">
      <c r="B619" s="6">
        <v>615</v>
      </c>
      <c r="C619" s="130" t="s">
        <v>1258</v>
      </c>
      <c r="D619" s="14"/>
      <c r="E619" s="148"/>
      <c r="F619" s="13" t="s">
        <v>1309</v>
      </c>
      <c r="G619" s="14" t="s">
        <v>32</v>
      </c>
      <c r="H619" s="130" t="s">
        <v>23</v>
      </c>
      <c r="I619" s="130">
        <v>3</v>
      </c>
      <c r="J619" s="148" t="str">
        <f>IF(I619=0,"",(VLOOKUP(I619,Cover!B$56:C$60,2,0)))</f>
        <v>Intermediate</v>
      </c>
      <c r="K619" s="15"/>
      <c r="L619" s="16"/>
      <c r="M619" s="121">
        <f>IF(J619="","",(VLOOKUP(H619,Cover!A$48:C$51,2,0)))</f>
        <v>0.5</v>
      </c>
      <c r="N619" s="119" t="str">
        <f t="shared" si="27"/>
        <v>PR.PT</v>
      </c>
    </row>
    <row r="620" spans="2:14" s="2" customFormat="1" ht="25.5" x14ac:dyDescent="0.25">
      <c r="B620" s="6">
        <v>616</v>
      </c>
      <c r="C620" s="130" t="s">
        <v>1310</v>
      </c>
      <c r="D620" s="14"/>
      <c r="E620" s="148"/>
      <c r="F620" s="13" t="s">
        <v>1311</v>
      </c>
      <c r="G620" s="14" t="s">
        <v>32</v>
      </c>
      <c r="H620" s="130" t="s">
        <v>23</v>
      </c>
      <c r="I620" s="130">
        <v>3</v>
      </c>
      <c r="J620" s="148" t="str">
        <f>IF(I620=0,"",(VLOOKUP(I620,Cover!B$56:C$60,2,0)))</f>
        <v>Intermediate</v>
      </c>
      <c r="K620" s="15"/>
      <c r="L620" s="16"/>
      <c r="M620" s="121">
        <f>IF(J620="","",(VLOOKUP(H620,Cover!A$48:C$51,2,0)))</f>
        <v>0.5</v>
      </c>
      <c r="N620" s="119" t="str">
        <f t="shared" si="27"/>
        <v>PR.PT</v>
      </c>
    </row>
    <row r="621" spans="2:14" s="2" customFormat="1" ht="12.75" x14ac:dyDescent="0.25">
      <c r="B621" s="6">
        <v>617</v>
      </c>
      <c r="C621" s="130" t="s">
        <v>1310</v>
      </c>
      <c r="D621" s="14"/>
      <c r="E621" s="148"/>
      <c r="F621" s="13" t="s">
        <v>1312</v>
      </c>
      <c r="G621" s="14" t="s">
        <v>32</v>
      </c>
      <c r="H621" s="130" t="s">
        <v>23</v>
      </c>
      <c r="I621" s="130">
        <v>3</v>
      </c>
      <c r="J621" s="148" t="str">
        <f>IF(I621=0,"",(VLOOKUP(I621,Cover!B$56:C$60,2,0)))</f>
        <v>Intermediate</v>
      </c>
      <c r="K621" s="15"/>
      <c r="L621" s="16"/>
      <c r="M621" s="121">
        <f>IF(J621="","",(VLOOKUP(H621,Cover!A$48:C$51,2,0)))</f>
        <v>0.5</v>
      </c>
      <c r="N621" s="119" t="str">
        <f t="shared" si="27"/>
        <v>PR.PT</v>
      </c>
    </row>
    <row r="622" spans="2:14" s="2" customFormat="1" ht="25.5" x14ac:dyDescent="0.25">
      <c r="B622" s="6">
        <v>618</v>
      </c>
      <c r="C622" s="130" t="s">
        <v>1310</v>
      </c>
      <c r="D622" s="14"/>
      <c r="E622" s="148"/>
      <c r="F622" s="13" t="s">
        <v>1313</v>
      </c>
      <c r="G622" s="14" t="s">
        <v>32</v>
      </c>
      <c r="H622" s="130" t="s">
        <v>23</v>
      </c>
      <c r="I622" s="130">
        <v>3</v>
      </c>
      <c r="J622" s="148" t="str">
        <f>IF(I622=0,"",(VLOOKUP(I622,Cover!B$56:C$60,2,0)))</f>
        <v>Intermediate</v>
      </c>
      <c r="K622" s="15"/>
      <c r="L622" s="16"/>
      <c r="M622" s="121">
        <f>IF(J622="","",(VLOOKUP(H622,Cover!A$48:C$51,2,0)))</f>
        <v>0.5</v>
      </c>
      <c r="N622" s="119" t="str">
        <f t="shared" si="27"/>
        <v>PR.PT</v>
      </c>
    </row>
    <row r="623" spans="2:14" s="2" customFormat="1" ht="25.5" x14ac:dyDescent="0.25">
      <c r="B623" s="6">
        <v>619</v>
      </c>
      <c r="C623" s="130" t="s">
        <v>1310</v>
      </c>
      <c r="D623" s="14"/>
      <c r="E623" s="148"/>
      <c r="F623" s="13" t="s">
        <v>1314</v>
      </c>
      <c r="G623" s="14" t="s">
        <v>32</v>
      </c>
      <c r="H623" s="130" t="s">
        <v>23</v>
      </c>
      <c r="I623" s="130">
        <v>3</v>
      </c>
      <c r="J623" s="148" t="str">
        <f>IF(I623=0,"",(VLOOKUP(I623,Cover!B$56:C$60,2,0)))</f>
        <v>Intermediate</v>
      </c>
      <c r="K623" s="15"/>
      <c r="L623" s="16"/>
      <c r="M623" s="121">
        <f>IF(J623="","",(VLOOKUP(H623,Cover!A$48:C$51,2,0)))</f>
        <v>0.5</v>
      </c>
      <c r="N623" s="119" t="str">
        <f t="shared" si="27"/>
        <v>PR.PT</v>
      </c>
    </row>
    <row r="624" spans="2:14" s="2" customFormat="1" ht="25.5" x14ac:dyDescent="0.25">
      <c r="B624" s="6">
        <v>620</v>
      </c>
      <c r="C624" s="130" t="s">
        <v>1310</v>
      </c>
      <c r="D624" s="14"/>
      <c r="E624" s="148"/>
      <c r="F624" s="13" t="s">
        <v>1315</v>
      </c>
      <c r="G624" s="14" t="s">
        <v>32</v>
      </c>
      <c r="H624" s="130" t="s">
        <v>23</v>
      </c>
      <c r="I624" s="130">
        <v>3</v>
      </c>
      <c r="J624" s="148" t="str">
        <f>IF(I624=0,"",(VLOOKUP(I624,Cover!B$56:C$60,2,0)))</f>
        <v>Intermediate</v>
      </c>
      <c r="K624" s="15"/>
      <c r="L624" s="16"/>
      <c r="M624" s="121">
        <f>IF(J624="","",(VLOOKUP(H624,Cover!A$48:C$51,2,0)))</f>
        <v>0.5</v>
      </c>
      <c r="N624" s="119" t="str">
        <f t="shared" si="27"/>
        <v>PR.PT</v>
      </c>
    </row>
    <row r="625" spans="2:14" s="2" customFormat="1" ht="25.5" x14ac:dyDescent="0.25">
      <c r="B625" s="6">
        <v>621</v>
      </c>
      <c r="C625" s="130" t="s">
        <v>1310</v>
      </c>
      <c r="D625" s="14"/>
      <c r="E625" s="148"/>
      <c r="F625" s="13" t="s">
        <v>1316</v>
      </c>
      <c r="G625" s="14" t="s">
        <v>32</v>
      </c>
      <c r="H625" s="130" t="s">
        <v>23</v>
      </c>
      <c r="I625" s="130">
        <v>3</v>
      </c>
      <c r="J625" s="148" t="str">
        <f>IF(I625=0,"",(VLOOKUP(I625,Cover!B$56:C$60,2,0)))</f>
        <v>Intermediate</v>
      </c>
      <c r="K625" s="15"/>
      <c r="L625" s="16"/>
      <c r="M625" s="121">
        <f>IF(J625="","",(VLOOKUP(H625,Cover!A$48:C$51,2,0)))</f>
        <v>0.5</v>
      </c>
      <c r="N625" s="119" t="str">
        <f t="shared" si="27"/>
        <v>PR.PT</v>
      </c>
    </row>
    <row r="626" spans="2:14" s="2" customFormat="1" ht="38.25" x14ac:dyDescent="0.25">
      <c r="B626" s="6">
        <v>622</v>
      </c>
      <c r="C626" s="130" t="s">
        <v>1310</v>
      </c>
      <c r="D626" s="14"/>
      <c r="E626" s="148"/>
      <c r="F626" s="13" t="s">
        <v>1317</v>
      </c>
      <c r="G626" s="14" t="s">
        <v>32</v>
      </c>
      <c r="H626" s="130" t="s">
        <v>23</v>
      </c>
      <c r="I626" s="130">
        <v>3</v>
      </c>
      <c r="J626" s="148" t="str">
        <f>IF(I626=0,"",(VLOOKUP(I626,Cover!B$56:C$60,2,0)))</f>
        <v>Intermediate</v>
      </c>
      <c r="K626" s="15"/>
      <c r="L626" s="16"/>
      <c r="M626" s="121">
        <f>IF(J626="","",(VLOOKUP(H626,Cover!A$48:C$51,2,0)))</f>
        <v>0.5</v>
      </c>
      <c r="N626" s="119" t="str">
        <f t="shared" si="27"/>
        <v>PR.PT</v>
      </c>
    </row>
    <row r="627" spans="2:14" s="2" customFormat="1" ht="38.25" x14ac:dyDescent="0.25">
      <c r="B627" s="6">
        <v>623</v>
      </c>
      <c r="C627" s="130" t="s">
        <v>1310</v>
      </c>
      <c r="D627" s="14"/>
      <c r="E627" s="148"/>
      <c r="F627" s="13" t="s">
        <v>598</v>
      </c>
      <c r="G627" s="14" t="s">
        <v>32</v>
      </c>
      <c r="H627" s="130" t="s">
        <v>23</v>
      </c>
      <c r="I627" s="130">
        <v>3</v>
      </c>
      <c r="J627" s="148" t="str">
        <f>IF(I627=0,"",(VLOOKUP(I627,Cover!B$56:C$60,2,0)))</f>
        <v>Intermediate</v>
      </c>
      <c r="K627" s="15"/>
      <c r="L627" s="16"/>
      <c r="M627" s="121">
        <f>IF(J627="","",(VLOOKUP(H627,Cover!A$48:C$51,2,0)))</f>
        <v>0.5</v>
      </c>
      <c r="N627" s="119" t="str">
        <f t="shared" si="27"/>
        <v>PR.PT</v>
      </c>
    </row>
    <row r="628" spans="2:14" s="2" customFormat="1" ht="25.5" x14ac:dyDescent="0.25">
      <c r="B628" s="6">
        <v>624</v>
      </c>
      <c r="C628" s="130" t="s">
        <v>1310</v>
      </c>
      <c r="D628" s="14"/>
      <c r="E628" s="148"/>
      <c r="F628" s="13" t="s">
        <v>1318</v>
      </c>
      <c r="G628" s="14" t="s">
        <v>32</v>
      </c>
      <c r="H628" s="130" t="s">
        <v>23</v>
      </c>
      <c r="I628" s="130">
        <v>3</v>
      </c>
      <c r="J628" s="148" t="str">
        <f>IF(I628=0,"",(VLOOKUP(I628,Cover!B$56:C$60,2,0)))</f>
        <v>Intermediate</v>
      </c>
      <c r="K628" s="15"/>
      <c r="L628" s="16"/>
      <c r="M628" s="121">
        <f>IF(J628="","",(VLOOKUP(H628,Cover!A$48:C$51,2,0)))</f>
        <v>0.5</v>
      </c>
      <c r="N628" s="119" t="str">
        <f t="shared" si="27"/>
        <v>PR.PT</v>
      </c>
    </row>
    <row r="629" spans="2:14" s="2" customFormat="1" ht="25.5" x14ac:dyDescent="0.25">
      <c r="B629" s="6">
        <v>625</v>
      </c>
      <c r="C629" s="130" t="s">
        <v>1310</v>
      </c>
      <c r="D629" s="14"/>
      <c r="E629" s="148"/>
      <c r="F629" s="13" t="s">
        <v>1319</v>
      </c>
      <c r="G629" s="14" t="s">
        <v>32</v>
      </c>
      <c r="H629" s="130" t="s">
        <v>23</v>
      </c>
      <c r="I629" s="130">
        <v>3</v>
      </c>
      <c r="J629" s="148" t="str">
        <f>IF(I629=0,"",(VLOOKUP(I629,Cover!B$56:C$60,2,0)))</f>
        <v>Intermediate</v>
      </c>
      <c r="K629" s="15"/>
      <c r="L629" s="16"/>
      <c r="M629" s="121">
        <f>IF(J629="","",(VLOOKUP(H629,Cover!A$48:C$51,2,0)))</f>
        <v>0.5</v>
      </c>
      <c r="N629" s="119" t="str">
        <f t="shared" si="27"/>
        <v>PR.PT</v>
      </c>
    </row>
    <row r="630" spans="2:14" s="2" customFormat="1" ht="25.5" x14ac:dyDescent="0.25">
      <c r="B630" s="6">
        <v>626</v>
      </c>
      <c r="C630" s="130" t="s">
        <v>1310</v>
      </c>
      <c r="D630" s="14"/>
      <c r="E630" s="148"/>
      <c r="F630" s="13" t="s">
        <v>1320</v>
      </c>
      <c r="G630" s="14" t="s">
        <v>32</v>
      </c>
      <c r="H630" s="130" t="s">
        <v>23</v>
      </c>
      <c r="I630" s="130">
        <v>3</v>
      </c>
      <c r="J630" s="148" t="str">
        <f>IF(I630=0,"",(VLOOKUP(I630,Cover!B$56:C$60,2,0)))</f>
        <v>Intermediate</v>
      </c>
      <c r="K630" s="15"/>
      <c r="L630" s="16"/>
      <c r="M630" s="121">
        <f>IF(J630="","",(VLOOKUP(H630,Cover!A$48:C$51,2,0)))</f>
        <v>0.5</v>
      </c>
      <c r="N630" s="119" t="str">
        <f t="shared" si="27"/>
        <v>PR.PT</v>
      </c>
    </row>
    <row r="631" spans="2:14" s="2" customFormat="1" ht="38.25" x14ac:dyDescent="0.25">
      <c r="B631" s="6">
        <v>627</v>
      </c>
      <c r="C631" s="130" t="s">
        <v>1310</v>
      </c>
      <c r="D631" s="14"/>
      <c r="E631" s="148"/>
      <c r="F631" s="13" t="s">
        <v>1321</v>
      </c>
      <c r="G631" s="14" t="s">
        <v>32</v>
      </c>
      <c r="H631" s="130" t="s">
        <v>23</v>
      </c>
      <c r="I631" s="130">
        <v>3</v>
      </c>
      <c r="J631" s="148" t="str">
        <f>IF(I631=0,"",(VLOOKUP(I631,Cover!B$56:C$60,2,0)))</f>
        <v>Intermediate</v>
      </c>
      <c r="K631" s="15"/>
      <c r="L631" s="16"/>
      <c r="M631" s="121">
        <f>IF(J631="","",(VLOOKUP(H631,Cover!A$48:C$51,2,0)))</f>
        <v>0.5</v>
      </c>
      <c r="N631" s="119" t="str">
        <f t="shared" si="27"/>
        <v>PR.PT</v>
      </c>
    </row>
    <row r="632" spans="2:14" s="2" customFormat="1" ht="25.5" x14ac:dyDescent="0.25">
      <c r="B632" s="6">
        <v>628</v>
      </c>
      <c r="C632" s="130" t="s">
        <v>1310</v>
      </c>
      <c r="D632" s="14"/>
      <c r="E632" s="148"/>
      <c r="F632" s="13" t="s">
        <v>1322</v>
      </c>
      <c r="G632" s="14" t="s">
        <v>27</v>
      </c>
      <c r="H632" s="130" t="s">
        <v>23</v>
      </c>
      <c r="I632" s="130">
        <v>3</v>
      </c>
      <c r="J632" s="148" t="str">
        <f>IF(I632=0,"",(VLOOKUP(I632,Cover!B$56:C$60,2,0)))</f>
        <v>Intermediate</v>
      </c>
      <c r="K632" s="15"/>
      <c r="L632" s="16"/>
      <c r="M632" s="121">
        <f>IF(J632="","",(VLOOKUP(H632,Cover!A$48:C$51,2,0)))</f>
        <v>0.5</v>
      </c>
      <c r="N632" s="119" t="str">
        <f t="shared" si="27"/>
        <v>PR.IP</v>
      </c>
    </row>
    <row r="633" spans="2:14" s="2" customFormat="1" ht="12.75" x14ac:dyDescent="0.25">
      <c r="B633" s="6">
        <v>629</v>
      </c>
      <c r="C633" s="130" t="s">
        <v>1310</v>
      </c>
      <c r="D633" s="14"/>
      <c r="E633" s="148"/>
      <c r="F633" s="13" t="s">
        <v>599</v>
      </c>
      <c r="G633" s="14" t="s">
        <v>27</v>
      </c>
      <c r="H633" s="130" t="s">
        <v>23</v>
      </c>
      <c r="I633" s="130">
        <v>3</v>
      </c>
      <c r="J633" s="148" t="str">
        <f>IF(I633=0,"",(VLOOKUP(I633,Cover!B$56:C$60,2,0)))</f>
        <v>Intermediate</v>
      </c>
      <c r="K633" s="15"/>
      <c r="L633" s="16"/>
      <c r="M633" s="121">
        <f>IF(J633="","",(VLOOKUP(H633,Cover!A$48:C$51,2,0)))</f>
        <v>0.5</v>
      </c>
      <c r="N633" s="119" t="str">
        <f t="shared" si="27"/>
        <v>PR.IP</v>
      </c>
    </row>
    <row r="634" spans="2:14" s="2" customFormat="1" ht="12.75" x14ac:dyDescent="0.25">
      <c r="B634" s="6">
        <v>630</v>
      </c>
      <c r="C634" s="130" t="s">
        <v>1310</v>
      </c>
      <c r="D634" s="14"/>
      <c r="E634" s="148"/>
      <c r="F634" s="13" t="s">
        <v>600</v>
      </c>
      <c r="G634" s="14" t="s">
        <v>27</v>
      </c>
      <c r="H634" s="130" t="s">
        <v>23</v>
      </c>
      <c r="I634" s="130">
        <v>3</v>
      </c>
      <c r="J634" s="148" t="str">
        <f>IF(I634=0,"",(VLOOKUP(I634,Cover!B$56:C$60,2,0)))</f>
        <v>Intermediate</v>
      </c>
      <c r="K634" s="15"/>
      <c r="L634" s="16"/>
      <c r="M634" s="121">
        <f>IF(J634="","",(VLOOKUP(H634,Cover!A$48:C$51,2,0)))</f>
        <v>0.5</v>
      </c>
      <c r="N634" s="119" t="str">
        <f t="shared" si="27"/>
        <v>PR.IP</v>
      </c>
    </row>
    <row r="635" spans="2:14" s="2" customFormat="1" ht="12.75" x14ac:dyDescent="0.25">
      <c r="B635" s="6">
        <v>631</v>
      </c>
      <c r="C635" s="130" t="s">
        <v>1310</v>
      </c>
      <c r="D635" s="14"/>
      <c r="E635" s="148"/>
      <c r="F635" s="13" t="s">
        <v>601</v>
      </c>
      <c r="G635" s="14" t="s">
        <v>27</v>
      </c>
      <c r="H635" s="130" t="s">
        <v>23</v>
      </c>
      <c r="I635" s="130">
        <v>3</v>
      </c>
      <c r="J635" s="148" t="str">
        <f>IF(I635=0,"",(VLOOKUP(I635,Cover!B$56:C$60,2,0)))</f>
        <v>Intermediate</v>
      </c>
      <c r="K635" s="15"/>
      <c r="L635" s="16"/>
      <c r="M635" s="121">
        <f>IF(J635="","",(VLOOKUP(H635,Cover!A$48:C$51,2,0)))</f>
        <v>0.5</v>
      </c>
      <c r="N635" s="119" t="str">
        <f t="shared" si="27"/>
        <v>PR.IP</v>
      </c>
    </row>
    <row r="636" spans="2:14" s="2" customFormat="1" ht="25.5" x14ac:dyDescent="0.25">
      <c r="B636" s="6">
        <v>632</v>
      </c>
      <c r="C636" s="130" t="s">
        <v>1310</v>
      </c>
      <c r="D636" s="14"/>
      <c r="E636" s="148"/>
      <c r="F636" s="13" t="s">
        <v>1323</v>
      </c>
      <c r="G636" s="14" t="s">
        <v>27</v>
      </c>
      <c r="H636" s="130" t="s">
        <v>23</v>
      </c>
      <c r="I636" s="130">
        <v>3</v>
      </c>
      <c r="J636" s="148" t="str">
        <f>IF(I636=0,"",(VLOOKUP(I636,Cover!B$56:C$60,2,0)))</f>
        <v>Intermediate</v>
      </c>
      <c r="K636" s="15"/>
      <c r="L636" s="16"/>
      <c r="M636" s="121">
        <f>IF(J636="","",(VLOOKUP(H636,Cover!A$48:C$51,2,0)))</f>
        <v>0.5</v>
      </c>
      <c r="N636" s="119" t="str">
        <f t="shared" si="27"/>
        <v>PR.IP</v>
      </c>
    </row>
    <row r="637" spans="2:14" s="2" customFormat="1" ht="12.75" x14ac:dyDescent="0.25">
      <c r="B637" s="6">
        <v>633</v>
      </c>
      <c r="C637" s="130" t="s">
        <v>1310</v>
      </c>
      <c r="D637" s="14"/>
      <c r="E637" s="148"/>
      <c r="F637" s="13" t="s">
        <v>1324</v>
      </c>
      <c r="G637" s="14" t="s">
        <v>27</v>
      </c>
      <c r="H637" s="130" t="s">
        <v>23</v>
      </c>
      <c r="I637" s="130">
        <v>3</v>
      </c>
      <c r="J637" s="148" t="str">
        <f>IF(I637=0,"",(VLOOKUP(I637,Cover!B$56:C$60,2,0)))</f>
        <v>Intermediate</v>
      </c>
      <c r="K637" s="15"/>
      <c r="L637" s="16"/>
      <c r="M637" s="121">
        <f>IF(J637="","",(VLOOKUP(H637,Cover!A$48:C$51,2,0)))</f>
        <v>0.5</v>
      </c>
      <c r="N637" s="119" t="str">
        <f t="shared" si="27"/>
        <v>PR.IP</v>
      </c>
    </row>
    <row r="638" spans="2:14" s="2" customFormat="1" ht="12.75" x14ac:dyDescent="0.25">
      <c r="B638" s="6">
        <v>634</v>
      </c>
      <c r="C638" s="130" t="s">
        <v>1310</v>
      </c>
      <c r="D638" s="14"/>
      <c r="E638" s="148"/>
      <c r="F638" s="13" t="s">
        <v>1325</v>
      </c>
      <c r="G638" s="14" t="s">
        <v>27</v>
      </c>
      <c r="H638" s="130" t="s">
        <v>23</v>
      </c>
      <c r="I638" s="130">
        <v>3</v>
      </c>
      <c r="J638" s="148" t="str">
        <f>IF(I638=0,"",(VLOOKUP(I638,Cover!B$56:C$60,2,0)))</f>
        <v>Intermediate</v>
      </c>
      <c r="K638" s="15"/>
      <c r="L638" s="16"/>
      <c r="M638" s="121">
        <f>IF(J638="","",(VLOOKUP(H638,Cover!A$48:C$51,2,0)))</f>
        <v>0.5</v>
      </c>
      <c r="N638" s="119" t="str">
        <f t="shared" si="27"/>
        <v>PR.IP</v>
      </c>
    </row>
    <row r="639" spans="2:14" s="2" customFormat="1" ht="12.75" x14ac:dyDescent="0.25">
      <c r="B639" s="6">
        <v>635</v>
      </c>
      <c r="C639" s="130" t="s">
        <v>1310</v>
      </c>
      <c r="D639" s="14"/>
      <c r="E639" s="148"/>
      <c r="F639" s="13" t="s">
        <v>1326</v>
      </c>
      <c r="G639" s="14" t="s">
        <v>27</v>
      </c>
      <c r="H639" s="130" t="s">
        <v>23</v>
      </c>
      <c r="I639" s="130">
        <v>3</v>
      </c>
      <c r="J639" s="148" t="str">
        <f>IF(I639=0,"",(VLOOKUP(I639,Cover!B$56:C$60,2,0)))</f>
        <v>Intermediate</v>
      </c>
      <c r="K639" s="15"/>
      <c r="L639" s="16"/>
      <c r="M639" s="121">
        <f>IF(J639="","",(VLOOKUP(H639,Cover!A$48:C$51,2,0)))</f>
        <v>0.5</v>
      </c>
      <c r="N639" s="119" t="str">
        <f t="shared" si="27"/>
        <v>PR.IP</v>
      </c>
    </row>
    <row r="640" spans="2:14" s="2" customFormat="1" ht="51" x14ac:dyDescent="0.25">
      <c r="B640" s="6">
        <v>636</v>
      </c>
      <c r="C640" s="130" t="s">
        <v>1310</v>
      </c>
      <c r="D640" s="14"/>
      <c r="E640" s="148"/>
      <c r="F640" s="13" t="s">
        <v>1327</v>
      </c>
      <c r="G640" s="14" t="s">
        <v>27</v>
      </c>
      <c r="H640" s="130" t="s">
        <v>23</v>
      </c>
      <c r="I640" s="130">
        <v>3</v>
      </c>
      <c r="J640" s="148" t="str">
        <f>IF(I640=0,"",(VLOOKUP(I640,Cover!B$56:C$60,2,0)))</f>
        <v>Intermediate</v>
      </c>
      <c r="K640" s="15"/>
      <c r="L640" s="16"/>
      <c r="M640" s="121">
        <f>IF(J640="","",(VLOOKUP(H640,Cover!A$48:C$51,2,0)))</f>
        <v>0.5</v>
      </c>
      <c r="N640" s="119" t="str">
        <f t="shared" si="27"/>
        <v>PR.IP</v>
      </c>
    </row>
    <row r="641" spans="2:14" s="2" customFormat="1" ht="38.25" x14ac:dyDescent="0.25">
      <c r="B641" s="6">
        <v>637</v>
      </c>
      <c r="C641" s="130" t="s">
        <v>1310</v>
      </c>
      <c r="D641" s="14"/>
      <c r="E641" s="148"/>
      <c r="F641" s="13" t="s">
        <v>1328</v>
      </c>
      <c r="G641" s="14" t="s">
        <v>27</v>
      </c>
      <c r="H641" s="130" t="s">
        <v>23</v>
      </c>
      <c r="I641" s="130">
        <v>3</v>
      </c>
      <c r="J641" s="148" t="str">
        <f>IF(I641=0,"",(VLOOKUP(I641,Cover!B$56:C$60,2,0)))</f>
        <v>Intermediate</v>
      </c>
      <c r="K641" s="15"/>
      <c r="L641" s="16"/>
      <c r="M641" s="121">
        <f>IF(J641="","",(VLOOKUP(H641,Cover!A$48:C$51,2,0)))</f>
        <v>0.5</v>
      </c>
      <c r="N641" s="119" t="str">
        <f t="shared" si="27"/>
        <v>PR.IP</v>
      </c>
    </row>
    <row r="642" spans="2:14" s="2" customFormat="1" ht="25.5" x14ac:dyDescent="0.25">
      <c r="B642" s="6">
        <v>638</v>
      </c>
      <c r="C642" s="130" t="s">
        <v>1310</v>
      </c>
      <c r="D642" s="14"/>
      <c r="E642" s="148"/>
      <c r="F642" s="13" t="s">
        <v>603</v>
      </c>
      <c r="G642" s="14" t="s">
        <v>27</v>
      </c>
      <c r="H642" s="130" t="s">
        <v>23</v>
      </c>
      <c r="I642" s="130">
        <v>3</v>
      </c>
      <c r="J642" s="148" t="str">
        <f>IF(I642=0,"",(VLOOKUP(I642,Cover!B$56:C$60,2,0)))</f>
        <v>Intermediate</v>
      </c>
      <c r="K642" s="15"/>
      <c r="L642" s="16"/>
      <c r="M642" s="121">
        <f>IF(J642="","",(VLOOKUP(H642,Cover!A$48:C$51,2,0)))</f>
        <v>0.5</v>
      </c>
      <c r="N642" s="119" t="str">
        <f t="shared" si="27"/>
        <v>PR.IP</v>
      </c>
    </row>
    <row r="643" spans="2:14" s="2" customFormat="1" ht="25.5" x14ac:dyDescent="0.25">
      <c r="B643" s="6">
        <v>639</v>
      </c>
      <c r="C643" s="130" t="s">
        <v>1310</v>
      </c>
      <c r="D643" s="14"/>
      <c r="E643" s="148"/>
      <c r="F643" s="13" t="s">
        <v>1329</v>
      </c>
      <c r="G643" s="14" t="s">
        <v>27</v>
      </c>
      <c r="H643" s="130" t="s">
        <v>23</v>
      </c>
      <c r="I643" s="130">
        <v>3</v>
      </c>
      <c r="J643" s="148" t="str">
        <f>IF(I643=0,"",(VLOOKUP(I643,Cover!B$56:C$60,2,0)))</f>
        <v>Intermediate</v>
      </c>
      <c r="K643" s="15"/>
      <c r="L643" s="16"/>
      <c r="M643" s="121">
        <f>IF(J643="","",(VLOOKUP(H643,Cover!A$48:C$51,2,0)))</f>
        <v>0.5</v>
      </c>
      <c r="N643" s="119" t="str">
        <f t="shared" si="27"/>
        <v>PR.IP</v>
      </c>
    </row>
    <row r="644" spans="2:14" s="2" customFormat="1" ht="38.25" x14ac:dyDescent="0.25">
      <c r="B644" s="6">
        <v>640</v>
      </c>
      <c r="C644" s="130" t="s">
        <v>1310</v>
      </c>
      <c r="D644" s="14"/>
      <c r="E644" s="148"/>
      <c r="F644" s="13" t="s">
        <v>1330</v>
      </c>
      <c r="G644" s="14" t="s">
        <v>27</v>
      </c>
      <c r="H644" s="130" t="s">
        <v>23</v>
      </c>
      <c r="I644" s="130">
        <v>3</v>
      </c>
      <c r="J644" s="148" t="str">
        <f>IF(I644=0,"",(VLOOKUP(I644,Cover!B$56:C$60,2,0)))</f>
        <v>Intermediate</v>
      </c>
      <c r="K644" s="15"/>
      <c r="L644" s="16"/>
      <c r="M644" s="121">
        <f>IF(J644="","",(VLOOKUP(H644,Cover!A$48:C$51,2,0)))</f>
        <v>0.5</v>
      </c>
      <c r="N644" s="119" t="str">
        <f t="shared" si="27"/>
        <v>PR.IP</v>
      </c>
    </row>
    <row r="645" spans="2:14" s="2" customFormat="1" ht="38.25" x14ac:dyDescent="0.25">
      <c r="B645" s="6">
        <v>641</v>
      </c>
      <c r="C645" s="130" t="s">
        <v>1310</v>
      </c>
      <c r="D645" s="14"/>
      <c r="E645" s="148"/>
      <c r="F645" s="13" t="s">
        <v>1331</v>
      </c>
      <c r="G645" s="14" t="s">
        <v>27</v>
      </c>
      <c r="H645" s="130" t="s">
        <v>23</v>
      </c>
      <c r="I645" s="130">
        <v>3</v>
      </c>
      <c r="J645" s="148" t="str">
        <f>IF(I645=0,"",(VLOOKUP(I645,Cover!B$56:C$60,2,0)))</f>
        <v>Intermediate</v>
      </c>
      <c r="K645" s="15"/>
      <c r="L645" s="16"/>
      <c r="M645" s="121">
        <f>IF(J645="","",(VLOOKUP(H645,Cover!A$48:C$51,2,0)))</f>
        <v>0.5</v>
      </c>
      <c r="N645" s="119" t="str">
        <f t="shared" si="27"/>
        <v>PR.IP</v>
      </c>
    </row>
    <row r="646" spans="2:14" s="2" customFormat="1" ht="25.5" x14ac:dyDescent="0.25">
      <c r="B646" s="6">
        <v>642</v>
      </c>
      <c r="C646" s="130" t="s">
        <v>1310</v>
      </c>
      <c r="D646" s="14"/>
      <c r="E646" s="148"/>
      <c r="F646" s="13" t="s">
        <v>1332</v>
      </c>
      <c r="G646" s="14" t="s">
        <v>27</v>
      </c>
      <c r="H646" s="130" t="s">
        <v>23</v>
      </c>
      <c r="I646" s="130">
        <v>3</v>
      </c>
      <c r="J646" s="148" t="str">
        <f>IF(I646=0,"",(VLOOKUP(I646,Cover!B$56:C$60,2,0)))</f>
        <v>Intermediate</v>
      </c>
      <c r="K646" s="15"/>
      <c r="L646" s="16"/>
      <c r="M646" s="121">
        <f>IF(J646="","",(VLOOKUP(H646,Cover!A$48:C$51,2,0)))</f>
        <v>0.5</v>
      </c>
      <c r="N646" s="119" t="str">
        <f t="shared" si="27"/>
        <v>PR.IP</v>
      </c>
    </row>
    <row r="647" spans="2:14" s="2" customFormat="1" ht="38.25" x14ac:dyDescent="0.25">
      <c r="B647" s="6">
        <v>643</v>
      </c>
      <c r="C647" s="130" t="s">
        <v>1310</v>
      </c>
      <c r="D647" s="14"/>
      <c r="E647" s="148"/>
      <c r="F647" s="13" t="s">
        <v>1333</v>
      </c>
      <c r="G647" s="14" t="s">
        <v>27</v>
      </c>
      <c r="H647" s="130" t="s">
        <v>23</v>
      </c>
      <c r="I647" s="130">
        <v>3</v>
      </c>
      <c r="J647" s="148" t="str">
        <f>IF(I647=0,"",(VLOOKUP(I647,Cover!B$56:C$60,2,0)))</f>
        <v>Intermediate</v>
      </c>
      <c r="K647" s="15"/>
      <c r="L647" s="16"/>
      <c r="M647" s="121">
        <f>IF(J647="","",(VLOOKUP(H647,Cover!A$48:C$51,2,0)))</f>
        <v>0.5</v>
      </c>
      <c r="N647" s="119" t="str">
        <f t="shared" si="27"/>
        <v>PR.IP</v>
      </c>
    </row>
    <row r="648" spans="2:14" s="2" customFormat="1" ht="25.5" x14ac:dyDescent="0.25">
      <c r="B648" s="6">
        <v>644</v>
      </c>
      <c r="C648" s="130" t="s">
        <v>1310</v>
      </c>
      <c r="D648" s="14"/>
      <c r="E648" s="148"/>
      <c r="F648" s="13" t="s">
        <v>1334</v>
      </c>
      <c r="G648" s="14" t="s">
        <v>27</v>
      </c>
      <c r="H648" s="130" t="s">
        <v>23</v>
      </c>
      <c r="I648" s="130">
        <v>3</v>
      </c>
      <c r="J648" s="148" t="str">
        <f>IF(I648=0,"",(VLOOKUP(I648,Cover!B$56:C$60,2,0)))</f>
        <v>Intermediate</v>
      </c>
      <c r="K648" s="15"/>
      <c r="L648" s="16"/>
      <c r="M648" s="121">
        <f>IF(J648="","",(VLOOKUP(H648,Cover!A$48:C$51,2,0)))</f>
        <v>0.5</v>
      </c>
      <c r="N648" s="119" t="str">
        <f t="shared" si="27"/>
        <v>PR.IP</v>
      </c>
    </row>
    <row r="649" spans="2:14" s="2" customFormat="1" ht="25.5" x14ac:dyDescent="0.25">
      <c r="B649" s="6">
        <v>645</v>
      </c>
      <c r="C649" s="130" t="s">
        <v>1310</v>
      </c>
      <c r="D649" s="14"/>
      <c r="E649" s="148"/>
      <c r="F649" s="13" t="s">
        <v>1335</v>
      </c>
      <c r="G649" s="14" t="s">
        <v>27</v>
      </c>
      <c r="H649" s="130" t="s">
        <v>23</v>
      </c>
      <c r="I649" s="130">
        <v>3</v>
      </c>
      <c r="J649" s="148" t="str">
        <f>IF(I649=0,"",(VLOOKUP(I649,Cover!B$56:C$60,2,0)))</f>
        <v>Intermediate</v>
      </c>
      <c r="K649" s="15"/>
      <c r="L649" s="16"/>
      <c r="M649" s="121">
        <f>IF(J649="","",(VLOOKUP(H649,Cover!A$48:C$51,2,0)))</f>
        <v>0.5</v>
      </c>
      <c r="N649" s="119" t="str">
        <f t="shared" si="27"/>
        <v>PR.IP</v>
      </c>
    </row>
    <row r="650" spans="2:14" s="2" customFormat="1" ht="25.5" x14ac:dyDescent="0.25">
      <c r="B650" s="6">
        <v>646</v>
      </c>
      <c r="C650" s="130" t="s">
        <v>1310</v>
      </c>
      <c r="D650" s="14"/>
      <c r="E650" s="148"/>
      <c r="F650" s="13" t="s">
        <v>1336</v>
      </c>
      <c r="G650" s="14" t="s">
        <v>27</v>
      </c>
      <c r="H650" s="130" t="s">
        <v>23</v>
      </c>
      <c r="I650" s="130">
        <v>3</v>
      </c>
      <c r="J650" s="148" t="str">
        <f>IF(I650=0,"",(VLOOKUP(I650,Cover!B$56:C$60,2,0)))</f>
        <v>Intermediate</v>
      </c>
      <c r="K650" s="15"/>
      <c r="L650" s="16"/>
      <c r="M650" s="121">
        <f>IF(J650="","",(VLOOKUP(H650,Cover!A$48:C$51,2,0)))</f>
        <v>0.5</v>
      </c>
      <c r="N650" s="119" t="str">
        <f t="shared" si="27"/>
        <v>PR.IP</v>
      </c>
    </row>
    <row r="651" spans="2:14" s="2" customFormat="1" ht="12.75" x14ac:dyDescent="0.25">
      <c r="B651" s="6">
        <v>647</v>
      </c>
      <c r="C651" s="130" t="s">
        <v>1310</v>
      </c>
      <c r="D651" s="14"/>
      <c r="E651" s="148"/>
      <c r="F651" s="13" t="s">
        <v>1337</v>
      </c>
      <c r="G651" s="14" t="s">
        <v>27</v>
      </c>
      <c r="H651" s="130" t="s">
        <v>23</v>
      </c>
      <c r="I651" s="130">
        <v>3</v>
      </c>
      <c r="J651" s="148" t="str">
        <f>IF(I651=0,"",(VLOOKUP(I651,Cover!B$56:C$60,2,0)))</f>
        <v>Intermediate</v>
      </c>
      <c r="K651" s="15"/>
      <c r="L651" s="16"/>
      <c r="M651" s="121">
        <f>IF(J651="","",(VLOOKUP(H651,Cover!A$48:C$51,2,0)))</f>
        <v>0.5</v>
      </c>
      <c r="N651" s="119" t="str">
        <f t="shared" si="27"/>
        <v>PR.IP</v>
      </c>
    </row>
    <row r="652" spans="2:14" s="2" customFormat="1" ht="25.5" x14ac:dyDescent="0.25">
      <c r="B652" s="6">
        <v>648</v>
      </c>
      <c r="C652" s="130" t="s">
        <v>1310</v>
      </c>
      <c r="D652" s="14"/>
      <c r="E652" s="148"/>
      <c r="F652" s="13" t="s">
        <v>1338</v>
      </c>
      <c r="G652" s="14" t="s">
        <v>27</v>
      </c>
      <c r="H652" s="130" t="s">
        <v>23</v>
      </c>
      <c r="I652" s="130">
        <v>3</v>
      </c>
      <c r="J652" s="148" t="str">
        <f>IF(I652=0,"",(VLOOKUP(I652,Cover!B$56:C$60,2,0)))</f>
        <v>Intermediate</v>
      </c>
      <c r="K652" s="15"/>
      <c r="L652" s="16"/>
      <c r="M652" s="121">
        <f>IF(J652="","",(VLOOKUP(H652,Cover!A$48:C$51,2,0)))</f>
        <v>0.5</v>
      </c>
      <c r="N652" s="119" t="str">
        <f t="shared" si="27"/>
        <v>PR.IP</v>
      </c>
    </row>
    <row r="653" spans="2:14" s="2" customFormat="1" ht="12.75" x14ac:dyDescent="0.25">
      <c r="B653" s="6">
        <v>649</v>
      </c>
      <c r="C653" s="130" t="s">
        <v>1310</v>
      </c>
      <c r="D653" s="14"/>
      <c r="E653" s="148"/>
      <c r="F653" s="13" t="s">
        <v>604</v>
      </c>
      <c r="G653" s="14" t="s">
        <v>27</v>
      </c>
      <c r="H653" s="130" t="s">
        <v>23</v>
      </c>
      <c r="I653" s="130">
        <v>3</v>
      </c>
      <c r="J653" s="148" t="str">
        <f>IF(I653=0,"",(VLOOKUP(I653,Cover!B$56:C$60,2,0)))</f>
        <v>Intermediate</v>
      </c>
      <c r="K653" s="15"/>
      <c r="L653" s="16"/>
      <c r="M653" s="121">
        <f>IF(J653="","",(VLOOKUP(H653,Cover!A$48:C$51,2,0)))</f>
        <v>0.5</v>
      </c>
      <c r="N653" s="119" t="str">
        <f t="shared" si="27"/>
        <v>PR.IP</v>
      </c>
    </row>
    <row r="654" spans="2:14" s="2" customFormat="1" ht="25.5" x14ac:dyDescent="0.25">
      <c r="B654" s="6">
        <v>650</v>
      </c>
      <c r="C654" s="130" t="s">
        <v>1310</v>
      </c>
      <c r="D654" s="14"/>
      <c r="E654" s="148"/>
      <c r="F654" s="13" t="s">
        <v>1339</v>
      </c>
      <c r="G654" s="14" t="s">
        <v>27</v>
      </c>
      <c r="H654" s="130" t="s">
        <v>23</v>
      </c>
      <c r="I654" s="130">
        <v>3</v>
      </c>
      <c r="J654" s="148" t="str">
        <f>IF(I654=0,"",(VLOOKUP(I654,Cover!B$56:C$60,2,0)))</f>
        <v>Intermediate</v>
      </c>
      <c r="K654" s="15"/>
      <c r="L654" s="16"/>
      <c r="M654" s="121">
        <f>IF(J654="","",(VLOOKUP(H654,Cover!A$48:C$51,2,0)))</f>
        <v>0.5</v>
      </c>
      <c r="N654" s="119" t="str">
        <f t="shared" si="27"/>
        <v>PR.IP</v>
      </c>
    </row>
    <row r="655" spans="2:14" s="2" customFormat="1" ht="12.75" x14ac:dyDescent="0.25">
      <c r="B655" s="6">
        <v>651</v>
      </c>
      <c r="C655" s="130" t="s">
        <v>1310</v>
      </c>
      <c r="D655" s="14"/>
      <c r="E655" s="148"/>
      <c r="F655" s="13" t="s">
        <v>1340</v>
      </c>
      <c r="G655" s="14" t="s">
        <v>27</v>
      </c>
      <c r="H655" s="130" t="s">
        <v>23</v>
      </c>
      <c r="I655" s="130">
        <v>3</v>
      </c>
      <c r="J655" s="148" t="str">
        <f>IF(I655=0,"",(VLOOKUP(I655,Cover!B$56:C$60,2,0)))</f>
        <v>Intermediate</v>
      </c>
      <c r="K655" s="15"/>
      <c r="L655" s="16"/>
      <c r="M655" s="121">
        <f>IF(J655="","",(VLOOKUP(H655,Cover!A$48:C$51,2,0)))</f>
        <v>0.5</v>
      </c>
      <c r="N655" s="119" t="str">
        <f t="shared" si="27"/>
        <v>PR.IP</v>
      </c>
    </row>
    <row r="656" spans="2:14" s="2" customFormat="1" ht="25.5" x14ac:dyDescent="0.25">
      <c r="B656" s="6">
        <v>652</v>
      </c>
      <c r="C656" s="130" t="s">
        <v>1310</v>
      </c>
      <c r="D656" s="14"/>
      <c r="E656" s="148"/>
      <c r="F656" s="13" t="s">
        <v>1341</v>
      </c>
      <c r="G656" s="14" t="s">
        <v>27</v>
      </c>
      <c r="H656" s="130" t="s">
        <v>23</v>
      </c>
      <c r="I656" s="130">
        <v>3</v>
      </c>
      <c r="J656" s="148" t="str">
        <f>IF(I656=0,"",(VLOOKUP(I656,Cover!B$56:C$60,2,0)))</f>
        <v>Intermediate</v>
      </c>
      <c r="K656" s="15"/>
      <c r="L656" s="16"/>
      <c r="M656" s="121">
        <f>IF(J656="","",(VLOOKUP(H656,Cover!A$48:C$51,2,0)))</f>
        <v>0.5</v>
      </c>
      <c r="N656" s="119" t="str">
        <f t="shared" si="27"/>
        <v>PR.IP</v>
      </c>
    </row>
    <row r="657" spans="2:14" s="2" customFormat="1" ht="25.5" x14ac:dyDescent="0.25">
      <c r="B657" s="6">
        <v>653</v>
      </c>
      <c r="C657" s="130" t="s">
        <v>1310</v>
      </c>
      <c r="D657" s="14"/>
      <c r="E657" s="148"/>
      <c r="F657" s="13" t="s">
        <v>1342</v>
      </c>
      <c r="G657" s="14" t="s">
        <v>27</v>
      </c>
      <c r="H657" s="130" t="s">
        <v>23</v>
      </c>
      <c r="I657" s="130">
        <v>3</v>
      </c>
      <c r="J657" s="148" t="str">
        <f>IF(I657=0,"",(VLOOKUP(I657,Cover!B$56:C$60,2,0)))</f>
        <v>Intermediate</v>
      </c>
      <c r="K657" s="15"/>
      <c r="L657" s="16"/>
      <c r="M657" s="121">
        <f>IF(J657="","",(VLOOKUP(H657,Cover!A$48:C$51,2,0)))</f>
        <v>0.5</v>
      </c>
      <c r="N657" s="119" t="str">
        <f t="shared" si="27"/>
        <v>PR.IP</v>
      </c>
    </row>
    <row r="658" spans="2:14" s="2" customFormat="1" ht="25.5" x14ac:dyDescent="0.25">
      <c r="B658" s="6">
        <v>654</v>
      </c>
      <c r="C658" s="130" t="s">
        <v>1310</v>
      </c>
      <c r="D658" s="14"/>
      <c r="E658" s="148"/>
      <c r="F658" s="13" t="s">
        <v>1343</v>
      </c>
      <c r="G658" s="14" t="s">
        <v>27</v>
      </c>
      <c r="H658" s="130" t="s">
        <v>23</v>
      </c>
      <c r="I658" s="130">
        <v>3</v>
      </c>
      <c r="J658" s="148" t="str">
        <f>IF(I658=0,"",(VLOOKUP(I658,Cover!B$56:C$60,2,0)))</f>
        <v>Intermediate</v>
      </c>
      <c r="K658" s="15"/>
      <c r="L658" s="16"/>
      <c r="M658" s="121">
        <f>IF(J658="","",(VLOOKUP(H658,Cover!A$48:C$51,2,0)))</f>
        <v>0.5</v>
      </c>
      <c r="N658" s="119" t="str">
        <f t="shared" si="27"/>
        <v>PR.IP</v>
      </c>
    </row>
    <row r="659" spans="2:14" s="2" customFormat="1" ht="25.5" x14ac:dyDescent="0.25">
      <c r="B659" s="6">
        <v>655</v>
      </c>
      <c r="C659" s="130" t="s">
        <v>1310</v>
      </c>
      <c r="D659" s="14"/>
      <c r="E659" s="148"/>
      <c r="F659" s="13" t="s">
        <v>605</v>
      </c>
      <c r="G659" s="14" t="s">
        <v>27</v>
      </c>
      <c r="H659" s="130" t="s">
        <v>23</v>
      </c>
      <c r="I659" s="130">
        <v>3</v>
      </c>
      <c r="J659" s="148" t="str">
        <f>IF(I659=0,"",(VLOOKUP(I659,Cover!B$56:C$60,2,0)))</f>
        <v>Intermediate</v>
      </c>
      <c r="K659" s="15"/>
      <c r="L659" s="16"/>
      <c r="M659" s="121">
        <f>IF(J659="","",(VLOOKUP(H659,Cover!A$48:C$51,2,0)))</f>
        <v>0.5</v>
      </c>
      <c r="N659" s="119" t="str">
        <f t="shared" si="27"/>
        <v>PR.IP</v>
      </c>
    </row>
    <row r="660" spans="2:14" s="2" customFormat="1" ht="12.75" x14ac:dyDescent="0.25">
      <c r="B660" s="6">
        <v>656</v>
      </c>
      <c r="C660" s="130" t="s">
        <v>1310</v>
      </c>
      <c r="D660" s="14"/>
      <c r="E660" s="148"/>
      <c r="F660" s="13" t="s">
        <v>1344</v>
      </c>
      <c r="G660" s="14" t="s">
        <v>27</v>
      </c>
      <c r="H660" s="130" t="s">
        <v>23</v>
      </c>
      <c r="I660" s="130">
        <v>3</v>
      </c>
      <c r="J660" s="148" t="str">
        <f>IF(I660=0,"",(VLOOKUP(I660,Cover!B$56:C$60,2,0)))</f>
        <v>Intermediate</v>
      </c>
      <c r="K660" s="15"/>
      <c r="L660" s="16"/>
      <c r="M660" s="121">
        <f>IF(J660="","",(VLOOKUP(H660,Cover!A$48:C$51,2,0)))</f>
        <v>0.5</v>
      </c>
      <c r="N660" s="119" t="str">
        <f t="shared" si="27"/>
        <v>PR.IP</v>
      </c>
    </row>
    <row r="661" spans="2:14" s="2" customFormat="1" ht="38.25" x14ac:dyDescent="0.25">
      <c r="B661" s="6">
        <v>657</v>
      </c>
      <c r="C661" s="130" t="s">
        <v>1310</v>
      </c>
      <c r="D661" s="14"/>
      <c r="E661" s="148"/>
      <c r="F661" s="13" t="s">
        <v>1345</v>
      </c>
      <c r="G661" s="14" t="s">
        <v>27</v>
      </c>
      <c r="H661" s="130" t="s">
        <v>23</v>
      </c>
      <c r="I661" s="130">
        <v>3</v>
      </c>
      <c r="J661" s="148" t="str">
        <f>IF(I661=0,"",(VLOOKUP(I661,Cover!B$56:C$60,2,0)))</f>
        <v>Intermediate</v>
      </c>
      <c r="K661" s="15"/>
      <c r="L661" s="16"/>
      <c r="M661" s="121">
        <f>IF(J661="","",(VLOOKUP(H661,Cover!A$48:C$51,2,0)))</f>
        <v>0.5</v>
      </c>
      <c r="N661" s="119" t="str">
        <f t="shared" si="27"/>
        <v>PR.IP</v>
      </c>
    </row>
    <row r="662" spans="2:14" s="2" customFormat="1" ht="25.5" x14ac:dyDescent="0.25">
      <c r="B662" s="6">
        <v>658</v>
      </c>
      <c r="C662" s="130" t="s">
        <v>1346</v>
      </c>
      <c r="D662" s="14"/>
      <c r="E662" s="148"/>
      <c r="F662" s="13" t="s">
        <v>1347</v>
      </c>
      <c r="G662" s="14" t="s">
        <v>57</v>
      </c>
      <c r="H662" s="130" t="s">
        <v>23</v>
      </c>
      <c r="I662" s="130">
        <v>3</v>
      </c>
      <c r="J662" s="148" t="str">
        <f>IF(I662=0,"",(VLOOKUP(I662,Cover!B$56:C$60,2,0)))</f>
        <v>Intermediate</v>
      </c>
      <c r="K662" s="15"/>
      <c r="L662" s="16"/>
      <c r="M662" s="121">
        <f>IF(J662="","",(VLOOKUP(H662,Cover!A$48:C$51,2,0)))</f>
        <v>0.5</v>
      </c>
      <c r="N662" s="119" t="str">
        <f t="shared" si="27"/>
        <v>RC.RP</v>
      </c>
    </row>
    <row r="663" spans="2:14" s="2" customFormat="1" ht="25.5" x14ac:dyDescent="0.25">
      <c r="B663" s="6">
        <v>659</v>
      </c>
      <c r="C663" s="130" t="s">
        <v>1346</v>
      </c>
      <c r="D663" s="14"/>
      <c r="E663" s="148"/>
      <c r="F663" s="13" t="s">
        <v>1348</v>
      </c>
      <c r="G663" s="14" t="s">
        <v>57</v>
      </c>
      <c r="H663" s="130" t="s">
        <v>23</v>
      </c>
      <c r="I663" s="130">
        <v>3</v>
      </c>
      <c r="J663" s="148" t="str">
        <f>IF(I663=0,"",(VLOOKUP(I663,Cover!B$56:C$60,2,0)))</f>
        <v>Intermediate</v>
      </c>
      <c r="K663" s="15"/>
      <c r="L663" s="16"/>
      <c r="M663" s="121">
        <f>IF(J663="","",(VLOOKUP(H663,Cover!A$48:C$51,2,0)))</f>
        <v>0.5</v>
      </c>
      <c r="N663" s="119" t="str">
        <f t="shared" si="27"/>
        <v>RC.RP</v>
      </c>
    </row>
    <row r="664" spans="2:14" s="2" customFormat="1" ht="25.5" x14ac:dyDescent="0.25">
      <c r="B664" s="6">
        <v>660</v>
      </c>
      <c r="C664" s="130" t="s">
        <v>1346</v>
      </c>
      <c r="D664" s="14"/>
      <c r="E664" s="148"/>
      <c r="F664" s="13" t="s">
        <v>1349</v>
      </c>
      <c r="G664" s="14" t="s">
        <v>57</v>
      </c>
      <c r="H664" s="130" t="s">
        <v>23</v>
      </c>
      <c r="I664" s="130">
        <v>3</v>
      </c>
      <c r="J664" s="148" t="str">
        <f>IF(I664=0,"",(VLOOKUP(I664,Cover!B$56:C$60,2,0)))</f>
        <v>Intermediate</v>
      </c>
      <c r="K664" s="15"/>
      <c r="L664" s="16"/>
      <c r="M664" s="121">
        <f>IF(J664="","",(VLOOKUP(H664,Cover!A$48:C$51,2,0)))</f>
        <v>0.5</v>
      </c>
      <c r="N664" s="119" t="str">
        <f t="shared" si="27"/>
        <v>RC.RP</v>
      </c>
    </row>
    <row r="665" spans="2:14" s="2" customFormat="1" ht="25.5" x14ac:dyDescent="0.25">
      <c r="B665" s="6">
        <v>661</v>
      </c>
      <c r="C665" s="130" t="s">
        <v>1346</v>
      </c>
      <c r="D665" s="14"/>
      <c r="E665" s="148"/>
      <c r="F665" s="13" t="s">
        <v>1350</v>
      </c>
      <c r="G665" s="14" t="s">
        <v>57</v>
      </c>
      <c r="H665" s="130" t="s">
        <v>23</v>
      </c>
      <c r="I665" s="130">
        <v>3</v>
      </c>
      <c r="J665" s="148" t="str">
        <f>IF(I665=0,"",(VLOOKUP(I665,Cover!B$56:C$60,2,0)))</f>
        <v>Intermediate</v>
      </c>
      <c r="K665" s="15"/>
      <c r="L665" s="16"/>
      <c r="M665" s="121">
        <f>IF(J665="","",(VLOOKUP(H665,Cover!A$48:C$51,2,0)))</f>
        <v>0.5</v>
      </c>
      <c r="N665" s="119" t="str">
        <f t="shared" si="27"/>
        <v>RC.RP</v>
      </c>
    </row>
    <row r="666" spans="2:14" s="2" customFormat="1" ht="12.75" x14ac:dyDescent="0.25">
      <c r="B666" s="6">
        <v>662</v>
      </c>
      <c r="C666" s="130" t="s">
        <v>1346</v>
      </c>
      <c r="D666" s="14"/>
      <c r="E666" s="148"/>
      <c r="F666" s="13" t="s">
        <v>1351</v>
      </c>
      <c r="G666" s="14" t="s">
        <v>57</v>
      </c>
      <c r="H666" s="130" t="s">
        <v>23</v>
      </c>
      <c r="I666" s="130">
        <v>3</v>
      </c>
      <c r="J666" s="148" t="str">
        <f>IF(I666=0,"",(VLOOKUP(I666,Cover!B$56:C$60,2,0)))</f>
        <v>Intermediate</v>
      </c>
      <c r="K666" s="15"/>
      <c r="L666" s="16"/>
      <c r="M666" s="121">
        <f>IF(J666="","",(VLOOKUP(H666,Cover!A$48:C$51,2,0)))</f>
        <v>0.5</v>
      </c>
      <c r="N666" s="119" t="str">
        <f t="shared" si="27"/>
        <v>RC.RP</v>
      </c>
    </row>
    <row r="667" spans="2:14" s="2" customFormat="1" ht="38.25" x14ac:dyDescent="0.25">
      <c r="B667" s="6">
        <v>663</v>
      </c>
      <c r="C667" s="130" t="s">
        <v>1346</v>
      </c>
      <c r="D667" s="14"/>
      <c r="E667" s="148"/>
      <c r="F667" s="13" t="s">
        <v>1352</v>
      </c>
      <c r="G667" s="14" t="s">
        <v>57</v>
      </c>
      <c r="H667" s="130" t="s">
        <v>23</v>
      </c>
      <c r="I667" s="130">
        <v>3</v>
      </c>
      <c r="J667" s="148" t="str">
        <f>IF(I667=0,"",(VLOOKUP(I667,Cover!B$56:C$60,2,0)))</f>
        <v>Intermediate</v>
      </c>
      <c r="K667" s="15"/>
      <c r="L667" s="16"/>
      <c r="M667" s="121">
        <f>IF(J667="","",(VLOOKUP(H667,Cover!A$48:C$51,2,0)))</f>
        <v>0.5</v>
      </c>
      <c r="N667" s="119" t="str">
        <f t="shared" si="27"/>
        <v>RC.RP</v>
      </c>
    </row>
    <row r="668" spans="2:14" s="2" customFormat="1" ht="25.5" x14ac:dyDescent="0.25">
      <c r="B668" s="6">
        <v>664</v>
      </c>
      <c r="C668" s="130" t="s">
        <v>1346</v>
      </c>
      <c r="D668" s="14"/>
      <c r="E668" s="148"/>
      <c r="F668" s="13" t="s">
        <v>1353</v>
      </c>
      <c r="G668" s="14" t="s">
        <v>57</v>
      </c>
      <c r="H668" s="130" t="s">
        <v>23</v>
      </c>
      <c r="I668" s="130">
        <v>3</v>
      </c>
      <c r="J668" s="148" t="str">
        <f>IF(I668=0,"",(VLOOKUP(I668,Cover!B$56:C$60,2,0)))</f>
        <v>Intermediate</v>
      </c>
      <c r="K668" s="15"/>
      <c r="L668" s="16"/>
      <c r="M668" s="121">
        <f>IF(J668="","",(VLOOKUP(H668,Cover!A$48:C$51,2,0)))</f>
        <v>0.5</v>
      </c>
      <c r="N668" s="119" t="str">
        <f t="shared" si="27"/>
        <v>RC.RP</v>
      </c>
    </row>
    <row r="669" spans="2:14" s="2" customFormat="1" ht="25.5" x14ac:dyDescent="0.25">
      <c r="B669" s="6">
        <v>665</v>
      </c>
      <c r="C669" s="130" t="s">
        <v>1346</v>
      </c>
      <c r="D669" s="14"/>
      <c r="E669" s="148"/>
      <c r="F669" s="13" t="s">
        <v>1354</v>
      </c>
      <c r="G669" s="14" t="s">
        <v>57</v>
      </c>
      <c r="H669" s="130" t="s">
        <v>23</v>
      </c>
      <c r="I669" s="130">
        <v>3</v>
      </c>
      <c r="J669" s="148" t="str">
        <f>IF(I669=0,"",(VLOOKUP(I669,Cover!B$56:C$60,2,0)))</f>
        <v>Intermediate</v>
      </c>
      <c r="K669" s="15"/>
      <c r="L669" s="16"/>
      <c r="M669" s="121">
        <f>IF(J669="","",(VLOOKUP(H669,Cover!A$48:C$51,2,0)))</f>
        <v>0.5</v>
      </c>
      <c r="N669" s="119" t="str">
        <f t="shared" si="27"/>
        <v>RC.RP</v>
      </c>
    </row>
    <row r="670" spans="2:14" s="2" customFormat="1" ht="25.5" x14ac:dyDescent="0.25">
      <c r="B670" s="6">
        <v>666</v>
      </c>
      <c r="C670" s="130" t="s">
        <v>1346</v>
      </c>
      <c r="D670" s="14"/>
      <c r="E670" s="148"/>
      <c r="F670" s="13" t="s">
        <v>1355</v>
      </c>
      <c r="G670" s="14" t="s">
        <v>57</v>
      </c>
      <c r="H670" s="130" t="s">
        <v>23</v>
      </c>
      <c r="I670" s="130">
        <v>3</v>
      </c>
      <c r="J670" s="148" t="str">
        <f>IF(I670=0,"",(VLOOKUP(I670,Cover!B$56:C$60,2,0)))</f>
        <v>Intermediate</v>
      </c>
      <c r="K670" s="15"/>
      <c r="L670" s="16"/>
      <c r="M670" s="121">
        <f>IF(J670="","",(VLOOKUP(H670,Cover!A$48:C$51,2,0)))</f>
        <v>0.5</v>
      </c>
      <c r="N670" s="119" t="str">
        <f t="shared" si="27"/>
        <v>RC.RP</v>
      </c>
    </row>
    <row r="671" spans="2:14" s="2" customFormat="1" ht="25.5" x14ac:dyDescent="0.25">
      <c r="B671" s="6">
        <v>667</v>
      </c>
      <c r="C671" s="130" t="s">
        <v>1346</v>
      </c>
      <c r="D671" s="14"/>
      <c r="E671" s="148"/>
      <c r="F671" s="13" t="s">
        <v>1356</v>
      </c>
      <c r="G671" s="14" t="s">
        <v>57</v>
      </c>
      <c r="H671" s="130" t="s">
        <v>23</v>
      </c>
      <c r="I671" s="130">
        <v>3</v>
      </c>
      <c r="J671" s="148" t="str">
        <f>IF(I671=0,"",(VLOOKUP(I671,Cover!B$56:C$60,2,0)))</f>
        <v>Intermediate</v>
      </c>
      <c r="K671" s="15"/>
      <c r="L671" s="16"/>
      <c r="M671" s="121">
        <f>IF(J671="","",(VLOOKUP(H671,Cover!A$48:C$51,2,0)))</f>
        <v>0.5</v>
      </c>
      <c r="N671" s="119" t="str">
        <f t="shared" si="27"/>
        <v>RC.RP</v>
      </c>
    </row>
    <row r="672" spans="2:14" s="2" customFormat="1" ht="38.25" x14ac:dyDescent="0.25">
      <c r="B672" s="6">
        <v>668</v>
      </c>
      <c r="C672" s="130" t="s">
        <v>1346</v>
      </c>
      <c r="D672" s="14"/>
      <c r="E672" s="148"/>
      <c r="F672" s="13" t="s">
        <v>610</v>
      </c>
      <c r="G672" s="14" t="s">
        <v>57</v>
      </c>
      <c r="H672" s="130" t="s">
        <v>23</v>
      </c>
      <c r="I672" s="130">
        <v>3</v>
      </c>
      <c r="J672" s="148" t="str">
        <f>IF(I672=0,"",(VLOOKUP(I672,Cover!B$56:C$60,2,0)))</f>
        <v>Intermediate</v>
      </c>
      <c r="K672" s="15"/>
      <c r="L672" s="16"/>
      <c r="M672" s="121">
        <f>IF(J672="","",(VLOOKUP(H672,Cover!A$48:C$51,2,0)))</f>
        <v>0.5</v>
      </c>
      <c r="N672" s="119" t="str">
        <f t="shared" si="27"/>
        <v>RC.RP</v>
      </c>
    </row>
    <row r="673" spans="2:14" s="2" customFormat="1" ht="25.5" x14ac:dyDescent="0.25">
      <c r="B673" s="6">
        <v>669</v>
      </c>
      <c r="C673" s="130" t="s">
        <v>1346</v>
      </c>
      <c r="D673" s="14"/>
      <c r="E673" s="148"/>
      <c r="F673" s="13" t="s">
        <v>1357</v>
      </c>
      <c r="G673" s="14" t="s">
        <v>57</v>
      </c>
      <c r="H673" s="130" t="s">
        <v>23</v>
      </c>
      <c r="I673" s="130">
        <v>3</v>
      </c>
      <c r="J673" s="148" t="str">
        <f>IF(I673=0,"",(VLOOKUP(I673,Cover!B$56:C$60,2,0)))</f>
        <v>Intermediate</v>
      </c>
      <c r="K673" s="15"/>
      <c r="L673" s="16"/>
      <c r="M673" s="121">
        <f>IF(J673="","",(VLOOKUP(H673,Cover!A$48:C$51,2,0)))</f>
        <v>0.5</v>
      </c>
      <c r="N673" s="119" t="str">
        <f t="shared" si="27"/>
        <v>RC.RP</v>
      </c>
    </row>
    <row r="674" spans="2:14" s="2" customFormat="1" ht="38.25" x14ac:dyDescent="0.25">
      <c r="B674" s="6">
        <v>670</v>
      </c>
      <c r="C674" s="130" t="s">
        <v>1346</v>
      </c>
      <c r="D674" s="14"/>
      <c r="E674" s="148"/>
      <c r="F674" s="13" t="s">
        <v>1358</v>
      </c>
      <c r="G674" s="14" t="s">
        <v>57</v>
      </c>
      <c r="H674" s="130" t="s">
        <v>23</v>
      </c>
      <c r="I674" s="130">
        <v>3</v>
      </c>
      <c r="J674" s="148" t="str">
        <f>IF(I674=0,"",(VLOOKUP(I674,Cover!B$56:C$60,2,0)))</f>
        <v>Intermediate</v>
      </c>
      <c r="K674" s="15"/>
      <c r="L674" s="16"/>
      <c r="M674" s="121">
        <f>IF(J674="","",(VLOOKUP(H674,Cover!A$48:C$51,2,0)))</f>
        <v>0.5</v>
      </c>
      <c r="N674" s="119" t="str">
        <f t="shared" si="27"/>
        <v>RC.RP</v>
      </c>
    </row>
    <row r="675" spans="2:14" s="2" customFormat="1" ht="25.5" x14ac:dyDescent="0.25">
      <c r="B675" s="6">
        <v>671</v>
      </c>
      <c r="C675" s="130" t="s">
        <v>1346</v>
      </c>
      <c r="D675" s="14"/>
      <c r="E675" s="148"/>
      <c r="F675" s="13" t="s">
        <v>1359</v>
      </c>
      <c r="G675" s="14" t="s">
        <v>57</v>
      </c>
      <c r="H675" s="130" t="s">
        <v>23</v>
      </c>
      <c r="I675" s="130">
        <v>3</v>
      </c>
      <c r="J675" s="148" t="str">
        <f>IF(I675=0,"",(VLOOKUP(I675,Cover!B$56:C$60,2,0)))</f>
        <v>Intermediate</v>
      </c>
      <c r="K675" s="15"/>
      <c r="L675" s="16"/>
      <c r="M675" s="121">
        <f>IF(J675="","",(VLOOKUP(H675,Cover!A$48:C$51,2,0)))</f>
        <v>0.5</v>
      </c>
      <c r="N675" s="119" t="str">
        <f t="shared" si="27"/>
        <v>RC.RP</v>
      </c>
    </row>
    <row r="676" spans="2:14" s="2" customFormat="1" ht="25.5" x14ac:dyDescent="0.25">
      <c r="B676" s="6">
        <v>672</v>
      </c>
      <c r="C676" s="130" t="s">
        <v>1346</v>
      </c>
      <c r="D676" s="14"/>
      <c r="E676" s="148"/>
      <c r="F676" s="13" t="s">
        <v>1360</v>
      </c>
      <c r="G676" s="14" t="s">
        <v>57</v>
      </c>
      <c r="H676" s="130" t="s">
        <v>23</v>
      </c>
      <c r="I676" s="130">
        <v>3</v>
      </c>
      <c r="J676" s="148" t="str">
        <f>IF(I676=0,"",(VLOOKUP(I676,Cover!B$56:C$60,2,0)))</f>
        <v>Intermediate</v>
      </c>
      <c r="K676" s="15"/>
      <c r="L676" s="16"/>
      <c r="M676" s="121">
        <f>IF(J676="","",(VLOOKUP(H676,Cover!A$48:C$51,2,0)))</f>
        <v>0.5</v>
      </c>
      <c r="N676" s="119" t="str">
        <f t="shared" si="27"/>
        <v>RC.RP</v>
      </c>
    </row>
    <row r="677" spans="2:14" s="2" customFormat="1" ht="25.5" x14ac:dyDescent="0.25">
      <c r="B677" s="6">
        <v>673</v>
      </c>
      <c r="C677" s="130" t="s">
        <v>1346</v>
      </c>
      <c r="D677" s="14"/>
      <c r="E677" s="148"/>
      <c r="F677" s="13" t="s">
        <v>1361</v>
      </c>
      <c r="G677" s="14" t="s">
        <v>57</v>
      </c>
      <c r="H677" s="130" t="s">
        <v>23</v>
      </c>
      <c r="I677" s="130">
        <v>3</v>
      </c>
      <c r="J677" s="148" t="str">
        <f>IF(I677=0,"",(VLOOKUP(I677,Cover!B$56:C$60,2,0)))</f>
        <v>Intermediate</v>
      </c>
      <c r="K677" s="15"/>
      <c r="L677" s="16"/>
      <c r="M677" s="121">
        <f>IF(J677="","",(VLOOKUP(H677,Cover!A$48:C$51,2,0)))</f>
        <v>0.5</v>
      </c>
      <c r="N677" s="119" t="str">
        <f t="shared" si="27"/>
        <v>RC.RP</v>
      </c>
    </row>
    <row r="678" spans="2:14" s="2" customFormat="1" ht="25.5" x14ac:dyDescent="0.25">
      <c r="B678" s="6">
        <v>674</v>
      </c>
      <c r="C678" s="130" t="s">
        <v>1346</v>
      </c>
      <c r="D678" s="14"/>
      <c r="E678" s="148"/>
      <c r="F678" s="13" t="s">
        <v>1362</v>
      </c>
      <c r="G678" s="14" t="s">
        <v>57</v>
      </c>
      <c r="H678" s="130" t="s">
        <v>23</v>
      </c>
      <c r="I678" s="130">
        <v>3</v>
      </c>
      <c r="J678" s="148" t="str">
        <f>IF(I678=0,"",(VLOOKUP(I678,Cover!B$56:C$60,2,0)))</f>
        <v>Intermediate</v>
      </c>
      <c r="K678" s="15"/>
      <c r="L678" s="16"/>
      <c r="M678" s="121">
        <f>IF(J678="","",(VLOOKUP(H678,Cover!A$48:C$51,2,0)))</f>
        <v>0.5</v>
      </c>
      <c r="N678" s="119" t="str">
        <f t="shared" ref="N678:N741" si="28">IF(H678="Not_Applicable","",G678)</f>
        <v>RC.RP</v>
      </c>
    </row>
    <row r="679" spans="2:14" s="2" customFormat="1" ht="25.5" x14ac:dyDescent="0.25">
      <c r="B679" s="6">
        <v>675</v>
      </c>
      <c r="C679" s="130" t="s">
        <v>1346</v>
      </c>
      <c r="D679" s="14"/>
      <c r="E679" s="148"/>
      <c r="F679" s="13" t="s">
        <v>611</v>
      </c>
      <c r="G679" s="14" t="s">
        <v>57</v>
      </c>
      <c r="H679" s="130" t="s">
        <v>23</v>
      </c>
      <c r="I679" s="130">
        <v>3</v>
      </c>
      <c r="J679" s="148" t="str">
        <f>IF(I679=0,"",(VLOOKUP(I679,Cover!B$56:C$60,2,0)))</f>
        <v>Intermediate</v>
      </c>
      <c r="K679" s="15"/>
      <c r="L679" s="16"/>
      <c r="M679" s="121">
        <f>IF(J679="","",(VLOOKUP(H679,Cover!A$48:C$51,2,0)))</f>
        <v>0.5</v>
      </c>
      <c r="N679" s="119" t="str">
        <f t="shared" si="28"/>
        <v>RC.RP</v>
      </c>
    </row>
    <row r="680" spans="2:14" s="2" customFormat="1" ht="51" x14ac:dyDescent="0.25">
      <c r="B680" s="6">
        <v>676</v>
      </c>
      <c r="C680" s="130" t="s">
        <v>1346</v>
      </c>
      <c r="D680" s="14"/>
      <c r="E680" s="148"/>
      <c r="F680" s="13" t="s">
        <v>1363</v>
      </c>
      <c r="G680" s="14" t="s">
        <v>57</v>
      </c>
      <c r="H680" s="130" t="s">
        <v>23</v>
      </c>
      <c r="I680" s="130">
        <v>3</v>
      </c>
      <c r="J680" s="148" t="str">
        <f>IF(I680=0,"",(VLOOKUP(I680,Cover!B$56:C$60,2,0)))</f>
        <v>Intermediate</v>
      </c>
      <c r="K680" s="15"/>
      <c r="L680" s="16"/>
      <c r="M680" s="121">
        <f>IF(J680="","",(VLOOKUP(H680,Cover!A$48:C$51,2,0)))</f>
        <v>0.5</v>
      </c>
      <c r="N680" s="119" t="str">
        <f t="shared" si="28"/>
        <v>RC.RP</v>
      </c>
    </row>
    <row r="681" spans="2:14" s="2" customFormat="1" ht="25.5" x14ac:dyDescent="0.25">
      <c r="B681" s="6">
        <v>677</v>
      </c>
      <c r="C681" s="130" t="s">
        <v>1346</v>
      </c>
      <c r="D681" s="14"/>
      <c r="E681" s="148"/>
      <c r="F681" s="13" t="s">
        <v>612</v>
      </c>
      <c r="G681" s="14" t="s">
        <v>57</v>
      </c>
      <c r="H681" s="130" t="s">
        <v>23</v>
      </c>
      <c r="I681" s="130">
        <v>3</v>
      </c>
      <c r="J681" s="148" t="str">
        <f>IF(I681=0,"",(VLOOKUP(I681,Cover!B$56:C$60,2,0)))</f>
        <v>Intermediate</v>
      </c>
      <c r="K681" s="15"/>
      <c r="L681" s="16"/>
      <c r="M681" s="121">
        <f>IF(J681="","",(VLOOKUP(H681,Cover!A$48:C$51,2,0)))</f>
        <v>0.5</v>
      </c>
      <c r="N681" s="119" t="str">
        <f t="shared" si="28"/>
        <v>RC.RP</v>
      </c>
    </row>
    <row r="682" spans="2:14" s="2" customFormat="1" ht="25.5" x14ac:dyDescent="0.25">
      <c r="B682" s="6">
        <v>678</v>
      </c>
      <c r="C682" s="130" t="s">
        <v>1346</v>
      </c>
      <c r="D682" s="14"/>
      <c r="E682" s="148"/>
      <c r="F682" s="13" t="s">
        <v>1364</v>
      </c>
      <c r="G682" s="14" t="s">
        <v>57</v>
      </c>
      <c r="H682" s="130" t="s">
        <v>23</v>
      </c>
      <c r="I682" s="130">
        <v>3</v>
      </c>
      <c r="J682" s="148" t="str">
        <f>IF(I682=0,"",(VLOOKUP(I682,Cover!B$56:C$60,2,0)))</f>
        <v>Intermediate</v>
      </c>
      <c r="K682" s="15"/>
      <c r="L682" s="16"/>
      <c r="M682" s="121">
        <f>IF(J682="","",(VLOOKUP(H682,Cover!A$48:C$51,2,0)))</f>
        <v>0.5</v>
      </c>
      <c r="N682" s="119" t="str">
        <f t="shared" si="28"/>
        <v>RC.RP</v>
      </c>
    </row>
    <row r="683" spans="2:14" s="2" customFormat="1" ht="25.5" x14ac:dyDescent="0.25">
      <c r="B683" s="6">
        <v>679</v>
      </c>
      <c r="C683" s="130" t="s">
        <v>1346</v>
      </c>
      <c r="D683" s="14"/>
      <c r="E683" s="148"/>
      <c r="F683" s="13" t="s">
        <v>1365</v>
      </c>
      <c r="G683" s="14" t="s">
        <v>57</v>
      </c>
      <c r="H683" s="130" t="s">
        <v>23</v>
      </c>
      <c r="I683" s="130">
        <v>3</v>
      </c>
      <c r="J683" s="148" t="str">
        <f>IF(I683=0,"",(VLOOKUP(I683,Cover!B$56:C$60,2,0)))</f>
        <v>Intermediate</v>
      </c>
      <c r="K683" s="15"/>
      <c r="L683" s="16"/>
      <c r="M683" s="121">
        <f>IF(J683="","",(VLOOKUP(H683,Cover!A$48:C$51,2,0)))</f>
        <v>0.5</v>
      </c>
      <c r="N683" s="119" t="str">
        <f t="shared" si="28"/>
        <v>RC.RP</v>
      </c>
    </row>
    <row r="684" spans="2:14" s="2" customFormat="1" ht="25.5" x14ac:dyDescent="0.25">
      <c r="B684" s="6">
        <v>680</v>
      </c>
      <c r="C684" s="130" t="s">
        <v>1346</v>
      </c>
      <c r="D684" s="14"/>
      <c r="E684" s="148"/>
      <c r="F684" s="13" t="s">
        <v>1366</v>
      </c>
      <c r="G684" s="14" t="s">
        <v>57</v>
      </c>
      <c r="H684" s="130" t="s">
        <v>23</v>
      </c>
      <c r="I684" s="130">
        <v>3</v>
      </c>
      <c r="J684" s="148" t="str">
        <f>IF(I684=0,"",(VLOOKUP(I684,Cover!B$56:C$60,2,0)))</f>
        <v>Intermediate</v>
      </c>
      <c r="K684" s="15"/>
      <c r="L684" s="16"/>
      <c r="M684" s="121">
        <f>IF(J684="","",(VLOOKUP(H684,Cover!A$48:C$51,2,0)))</f>
        <v>0.5</v>
      </c>
      <c r="N684" s="119" t="str">
        <f t="shared" si="28"/>
        <v>RC.RP</v>
      </c>
    </row>
    <row r="685" spans="2:14" s="2" customFormat="1" ht="25.5" x14ac:dyDescent="0.25">
      <c r="B685" s="6">
        <v>681</v>
      </c>
      <c r="C685" s="130" t="s">
        <v>1346</v>
      </c>
      <c r="D685" s="14"/>
      <c r="E685" s="148"/>
      <c r="F685" s="13" t="s">
        <v>1367</v>
      </c>
      <c r="G685" s="14" t="s">
        <v>57</v>
      </c>
      <c r="H685" s="130" t="s">
        <v>23</v>
      </c>
      <c r="I685" s="130">
        <v>3</v>
      </c>
      <c r="J685" s="148" t="str">
        <f>IF(I685=0,"",(VLOOKUP(I685,Cover!B$56:C$60,2,0)))</f>
        <v>Intermediate</v>
      </c>
      <c r="K685" s="15"/>
      <c r="L685" s="16"/>
      <c r="M685" s="121">
        <f>IF(J685="","",(VLOOKUP(H685,Cover!A$48:C$51,2,0)))</f>
        <v>0.5</v>
      </c>
      <c r="N685" s="119" t="str">
        <f t="shared" si="28"/>
        <v>RC.RP</v>
      </c>
    </row>
    <row r="686" spans="2:14" s="2" customFormat="1" ht="25.5" x14ac:dyDescent="0.25">
      <c r="B686" s="6">
        <v>682</v>
      </c>
      <c r="C686" s="130" t="s">
        <v>1346</v>
      </c>
      <c r="D686" s="14"/>
      <c r="E686" s="148"/>
      <c r="F686" s="13" t="s">
        <v>1368</v>
      </c>
      <c r="G686" s="14" t="s">
        <v>57</v>
      </c>
      <c r="H686" s="130" t="s">
        <v>23</v>
      </c>
      <c r="I686" s="130">
        <v>3</v>
      </c>
      <c r="J686" s="148" t="str">
        <f>IF(I686=0,"",(VLOOKUP(I686,Cover!B$56:C$60,2,0)))</f>
        <v>Intermediate</v>
      </c>
      <c r="K686" s="15"/>
      <c r="L686" s="16"/>
      <c r="M686" s="121">
        <f>IF(J686="","",(VLOOKUP(H686,Cover!A$48:C$51,2,0)))</f>
        <v>0.5</v>
      </c>
      <c r="N686" s="119" t="str">
        <f t="shared" si="28"/>
        <v>RC.RP</v>
      </c>
    </row>
    <row r="687" spans="2:14" s="2" customFormat="1" ht="38.25" x14ac:dyDescent="0.25">
      <c r="B687" s="6">
        <v>683</v>
      </c>
      <c r="C687" s="130" t="s">
        <v>1346</v>
      </c>
      <c r="D687" s="14"/>
      <c r="E687" s="148"/>
      <c r="F687" s="13" t="s">
        <v>1369</v>
      </c>
      <c r="G687" s="14" t="s">
        <v>57</v>
      </c>
      <c r="H687" s="130" t="s">
        <v>23</v>
      </c>
      <c r="I687" s="130">
        <v>3</v>
      </c>
      <c r="J687" s="148" t="str">
        <f>IF(I687=0,"",(VLOOKUP(I687,Cover!B$56:C$60,2,0)))</f>
        <v>Intermediate</v>
      </c>
      <c r="K687" s="15"/>
      <c r="L687" s="16"/>
      <c r="M687" s="121">
        <f>IF(J687="","",(VLOOKUP(H687,Cover!A$48:C$51,2,0)))</f>
        <v>0.5</v>
      </c>
      <c r="N687" s="119" t="str">
        <f t="shared" si="28"/>
        <v>RC.RP</v>
      </c>
    </row>
    <row r="688" spans="2:14" s="2" customFormat="1" ht="25.5" x14ac:dyDescent="0.25">
      <c r="B688" s="6">
        <v>684</v>
      </c>
      <c r="C688" s="130" t="s">
        <v>1346</v>
      </c>
      <c r="D688" s="14"/>
      <c r="E688" s="148"/>
      <c r="F688" s="13" t="s">
        <v>613</v>
      </c>
      <c r="G688" s="14" t="s">
        <v>57</v>
      </c>
      <c r="H688" s="130" t="s">
        <v>23</v>
      </c>
      <c r="I688" s="130">
        <v>3</v>
      </c>
      <c r="J688" s="148" t="str">
        <f>IF(I688=0,"",(VLOOKUP(I688,Cover!B$56:C$60,2,0)))</f>
        <v>Intermediate</v>
      </c>
      <c r="K688" s="15"/>
      <c r="L688" s="16"/>
      <c r="M688" s="121">
        <f>IF(J688="","",(VLOOKUP(H688,Cover!A$48:C$51,2,0)))</f>
        <v>0.5</v>
      </c>
      <c r="N688" s="119" t="str">
        <f t="shared" si="28"/>
        <v>RC.RP</v>
      </c>
    </row>
    <row r="689" spans="2:14" s="2" customFormat="1" ht="12.75" x14ac:dyDescent="0.25">
      <c r="B689" s="6">
        <v>685</v>
      </c>
      <c r="C689" s="130" t="s">
        <v>1346</v>
      </c>
      <c r="D689" s="14"/>
      <c r="E689" s="148"/>
      <c r="F689" s="13" t="s">
        <v>1370</v>
      </c>
      <c r="G689" s="14" t="s">
        <v>57</v>
      </c>
      <c r="H689" s="130" t="s">
        <v>23</v>
      </c>
      <c r="I689" s="130">
        <v>3</v>
      </c>
      <c r="J689" s="148" t="str">
        <f>IF(I689=0,"",(VLOOKUP(I689,Cover!B$56:C$60,2,0)))</f>
        <v>Intermediate</v>
      </c>
      <c r="K689" s="15"/>
      <c r="L689" s="16"/>
      <c r="M689" s="121">
        <f>IF(J689="","",(VLOOKUP(H689,Cover!A$48:C$51,2,0)))</f>
        <v>0.5</v>
      </c>
      <c r="N689" s="119" t="str">
        <f t="shared" si="28"/>
        <v>RC.RP</v>
      </c>
    </row>
    <row r="690" spans="2:14" s="2" customFormat="1" ht="38.25" x14ac:dyDescent="0.25">
      <c r="B690" s="6">
        <v>686</v>
      </c>
      <c r="C690" s="130" t="s">
        <v>1346</v>
      </c>
      <c r="D690" s="14"/>
      <c r="E690" s="148"/>
      <c r="F690" s="13" t="s">
        <v>1371</v>
      </c>
      <c r="G690" s="14" t="s">
        <v>57</v>
      </c>
      <c r="H690" s="130" t="s">
        <v>23</v>
      </c>
      <c r="I690" s="130">
        <v>3</v>
      </c>
      <c r="J690" s="148" t="str">
        <f>IF(I690=0,"",(VLOOKUP(I690,Cover!B$56:C$60,2,0)))</f>
        <v>Intermediate</v>
      </c>
      <c r="K690" s="15"/>
      <c r="L690" s="16"/>
      <c r="M690" s="121">
        <f>IF(J690="","",(VLOOKUP(H690,Cover!A$48:C$51,2,0)))</f>
        <v>0.5</v>
      </c>
      <c r="N690" s="119" t="str">
        <f t="shared" si="28"/>
        <v>RC.RP</v>
      </c>
    </row>
    <row r="691" spans="2:14" s="2" customFormat="1" ht="25.5" x14ac:dyDescent="0.25">
      <c r="B691" s="6">
        <v>687</v>
      </c>
      <c r="C691" s="130" t="s">
        <v>1346</v>
      </c>
      <c r="D691" s="14"/>
      <c r="E691" s="148"/>
      <c r="F691" s="13" t="s">
        <v>1372</v>
      </c>
      <c r="G691" s="14" t="s">
        <v>57</v>
      </c>
      <c r="H691" s="130" t="s">
        <v>23</v>
      </c>
      <c r="I691" s="130">
        <v>3</v>
      </c>
      <c r="J691" s="148" t="str">
        <f>IF(I691=0,"",(VLOOKUP(I691,Cover!B$56:C$60,2,0)))</f>
        <v>Intermediate</v>
      </c>
      <c r="K691" s="15"/>
      <c r="L691" s="16"/>
      <c r="M691" s="121">
        <f>IF(J691="","",(VLOOKUP(H691,Cover!A$48:C$51,2,0)))</f>
        <v>0.5</v>
      </c>
      <c r="N691" s="119" t="str">
        <f t="shared" si="28"/>
        <v>RC.RP</v>
      </c>
    </row>
    <row r="692" spans="2:14" s="2" customFormat="1" ht="12.75" x14ac:dyDescent="0.25">
      <c r="B692" s="6">
        <v>688</v>
      </c>
      <c r="C692" s="130" t="s">
        <v>1346</v>
      </c>
      <c r="D692" s="14"/>
      <c r="E692" s="148"/>
      <c r="F692" s="13" t="s">
        <v>614</v>
      </c>
      <c r="G692" s="14" t="s">
        <v>57</v>
      </c>
      <c r="H692" s="130" t="s">
        <v>23</v>
      </c>
      <c r="I692" s="130">
        <v>3</v>
      </c>
      <c r="J692" s="148" t="str">
        <f>IF(I692=0,"",(VLOOKUP(I692,Cover!B$56:C$60,2,0)))</f>
        <v>Intermediate</v>
      </c>
      <c r="K692" s="15"/>
      <c r="L692" s="16"/>
      <c r="M692" s="121">
        <f>IF(J692="","",(VLOOKUP(H692,Cover!A$48:C$51,2,0)))</f>
        <v>0.5</v>
      </c>
      <c r="N692" s="119" t="str">
        <f t="shared" si="28"/>
        <v>RC.RP</v>
      </c>
    </row>
    <row r="693" spans="2:14" s="2" customFormat="1" ht="25.5" x14ac:dyDescent="0.25">
      <c r="B693" s="6">
        <v>689</v>
      </c>
      <c r="C693" s="130" t="s">
        <v>1346</v>
      </c>
      <c r="D693" s="14"/>
      <c r="E693" s="148"/>
      <c r="F693" s="13" t="s">
        <v>1373</v>
      </c>
      <c r="G693" s="14" t="s">
        <v>57</v>
      </c>
      <c r="H693" s="130" t="s">
        <v>23</v>
      </c>
      <c r="I693" s="130">
        <v>3</v>
      </c>
      <c r="J693" s="148" t="str">
        <f>IF(I693=0,"",(VLOOKUP(I693,Cover!B$56:C$60,2,0)))</f>
        <v>Intermediate</v>
      </c>
      <c r="K693" s="15"/>
      <c r="L693" s="16"/>
      <c r="M693" s="121">
        <f>IF(J693="","",(VLOOKUP(H693,Cover!A$48:C$51,2,0)))</f>
        <v>0.5</v>
      </c>
      <c r="N693" s="119" t="str">
        <f t="shared" si="28"/>
        <v>RC.RP</v>
      </c>
    </row>
    <row r="694" spans="2:14" s="2" customFormat="1" ht="25.5" x14ac:dyDescent="0.25">
      <c r="B694" s="6">
        <v>690</v>
      </c>
      <c r="C694" s="130" t="s">
        <v>1346</v>
      </c>
      <c r="D694" s="14"/>
      <c r="E694" s="148"/>
      <c r="F694" s="13" t="s">
        <v>1374</v>
      </c>
      <c r="G694" s="14" t="s">
        <v>57</v>
      </c>
      <c r="H694" s="130" t="s">
        <v>23</v>
      </c>
      <c r="I694" s="130">
        <v>3</v>
      </c>
      <c r="J694" s="148" t="str">
        <f>IF(I694=0,"",(VLOOKUP(I694,Cover!B$56:C$60,2,0)))</f>
        <v>Intermediate</v>
      </c>
      <c r="K694" s="15"/>
      <c r="L694" s="16"/>
      <c r="M694" s="121">
        <f>IF(J694="","",(VLOOKUP(H694,Cover!A$48:C$51,2,0)))</f>
        <v>0.5</v>
      </c>
      <c r="N694" s="119" t="str">
        <f t="shared" si="28"/>
        <v>RC.RP</v>
      </c>
    </row>
    <row r="695" spans="2:14" s="2" customFormat="1" ht="25.5" x14ac:dyDescent="0.25">
      <c r="B695" s="6">
        <v>691</v>
      </c>
      <c r="C695" s="130" t="s">
        <v>1346</v>
      </c>
      <c r="D695" s="14"/>
      <c r="E695" s="148"/>
      <c r="F695" s="13" t="s">
        <v>615</v>
      </c>
      <c r="G695" s="14" t="s">
        <v>57</v>
      </c>
      <c r="H695" s="130" t="s">
        <v>23</v>
      </c>
      <c r="I695" s="130">
        <v>3</v>
      </c>
      <c r="J695" s="148" t="str">
        <f>IF(I695=0,"",(VLOOKUP(I695,Cover!B$56:C$60,2,0)))</f>
        <v>Intermediate</v>
      </c>
      <c r="K695" s="15"/>
      <c r="L695" s="16"/>
      <c r="M695" s="121">
        <f>IF(J695="","",(VLOOKUP(H695,Cover!A$48:C$51,2,0)))</f>
        <v>0.5</v>
      </c>
      <c r="N695" s="119" t="str">
        <f t="shared" si="28"/>
        <v>RC.RP</v>
      </c>
    </row>
    <row r="696" spans="2:14" s="2" customFormat="1" ht="25.5" x14ac:dyDescent="0.25">
      <c r="B696" s="6">
        <v>692</v>
      </c>
      <c r="C696" s="130" t="s">
        <v>1346</v>
      </c>
      <c r="D696" s="14"/>
      <c r="E696" s="148"/>
      <c r="F696" s="13" t="s">
        <v>616</v>
      </c>
      <c r="G696" s="14" t="s">
        <v>57</v>
      </c>
      <c r="H696" s="130" t="s">
        <v>23</v>
      </c>
      <c r="I696" s="130">
        <v>3</v>
      </c>
      <c r="J696" s="148" t="str">
        <f>IF(I696=0,"",(VLOOKUP(I696,Cover!B$56:C$60,2,0)))</f>
        <v>Intermediate</v>
      </c>
      <c r="K696" s="15"/>
      <c r="L696" s="16"/>
      <c r="M696" s="121">
        <f>IF(J696="","",(VLOOKUP(H696,Cover!A$48:C$51,2,0)))</f>
        <v>0.5</v>
      </c>
      <c r="N696" s="119" t="str">
        <f t="shared" si="28"/>
        <v>RC.RP</v>
      </c>
    </row>
    <row r="697" spans="2:14" s="2" customFormat="1" ht="25.5" x14ac:dyDescent="0.25">
      <c r="B697" s="6">
        <v>693</v>
      </c>
      <c r="C697" s="130" t="s">
        <v>1346</v>
      </c>
      <c r="D697" s="14"/>
      <c r="E697" s="148"/>
      <c r="F697" s="13" t="s">
        <v>1375</v>
      </c>
      <c r="G697" s="14" t="s">
        <v>57</v>
      </c>
      <c r="H697" s="130" t="s">
        <v>23</v>
      </c>
      <c r="I697" s="130">
        <v>3</v>
      </c>
      <c r="J697" s="148" t="str">
        <f>IF(I697=0,"",(VLOOKUP(I697,Cover!B$56:C$60,2,0)))</f>
        <v>Intermediate</v>
      </c>
      <c r="K697" s="15"/>
      <c r="L697" s="16"/>
      <c r="M697" s="121">
        <f>IF(J697="","",(VLOOKUP(H697,Cover!A$48:C$51,2,0)))</f>
        <v>0.5</v>
      </c>
      <c r="N697" s="119" t="str">
        <f t="shared" si="28"/>
        <v>RC.RP</v>
      </c>
    </row>
    <row r="698" spans="2:14" s="2" customFormat="1" ht="38.25" x14ac:dyDescent="0.25">
      <c r="B698" s="6">
        <v>694</v>
      </c>
      <c r="C698" s="130" t="s">
        <v>1346</v>
      </c>
      <c r="D698" s="14"/>
      <c r="E698" s="148"/>
      <c r="F698" s="13" t="s">
        <v>1376</v>
      </c>
      <c r="G698" s="14" t="s">
        <v>57</v>
      </c>
      <c r="H698" s="130" t="s">
        <v>23</v>
      </c>
      <c r="I698" s="130">
        <v>3</v>
      </c>
      <c r="J698" s="148" t="str">
        <f>IF(I698=0,"",(VLOOKUP(I698,Cover!B$56:C$60,2,0)))</f>
        <v>Intermediate</v>
      </c>
      <c r="K698" s="15"/>
      <c r="L698" s="16"/>
      <c r="M698" s="121">
        <f>IF(J698="","",(VLOOKUP(H698,Cover!A$48:C$51,2,0)))</f>
        <v>0.5</v>
      </c>
      <c r="N698" s="119" t="str">
        <f t="shared" si="28"/>
        <v>RC.RP</v>
      </c>
    </row>
    <row r="699" spans="2:14" s="2" customFormat="1" ht="38.25" x14ac:dyDescent="0.25">
      <c r="B699" s="6">
        <v>695</v>
      </c>
      <c r="C699" s="130" t="s">
        <v>1346</v>
      </c>
      <c r="D699" s="14"/>
      <c r="E699" s="148"/>
      <c r="F699" s="13" t="s">
        <v>617</v>
      </c>
      <c r="G699" s="14" t="s">
        <v>57</v>
      </c>
      <c r="H699" s="130" t="s">
        <v>23</v>
      </c>
      <c r="I699" s="130">
        <v>3</v>
      </c>
      <c r="J699" s="148" t="str">
        <f>IF(I699=0,"",(VLOOKUP(I699,Cover!B$56:C$60,2,0)))</f>
        <v>Intermediate</v>
      </c>
      <c r="K699" s="15"/>
      <c r="L699" s="16"/>
      <c r="M699" s="121">
        <f>IF(J699="","",(VLOOKUP(H699,Cover!A$48:C$51,2,0)))</f>
        <v>0.5</v>
      </c>
      <c r="N699" s="119" t="str">
        <f t="shared" si="28"/>
        <v>RC.RP</v>
      </c>
    </row>
    <row r="700" spans="2:14" s="2" customFormat="1" ht="38.25" x14ac:dyDescent="0.25">
      <c r="B700" s="6">
        <v>696</v>
      </c>
      <c r="C700" s="130" t="s">
        <v>1346</v>
      </c>
      <c r="D700" s="14"/>
      <c r="E700" s="148"/>
      <c r="F700" s="13" t="s">
        <v>1377</v>
      </c>
      <c r="G700" s="14" t="s">
        <v>57</v>
      </c>
      <c r="H700" s="130" t="s">
        <v>23</v>
      </c>
      <c r="I700" s="130">
        <v>3</v>
      </c>
      <c r="J700" s="148" t="str">
        <f>IF(I700=0,"",(VLOOKUP(I700,Cover!B$56:C$60,2,0)))</f>
        <v>Intermediate</v>
      </c>
      <c r="K700" s="15"/>
      <c r="L700" s="16"/>
      <c r="M700" s="121">
        <f>IF(J700="","",(VLOOKUP(H700,Cover!A$48:C$51,2,0)))</f>
        <v>0.5</v>
      </c>
      <c r="N700" s="119" t="str">
        <f t="shared" si="28"/>
        <v>RC.RP</v>
      </c>
    </row>
    <row r="701" spans="2:14" s="2" customFormat="1" ht="25.5" x14ac:dyDescent="0.25">
      <c r="B701" s="6">
        <v>697</v>
      </c>
      <c r="C701" s="130" t="s">
        <v>1346</v>
      </c>
      <c r="D701" s="14"/>
      <c r="E701" s="148"/>
      <c r="F701" s="13" t="s">
        <v>1378</v>
      </c>
      <c r="G701" s="14" t="s">
        <v>57</v>
      </c>
      <c r="H701" s="130" t="s">
        <v>23</v>
      </c>
      <c r="I701" s="130">
        <v>3</v>
      </c>
      <c r="J701" s="148" t="str">
        <f>IF(I701=0,"",(VLOOKUP(I701,Cover!B$56:C$60,2,0)))</f>
        <v>Intermediate</v>
      </c>
      <c r="K701" s="15"/>
      <c r="L701" s="16"/>
      <c r="M701" s="121">
        <f>IF(J701="","",(VLOOKUP(H701,Cover!A$48:C$51,2,0)))</f>
        <v>0.5</v>
      </c>
      <c r="N701" s="119" t="str">
        <f t="shared" si="28"/>
        <v>RC.RP</v>
      </c>
    </row>
    <row r="702" spans="2:14" s="2" customFormat="1" ht="12.75" x14ac:dyDescent="0.25">
      <c r="B702" s="6">
        <v>698</v>
      </c>
      <c r="C702" s="130" t="s">
        <v>1379</v>
      </c>
      <c r="D702" s="14"/>
      <c r="E702" s="148"/>
      <c r="F702" s="13" t="s">
        <v>624</v>
      </c>
      <c r="G702" s="14" t="s">
        <v>57</v>
      </c>
      <c r="H702" s="130" t="s">
        <v>23</v>
      </c>
      <c r="I702" s="130">
        <v>3</v>
      </c>
      <c r="J702" s="148" t="str">
        <f>IF(I702=0,"",(VLOOKUP(I702,Cover!B$56:C$60,2,0)))</f>
        <v>Intermediate</v>
      </c>
      <c r="K702" s="15"/>
      <c r="L702" s="16"/>
      <c r="M702" s="121">
        <f>IF(J702="","",(VLOOKUP(H702,Cover!A$48:C$51,2,0)))</f>
        <v>0.5</v>
      </c>
      <c r="N702" s="119" t="str">
        <f t="shared" si="28"/>
        <v>RC.RP</v>
      </c>
    </row>
    <row r="703" spans="2:14" s="2" customFormat="1" ht="25.5" x14ac:dyDescent="0.25">
      <c r="B703" s="6">
        <v>699</v>
      </c>
      <c r="C703" s="130" t="s">
        <v>1379</v>
      </c>
      <c r="D703" s="14"/>
      <c r="E703" s="148"/>
      <c r="F703" s="13" t="s">
        <v>1380</v>
      </c>
      <c r="G703" s="14" t="s">
        <v>57</v>
      </c>
      <c r="H703" s="130" t="s">
        <v>23</v>
      </c>
      <c r="I703" s="130">
        <v>3</v>
      </c>
      <c r="J703" s="148" t="str">
        <f>IF(I703=0,"",(VLOOKUP(I703,Cover!B$56:C$60,2,0)))</f>
        <v>Intermediate</v>
      </c>
      <c r="K703" s="15"/>
      <c r="L703" s="16"/>
      <c r="M703" s="121">
        <f>IF(J703="","",(VLOOKUP(H703,Cover!A$48:C$51,2,0)))</f>
        <v>0.5</v>
      </c>
      <c r="N703" s="119" t="str">
        <f t="shared" si="28"/>
        <v>RC.RP</v>
      </c>
    </row>
    <row r="704" spans="2:14" s="2" customFormat="1" ht="25.5" x14ac:dyDescent="0.25">
      <c r="B704" s="6">
        <v>700</v>
      </c>
      <c r="C704" s="130" t="s">
        <v>1379</v>
      </c>
      <c r="D704" s="14"/>
      <c r="E704" s="148"/>
      <c r="F704" s="13" t="s">
        <v>625</v>
      </c>
      <c r="G704" s="14" t="s">
        <v>57</v>
      </c>
      <c r="H704" s="130" t="s">
        <v>23</v>
      </c>
      <c r="I704" s="130">
        <v>3</v>
      </c>
      <c r="J704" s="148" t="str">
        <f>IF(I704=0,"",(VLOOKUP(I704,Cover!B$56:C$60,2,0)))</f>
        <v>Intermediate</v>
      </c>
      <c r="K704" s="15"/>
      <c r="L704" s="16"/>
      <c r="M704" s="121">
        <f>IF(J704="","",(VLOOKUP(H704,Cover!A$48:C$51,2,0)))</f>
        <v>0.5</v>
      </c>
      <c r="N704" s="119" t="str">
        <f t="shared" si="28"/>
        <v>RC.RP</v>
      </c>
    </row>
    <row r="705" spans="2:14" s="2" customFormat="1" ht="25.5" x14ac:dyDescent="0.25">
      <c r="B705" s="6">
        <v>701</v>
      </c>
      <c r="C705" s="130" t="s">
        <v>1379</v>
      </c>
      <c r="D705" s="14"/>
      <c r="E705" s="148"/>
      <c r="F705" s="13" t="s">
        <v>1381</v>
      </c>
      <c r="G705" s="14" t="s">
        <v>57</v>
      </c>
      <c r="H705" s="130" t="s">
        <v>23</v>
      </c>
      <c r="I705" s="130">
        <v>3</v>
      </c>
      <c r="J705" s="148" t="str">
        <f>IF(I705=0,"",(VLOOKUP(I705,Cover!B$56:C$60,2,0)))</f>
        <v>Intermediate</v>
      </c>
      <c r="K705" s="15"/>
      <c r="L705" s="16"/>
      <c r="M705" s="121">
        <f>IF(J705="","",(VLOOKUP(H705,Cover!A$48:C$51,2,0)))</f>
        <v>0.5</v>
      </c>
      <c r="N705" s="119" t="str">
        <f t="shared" si="28"/>
        <v>RC.RP</v>
      </c>
    </row>
    <row r="706" spans="2:14" s="2" customFormat="1" ht="25.5" x14ac:dyDescent="0.25">
      <c r="B706" s="6">
        <v>702</v>
      </c>
      <c r="C706" s="130" t="s">
        <v>1379</v>
      </c>
      <c r="D706" s="14"/>
      <c r="E706" s="148"/>
      <c r="F706" s="13" t="s">
        <v>1382</v>
      </c>
      <c r="G706" s="14" t="s">
        <v>57</v>
      </c>
      <c r="H706" s="130" t="s">
        <v>23</v>
      </c>
      <c r="I706" s="130">
        <v>3</v>
      </c>
      <c r="J706" s="148" t="str">
        <f>IF(I706=0,"",(VLOOKUP(I706,Cover!B$56:C$60,2,0)))</f>
        <v>Intermediate</v>
      </c>
      <c r="K706" s="15"/>
      <c r="L706" s="16"/>
      <c r="M706" s="121">
        <f>IF(J706="","",(VLOOKUP(H706,Cover!A$48:C$51,2,0)))</f>
        <v>0.5</v>
      </c>
      <c r="N706" s="119" t="str">
        <f t="shared" si="28"/>
        <v>RC.RP</v>
      </c>
    </row>
    <row r="707" spans="2:14" s="2" customFormat="1" ht="25.5" x14ac:dyDescent="0.25">
      <c r="B707" s="6">
        <v>703</v>
      </c>
      <c r="C707" s="130" t="s">
        <v>1379</v>
      </c>
      <c r="D707" s="14"/>
      <c r="E707" s="148"/>
      <c r="F707" s="13" t="s">
        <v>626</v>
      </c>
      <c r="G707" s="14" t="s">
        <v>57</v>
      </c>
      <c r="H707" s="130" t="s">
        <v>23</v>
      </c>
      <c r="I707" s="130">
        <v>3</v>
      </c>
      <c r="J707" s="148" t="str">
        <f>IF(I707=0,"",(VLOOKUP(I707,Cover!B$56:C$60,2,0)))</f>
        <v>Intermediate</v>
      </c>
      <c r="K707" s="15"/>
      <c r="L707" s="16"/>
      <c r="M707" s="121">
        <f>IF(J707="","",(VLOOKUP(H707,Cover!A$48:C$51,2,0)))</f>
        <v>0.5</v>
      </c>
      <c r="N707" s="119" t="str">
        <f t="shared" si="28"/>
        <v>RC.RP</v>
      </c>
    </row>
    <row r="708" spans="2:14" s="2" customFormat="1" ht="12.75" x14ac:dyDescent="0.25">
      <c r="B708" s="6">
        <v>704</v>
      </c>
      <c r="C708" s="130" t="s">
        <v>1379</v>
      </c>
      <c r="D708" s="14"/>
      <c r="E708" s="148"/>
      <c r="F708" s="13" t="s">
        <v>627</v>
      </c>
      <c r="G708" s="14" t="s">
        <v>57</v>
      </c>
      <c r="H708" s="130" t="s">
        <v>23</v>
      </c>
      <c r="I708" s="130">
        <v>3</v>
      </c>
      <c r="J708" s="148" t="str">
        <f>IF(I708=0,"",(VLOOKUP(I708,Cover!B$56:C$60,2,0)))</f>
        <v>Intermediate</v>
      </c>
      <c r="K708" s="15"/>
      <c r="L708" s="16"/>
      <c r="M708" s="121">
        <f>IF(J708="","",(VLOOKUP(H708,Cover!A$48:C$51,2,0)))</f>
        <v>0.5</v>
      </c>
      <c r="N708" s="119" t="str">
        <f t="shared" si="28"/>
        <v>RC.RP</v>
      </c>
    </row>
    <row r="709" spans="2:14" s="2" customFormat="1" ht="25.5" x14ac:dyDescent="0.25">
      <c r="B709" s="6">
        <v>705</v>
      </c>
      <c r="C709" s="130" t="s">
        <v>1379</v>
      </c>
      <c r="D709" s="14"/>
      <c r="E709" s="148"/>
      <c r="F709" s="13" t="s">
        <v>628</v>
      </c>
      <c r="G709" s="14" t="s">
        <v>57</v>
      </c>
      <c r="H709" s="130" t="s">
        <v>23</v>
      </c>
      <c r="I709" s="130">
        <v>3</v>
      </c>
      <c r="J709" s="148" t="str">
        <f>IF(I709=0,"",(VLOOKUP(I709,Cover!B$56:C$60,2,0)))</f>
        <v>Intermediate</v>
      </c>
      <c r="K709" s="15"/>
      <c r="L709" s="16"/>
      <c r="M709" s="121">
        <f>IF(J709="","",(VLOOKUP(H709,Cover!A$48:C$51,2,0)))</f>
        <v>0.5</v>
      </c>
      <c r="N709" s="119" t="str">
        <f t="shared" si="28"/>
        <v>RC.RP</v>
      </c>
    </row>
    <row r="710" spans="2:14" s="2" customFormat="1" ht="25.5" x14ac:dyDescent="0.25">
      <c r="B710" s="6">
        <v>706</v>
      </c>
      <c r="C710" s="130" t="s">
        <v>1379</v>
      </c>
      <c r="D710" s="14"/>
      <c r="E710" s="148"/>
      <c r="F710" s="13" t="s">
        <v>629</v>
      </c>
      <c r="G710" s="14" t="s">
        <v>57</v>
      </c>
      <c r="H710" s="130" t="s">
        <v>23</v>
      </c>
      <c r="I710" s="130">
        <v>3</v>
      </c>
      <c r="J710" s="148" t="str">
        <f>IF(I710=0,"",(VLOOKUP(I710,Cover!B$56:C$60,2,0)))</f>
        <v>Intermediate</v>
      </c>
      <c r="K710" s="15"/>
      <c r="L710" s="16"/>
      <c r="M710" s="121">
        <f>IF(J710="","",(VLOOKUP(H710,Cover!A$48:C$51,2,0)))</f>
        <v>0.5</v>
      </c>
      <c r="N710" s="119" t="str">
        <f t="shared" si="28"/>
        <v>RC.RP</v>
      </c>
    </row>
    <row r="711" spans="2:14" s="2" customFormat="1" ht="25.5" x14ac:dyDescent="0.25">
      <c r="B711" s="6">
        <v>707</v>
      </c>
      <c r="C711" s="130" t="s">
        <v>1379</v>
      </c>
      <c r="D711" s="14"/>
      <c r="E711" s="148"/>
      <c r="F711" s="13" t="s">
        <v>1383</v>
      </c>
      <c r="G711" s="14" t="s">
        <v>57</v>
      </c>
      <c r="H711" s="130" t="s">
        <v>23</v>
      </c>
      <c r="I711" s="130">
        <v>3</v>
      </c>
      <c r="J711" s="148" t="str">
        <f>IF(I711=0,"",(VLOOKUP(I711,Cover!B$56:C$60,2,0)))</f>
        <v>Intermediate</v>
      </c>
      <c r="K711" s="15"/>
      <c r="L711" s="16"/>
      <c r="M711" s="121">
        <f>IF(J711="","",(VLOOKUP(H711,Cover!A$48:C$51,2,0)))</f>
        <v>0.5</v>
      </c>
      <c r="N711" s="119" t="str">
        <f t="shared" si="28"/>
        <v>RC.RP</v>
      </c>
    </row>
    <row r="712" spans="2:14" s="2" customFormat="1" ht="25.5" x14ac:dyDescent="0.25">
      <c r="B712" s="6">
        <v>708</v>
      </c>
      <c r="C712" s="130" t="s">
        <v>1379</v>
      </c>
      <c r="D712" s="14"/>
      <c r="E712" s="148"/>
      <c r="F712" s="13" t="s">
        <v>1384</v>
      </c>
      <c r="G712" s="14" t="s">
        <v>57</v>
      </c>
      <c r="H712" s="130" t="s">
        <v>23</v>
      </c>
      <c r="I712" s="130">
        <v>3</v>
      </c>
      <c r="J712" s="148" t="str">
        <f>IF(I712=0,"",(VLOOKUP(I712,Cover!B$56:C$60,2,0)))</f>
        <v>Intermediate</v>
      </c>
      <c r="K712" s="15"/>
      <c r="L712" s="16"/>
      <c r="M712" s="121">
        <f>IF(J712="","",(VLOOKUP(H712,Cover!A$48:C$51,2,0)))</f>
        <v>0.5</v>
      </c>
      <c r="N712" s="119" t="str">
        <f t="shared" si="28"/>
        <v>RC.RP</v>
      </c>
    </row>
    <row r="713" spans="2:14" s="2" customFormat="1" ht="25.5" x14ac:dyDescent="0.25">
      <c r="B713" s="6">
        <v>709</v>
      </c>
      <c r="C713" s="130" t="s">
        <v>1379</v>
      </c>
      <c r="D713" s="14"/>
      <c r="E713" s="148"/>
      <c r="F713" s="13" t="s">
        <v>630</v>
      </c>
      <c r="G713" s="14" t="s">
        <v>57</v>
      </c>
      <c r="H713" s="130" t="s">
        <v>23</v>
      </c>
      <c r="I713" s="130">
        <v>3</v>
      </c>
      <c r="J713" s="148" t="str">
        <f>IF(I713=0,"",(VLOOKUP(I713,Cover!B$56:C$60,2,0)))</f>
        <v>Intermediate</v>
      </c>
      <c r="K713" s="15"/>
      <c r="L713" s="16"/>
      <c r="M713" s="121">
        <f>IF(J713="","",(VLOOKUP(H713,Cover!A$48:C$51,2,0)))</f>
        <v>0.5</v>
      </c>
      <c r="N713" s="119" t="str">
        <f t="shared" si="28"/>
        <v>RC.RP</v>
      </c>
    </row>
    <row r="714" spans="2:14" s="2" customFormat="1" ht="25.5" x14ac:dyDescent="0.25">
      <c r="B714" s="6">
        <v>710</v>
      </c>
      <c r="C714" s="130" t="s">
        <v>1379</v>
      </c>
      <c r="D714" s="14"/>
      <c r="E714" s="148"/>
      <c r="F714" s="13" t="s">
        <v>1385</v>
      </c>
      <c r="G714" s="14" t="s">
        <v>57</v>
      </c>
      <c r="H714" s="130" t="s">
        <v>23</v>
      </c>
      <c r="I714" s="130">
        <v>3</v>
      </c>
      <c r="J714" s="148" t="str">
        <f>IF(I714=0,"",(VLOOKUP(I714,Cover!B$56:C$60,2,0)))</f>
        <v>Intermediate</v>
      </c>
      <c r="K714" s="15"/>
      <c r="L714" s="16"/>
      <c r="M714" s="121">
        <f>IF(J714="","",(VLOOKUP(H714,Cover!A$48:C$51,2,0)))</f>
        <v>0.5</v>
      </c>
      <c r="N714" s="119" t="str">
        <f t="shared" si="28"/>
        <v>RC.RP</v>
      </c>
    </row>
    <row r="715" spans="2:14" s="2" customFormat="1" ht="25.5" x14ac:dyDescent="0.25">
      <c r="B715" s="6">
        <v>711</v>
      </c>
      <c r="C715" s="130" t="s">
        <v>1379</v>
      </c>
      <c r="D715" s="14"/>
      <c r="E715" s="148"/>
      <c r="F715" s="13" t="s">
        <v>631</v>
      </c>
      <c r="G715" s="14" t="s">
        <v>57</v>
      </c>
      <c r="H715" s="130" t="s">
        <v>23</v>
      </c>
      <c r="I715" s="130">
        <v>3</v>
      </c>
      <c r="J715" s="148" t="str">
        <f>IF(I715=0,"",(VLOOKUP(I715,Cover!B$56:C$60,2,0)))</f>
        <v>Intermediate</v>
      </c>
      <c r="K715" s="15"/>
      <c r="L715" s="16"/>
      <c r="M715" s="121">
        <f>IF(J715="","",(VLOOKUP(H715,Cover!A$48:C$51,2,0)))</f>
        <v>0.5</v>
      </c>
      <c r="N715" s="119" t="str">
        <f t="shared" si="28"/>
        <v>RC.RP</v>
      </c>
    </row>
    <row r="716" spans="2:14" s="2" customFormat="1" ht="38.25" x14ac:dyDescent="0.25">
      <c r="B716" s="6">
        <v>712</v>
      </c>
      <c r="C716" s="130" t="s">
        <v>1379</v>
      </c>
      <c r="D716" s="14"/>
      <c r="E716" s="148"/>
      <c r="F716" s="13" t="s">
        <v>1386</v>
      </c>
      <c r="G716" s="14" t="s">
        <v>57</v>
      </c>
      <c r="H716" s="130" t="s">
        <v>23</v>
      </c>
      <c r="I716" s="130">
        <v>3</v>
      </c>
      <c r="J716" s="148" t="str">
        <f>IF(I716=0,"",(VLOOKUP(I716,Cover!B$56:C$60,2,0)))</f>
        <v>Intermediate</v>
      </c>
      <c r="K716" s="15"/>
      <c r="L716" s="16"/>
      <c r="M716" s="121">
        <f>IF(J716="","",(VLOOKUP(H716,Cover!A$48:C$51,2,0)))</f>
        <v>0.5</v>
      </c>
      <c r="N716" s="119" t="str">
        <f t="shared" si="28"/>
        <v>RC.RP</v>
      </c>
    </row>
    <row r="717" spans="2:14" s="2" customFormat="1" ht="25.5" x14ac:dyDescent="0.25">
      <c r="B717" s="6">
        <v>713</v>
      </c>
      <c r="C717" s="130" t="s">
        <v>1379</v>
      </c>
      <c r="D717" s="14"/>
      <c r="E717" s="148"/>
      <c r="F717" s="13" t="s">
        <v>632</v>
      </c>
      <c r="G717" s="14" t="s">
        <v>37</v>
      </c>
      <c r="H717" s="130" t="s">
        <v>23</v>
      </c>
      <c r="I717" s="130">
        <v>3</v>
      </c>
      <c r="J717" s="148" t="str">
        <f>IF(I717=0,"",(VLOOKUP(I717,Cover!B$56:C$60,2,0)))</f>
        <v>Intermediate</v>
      </c>
      <c r="K717" s="15"/>
      <c r="L717" s="16"/>
      <c r="M717" s="121">
        <f>IF(J717="","",(VLOOKUP(H717,Cover!A$48:C$51,2,0)))</f>
        <v>0.5</v>
      </c>
      <c r="N717" s="119" t="str">
        <f t="shared" si="28"/>
        <v>DE.CM</v>
      </c>
    </row>
    <row r="718" spans="2:14" s="2" customFormat="1" ht="25.5" x14ac:dyDescent="0.25">
      <c r="B718" s="6">
        <v>714</v>
      </c>
      <c r="C718" s="130" t="s">
        <v>1379</v>
      </c>
      <c r="D718" s="14"/>
      <c r="E718" s="148"/>
      <c r="F718" s="13" t="s">
        <v>1387</v>
      </c>
      <c r="G718" s="14" t="s">
        <v>37</v>
      </c>
      <c r="H718" s="130" t="s">
        <v>23</v>
      </c>
      <c r="I718" s="130">
        <v>3</v>
      </c>
      <c r="J718" s="148" t="str">
        <f>IF(I718=0,"",(VLOOKUP(I718,Cover!B$56:C$60,2,0)))</f>
        <v>Intermediate</v>
      </c>
      <c r="K718" s="15"/>
      <c r="L718" s="16"/>
      <c r="M718" s="121">
        <f>IF(J718="","",(VLOOKUP(H718,Cover!A$48:C$51,2,0)))</f>
        <v>0.5</v>
      </c>
      <c r="N718" s="119" t="str">
        <f t="shared" si="28"/>
        <v>DE.CM</v>
      </c>
    </row>
    <row r="719" spans="2:14" s="2" customFormat="1" ht="25.5" x14ac:dyDescent="0.25">
      <c r="B719" s="6">
        <v>715</v>
      </c>
      <c r="C719" s="130" t="s">
        <v>1379</v>
      </c>
      <c r="D719" s="14"/>
      <c r="E719" s="148"/>
      <c r="F719" s="13" t="s">
        <v>1388</v>
      </c>
      <c r="G719" s="14" t="s">
        <v>37</v>
      </c>
      <c r="H719" s="130" t="s">
        <v>23</v>
      </c>
      <c r="I719" s="130">
        <v>3</v>
      </c>
      <c r="J719" s="148" t="str">
        <f>IF(I719=0,"",(VLOOKUP(I719,Cover!B$56:C$60,2,0)))</f>
        <v>Intermediate</v>
      </c>
      <c r="K719" s="15"/>
      <c r="L719" s="16"/>
      <c r="M719" s="121">
        <f>IF(J719="","",(VLOOKUP(H719,Cover!A$48:C$51,2,0)))</f>
        <v>0.5</v>
      </c>
      <c r="N719" s="119" t="str">
        <f t="shared" si="28"/>
        <v>DE.CM</v>
      </c>
    </row>
    <row r="720" spans="2:14" s="2" customFormat="1" ht="25.5" x14ac:dyDescent="0.25">
      <c r="B720" s="6">
        <v>716</v>
      </c>
      <c r="C720" s="130" t="s">
        <v>1379</v>
      </c>
      <c r="D720" s="14"/>
      <c r="E720" s="148"/>
      <c r="F720" s="13" t="s">
        <v>1389</v>
      </c>
      <c r="G720" s="14" t="s">
        <v>37</v>
      </c>
      <c r="H720" s="130" t="s">
        <v>23</v>
      </c>
      <c r="I720" s="130">
        <v>3</v>
      </c>
      <c r="J720" s="148" t="str">
        <f>IF(I720=0,"",(VLOOKUP(I720,Cover!B$56:C$60,2,0)))</f>
        <v>Intermediate</v>
      </c>
      <c r="K720" s="15"/>
      <c r="L720" s="16"/>
      <c r="M720" s="121">
        <f>IF(J720="","",(VLOOKUP(H720,Cover!A$48:C$51,2,0)))</f>
        <v>0.5</v>
      </c>
      <c r="N720" s="119" t="str">
        <f t="shared" si="28"/>
        <v>DE.CM</v>
      </c>
    </row>
    <row r="721" spans="2:14" s="2" customFormat="1" ht="25.5" x14ac:dyDescent="0.25">
      <c r="B721" s="6">
        <v>717</v>
      </c>
      <c r="C721" s="130" t="s">
        <v>1379</v>
      </c>
      <c r="D721" s="14"/>
      <c r="E721" s="148"/>
      <c r="F721" s="13" t="s">
        <v>1390</v>
      </c>
      <c r="G721" s="14" t="s">
        <v>37</v>
      </c>
      <c r="H721" s="130" t="s">
        <v>23</v>
      </c>
      <c r="I721" s="130">
        <v>3</v>
      </c>
      <c r="J721" s="148" t="str">
        <f>IF(I721=0,"",(VLOOKUP(I721,Cover!B$56:C$60,2,0)))</f>
        <v>Intermediate</v>
      </c>
      <c r="K721" s="15"/>
      <c r="L721" s="16"/>
      <c r="M721" s="121">
        <f>IF(J721="","",(VLOOKUP(H721,Cover!A$48:C$51,2,0)))</f>
        <v>0.5</v>
      </c>
      <c r="N721" s="119" t="str">
        <f t="shared" si="28"/>
        <v>DE.CM</v>
      </c>
    </row>
    <row r="722" spans="2:14" s="2" customFormat="1" ht="25.5" x14ac:dyDescent="0.25">
      <c r="B722" s="6">
        <v>718</v>
      </c>
      <c r="C722" s="130" t="s">
        <v>1391</v>
      </c>
      <c r="D722" s="14"/>
      <c r="E722" s="148"/>
      <c r="F722" s="13" t="s">
        <v>1392</v>
      </c>
      <c r="G722" s="14" t="s">
        <v>42</v>
      </c>
      <c r="H722" s="130" t="s">
        <v>23</v>
      </c>
      <c r="I722" s="130">
        <v>3</v>
      </c>
      <c r="J722" s="148" t="str">
        <f>IF(I722=0,"",(VLOOKUP(I722,Cover!B$56:C$60,2,0)))</f>
        <v>Intermediate</v>
      </c>
      <c r="K722" s="15"/>
      <c r="L722" s="16"/>
      <c r="M722" s="121">
        <f>IF(J722="","",(VLOOKUP(H722,Cover!A$48:C$51,2,0)))</f>
        <v>0.5</v>
      </c>
      <c r="N722" s="119" t="str">
        <f t="shared" si="28"/>
        <v>RS.RP</v>
      </c>
    </row>
    <row r="723" spans="2:14" s="2" customFormat="1" ht="12.75" x14ac:dyDescent="0.25">
      <c r="B723" s="6">
        <v>719</v>
      </c>
      <c r="C723" s="130" t="s">
        <v>1391</v>
      </c>
      <c r="D723" s="14"/>
      <c r="E723" s="148"/>
      <c r="F723" s="13" t="s">
        <v>651</v>
      </c>
      <c r="G723" s="14" t="s">
        <v>42</v>
      </c>
      <c r="H723" s="130" t="s">
        <v>23</v>
      </c>
      <c r="I723" s="130">
        <v>3</v>
      </c>
      <c r="J723" s="148" t="str">
        <f>IF(I723=0,"",(VLOOKUP(I723,Cover!B$56:C$60,2,0)))</f>
        <v>Intermediate</v>
      </c>
      <c r="K723" s="15"/>
      <c r="L723" s="16"/>
      <c r="M723" s="121">
        <f>IF(J723="","",(VLOOKUP(H723,Cover!A$48:C$51,2,0)))</f>
        <v>0.5</v>
      </c>
      <c r="N723" s="119" t="str">
        <f t="shared" si="28"/>
        <v>RS.RP</v>
      </c>
    </row>
    <row r="724" spans="2:14" s="2" customFormat="1" ht="25.5" x14ac:dyDescent="0.25">
      <c r="B724" s="6">
        <v>720</v>
      </c>
      <c r="C724" s="130" t="s">
        <v>1391</v>
      </c>
      <c r="D724" s="14"/>
      <c r="E724" s="148"/>
      <c r="F724" s="13" t="s">
        <v>1393</v>
      </c>
      <c r="G724" s="14" t="s">
        <v>53</v>
      </c>
      <c r="H724" s="130" t="s">
        <v>23</v>
      </c>
      <c r="I724" s="130">
        <v>3</v>
      </c>
      <c r="J724" s="148" t="str">
        <f>IF(I724=0,"",(VLOOKUP(I724,Cover!B$56:C$60,2,0)))</f>
        <v>Intermediate</v>
      </c>
      <c r="K724" s="15"/>
      <c r="L724" s="16"/>
      <c r="M724" s="121">
        <f>IF(J724="","",(VLOOKUP(H724,Cover!A$48:C$51,2,0)))</f>
        <v>0.5</v>
      </c>
      <c r="N724" s="119" t="str">
        <f t="shared" si="28"/>
        <v>RS.IM</v>
      </c>
    </row>
    <row r="725" spans="2:14" s="2" customFormat="1" ht="25.5" x14ac:dyDescent="0.25">
      <c r="B725" s="6">
        <v>721</v>
      </c>
      <c r="C725" s="130" t="s">
        <v>1391</v>
      </c>
      <c r="D725" s="14"/>
      <c r="E725" s="148"/>
      <c r="F725" s="13" t="s">
        <v>1394</v>
      </c>
      <c r="G725" s="14" t="s">
        <v>44</v>
      </c>
      <c r="H725" s="130" t="s">
        <v>23</v>
      </c>
      <c r="I725" s="130">
        <v>3</v>
      </c>
      <c r="J725" s="148" t="str">
        <f>IF(I725=0,"",(VLOOKUP(I725,Cover!B$56:C$60,2,0)))</f>
        <v>Intermediate</v>
      </c>
      <c r="K725" s="15"/>
      <c r="L725" s="16"/>
      <c r="M725" s="121">
        <f>IF(J725="","",(VLOOKUP(H725,Cover!A$48:C$51,2,0)))</f>
        <v>0.5</v>
      </c>
      <c r="N725" s="119" t="str">
        <f t="shared" si="28"/>
        <v>RS.CO</v>
      </c>
    </row>
    <row r="726" spans="2:14" s="2" customFormat="1" ht="12.75" x14ac:dyDescent="0.25">
      <c r="B726" s="6">
        <v>722</v>
      </c>
      <c r="C726" s="130" t="s">
        <v>1391</v>
      </c>
      <c r="D726" s="14"/>
      <c r="E726" s="148"/>
      <c r="F726" s="13" t="s">
        <v>1395</v>
      </c>
      <c r="G726" s="14" t="s">
        <v>47</v>
      </c>
      <c r="H726" s="130" t="s">
        <v>23</v>
      </c>
      <c r="I726" s="130">
        <v>3</v>
      </c>
      <c r="J726" s="148" t="str">
        <f>IF(I726=0,"",(VLOOKUP(I726,Cover!B$56:C$60,2,0)))</f>
        <v>Intermediate</v>
      </c>
      <c r="K726" s="15"/>
      <c r="L726" s="16"/>
      <c r="M726" s="121">
        <f>IF(J726="","",(VLOOKUP(H726,Cover!A$48:C$51,2,0)))</f>
        <v>0.5</v>
      </c>
      <c r="N726" s="119" t="str">
        <f t="shared" si="28"/>
        <v>RS.AN</v>
      </c>
    </row>
    <row r="727" spans="2:14" s="2" customFormat="1" ht="38.25" x14ac:dyDescent="0.25">
      <c r="B727" s="6">
        <v>723</v>
      </c>
      <c r="C727" s="130" t="s">
        <v>1391</v>
      </c>
      <c r="D727" s="14"/>
      <c r="E727" s="148"/>
      <c r="F727" s="13" t="s">
        <v>1396</v>
      </c>
      <c r="G727" s="14" t="s">
        <v>47</v>
      </c>
      <c r="H727" s="130" t="s">
        <v>23</v>
      </c>
      <c r="I727" s="130">
        <v>3</v>
      </c>
      <c r="J727" s="148" t="str">
        <f>IF(I727=0,"",(VLOOKUP(I727,Cover!B$56:C$60,2,0)))</f>
        <v>Intermediate</v>
      </c>
      <c r="K727" s="15"/>
      <c r="L727" s="16"/>
      <c r="M727" s="121">
        <f>IF(J727="","",(VLOOKUP(H727,Cover!A$48:C$51,2,0)))</f>
        <v>0.5</v>
      </c>
      <c r="N727" s="119" t="str">
        <f t="shared" si="28"/>
        <v>RS.AN</v>
      </c>
    </row>
    <row r="728" spans="2:14" s="2" customFormat="1" ht="12.75" x14ac:dyDescent="0.25">
      <c r="B728" s="6">
        <v>724</v>
      </c>
      <c r="C728" s="130" t="s">
        <v>1391</v>
      </c>
      <c r="D728" s="14"/>
      <c r="E728" s="148"/>
      <c r="F728" s="13" t="s">
        <v>1397</v>
      </c>
      <c r="G728" s="14" t="s">
        <v>42</v>
      </c>
      <c r="H728" s="130" t="s">
        <v>23</v>
      </c>
      <c r="I728" s="130">
        <v>3</v>
      </c>
      <c r="J728" s="148" t="str">
        <f>IF(I728=0,"",(VLOOKUP(I728,Cover!B$56:C$60,2,0)))</f>
        <v>Intermediate</v>
      </c>
      <c r="K728" s="15"/>
      <c r="L728" s="16"/>
      <c r="M728" s="121">
        <f>IF(J728="","",(VLOOKUP(H728,Cover!A$48:C$51,2,0)))</f>
        <v>0.5</v>
      </c>
      <c r="N728" s="119" t="str">
        <f t="shared" si="28"/>
        <v>RS.RP</v>
      </c>
    </row>
    <row r="729" spans="2:14" s="2" customFormat="1" ht="25.5" x14ac:dyDescent="0.25">
      <c r="B729" s="6">
        <v>725</v>
      </c>
      <c r="C729" s="130" t="s">
        <v>1391</v>
      </c>
      <c r="D729" s="14"/>
      <c r="E729" s="148"/>
      <c r="F729" s="13" t="s">
        <v>1398</v>
      </c>
      <c r="G729" s="14" t="s">
        <v>50</v>
      </c>
      <c r="H729" s="130" t="s">
        <v>23</v>
      </c>
      <c r="I729" s="130">
        <v>3</v>
      </c>
      <c r="J729" s="148" t="str">
        <f>IF(I729=0,"",(VLOOKUP(I729,Cover!B$56:C$60,2,0)))</f>
        <v>Intermediate</v>
      </c>
      <c r="K729" s="15"/>
      <c r="L729" s="16"/>
      <c r="M729" s="121">
        <f>IF(J729="","",(VLOOKUP(H729,Cover!A$48:C$51,2,0)))</f>
        <v>0.5</v>
      </c>
      <c r="N729" s="119" t="str">
        <f t="shared" si="28"/>
        <v>RS.MI</v>
      </c>
    </row>
    <row r="730" spans="2:14" s="2" customFormat="1" ht="12.75" x14ac:dyDescent="0.25">
      <c r="B730" s="6">
        <v>726</v>
      </c>
      <c r="C730" s="130" t="s">
        <v>1391</v>
      </c>
      <c r="D730" s="14"/>
      <c r="E730" s="148"/>
      <c r="F730" s="13" t="s">
        <v>1399</v>
      </c>
      <c r="G730" s="14" t="s">
        <v>44</v>
      </c>
      <c r="H730" s="130" t="s">
        <v>23</v>
      </c>
      <c r="I730" s="130">
        <v>3</v>
      </c>
      <c r="J730" s="148" t="str">
        <f>IF(I730=0,"",(VLOOKUP(I730,Cover!B$56:C$60,2,0)))</f>
        <v>Intermediate</v>
      </c>
      <c r="K730" s="15"/>
      <c r="L730" s="16"/>
      <c r="M730" s="121">
        <f>IF(J730="","",(VLOOKUP(H730,Cover!A$48:C$51,2,0)))</f>
        <v>0.5</v>
      </c>
      <c r="N730" s="119" t="str">
        <f t="shared" si="28"/>
        <v>RS.CO</v>
      </c>
    </row>
    <row r="731" spans="2:14" s="2" customFormat="1" ht="25.5" x14ac:dyDescent="0.25">
      <c r="B731" s="6">
        <v>727</v>
      </c>
      <c r="C731" s="130" t="s">
        <v>1391</v>
      </c>
      <c r="D731" s="14"/>
      <c r="E731" s="148"/>
      <c r="F731" s="13" t="s">
        <v>652</v>
      </c>
      <c r="G731" s="14" t="s">
        <v>44</v>
      </c>
      <c r="H731" s="130" t="s">
        <v>23</v>
      </c>
      <c r="I731" s="130">
        <v>3</v>
      </c>
      <c r="J731" s="148" t="str">
        <f>IF(I731=0,"",(VLOOKUP(I731,Cover!B$56:C$60,2,0)))</f>
        <v>Intermediate</v>
      </c>
      <c r="K731" s="15"/>
      <c r="L731" s="16"/>
      <c r="M731" s="121">
        <f>IF(J731="","",(VLOOKUP(H731,Cover!A$48:C$51,2,0)))</f>
        <v>0.5</v>
      </c>
      <c r="N731" s="119" t="str">
        <f t="shared" si="28"/>
        <v>RS.CO</v>
      </c>
    </row>
    <row r="732" spans="2:14" s="2" customFormat="1" ht="25.5" x14ac:dyDescent="0.25">
      <c r="B732" s="6">
        <v>728</v>
      </c>
      <c r="C732" s="130" t="s">
        <v>1391</v>
      </c>
      <c r="D732" s="14"/>
      <c r="E732" s="148"/>
      <c r="F732" s="13" t="s">
        <v>654</v>
      </c>
      <c r="G732" s="14" t="s">
        <v>44</v>
      </c>
      <c r="H732" s="130" t="s">
        <v>23</v>
      </c>
      <c r="I732" s="130">
        <v>3</v>
      </c>
      <c r="J732" s="148" t="str">
        <f>IF(I732=0,"",(VLOOKUP(I732,Cover!B$56:C$60,2,0)))</f>
        <v>Intermediate</v>
      </c>
      <c r="K732" s="15"/>
      <c r="L732" s="16"/>
      <c r="M732" s="121">
        <f>IF(J732="","",(VLOOKUP(H732,Cover!A$48:C$51,2,0)))</f>
        <v>0.5</v>
      </c>
      <c r="N732" s="119" t="str">
        <f t="shared" si="28"/>
        <v>RS.CO</v>
      </c>
    </row>
    <row r="733" spans="2:14" s="2" customFormat="1" ht="25.5" x14ac:dyDescent="0.25">
      <c r="B733" s="6">
        <v>729</v>
      </c>
      <c r="C733" s="130" t="s">
        <v>1391</v>
      </c>
      <c r="D733" s="14"/>
      <c r="E733" s="148"/>
      <c r="F733" s="13" t="s">
        <v>1400</v>
      </c>
      <c r="G733" s="14" t="s">
        <v>42</v>
      </c>
      <c r="H733" s="130" t="s">
        <v>23</v>
      </c>
      <c r="I733" s="130">
        <v>3</v>
      </c>
      <c r="J733" s="148" t="str">
        <f>IF(I733=0,"",(VLOOKUP(I733,Cover!B$56:C$60,2,0)))</f>
        <v>Intermediate</v>
      </c>
      <c r="K733" s="15"/>
      <c r="L733" s="16"/>
      <c r="M733" s="121">
        <f>IF(J733="","",(VLOOKUP(H733,Cover!A$48:C$51,2,0)))</f>
        <v>0.5</v>
      </c>
      <c r="N733" s="119" t="str">
        <f t="shared" si="28"/>
        <v>RS.RP</v>
      </c>
    </row>
    <row r="734" spans="2:14" s="2" customFormat="1" ht="51" x14ac:dyDescent="0.25">
      <c r="B734" s="6">
        <v>730</v>
      </c>
      <c r="C734" s="130" t="s">
        <v>1391</v>
      </c>
      <c r="D734" s="14"/>
      <c r="E734" s="148"/>
      <c r="F734" s="13" t="s">
        <v>1401</v>
      </c>
      <c r="G734" s="14" t="s">
        <v>44</v>
      </c>
      <c r="H734" s="130" t="s">
        <v>23</v>
      </c>
      <c r="I734" s="130">
        <v>3</v>
      </c>
      <c r="J734" s="148" t="str">
        <f>IF(I734=0,"",(VLOOKUP(I734,Cover!B$56:C$60,2,0)))</f>
        <v>Intermediate</v>
      </c>
      <c r="K734" s="15"/>
      <c r="L734" s="16"/>
      <c r="M734" s="121">
        <f>IF(J734="","",(VLOOKUP(H734,Cover!A$48:C$51,2,0)))</f>
        <v>0.5</v>
      </c>
      <c r="N734" s="119" t="str">
        <f t="shared" si="28"/>
        <v>RS.CO</v>
      </c>
    </row>
    <row r="735" spans="2:14" s="2" customFormat="1" ht="12.75" x14ac:dyDescent="0.25">
      <c r="B735" s="6">
        <v>731</v>
      </c>
      <c r="C735" s="130" t="s">
        <v>1391</v>
      </c>
      <c r="D735" s="14"/>
      <c r="E735" s="148"/>
      <c r="F735" s="13" t="s">
        <v>1402</v>
      </c>
      <c r="G735" s="14" t="s">
        <v>53</v>
      </c>
      <c r="H735" s="130" t="s">
        <v>23</v>
      </c>
      <c r="I735" s="130">
        <v>3</v>
      </c>
      <c r="J735" s="148" t="str">
        <f>IF(I735=0,"",(VLOOKUP(I735,Cover!B$56:C$60,2,0)))</f>
        <v>Intermediate</v>
      </c>
      <c r="K735" s="15"/>
      <c r="L735" s="16"/>
      <c r="M735" s="121">
        <f>IF(J735="","",(VLOOKUP(H735,Cover!A$48:C$51,2,0)))</f>
        <v>0.5</v>
      </c>
      <c r="N735" s="119" t="str">
        <f t="shared" si="28"/>
        <v>RS.IM</v>
      </c>
    </row>
    <row r="736" spans="2:14" s="2" customFormat="1" ht="25.5" x14ac:dyDescent="0.25">
      <c r="B736" s="6">
        <v>732</v>
      </c>
      <c r="C736" s="130" t="s">
        <v>1391</v>
      </c>
      <c r="D736" s="14"/>
      <c r="E736" s="148"/>
      <c r="F736" s="13" t="s">
        <v>1403</v>
      </c>
      <c r="G736" s="14" t="s">
        <v>42</v>
      </c>
      <c r="H736" s="130" t="s">
        <v>23</v>
      </c>
      <c r="I736" s="130">
        <v>3</v>
      </c>
      <c r="J736" s="148" t="str">
        <f>IF(I736=0,"",(VLOOKUP(I736,Cover!B$56:C$60,2,0)))</f>
        <v>Intermediate</v>
      </c>
      <c r="K736" s="15"/>
      <c r="L736" s="16"/>
      <c r="M736" s="121">
        <f>IF(J736="","",(VLOOKUP(H736,Cover!A$48:C$51,2,0)))</f>
        <v>0.5</v>
      </c>
      <c r="N736" s="119" t="str">
        <f t="shared" si="28"/>
        <v>RS.RP</v>
      </c>
    </row>
    <row r="737" spans="2:14" s="2" customFormat="1" ht="25.5" x14ac:dyDescent="0.25">
      <c r="B737" s="6">
        <v>733</v>
      </c>
      <c r="C737" s="130" t="s">
        <v>1404</v>
      </c>
      <c r="D737" s="14"/>
      <c r="E737" s="148"/>
      <c r="F737" s="13" t="s">
        <v>1405</v>
      </c>
      <c r="G737" s="14" t="s">
        <v>27</v>
      </c>
      <c r="H737" s="130" t="s">
        <v>23</v>
      </c>
      <c r="I737" s="130">
        <v>3</v>
      </c>
      <c r="J737" s="148" t="str">
        <f>IF(I737=0,"",(VLOOKUP(I737,Cover!B$56:C$60,2,0)))</f>
        <v>Intermediate</v>
      </c>
      <c r="K737" s="15"/>
      <c r="L737" s="16"/>
      <c r="M737" s="121">
        <f>IF(J737="","",(VLOOKUP(H737,Cover!A$48:C$51,2,0)))</f>
        <v>0.5</v>
      </c>
      <c r="N737" s="119" t="str">
        <f t="shared" si="28"/>
        <v>PR.IP</v>
      </c>
    </row>
    <row r="738" spans="2:14" s="2" customFormat="1" ht="25.5" x14ac:dyDescent="0.25">
      <c r="B738" s="6">
        <v>734</v>
      </c>
      <c r="C738" s="130" t="s">
        <v>1404</v>
      </c>
      <c r="D738" s="14"/>
      <c r="E738" s="148"/>
      <c r="F738" s="13" t="s">
        <v>1406</v>
      </c>
      <c r="G738" s="14" t="s">
        <v>27</v>
      </c>
      <c r="H738" s="130" t="s">
        <v>23</v>
      </c>
      <c r="I738" s="130">
        <v>3</v>
      </c>
      <c r="J738" s="148" t="str">
        <f>IF(I738=0,"",(VLOOKUP(I738,Cover!B$56:C$60,2,0)))</f>
        <v>Intermediate</v>
      </c>
      <c r="K738" s="15"/>
      <c r="L738" s="16"/>
      <c r="M738" s="121">
        <f>IF(J738="","",(VLOOKUP(H738,Cover!A$48:C$51,2,0)))</f>
        <v>0.5</v>
      </c>
      <c r="N738" s="119" t="str">
        <f t="shared" si="28"/>
        <v>PR.IP</v>
      </c>
    </row>
    <row r="739" spans="2:14" s="2" customFormat="1" ht="25.5" x14ac:dyDescent="0.25">
      <c r="B739" s="6">
        <v>735</v>
      </c>
      <c r="C739" s="130" t="s">
        <v>1404</v>
      </c>
      <c r="D739" s="14"/>
      <c r="E739" s="148"/>
      <c r="F739" s="13" t="s">
        <v>656</v>
      </c>
      <c r="G739" s="14" t="s">
        <v>27</v>
      </c>
      <c r="H739" s="130" t="s">
        <v>23</v>
      </c>
      <c r="I739" s="130">
        <v>3</v>
      </c>
      <c r="J739" s="148" t="str">
        <f>IF(I739=0,"",(VLOOKUP(I739,Cover!B$56:C$60,2,0)))</f>
        <v>Intermediate</v>
      </c>
      <c r="K739" s="15"/>
      <c r="L739" s="16"/>
      <c r="M739" s="121">
        <f>IF(J739="","",(VLOOKUP(H739,Cover!A$48:C$51,2,0)))</f>
        <v>0.5</v>
      </c>
      <c r="N739" s="119" t="str">
        <f t="shared" si="28"/>
        <v>PR.IP</v>
      </c>
    </row>
    <row r="740" spans="2:14" s="2" customFormat="1" ht="25.5" x14ac:dyDescent="0.25">
      <c r="B740" s="6">
        <v>736</v>
      </c>
      <c r="C740" s="130" t="s">
        <v>1404</v>
      </c>
      <c r="D740" s="14"/>
      <c r="E740" s="148"/>
      <c r="F740" s="13" t="s">
        <v>1407</v>
      </c>
      <c r="G740" s="14" t="s">
        <v>27</v>
      </c>
      <c r="H740" s="130" t="s">
        <v>23</v>
      </c>
      <c r="I740" s="130">
        <v>3</v>
      </c>
      <c r="J740" s="148" t="str">
        <f>IF(I740=0,"",(VLOOKUP(I740,Cover!B$56:C$60,2,0)))</f>
        <v>Intermediate</v>
      </c>
      <c r="K740" s="15"/>
      <c r="L740" s="16"/>
      <c r="M740" s="121">
        <f>IF(J740="","",(VLOOKUP(H740,Cover!A$48:C$51,2,0)))</f>
        <v>0.5</v>
      </c>
      <c r="N740" s="119" t="str">
        <f t="shared" si="28"/>
        <v>PR.IP</v>
      </c>
    </row>
    <row r="741" spans="2:14" s="2" customFormat="1" ht="12.75" x14ac:dyDescent="0.25">
      <c r="B741" s="6">
        <v>737</v>
      </c>
      <c r="C741" s="130" t="s">
        <v>1404</v>
      </c>
      <c r="D741" s="14"/>
      <c r="E741" s="148"/>
      <c r="F741" s="13" t="s">
        <v>1408</v>
      </c>
      <c r="G741" s="14" t="s">
        <v>27</v>
      </c>
      <c r="H741" s="130" t="s">
        <v>23</v>
      </c>
      <c r="I741" s="130">
        <v>3</v>
      </c>
      <c r="J741" s="148" t="str">
        <f>IF(I741=0,"",(VLOOKUP(I741,Cover!B$56:C$60,2,0)))</f>
        <v>Intermediate</v>
      </c>
      <c r="K741" s="15"/>
      <c r="L741" s="16"/>
      <c r="M741" s="121">
        <f>IF(J741="","",(VLOOKUP(H741,Cover!A$48:C$51,2,0)))</f>
        <v>0.5</v>
      </c>
      <c r="N741" s="119" t="str">
        <f t="shared" si="28"/>
        <v>PR.IP</v>
      </c>
    </row>
    <row r="742" spans="2:14" s="2" customFormat="1" ht="25.5" x14ac:dyDescent="0.25">
      <c r="B742" s="6">
        <v>738</v>
      </c>
      <c r="C742" s="130" t="s">
        <v>1404</v>
      </c>
      <c r="D742" s="14"/>
      <c r="E742" s="148"/>
      <c r="F742" s="13" t="s">
        <v>1409</v>
      </c>
      <c r="G742" s="14" t="s">
        <v>27</v>
      </c>
      <c r="H742" s="130" t="s">
        <v>23</v>
      </c>
      <c r="I742" s="130">
        <v>3</v>
      </c>
      <c r="J742" s="148" t="str">
        <f>IF(I742=0,"",(VLOOKUP(I742,Cover!B$56:C$60,2,0)))</f>
        <v>Intermediate</v>
      </c>
      <c r="K742" s="15"/>
      <c r="L742" s="16"/>
      <c r="M742" s="121">
        <f>IF(J742="","",(VLOOKUP(H742,Cover!A$48:C$51,2,0)))</f>
        <v>0.5</v>
      </c>
      <c r="N742" s="119" t="str">
        <f t="shared" ref="N742:N805" si="29">IF(H742="Not_Applicable","",G742)</f>
        <v>PR.IP</v>
      </c>
    </row>
    <row r="743" spans="2:14" s="2" customFormat="1" ht="38.25" x14ac:dyDescent="0.25">
      <c r="B743" s="6">
        <v>739</v>
      </c>
      <c r="C743" s="130" t="s">
        <v>1404</v>
      </c>
      <c r="D743" s="14"/>
      <c r="E743" s="148"/>
      <c r="F743" s="13" t="s">
        <v>1410</v>
      </c>
      <c r="G743" s="14" t="s">
        <v>27</v>
      </c>
      <c r="H743" s="130" t="s">
        <v>23</v>
      </c>
      <c r="I743" s="130">
        <v>3</v>
      </c>
      <c r="J743" s="148" t="str">
        <f>IF(I743=0,"",(VLOOKUP(I743,Cover!B$56:C$60,2,0)))</f>
        <v>Intermediate</v>
      </c>
      <c r="K743" s="15"/>
      <c r="L743" s="16"/>
      <c r="M743" s="121">
        <f>IF(J743="","",(VLOOKUP(H743,Cover!A$48:C$51,2,0)))</f>
        <v>0.5</v>
      </c>
      <c r="N743" s="119" t="str">
        <f t="shared" si="29"/>
        <v>PR.IP</v>
      </c>
    </row>
    <row r="744" spans="2:14" s="2" customFormat="1" ht="12.75" x14ac:dyDescent="0.25">
      <c r="B744" s="6">
        <v>740</v>
      </c>
      <c r="C744" s="130" t="s">
        <v>1404</v>
      </c>
      <c r="D744" s="14"/>
      <c r="E744" s="148"/>
      <c r="F744" s="13" t="s">
        <v>657</v>
      </c>
      <c r="G744" s="14" t="s">
        <v>27</v>
      </c>
      <c r="H744" s="130" t="s">
        <v>23</v>
      </c>
      <c r="I744" s="130">
        <v>3</v>
      </c>
      <c r="J744" s="148" t="str">
        <f>IF(I744=0,"",(VLOOKUP(I744,Cover!B$56:C$60,2,0)))</f>
        <v>Intermediate</v>
      </c>
      <c r="K744" s="15"/>
      <c r="L744" s="16"/>
      <c r="M744" s="121">
        <f>IF(J744="","",(VLOOKUP(H744,Cover!A$48:C$51,2,0)))</f>
        <v>0.5</v>
      </c>
      <c r="N744" s="119" t="str">
        <f t="shared" si="29"/>
        <v>PR.IP</v>
      </c>
    </row>
    <row r="745" spans="2:14" s="2" customFormat="1" ht="12.75" x14ac:dyDescent="0.25">
      <c r="B745" s="6">
        <v>741</v>
      </c>
      <c r="C745" s="130" t="s">
        <v>1404</v>
      </c>
      <c r="D745" s="14"/>
      <c r="E745" s="148"/>
      <c r="F745" s="13" t="s">
        <v>1411</v>
      </c>
      <c r="G745" s="14" t="s">
        <v>27</v>
      </c>
      <c r="H745" s="130" t="s">
        <v>23</v>
      </c>
      <c r="I745" s="130">
        <v>3</v>
      </c>
      <c r="J745" s="148" t="str">
        <f>IF(I745=0,"",(VLOOKUP(I745,Cover!B$56:C$60,2,0)))</f>
        <v>Intermediate</v>
      </c>
      <c r="K745" s="15"/>
      <c r="L745" s="16"/>
      <c r="M745" s="121">
        <f>IF(J745="","",(VLOOKUP(H745,Cover!A$48:C$51,2,0)))</f>
        <v>0.5</v>
      </c>
      <c r="N745" s="119" t="str">
        <f t="shared" si="29"/>
        <v>PR.IP</v>
      </c>
    </row>
    <row r="746" spans="2:14" s="2" customFormat="1" ht="25.5" x14ac:dyDescent="0.25">
      <c r="B746" s="6">
        <v>742</v>
      </c>
      <c r="C746" s="130" t="s">
        <v>1404</v>
      </c>
      <c r="D746" s="14"/>
      <c r="E746" s="148"/>
      <c r="F746" s="13" t="s">
        <v>1412</v>
      </c>
      <c r="G746" s="14" t="s">
        <v>27</v>
      </c>
      <c r="H746" s="130" t="s">
        <v>23</v>
      </c>
      <c r="I746" s="130">
        <v>3</v>
      </c>
      <c r="J746" s="148" t="str">
        <f>IF(I746=0,"",(VLOOKUP(I746,Cover!B$56:C$60,2,0)))</f>
        <v>Intermediate</v>
      </c>
      <c r="K746" s="15"/>
      <c r="L746" s="16"/>
      <c r="M746" s="121">
        <f>IF(J746="","",(VLOOKUP(H746,Cover!A$48:C$51,2,0)))</f>
        <v>0.5</v>
      </c>
      <c r="N746" s="119" t="str">
        <f t="shared" si="29"/>
        <v>PR.IP</v>
      </c>
    </row>
    <row r="747" spans="2:14" s="2" customFormat="1" ht="25.5" x14ac:dyDescent="0.25">
      <c r="B747" s="6">
        <v>743</v>
      </c>
      <c r="C747" s="130" t="s">
        <v>1404</v>
      </c>
      <c r="D747" s="14"/>
      <c r="E747" s="148"/>
      <c r="F747" s="13" t="s">
        <v>1413</v>
      </c>
      <c r="G747" s="14" t="s">
        <v>27</v>
      </c>
      <c r="H747" s="130" t="s">
        <v>23</v>
      </c>
      <c r="I747" s="130">
        <v>3</v>
      </c>
      <c r="J747" s="148" t="str">
        <f>IF(I747=0,"",(VLOOKUP(I747,Cover!B$56:C$60,2,0)))</f>
        <v>Intermediate</v>
      </c>
      <c r="K747" s="15"/>
      <c r="L747" s="16"/>
      <c r="M747" s="121">
        <f>IF(J747="","",(VLOOKUP(H747,Cover!A$48:C$51,2,0)))</f>
        <v>0.5</v>
      </c>
      <c r="N747" s="119" t="str">
        <f t="shared" si="29"/>
        <v>PR.IP</v>
      </c>
    </row>
    <row r="748" spans="2:14" s="2" customFormat="1" ht="38.25" x14ac:dyDescent="0.25">
      <c r="B748" s="6">
        <v>744</v>
      </c>
      <c r="C748" s="130" t="s">
        <v>1404</v>
      </c>
      <c r="D748" s="14"/>
      <c r="E748" s="148"/>
      <c r="F748" s="13" t="s">
        <v>1414</v>
      </c>
      <c r="G748" s="14" t="s">
        <v>27</v>
      </c>
      <c r="H748" s="130" t="s">
        <v>23</v>
      </c>
      <c r="I748" s="130">
        <v>3</v>
      </c>
      <c r="J748" s="148" t="str">
        <f>IF(I748=0,"",(VLOOKUP(I748,Cover!B$56:C$60,2,0)))</f>
        <v>Intermediate</v>
      </c>
      <c r="K748" s="15"/>
      <c r="L748" s="16"/>
      <c r="M748" s="121">
        <f>IF(J748="","",(VLOOKUP(H748,Cover!A$48:C$51,2,0)))</f>
        <v>0.5</v>
      </c>
      <c r="N748" s="119" t="str">
        <f t="shared" si="29"/>
        <v>PR.IP</v>
      </c>
    </row>
    <row r="749" spans="2:14" s="2" customFormat="1" ht="25.5" x14ac:dyDescent="0.25">
      <c r="B749" s="6">
        <v>745</v>
      </c>
      <c r="C749" s="130" t="s">
        <v>1404</v>
      </c>
      <c r="D749" s="14"/>
      <c r="E749" s="148"/>
      <c r="F749" s="13" t="s">
        <v>1415</v>
      </c>
      <c r="G749" s="14" t="s">
        <v>27</v>
      </c>
      <c r="H749" s="130" t="s">
        <v>23</v>
      </c>
      <c r="I749" s="130">
        <v>3</v>
      </c>
      <c r="J749" s="148" t="str">
        <f>IF(I749=0,"",(VLOOKUP(I749,Cover!B$56:C$60,2,0)))</f>
        <v>Intermediate</v>
      </c>
      <c r="K749" s="15"/>
      <c r="L749" s="16"/>
      <c r="M749" s="121">
        <f>IF(J749="","",(VLOOKUP(H749,Cover!A$48:C$51,2,0)))</f>
        <v>0.5</v>
      </c>
      <c r="N749" s="119" t="str">
        <f t="shared" si="29"/>
        <v>PR.IP</v>
      </c>
    </row>
    <row r="750" spans="2:14" s="2" customFormat="1" ht="12.75" x14ac:dyDescent="0.25">
      <c r="B750" s="6">
        <v>746</v>
      </c>
      <c r="C750" s="130" t="s">
        <v>1404</v>
      </c>
      <c r="D750" s="14"/>
      <c r="E750" s="148"/>
      <c r="F750" s="13" t="s">
        <v>1416</v>
      </c>
      <c r="G750" s="14" t="s">
        <v>27</v>
      </c>
      <c r="H750" s="130" t="s">
        <v>23</v>
      </c>
      <c r="I750" s="130">
        <v>3</v>
      </c>
      <c r="J750" s="148" t="str">
        <f>IF(I750=0,"",(VLOOKUP(I750,Cover!B$56:C$60,2,0)))</f>
        <v>Intermediate</v>
      </c>
      <c r="K750" s="15"/>
      <c r="L750" s="16"/>
      <c r="M750" s="121">
        <f>IF(J750="","",(VLOOKUP(H750,Cover!A$48:C$51,2,0)))</f>
        <v>0.5</v>
      </c>
      <c r="N750" s="119" t="str">
        <f t="shared" si="29"/>
        <v>PR.IP</v>
      </c>
    </row>
    <row r="751" spans="2:14" s="2" customFormat="1" ht="12.75" x14ac:dyDescent="0.25">
      <c r="B751" s="6">
        <v>747</v>
      </c>
      <c r="C751" s="130" t="s">
        <v>1404</v>
      </c>
      <c r="D751" s="14"/>
      <c r="E751" s="148"/>
      <c r="F751" s="13" t="s">
        <v>658</v>
      </c>
      <c r="G751" s="14" t="s">
        <v>27</v>
      </c>
      <c r="H751" s="130" t="s">
        <v>23</v>
      </c>
      <c r="I751" s="130">
        <v>3</v>
      </c>
      <c r="J751" s="148" t="str">
        <f>IF(I751=0,"",(VLOOKUP(I751,Cover!B$56:C$60,2,0)))</f>
        <v>Intermediate</v>
      </c>
      <c r="K751" s="15"/>
      <c r="L751" s="16"/>
      <c r="M751" s="121">
        <f>IF(J751="","",(VLOOKUP(H751,Cover!A$48:C$51,2,0)))</f>
        <v>0.5</v>
      </c>
      <c r="N751" s="119" t="str">
        <f t="shared" si="29"/>
        <v>PR.IP</v>
      </c>
    </row>
    <row r="752" spans="2:14" s="2" customFormat="1" ht="25.5" x14ac:dyDescent="0.25">
      <c r="B752" s="6">
        <v>748</v>
      </c>
      <c r="C752" s="130" t="s">
        <v>1404</v>
      </c>
      <c r="D752" s="14"/>
      <c r="E752" s="148"/>
      <c r="F752" s="13" t="s">
        <v>1417</v>
      </c>
      <c r="G752" s="14" t="s">
        <v>27</v>
      </c>
      <c r="H752" s="130" t="s">
        <v>23</v>
      </c>
      <c r="I752" s="130">
        <v>3</v>
      </c>
      <c r="J752" s="148" t="str">
        <f>IF(I752=0,"",(VLOOKUP(I752,Cover!B$56:C$60,2,0)))</f>
        <v>Intermediate</v>
      </c>
      <c r="K752" s="15"/>
      <c r="L752" s="16"/>
      <c r="M752" s="121">
        <f>IF(J752="","",(VLOOKUP(H752,Cover!A$48:C$51,2,0)))</f>
        <v>0.5</v>
      </c>
      <c r="N752" s="119" t="str">
        <f t="shared" si="29"/>
        <v>PR.IP</v>
      </c>
    </row>
    <row r="753" spans="2:14" s="2" customFormat="1" ht="25.5" x14ac:dyDescent="0.25">
      <c r="B753" s="6">
        <v>749</v>
      </c>
      <c r="C753" s="130" t="s">
        <v>1404</v>
      </c>
      <c r="D753" s="14"/>
      <c r="E753" s="148"/>
      <c r="F753" s="13" t="s">
        <v>1418</v>
      </c>
      <c r="G753" s="14" t="s">
        <v>27</v>
      </c>
      <c r="H753" s="130" t="s">
        <v>23</v>
      </c>
      <c r="I753" s="130">
        <v>3</v>
      </c>
      <c r="J753" s="148" t="str">
        <f>IF(I753=0,"",(VLOOKUP(I753,Cover!B$56:C$60,2,0)))</f>
        <v>Intermediate</v>
      </c>
      <c r="K753" s="15"/>
      <c r="L753" s="16"/>
      <c r="M753" s="121">
        <f>IF(J753="","",(VLOOKUP(H753,Cover!A$48:C$51,2,0)))</f>
        <v>0.5</v>
      </c>
      <c r="N753" s="119" t="str">
        <f t="shared" si="29"/>
        <v>PR.IP</v>
      </c>
    </row>
    <row r="754" spans="2:14" s="2" customFormat="1" ht="25.5" x14ac:dyDescent="0.25">
      <c r="B754" s="6">
        <v>750</v>
      </c>
      <c r="C754" s="130" t="s">
        <v>1404</v>
      </c>
      <c r="D754" s="14"/>
      <c r="E754" s="148"/>
      <c r="F754" s="13" t="s">
        <v>659</v>
      </c>
      <c r="G754" s="14" t="s">
        <v>27</v>
      </c>
      <c r="H754" s="130" t="s">
        <v>23</v>
      </c>
      <c r="I754" s="130">
        <v>3</v>
      </c>
      <c r="J754" s="148" t="str">
        <f>IF(I754=0,"",(VLOOKUP(I754,Cover!B$56:C$60,2,0)))</f>
        <v>Intermediate</v>
      </c>
      <c r="K754" s="15"/>
      <c r="L754" s="16"/>
      <c r="M754" s="121">
        <f>IF(J754="","",(VLOOKUP(H754,Cover!A$48:C$51,2,0)))</f>
        <v>0.5</v>
      </c>
      <c r="N754" s="119" t="str">
        <f t="shared" si="29"/>
        <v>PR.IP</v>
      </c>
    </row>
    <row r="755" spans="2:14" s="2" customFormat="1" ht="25.5" x14ac:dyDescent="0.25">
      <c r="B755" s="6">
        <v>751</v>
      </c>
      <c r="C755" s="130" t="s">
        <v>1404</v>
      </c>
      <c r="D755" s="14"/>
      <c r="E755" s="148"/>
      <c r="F755" s="13" t="s">
        <v>1419</v>
      </c>
      <c r="G755" s="14" t="s">
        <v>27</v>
      </c>
      <c r="H755" s="130" t="s">
        <v>23</v>
      </c>
      <c r="I755" s="130">
        <v>3</v>
      </c>
      <c r="J755" s="148" t="str">
        <f>IF(I755=0,"",(VLOOKUP(I755,Cover!B$56:C$60,2,0)))</f>
        <v>Intermediate</v>
      </c>
      <c r="K755" s="15"/>
      <c r="L755" s="16"/>
      <c r="M755" s="121">
        <f>IF(J755="","",(VLOOKUP(H755,Cover!A$48:C$51,2,0)))</f>
        <v>0.5</v>
      </c>
      <c r="N755" s="119" t="str">
        <f t="shared" si="29"/>
        <v>PR.IP</v>
      </c>
    </row>
    <row r="756" spans="2:14" s="2" customFormat="1" ht="12.75" x14ac:dyDescent="0.25">
      <c r="B756" s="6">
        <v>752</v>
      </c>
      <c r="C756" s="130" t="s">
        <v>1404</v>
      </c>
      <c r="D756" s="14"/>
      <c r="E756" s="148"/>
      <c r="F756" s="13" t="s">
        <v>1420</v>
      </c>
      <c r="G756" s="14" t="s">
        <v>27</v>
      </c>
      <c r="H756" s="130" t="s">
        <v>23</v>
      </c>
      <c r="I756" s="130">
        <v>3</v>
      </c>
      <c r="J756" s="148" t="str">
        <f>IF(I756=0,"",(VLOOKUP(I756,Cover!B$56:C$60,2,0)))</f>
        <v>Intermediate</v>
      </c>
      <c r="K756" s="15"/>
      <c r="L756" s="16"/>
      <c r="M756" s="121">
        <f>IF(J756="","",(VLOOKUP(H756,Cover!A$48:C$51,2,0)))</f>
        <v>0.5</v>
      </c>
      <c r="N756" s="119" t="str">
        <f t="shared" si="29"/>
        <v>PR.IP</v>
      </c>
    </row>
    <row r="757" spans="2:14" s="2" customFormat="1" ht="25.5" x14ac:dyDescent="0.25">
      <c r="B757" s="6">
        <v>753</v>
      </c>
      <c r="C757" s="130" t="s">
        <v>1404</v>
      </c>
      <c r="D757" s="14"/>
      <c r="E757" s="148"/>
      <c r="F757" s="13" t="s">
        <v>1421</v>
      </c>
      <c r="G757" s="14" t="s">
        <v>27</v>
      </c>
      <c r="H757" s="130" t="s">
        <v>23</v>
      </c>
      <c r="I757" s="130">
        <v>3</v>
      </c>
      <c r="J757" s="148" t="str">
        <f>IF(I757=0,"",(VLOOKUP(I757,Cover!B$56:C$60,2,0)))</f>
        <v>Intermediate</v>
      </c>
      <c r="K757" s="15"/>
      <c r="L757" s="16"/>
      <c r="M757" s="121">
        <f>IF(J757="","",(VLOOKUP(H757,Cover!A$48:C$51,2,0)))</f>
        <v>0.5</v>
      </c>
      <c r="N757" s="119" t="str">
        <f t="shared" si="29"/>
        <v>PR.IP</v>
      </c>
    </row>
    <row r="758" spans="2:14" s="2" customFormat="1" ht="12.75" x14ac:dyDescent="0.25">
      <c r="B758" s="6">
        <v>754</v>
      </c>
      <c r="C758" s="130" t="s">
        <v>1404</v>
      </c>
      <c r="D758" s="14"/>
      <c r="E758" s="148"/>
      <c r="F758" s="13" t="s">
        <v>1422</v>
      </c>
      <c r="G758" s="14" t="s">
        <v>27</v>
      </c>
      <c r="H758" s="130" t="s">
        <v>23</v>
      </c>
      <c r="I758" s="130">
        <v>3</v>
      </c>
      <c r="J758" s="148" t="str">
        <f>IF(I758=0,"",(VLOOKUP(I758,Cover!B$56:C$60,2,0)))</f>
        <v>Intermediate</v>
      </c>
      <c r="K758" s="15"/>
      <c r="L758" s="16"/>
      <c r="M758" s="121">
        <f>IF(J758="","",(VLOOKUP(H758,Cover!A$48:C$51,2,0)))</f>
        <v>0.5</v>
      </c>
      <c r="N758" s="119" t="str">
        <f t="shared" si="29"/>
        <v>PR.IP</v>
      </c>
    </row>
    <row r="759" spans="2:14" s="2" customFormat="1" ht="25.5" x14ac:dyDescent="0.25">
      <c r="B759" s="6">
        <v>755</v>
      </c>
      <c r="C759" s="130" t="s">
        <v>1404</v>
      </c>
      <c r="D759" s="14"/>
      <c r="E759" s="148"/>
      <c r="F759" s="13" t="s">
        <v>660</v>
      </c>
      <c r="G759" s="14" t="s">
        <v>27</v>
      </c>
      <c r="H759" s="130" t="s">
        <v>23</v>
      </c>
      <c r="I759" s="130">
        <v>3</v>
      </c>
      <c r="J759" s="148" t="str">
        <f>IF(I759=0,"",(VLOOKUP(I759,Cover!B$56:C$60,2,0)))</f>
        <v>Intermediate</v>
      </c>
      <c r="K759" s="15"/>
      <c r="L759" s="16"/>
      <c r="M759" s="121">
        <f>IF(J759="","",(VLOOKUP(H759,Cover!A$48:C$51,2,0)))</f>
        <v>0.5</v>
      </c>
      <c r="N759" s="119" t="str">
        <f t="shared" si="29"/>
        <v>PR.IP</v>
      </c>
    </row>
    <row r="760" spans="2:14" s="2" customFormat="1" ht="25.5" x14ac:dyDescent="0.25">
      <c r="B760" s="6">
        <v>756</v>
      </c>
      <c r="C760" s="130" t="s">
        <v>1404</v>
      </c>
      <c r="D760" s="14"/>
      <c r="E760" s="148"/>
      <c r="F760" s="13" t="s">
        <v>661</v>
      </c>
      <c r="G760" s="14" t="s">
        <v>27</v>
      </c>
      <c r="H760" s="130" t="s">
        <v>23</v>
      </c>
      <c r="I760" s="130">
        <v>3</v>
      </c>
      <c r="J760" s="148" t="str">
        <f>IF(I760=0,"",(VLOOKUP(I760,Cover!B$56:C$60,2,0)))</f>
        <v>Intermediate</v>
      </c>
      <c r="K760" s="15"/>
      <c r="L760" s="16"/>
      <c r="M760" s="121">
        <f>IF(J760="","",(VLOOKUP(H760,Cover!A$48:C$51,2,0)))</f>
        <v>0.5</v>
      </c>
      <c r="N760" s="119" t="str">
        <f t="shared" si="29"/>
        <v>PR.IP</v>
      </c>
    </row>
    <row r="761" spans="2:14" s="2" customFormat="1" ht="12.75" x14ac:dyDescent="0.25">
      <c r="B761" s="6">
        <v>757</v>
      </c>
      <c r="C761" s="130" t="s">
        <v>1404</v>
      </c>
      <c r="D761" s="14"/>
      <c r="E761" s="148"/>
      <c r="F761" s="13" t="s">
        <v>662</v>
      </c>
      <c r="G761" s="14" t="s">
        <v>27</v>
      </c>
      <c r="H761" s="130" t="s">
        <v>23</v>
      </c>
      <c r="I761" s="130">
        <v>3</v>
      </c>
      <c r="J761" s="148" t="str">
        <f>IF(I761=0,"",(VLOOKUP(I761,Cover!B$56:C$60,2,0)))</f>
        <v>Intermediate</v>
      </c>
      <c r="K761" s="15"/>
      <c r="L761" s="16"/>
      <c r="M761" s="121">
        <f>IF(J761="","",(VLOOKUP(H761,Cover!A$48:C$51,2,0)))</f>
        <v>0.5</v>
      </c>
      <c r="N761" s="119" t="str">
        <f t="shared" si="29"/>
        <v>PR.IP</v>
      </c>
    </row>
    <row r="762" spans="2:14" s="2" customFormat="1" ht="25.5" x14ac:dyDescent="0.25">
      <c r="B762" s="6">
        <v>758</v>
      </c>
      <c r="C762" s="130" t="s">
        <v>1404</v>
      </c>
      <c r="D762" s="14"/>
      <c r="E762" s="148"/>
      <c r="F762" s="13" t="s">
        <v>1423</v>
      </c>
      <c r="G762" s="14" t="s">
        <v>27</v>
      </c>
      <c r="H762" s="130" t="s">
        <v>23</v>
      </c>
      <c r="I762" s="130">
        <v>3</v>
      </c>
      <c r="J762" s="148" t="str">
        <f>IF(I762=0,"",(VLOOKUP(I762,Cover!B$56:C$60,2,0)))</f>
        <v>Intermediate</v>
      </c>
      <c r="K762" s="15"/>
      <c r="L762" s="16"/>
      <c r="M762" s="121">
        <f>IF(J762="","",(VLOOKUP(H762,Cover!A$48:C$51,2,0)))</f>
        <v>0.5</v>
      </c>
      <c r="N762" s="119" t="str">
        <f t="shared" si="29"/>
        <v>PR.IP</v>
      </c>
    </row>
    <row r="763" spans="2:14" s="2" customFormat="1" ht="25.5" x14ac:dyDescent="0.25">
      <c r="B763" s="6">
        <v>759</v>
      </c>
      <c r="C763" s="130" t="s">
        <v>1404</v>
      </c>
      <c r="D763" s="14"/>
      <c r="E763" s="148"/>
      <c r="F763" s="13" t="s">
        <v>664</v>
      </c>
      <c r="G763" s="14" t="s">
        <v>27</v>
      </c>
      <c r="H763" s="130" t="s">
        <v>23</v>
      </c>
      <c r="I763" s="130">
        <v>3</v>
      </c>
      <c r="J763" s="148" t="str">
        <f>IF(I763=0,"",(VLOOKUP(I763,Cover!B$56:C$60,2,0)))</f>
        <v>Intermediate</v>
      </c>
      <c r="K763" s="15"/>
      <c r="L763" s="16"/>
      <c r="M763" s="121">
        <f>IF(J763="","",(VLOOKUP(H763,Cover!A$48:C$51,2,0)))</f>
        <v>0.5</v>
      </c>
      <c r="N763" s="119" t="str">
        <f t="shared" si="29"/>
        <v>PR.IP</v>
      </c>
    </row>
    <row r="764" spans="2:14" s="2" customFormat="1" ht="38.25" x14ac:dyDescent="0.25">
      <c r="B764" s="6">
        <v>760</v>
      </c>
      <c r="C764" s="131" t="s">
        <v>1424</v>
      </c>
      <c r="D764" s="14"/>
      <c r="E764" s="148"/>
      <c r="F764" s="13" t="s">
        <v>666</v>
      </c>
      <c r="G764" s="14" t="s">
        <v>27</v>
      </c>
      <c r="H764" s="130" t="s">
        <v>23</v>
      </c>
      <c r="I764" s="130">
        <v>3</v>
      </c>
      <c r="J764" s="148" t="str">
        <f>IF(I764=0,"",(VLOOKUP(I764,Cover!B$56:C$60,2,0)))</f>
        <v>Intermediate</v>
      </c>
      <c r="K764" s="15"/>
      <c r="L764" s="16"/>
      <c r="M764" s="121">
        <f>IF(J764="","",(VLOOKUP(H764,Cover!A$48:C$51,2,0)))</f>
        <v>0.5</v>
      </c>
      <c r="N764" s="119" t="str">
        <f t="shared" si="29"/>
        <v>PR.IP</v>
      </c>
    </row>
    <row r="765" spans="2:14" s="2" customFormat="1" ht="38.25" x14ac:dyDescent="0.25">
      <c r="B765" s="6">
        <v>761</v>
      </c>
      <c r="C765" s="131" t="s">
        <v>1424</v>
      </c>
      <c r="D765" s="14"/>
      <c r="E765" s="148"/>
      <c r="F765" s="13" t="s">
        <v>667</v>
      </c>
      <c r="G765" s="14" t="s">
        <v>27</v>
      </c>
      <c r="H765" s="130" t="s">
        <v>23</v>
      </c>
      <c r="I765" s="130">
        <v>3</v>
      </c>
      <c r="J765" s="148" t="str">
        <f>IF(I765=0,"",(VLOOKUP(I765,Cover!B$56:C$60,2,0)))</f>
        <v>Intermediate</v>
      </c>
      <c r="K765" s="15"/>
      <c r="L765" s="16"/>
      <c r="M765" s="121">
        <f>IF(J765="","",(VLOOKUP(H765,Cover!A$48:C$51,2,0)))</f>
        <v>0.5</v>
      </c>
      <c r="N765" s="119" t="str">
        <f t="shared" si="29"/>
        <v>PR.IP</v>
      </c>
    </row>
    <row r="766" spans="2:14" s="2" customFormat="1" ht="38.25" x14ac:dyDescent="0.25">
      <c r="B766" s="6">
        <v>762</v>
      </c>
      <c r="C766" s="131" t="s">
        <v>1424</v>
      </c>
      <c r="D766" s="14"/>
      <c r="E766" s="148"/>
      <c r="F766" s="13" t="s">
        <v>668</v>
      </c>
      <c r="G766" s="14" t="s">
        <v>27</v>
      </c>
      <c r="H766" s="130" t="s">
        <v>23</v>
      </c>
      <c r="I766" s="130">
        <v>3</v>
      </c>
      <c r="J766" s="148" t="str">
        <f>IF(I766=0,"",(VLOOKUP(I766,Cover!B$56:C$60,2,0)))</f>
        <v>Intermediate</v>
      </c>
      <c r="K766" s="15"/>
      <c r="L766" s="16"/>
      <c r="M766" s="121">
        <f>IF(J766="","",(VLOOKUP(H766,Cover!A$48:C$51,2,0)))</f>
        <v>0.5</v>
      </c>
      <c r="N766" s="119" t="str">
        <f t="shared" si="29"/>
        <v>PR.IP</v>
      </c>
    </row>
    <row r="767" spans="2:14" s="2" customFormat="1" ht="25.5" x14ac:dyDescent="0.25">
      <c r="B767" s="6">
        <v>763</v>
      </c>
      <c r="C767" s="131" t="s">
        <v>1424</v>
      </c>
      <c r="D767" s="14"/>
      <c r="E767" s="148"/>
      <c r="F767" s="13" t="s">
        <v>1425</v>
      </c>
      <c r="G767" s="14" t="s">
        <v>27</v>
      </c>
      <c r="H767" s="130" t="s">
        <v>23</v>
      </c>
      <c r="I767" s="130">
        <v>3</v>
      </c>
      <c r="J767" s="148" t="str">
        <f>IF(I767=0,"",(VLOOKUP(I767,Cover!B$56:C$60,2,0)))</f>
        <v>Intermediate</v>
      </c>
      <c r="K767" s="15"/>
      <c r="L767" s="16"/>
      <c r="M767" s="121">
        <f>IF(J767="","",(VLOOKUP(H767,Cover!A$48:C$51,2,0)))</f>
        <v>0.5</v>
      </c>
      <c r="N767" s="119" t="str">
        <f t="shared" si="29"/>
        <v>PR.IP</v>
      </c>
    </row>
    <row r="768" spans="2:14" s="2" customFormat="1" ht="25.5" x14ac:dyDescent="0.25">
      <c r="B768" s="6">
        <v>764</v>
      </c>
      <c r="C768" s="131" t="s">
        <v>1424</v>
      </c>
      <c r="D768" s="14"/>
      <c r="E768" s="148"/>
      <c r="F768" s="13" t="s">
        <v>1426</v>
      </c>
      <c r="G768" s="14" t="s">
        <v>27</v>
      </c>
      <c r="H768" s="130" t="s">
        <v>23</v>
      </c>
      <c r="I768" s="130">
        <v>3</v>
      </c>
      <c r="J768" s="148" t="str">
        <f>IF(I768=0,"",(VLOOKUP(I768,Cover!B$56:C$60,2,0)))</f>
        <v>Intermediate</v>
      </c>
      <c r="K768" s="15"/>
      <c r="L768" s="16"/>
      <c r="M768" s="121">
        <f>IF(J768="","",(VLOOKUP(H768,Cover!A$48:C$51,2,0)))</f>
        <v>0.5</v>
      </c>
      <c r="N768" s="119" t="str">
        <f t="shared" si="29"/>
        <v>PR.IP</v>
      </c>
    </row>
    <row r="769" spans="2:14" s="2" customFormat="1" ht="38.25" x14ac:dyDescent="0.25">
      <c r="B769" s="6">
        <v>765</v>
      </c>
      <c r="C769" s="130" t="s">
        <v>1427</v>
      </c>
      <c r="D769" s="14"/>
      <c r="E769" s="148"/>
      <c r="F769" s="13" t="s">
        <v>670</v>
      </c>
      <c r="G769" s="14" t="s">
        <v>30</v>
      </c>
      <c r="H769" s="130" t="s">
        <v>23</v>
      </c>
      <c r="I769" s="130">
        <v>3</v>
      </c>
      <c r="J769" s="148" t="str">
        <f>IF(I769=0,"",(VLOOKUP(I769,Cover!B$56:C$60,2,0)))</f>
        <v>Intermediate</v>
      </c>
      <c r="K769" s="15"/>
      <c r="L769" s="16"/>
      <c r="M769" s="121">
        <f>IF(J769="","",(VLOOKUP(H769,Cover!A$48:C$51,2,0)))</f>
        <v>0.5</v>
      </c>
      <c r="N769" s="119" t="str">
        <f t="shared" si="29"/>
        <v>PR.MA</v>
      </c>
    </row>
    <row r="770" spans="2:14" s="2" customFormat="1" ht="25.5" x14ac:dyDescent="0.25">
      <c r="B770" s="6">
        <v>766</v>
      </c>
      <c r="C770" s="130" t="s">
        <v>1427</v>
      </c>
      <c r="D770" s="14"/>
      <c r="E770" s="148"/>
      <c r="F770" s="13" t="s">
        <v>1428</v>
      </c>
      <c r="G770" s="14" t="s">
        <v>30</v>
      </c>
      <c r="H770" s="130" t="s">
        <v>23</v>
      </c>
      <c r="I770" s="130">
        <v>3</v>
      </c>
      <c r="J770" s="148" t="str">
        <f>IF(I770=0,"",(VLOOKUP(I770,Cover!B$56:C$60,2,0)))</f>
        <v>Intermediate</v>
      </c>
      <c r="K770" s="15"/>
      <c r="L770" s="16"/>
      <c r="M770" s="121">
        <f>IF(J770="","",(VLOOKUP(H770,Cover!A$48:C$51,2,0)))</f>
        <v>0.5</v>
      </c>
      <c r="N770" s="119" t="str">
        <f t="shared" si="29"/>
        <v>PR.MA</v>
      </c>
    </row>
    <row r="771" spans="2:14" s="2" customFormat="1" ht="25.5" x14ac:dyDescent="0.25">
      <c r="B771" s="6">
        <v>767</v>
      </c>
      <c r="C771" s="130" t="s">
        <v>1427</v>
      </c>
      <c r="D771" s="14"/>
      <c r="E771" s="148"/>
      <c r="F771" s="13" t="s">
        <v>1429</v>
      </c>
      <c r="G771" s="14" t="s">
        <v>30</v>
      </c>
      <c r="H771" s="130" t="s">
        <v>23</v>
      </c>
      <c r="I771" s="130">
        <v>3</v>
      </c>
      <c r="J771" s="148" t="str">
        <f>IF(I771=0,"",(VLOOKUP(I771,Cover!B$56:C$60,2,0)))</f>
        <v>Intermediate</v>
      </c>
      <c r="K771" s="15"/>
      <c r="L771" s="16"/>
      <c r="M771" s="121">
        <f>IF(J771="","",(VLOOKUP(H771,Cover!A$48:C$51,2,0)))</f>
        <v>0.5</v>
      </c>
      <c r="N771" s="119" t="str">
        <f t="shared" si="29"/>
        <v>PR.MA</v>
      </c>
    </row>
    <row r="772" spans="2:14" s="2" customFormat="1" ht="25.5" x14ac:dyDescent="0.25">
      <c r="B772" s="6">
        <v>768</v>
      </c>
      <c r="C772" s="130" t="s">
        <v>1427</v>
      </c>
      <c r="D772" s="14"/>
      <c r="E772" s="148"/>
      <c r="F772" s="13" t="s">
        <v>1430</v>
      </c>
      <c r="G772" s="14" t="s">
        <v>30</v>
      </c>
      <c r="H772" s="130" t="s">
        <v>23</v>
      </c>
      <c r="I772" s="130">
        <v>3</v>
      </c>
      <c r="J772" s="148" t="str">
        <f>IF(I772=0,"",(VLOOKUP(I772,Cover!B$56:C$60,2,0)))</f>
        <v>Intermediate</v>
      </c>
      <c r="K772" s="15"/>
      <c r="L772" s="16"/>
      <c r="M772" s="121">
        <f>IF(J772="","",(VLOOKUP(H772,Cover!A$48:C$51,2,0)))</f>
        <v>0.5</v>
      </c>
      <c r="N772" s="119" t="str">
        <f t="shared" si="29"/>
        <v>PR.MA</v>
      </c>
    </row>
    <row r="773" spans="2:14" s="2" customFormat="1" ht="38.25" x14ac:dyDescent="0.25">
      <c r="B773" s="6">
        <v>769</v>
      </c>
      <c r="C773" s="130" t="s">
        <v>1427</v>
      </c>
      <c r="D773" s="14"/>
      <c r="E773" s="148"/>
      <c r="F773" s="13" t="s">
        <v>1431</v>
      </c>
      <c r="G773" s="14" t="s">
        <v>30</v>
      </c>
      <c r="H773" s="130" t="s">
        <v>23</v>
      </c>
      <c r="I773" s="130">
        <v>3</v>
      </c>
      <c r="J773" s="148" t="str">
        <f>IF(I773=0,"",(VLOOKUP(I773,Cover!B$56:C$60,2,0)))</f>
        <v>Intermediate</v>
      </c>
      <c r="K773" s="15"/>
      <c r="L773" s="16"/>
      <c r="M773" s="121">
        <f>IF(J773="","",(VLOOKUP(H773,Cover!A$48:C$51,2,0)))</f>
        <v>0.5</v>
      </c>
      <c r="N773" s="119" t="str">
        <f t="shared" si="29"/>
        <v>PR.MA</v>
      </c>
    </row>
    <row r="774" spans="2:14" s="2" customFormat="1" ht="12.75" x14ac:dyDescent="0.25">
      <c r="B774" s="6">
        <v>770</v>
      </c>
      <c r="C774" s="130" t="s">
        <v>1427</v>
      </c>
      <c r="D774" s="14"/>
      <c r="E774" s="148"/>
      <c r="F774" s="13" t="s">
        <v>1432</v>
      </c>
      <c r="G774" s="14" t="s">
        <v>30</v>
      </c>
      <c r="H774" s="130" t="s">
        <v>23</v>
      </c>
      <c r="I774" s="130">
        <v>3</v>
      </c>
      <c r="J774" s="148" t="str">
        <f>IF(I774=0,"",(VLOOKUP(I774,Cover!B$56:C$60,2,0)))</f>
        <v>Intermediate</v>
      </c>
      <c r="K774" s="15"/>
      <c r="L774" s="16"/>
      <c r="M774" s="121">
        <f>IF(J774="","",(VLOOKUP(H774,Cover!A$48:C$51,2,0)))</f>
        <v>0.5</v>
      </c>
      <c r="N774" s="119" t="str">
        <f t="shared" si="29"/>
        <v>PR.MA</v>
      </c>
    </row>
    <row r="775" spans="2:14" s="2" customFormat="1" ht="25.5" x14ac:dyDescent="0.25">
      <c r="B775" s="6">
        <v>771</v>
      </c>
      <c r="C775" s="130" t="s">
        <v>1427</v>
      </c>
      <c r="D775" s="14"/>
      <c r="E775" s="148"/>
      <c r="F775" s="13" t="s">
        <v>1433</v>
      </c>
      <c r="G775" s="14" t="s">
        <v>30</v>
      </c>
      <c r="H775" s="130" t="s">
        <v>23</v>
      </c>
      <c r="I775" s="130">
        <v>3</v>
      </c>
      <c r="J775" s="148" t="str">
        <f>IF(I775=0,"",(VLOOKUP(I775,Cover!B$56:C$60,2,0)))</f>
        <v>Intermediate</v>
      </c>
      <c r="K775" s="15"/>
      <c r="L775" s="16"/>
      <c r="M775" s="121">
        <f>IF(J775="","",(VLOOKUP(H775,Cover!A$48:C$51,2,0)))</f>
        <v>0.5</v>
      </c>
      <c r="N775" s="119" t="str">
        <f t="shared" si="29"/>
        <v>PR.MA</v>
      </c>
    </row>
    <row r="776" spans="2:14" s="2" customFormat="1" ht="25.5" x14ac:dyDescent="0.25">
      <c r="B776" s="6">
        <v>772</v>
      </c>
      <c r="C776" s="130" t="s">
        <v>1427</v>
      </c>
      <c r="D776" s="14"/>
      <c r="E776" s="148"/>
      <c r="F776" s="13" t="s">
        <v>671</v>
      </c>
      <c r="G776" s="14" t="s">
        <v>30</v>
      </c>
      <c r="H776" s="130" t="s">
        <v>23</v>
      </c>
      <c r="I776" s="130">
        <v>3</v>
      </c>
      <c r="J776" s="148" t="str">
        <f>IF(I776=0,"",(VLOOKUP(I776,Cover!B$56:C$60,2,0)))</f>
        <v>Intermediate</v>
      </c>
      <c r="K776" s="15"/>
      <c r="L776" s="16"/>
      <c r="M776" s="121">
        <f>IF(J776="","",(VLOOKUP(H776,Cover!A$48:C$51,2,0)))</f>
        <v>0.5</v>
      </c>
      <c r="N776" s="119" t="str">
        <f t="shared" si="29"/>
        <v>PR.MA</v>
      </c>
    </row>
    <row r="777" spans="2:14" s="2" customFormat="1" ht="25.5" x14ac:dyDescent="0.25">
      <c r="B777" s="6">
        <v>773</v>
      </c>
      <c r="C777" s="130" t="s">
        <v>1427</v>
      </c>
      <c r="D777" s="14"/>
      <c r="E777" s="148"/>
      <c r="F777" s="13" t="s">
        <v>1434</v>
      </c>
      <c r="G777" s="14" t="s">
        <v>30</v>
      </c>
      <c r="H777" s="130" t="s">
        <v>23</v>
      </c>
      <c r="I777" s="130">
        <v>3</v>
      </c>
      <c r="J777" s="148" t="str">
        <f>IF(I777=0,"",(VLOOKUP(I777,Cover!B$56:C$60,2,0)))</f>
        <v>Intermediate</v>
      </c>
      <c r="K777" s="15"/>
      <c r="L777" s="16"/>
      <c r="M777" s="121">
        <f>IF(J777="","",(VLOOKUP(H777,Cover!A$48:C$51,2,0)))</f>
        <v>0.5</v>
      </c>
      <c r="N777" s="119" t="str">
        <f t="shared" si="29"/>
        <v>PR.MA</v>
      </c>
    </row>
    <row r="778" spans="2:14" s="2" customFormat="1" ht="51" x14ac:dyDescent="0.25">
      <c r="B778" s="6">
        <v>774</v>
      </c>
      <c r="C778" s="130" t="s">
        <v>1427</v>
      </c>
      <c r="D778" s="14"/>
      <c r="E778" s="148"/>
      <c r="F778" s="13" t="s">
        <v>1435</v>
      </c>
      <c r="G778" s="14" t="s">
        <v>30</v>
      </c>
      <c r="H778" s="130" t="s">
        <v>23</v>
      </c>
      <c r="I778" s="130">
        <v>3</v>
      </c>
      <c r="J778" s="148" t="str">
        <f>IF(I778=0,"",(VLOOKUP(I778,Cover!B$56:C$60,2,0)))</f>
        <v>Intermediate</v>
      </c>
      <c r="K778" s="15"/>
      <c r="L778" s="16"/>
      <c r="M778" s="121">
        <f>IF(J778="","",(VLOOKUP(H778,Cover!A$48:C$51,2,0)))</f>
        <v>0.5</v>
      </c>
      <c r="N778" s="119" t="str">
        <f t="shared" si="29"/>
        <v>PR.MA</v>
      </c>
    </row>
    <row r="779" spans="2:14" s="2" customFormat="1" ht="51" x14ac:dyDescent="0.25">
      <c r="B779" s="6">
        <v>775</v>
      </c>
      <c r="C779" s="130" t="s">
        <v>1427</v>
      </c>
      <c r="D779" s="14"/>
      <c r="E779" s="148"/>
      <c r="F779" s="13" t="s">
        <v>1436</v>
      </c>
      <c r="G779" s="14" t="s">
        <v>30</v>
      </c>
      <c r="H779" s="130" t="s">
        <v>23</v>
      </c>
      <c r="I779" s="130">
        <v>3</v>
      </c>
      <c r="J779" s="148" t="str">
        <f>IF(I779=0,"",(VLOOKUP(I779,Cover!B$56:C$60,2,0)))</f>
        <v>Intermediate</v>
      </c>
      <c r="K779" s="15"/>
      <c r="L779" s="16"/>
      <c r="M779" s="121">
        <f>IF(J779="","",(VLOOKUP(H779,Cover!A$48:C$51,2,0)))</f>
        <v>0.5</v>
      </c>
      <c r="N779" s="119" t="str">
        <f t="shared" si="29"/>
        <v>PR.MA</v>
      </c>
    </row>
    <row r="780" spans="2:14" s="2" customFormat="1" ht="25.5" x14ac:dyDescent="0.25">
      <c r="B780" s="6">
        <v>776</v>
      </c>
      <c r="C780" s="130" t="s">
        <v>1427</v>
      </c>
      <c r="D780" s="14"/>
      <c r="E780" s="148"/>
      <c r="F780" s="13" t="s">
        <v>1437</v>
      </c>
      <c r="G780" s="14" t="s">
        <v>30</v>
      </c>
      <c r="H780" s="130" t="s">
        <v>23</v>
      </c>
      <c r="I780" s="130">
        <v>3</v>
      </c>
      <c r="J780" s="148" t="str">
        <f>IF(I780=0,"",(VLOOKUP(I780,Cover!B$56:C$60,2,0)))</f>
        <v>Intermediate</v>
      </c>
      <c r="K780" s="15"/>
      <c r="L780" s="16"/>
      <c r="M780" s="121">
        <f>IF(J780="","",(VLOOKUP(H780,Cover!A$48:C$51,2,0)))</f>
        <v>0.5</v>
      </c>
      <c r="N780" s="119" t="str">
        <f t="shared" si="29"/>
        <v>PR.MA</v>
      </c>
    </row>
    <row r="781" spans="2:14" s="2" customFormat="1" ht="38.25" x14ac:dyDescent="0.25">
      <c r="B781" s="6">
        <v>777</v>
      </c>
      <c r="C781" s="130" t="s">
        <v>1427</v>
      </c>
      <c r="D781" s="14"/>
      <c r="E781" s="148"/>
      <c r="F781" s="13" t="s">
        <v>1438</v>
      </c>
      <c r="G781" s="14" t="s">
        <v>30</v>
      </c>
      <c r="H781" s="130" t="s">
        <v>23</v>
      </c>
      <c r="I781" s="130">
        <v>3</v>
      </c>
      <c r="J781" s="148" t="str">
        <f>IF(I781=0,"",(VLOOKUP(I781,Cover!B$56:C$60,2,0)))</f>
        <v>Intermediate</v>
      </c>
      <c r="K781" s="15"/>
      <c r="L781" s="16"/>
      <c r="M781" s="121">
        <f>IF(J781="","",(VLOOKUP(H781,Cover!A$48:C$51,2,0)))</f>
        <v>0.5</v>
      </c>
      <c r="N781" s="119" t="str">
        <f t="shared" si="29"/>
        <v>PR.MA</v>
      </c>
    </row>
    <row r="782" spans="2:14" s="2" customFormat="1" ht="25.5" x14ac:dyDescent="0.25">
      <c r="B782" s="6">
        <v>778</v>
      </c>
      <c r="C782" s="130" t="s">
        <v>1427</v>
      </c>
      <c r="D782" s="14"/>
      <c r="E782" s="148"/>
      <c r="F782" s="13" t="s">
        <v>1439</v>
      </c>
      <c r="G782" s="14" t="s">
        <v>30</v>
      </c>
      <c r="H782" s="130" t="s">
        <v>23</v>
      </c>
      <c r="I782" s="130">
        <v>3</v>
      </c>
      <c r="J782" s="148" t="str">
        <f>IF(I782=0,"",(VLOOKUP(I782,Cover!B$56:C$60,2,0)))</f>
        <v>Intermediate</v>
      </c>
      <c r="K782" s="15"/>
      <c r="L782" s="16"/>
      <c r="M782" s="121">
        <f>IF(J782="","",(VLOOKUP(H782,Cover!A$48:C$51,2,0)))</f>
        <v>0.5</v>
      </c>
      <c r="N782" s="119" t="str">
        <f t="shared" si="29"/>
        <v>PR.MA</v>
      </c>
    </row>
    <row r="783" spans="2:14" s="2" customFormat="1" ht="51" x14ac:dyDescent="0.25">
      <c r="B783" s="6">
        <v>779</v>
      </c>
      <c r="C783" s="130" t="s">
        <v>1427</v>
      </c>
      <c r="D783" s="14"/>
      <c r="E783" s="148"/>
      <c r="F783" s="13" t="s">
        <v>1440</v>
      </c>
      <c r="G783" s="14" t="s">
        <v>30</v>
      </c>
      <c r="H783" s="130" t="s">
        <v>23</v>
      </c>
      <c r="I783" s="130">
        <v>3</v>
      </c>
      <c r="J783" s="148" t="str">
        <f>IF(I783=0,"",(VLOOKUP(I783,Cover!B$56:C$60,2,0)))</f>
        <v>Intermediate</v>
      </c>
      <c r="K783" s="15"/>
      <c r="L783" s="16"/>
      <c r="M783" s="121">
        <f>IF(J783="","",(VLOOKUP(H783,Cover!A$48:C$51,2,0)))</f>
        <v>0.5</v>
      </c>
      <c r="N783" s="119" t="str">
        <f t="shared" si="29"/>
        <v>PR.MA</v>
      </c>
    </row>
    <row r="784" spans="2:14" s="2" customFormat="1" ht="38.25" x14ac:dyDescent="0.25">
      <c r="B784" s="6">
        <v>780</v>
      </c>
      <c r="C784" s="130" t="s">
        <v>1427</v>
      </c>
      <c r="D784" s="14"/>
      <c r="E784" s="148"/>
      <c r="F784" s="13" t="s">
        <v>1441</v>
      </c>
      <c r="G784" s="14" t="s">
        <v>30</v>
      </c>
      <c r="H784" s="130" t="s">
        <v>23</v>
      </c>
      <c r="I784" s="130">
        <v>3</v>
      </c>
      <c r="J784" s="148" t="str">
        <f>IF(I784=0,"",(VLOOKUP(I784,Cover!B$56:C$60,2,0)))</f>
        <v>Intermediate</v>
      </c>
      <c r="K784" s="15"/>
      <c r="L784" s="16"/>
      <c r="M784" s="121">
        <f>IF(J784="","",(VLOOKUP(H784,Cover!A$48:C$51,2,0)))</f>
        <v>0.5</v>
      </c>
      <c r="N784" s="119" t="str">
        <f t="shared" si="29"/>
        <v>PR.MA</v>
      </c>
    </row>
    <row r="785" spans="2:14" s="2" customFormat="1" ht="12.75" x14ac:dyDescent="0.25">
      <c r="B785" s="6">
        <v>781</v>
      </c>
      <c r="C785" s="130" t="s">
        <v>1427</v>
      </c>
      <c r="D785" s="14"/>
      <c r="E785" s="148"/>
      <c r="F785" s="13" t="s">
        <v>672</v>
      </c>
      <c r="G785" s="14" t="s">
        <v>30</v>
      </c>
      <c r="H785" s="130" t="s">
        <v>23</v>
      </c>
      <c r="I785" s="130">
        <v>3</v>
      </c>
      <c r="J785" s="148" t="str">
        <f>IF(I785=0,"",(VLOOKUP(I785,Cover!B$56:C$60,2,0)))</f>
        <v>Intermediate</v>
      </c>
      <c r="K785" s="15"/>
      <c r="L785" s="16"/>
      <c r="M785" s="121">
        <f>IF(J785="","",(VLOOKUP(H785,Cover!A$48:C$51,2,0)))</f>
        <v>0.5</v>
      </c>
      <c r="N785" s="119" t="str">
        <f t="shared" si="29"/>
        <v>PR.MA</v>
      </c>
    </row>
    <row r="786" spans="2:14" s="2" customFormat="1" ht="25.5" x14ac:dyDescent="0.25">
      <c r="B786" s="6">
        <v>782</v>
      </c>
      <c r="C786" s="130" t="s">
        <v>1427</v>
      </c>
      <c r="D786" s="14"/>
      <c r="E786" s="148"/>
      <c r="F786" s="13" t="s">
        <v>1442</v>
      </c>
      <c r="G786" s="14" t="s">
        <v>30</v>
      </c>
      <c r="H786" s="130" t="s">
        <v>23</v>
      </c>
      <c r="I786" s="130">
        <v>3</v>
      </c>
      <c r="J786" s="148" t="str">
        <f>IF(I786=0,"",(VLOOKUP(I786,Cover!B$56:C$60,2,0)))</f>
        <v>Intermediate</v>
      </c>
      <c r="K786" s="15"/>
      <c r="L786" s="16"/>
      <c r="M786" s="121">
        <f>IF(J786="","",(VLOOKUP(H786,Cover!A$48:C$51,2,0)))</f>
        <v>0.5</v>
      </c>
      <c r="N786" s="119" t="str">
        <f t="shared" si="29"/>
        <v>PR.MA</v>
      </c>
    </row>
    <row r="787" spans="2:14" s="2" customFormat="1" ht="25.5" x14ac:dyDescent="0.25">
      <c r="B787" s="6">
        <v>783</v>
      </c>
      <c r="C787" s="130" t="s">
        <v>1427</v>
      </c>
      <c r="D787" s="14"/>
      <c r="E787" s="148"/>
      <c r="F787" s="13" t="s">
        <v>673</v>
      </c>
      <c r="G787" s="14" t="s">
        <v>30</v>
      </c>
      <c r="H787" s="130" t="s">
        <v>23</v>
      </c>
      <c r="I787" s="130">
        <v>3</v>
      </c>
      <c r="J787" s="148" t="str">
        <f>IF(I787=0,"",(VLOOKUP(I787,Cover!B$56:C$60,2,0)))</f>
        <v>Intermediate</v>
      </c>
      <c r="K787" s="15"/>
      <c r="L787" s="16"/>
      <c r="M787" s="121">
        <f>IF(J787="","",(VLOOKUP(H787,Cover!A$48:C$51,2,0)))</f>
        <v>0.5</v>
      </c>
      <c r="N787" s="119" t="str">
        <f t="shared" si="29"/>
        <v>PR.MA</v>
      </c>
    </row>
    <row r="788" spans="2:14" s="2" customFormat="1" ht="63.75" x14ac:dyDescent="0.25">
      <c r="B788" s="6">
        <v>784</v>
      </c>
      <c r="C788" s="130" t="s">
        <v>1427</v>
      </c>
      <c r="D788" s="14"/>
      <c r="E788" s="148"/>
      <c r="F788" s="13" t="s">
        <v>1443</v>
      </c>
      <c r="G788" s="14" t="s">
        <v>30</v>
      </c>
      <c r="H788" s="130" t="s">
        <v>23</v>
      </c>
      <c r="I788" s="130">
        <v>3</v>
      </c>
      <c r="J788" s="148" t="str">
        <f>IF(I788=0,"",(VLOOKUP(I788,Cover!B$56:C$60,2,0)))</f>
        <v>Intermediate</v>
      </c>
      <c r="K788" s="15"/>
      <c r="L788" s="16"/>
      <c r="M788" s="121">
        <f>IF(J788="","",(VLOOKUP(H788,Cover!A$48:C$51,2,0)))</f>
        <v>0.5</v>
      </c>
      <c r="N788" s="119" t="str">
        <f t="shared" si="29"/>
        <v>PR.MA</v>
      </c>
    </row>
    <row r="789" spans="2:14" s="2" customFormat="1" ht="25.5" x14ac:dyDescent="0.25">
      <c r="B789" s="6">
        <v>785</v>
      </c>
      <c r="C789" s="130" t="s">
        <v>1427</v>
      </c>
      <c r="D789" s="14"/>
      <c r="E789" s="148"/>
      <c r="F789" s="13" t="s">
        <v>1444</v>
      </c>
      <c r="G789" s="14" t="s">
        <v>30</v>
      </c>
      <c r="H789" s="130" t="s">
        <v>23</v>
      </c>
      <c r="I789" s="130">
        <v>3</v>
      </c>
      <c r="J789" s="148" t="str">
        <f>IF(I789=0,"",(VLOOKUP(I789,Cover!B$56:C$60,2,0)))</f>
        <v>Intermediate</v>
      </c>
      <c r="K789" s="15"/>
      <c r="L789" s="16"/>
      <c r="M789" s="121">
        <f>IF(J789="","",(VLOOKUP(H789,Cover!A$48:C$51,2,0)))</f>
        <v>0.5</v>
      </c>
      <c r="N789" s="119" t="str">
        <f t="shared" si="29"/>
        <v>PR.MA</v>
      </c>
    </row>
    <row r="790" spans="2:14" s="2" customFormat="1" ht="25.5" x14ac:dyDescent="0.25">
      <c r="B790" s="6">
        <v>786</v>
      </c>
      <c r="C790" s="130" t="s">
        <v>1427</v>
      </c>
      <c r="D790" s="14"/>
      <c r="E790" s="148"/>
      <c r="F790" s="13" t="s">
        <v>675</v>
      </c>
      <c r="G790" s="14" t="s">
        <v>30</v>
      </c>
      <c r="H790" s="130" t="s">
        <v>23</v>
      </c>
      <c r="I790" s="130">
        <v>3</v>
      </c>
      <c r="J790" s="148" t="str">
        <f>IF(I790=0,"",(VLOOKUP(I790,Cover!B$56:C$60,2,0)))</f>
        <v>Intermediate</v>
      </c>
      <c r="K790" s="15"/>
      <c r="L790" s="16"/>
      <c r="M790" s="121">
        <f>IF(J790="","",(VLOOKUP(H790,Cover!A$48:C$51,2,0)))</f>
        <v>0.5</v>
      </c>
      <c r="N790" s="119" t="str">
        <f t="shared" si="29"/>
        <v>PR.MA</v>
      </c>
    </row>
    <row r="791" spans="2:14" s="2" customFormat="1" ht="25.5" x14ac:dyDescent="0.25">
      <c r="B791" s="6">
        <v>787</v>
      </c>
      <c r="C791" s="130" t="s">
        <v>1427</v>
      </c>
      <c r="D791" s="14"/>
      <c r="E791" s="148"/>
      <c r="F791" s="13" t="s">
        <v>1445</v>
      </c>
      <c r="G791" s="14" t="s">
        <v>30</v>
      </c>
      <c r="H791" s="130" t="s">
        <v>23</v>
      </c>
      <c r="I791" s="130">
        <v>3</v>
      </c>
      <c r="J791" s="148" t="str">
        <f>IF(I791=0,"",(VLOOKUP(I791,Cover!B$56:C$60,2,0)))</f>
        <v>Intermediate</v>
      </c>
      <c r="K791" s="15"/>
      <c r="L791" s="16"/>
      <c r="M791" s="121">
        <f>IF(J791="","",(VLOOKUP(H791,Cover!A$48:C$51,2,0)))</f>
        <v>0.5</v>
      </c>
      <c r="N791" s="119" t="str">
        <f t="shared" si="29"/>
        <v>PR.MA</v>
      </c>
    </row>
    <row r="792" spans="2:14" s="2" customFormat="1" ht="12.75" x14ac:dyDescent="0.25">
      <c r="B792" s="6">
        <v>788</v>
      </c>
      <c r="C792" s="130" t="s">
        <v>1427</v>
      </c>
      <c r="D792" s="14"/>
      <c r="E792" s="148"/>
      <c r="F792" s="13" t="s">
        <v>1446</v>
      </c>
      <c r="G792" s="14" t="s">
        <v>30</v>
      </c>
      <c r="H792" s="130" t="s">
        <v>23</v>
      </c>
      <c r="I792" s="130">
        <v>3</v>
      </c>
      <c r="J792" s="148" t="str">
        <f>IF(I792=0,"",(VLOOKUP(I792,Cover!B$56:C$60,2,0)))</f>
        <v>Intermediate</v>
      </c>
      <c r="K792" s="15"/>
      <c r="L792" s="16"/>
      <c r="M792" s="121">
        <f>IF(J792="","",(VLOOKUP(H792,Cover!A$48:C$51,2,0)))</f>
        <v>0.5</v>
      </c>
      <c r="N792" s="119" t="str">
        <f t="shared" si="29"/>
        <v>PR.MA</v>
      </c>
    </row>
    <row r="793" spans="2:14" s="2" customFormat="1" ht="25.5" x14ac:dyDescent="0.25">
      <c r="B793" s="6">
        <v>789</v>
      </c>
      <c r="C793" s="130" t="s">
        <v>1427</v>
      </c>
      <c r="D793" s="14"/>
      <c r="E793" s="148"/>
      <c r="F793" s="13" t="s">
        <v>677</v>
      </c>
      <c r="G793" s="14" t="s">
        <v>30</v>
      </c>
      <c r="H793" s="130" t="s">
        <v>23</v>
      </c>
      <c r="I793" s="130">
        <v>3</v>
      </c>
      <c r="J793" s="148" t="str">
        <f>IF(I793=0,"",(VLOOKUP(I793,Cover!B$56:C$60,2,0)))</f>
        <v>Intermediate</v>
      </c>
      <c r="K793" s="15"/>
      <c r="L793" s="16"/>
      <c r="M793" s="121">
        <f>IF(J793="","",(VLOOKUP(H793,Cover!A$48:C$51,2,0)))</f>
        <v>0.5</v>
      </c>
      <c r="N793" s="119" t="str">
        <f t="shared" si="29"/>
        <v>PR.MA</v>
      </c>
    </row>
    <row r="794" spans="2:14" s="2" customFormat="1" ht="25.5" x14ac:dyDescent="0.25">
      <c r="B794" s="6">
        <v>790</v>
      </c>
      <c r="C794" s="130" t="s">
        <v>1427</v>
      </c>
      <c r="D794" s="14"/>
      <c r="E794" s="148"/>
      <c r="F794" s="13" t="s">
        <v>1447</v>
      </c>
      <c r="G794" s="14" t="s">
        <v>30</v>
      </c>
      <c r="H794" s="130" t="s">
        <v>23</v>
      </c>
      <c r="I794" s="130">
        <v>3</v>
      </c>
      <c r="J794" s="148" t="str">
        <f>IF(I794=0,"",(VLOOKUP(I794,Cover!B$56:C$60,2,0)))</f>
        <v>Intermediate</v>
      </c>
      <c r="K794" s="15"/>
      <c r="L794" s="16"/>
      <c r="M794" s="121">
        <f>IF(J794="","",(VLOOKUP(H794,Cover!A$48:C$51,2,0)))</f>
        <v>0.5</v>
      </c>
      <c r="N794" s="119" t="str">
        <f t="shared" si="29"/>
        <v>PR.MA</v>
      </c>
    </row>
    <row r="795" spans="2:14" s="2" customFormat="1" ht="25.5" x14ac:dyDescent="0.25">
      <c r="B795" s="6">
        <v>791</v>
      </c>
      <c r="C795" s="130" t="s">
        <v>1427</v>
      </c>
      <c r="D795" s="14"/>
      <c r="E795" s="148"/>
      <c r="F795" s="13" t="s">
        <v>1448</v>
      </c>
      <c r="G795" s="14" t="s">
        <v>30</v>
      </c>
      <c r="H795" s="130" t="s">
        <v>23</v>
      </c>
      <c r="I795" s="130">
        <v>3</v>
      </c>
      <c r="J795" s="148" t="str">
        <f>IF(I795=0,"",(VLOOKUP(I795,Cover!B$56:C$60,2,0)))</f>
        <v>Intermediate</v>
      </c>
      <c r="K795" s="15"/>
      <c r="L795" s="16"/>
      <c r="M795" s="121">
        <f>IF(J795="","",(VLOOKUP(H795,Cover!A$48:C$51,2,0)))</f>
        <v>0.5</v>
      </c>
      <c r="N795" s="119" t="str">
        <f t="shared" si="29"/>
        <v>PR.MA</v>
      </c>
    </row>
    <row r="796" spans="2:14" s="2" customFormat="1" ht="12.75" x14ac:dyDescent="0.25">
      <c r="B796" s="6">
        <v>792</v>
      </c>
      <c r="C796" s="130" t="s">
        <v>1427</v>
      </c>
      <c r="D796" s="14"/>
      <c r="E796" s="148"/>
      <c r="F796" s="13" t="s">
        <v>1449</v>
      </c>
      <c r="G796" s="14" t="s">
        <v>30</v>
      </c>
      <c r="H796" s="130" t="s">
        <v>23</v>
      </c>
      <c r="I796" s="130">
        <v>3</v>
      </c>
      <c r="J796" s="148" t="str">
        <f>IF(I796=0,"",(VLOOKUP(I796,Cover!B$56:C$60,2,0)))</f>
        <v>Intermediate</v>
      </c>
      <c r="K796" s="15"/>
      <c r="L796" s="16"/>
      <c r="M796" s="121">
        <f>IF(J796="","",(VLOOKUP(H796,Cover!A$48:C$51,2,0)))</f>
        <v>0.5</v>
      </c>
      <c r="N796" s="119" t="str">
        <f t="shared" si="29"/>
        <v>PR.MA</v>
      </c>
    </row>
    <row r="797" spans="2:14" s="2" customFormat="1" ht="51" x14ac:dyDescent="0.25">
      <c r="B797" s="6">
        <v>793</v>
      </c>
      <c r="C797" s="130" t="s">
        <v>1427</v>
      </c>
      <c r="D797" s="14"/>
      <c r="E797" s="148"/>
      <c r="F797" s="13" t="s">
        <v>1450</v>
      </c>
      <c r="G797" s="14" t="s">
        <v>30</v>
      </c>
      <c r="H797" s="130" t="s">
        <v>23</v>
      </c>
      <c r="I797" s="130">
        <v>3</v>
      </c>
      <c r="J797" s="148" t="str">
        <f>IF(I797=0,"",(VLOOKUP(I797,Cover!B$56:C$60,2,0)))</f>
        <v>Intermediate</v>
      </c>
      <c r="K797" s="15"/>
      <c r="L797" s="16"/>
      <c r="M797" s="121">
        <f>IF(J797="","",(VLOOKUP(H797,Cover!A$48:C$51,2,0)))</f>
        <v>0.5</v>
      </c>
      <c r="N797" s="119" t="str">
        <f t="shared" si="29"/>
        <v>PR.MA</v>
      </c>
    </row>
    <row r="798" spans="2:14" s="2" customFormat="1" ht="25.5" x14ac:dyDescent="0.25">
      <c r="B798" s="6">
        <v>794</v>
      </c>
      <c r="C798" s="130" t="s">
        <v>1427</v>
      </c>
      <c r="D798" s="14"/>
      <c r="E798" s="148"/>
      <c r="F798" s="13" t="s">
        <v>1451</v>
      </c>
      <c r="G798" s="14" t="s">
        <v>30</v>
      </c>
      <c r="H798" s="130" t="s">
        <v>23</v>
      </c>
      <c r="I798" s="130">
        <v>3</v>
      </c>
      <c r="J798" s="148" t="str">
        <f>IF(I798=0,"",(VLOOKUP(I798,Cover!B$56:C$60,2,0)))</f>
        <v>Intermediate</v>
      </c>
      <c r="K798" s="15"/>
      <c r="L798" s="16"/>
      <c r="M798" s="121">
        <f>IF(J798="","",(VLOOKUP(H798,Cover!A$48:C$51,2,0)))</f>
        <v>0.5</v>
      </c>
      <c r="N798" s="119" t="str">
        <f t="shared" si="29"/>
        <v>PR.MA</v>
      </c>
    </row>
    <row r="799" spans="2:14" s="2" customFormat="1" ht="38.25" x14ac:dyDescent="0.25">
      <c r="B799" s="6">
        <v>795</v>
      </c>
      <c r="C799" s="130" t="s">
        <v>1427</v>
      </c>
      <c r="D799" s="14"/>
      <c r="E799" s="148"/>
      <c r="F799" s="13" t="s">
        <v>1452</v>
      </c>
      <c r="G799" s="14" t="s">
        <v>30</v>
      </c>
      <c r="H799" s="130" t="s">
        <v>23</v>
      </c>
      <c r="I799" s="130">
        <v>3</v>
      </c>
      <c r="J799" s="148" t="str">
        <f>IF(I799=0,"",(VLOOKUP(I799,Cover!B$56:C$60,2,0)))</f>
        <v>Intermediate</v>
      </c>
      <c r="K799" s="15"/>
      <c r="L799" s="16"/>
      <c r="M799" s="121">
        <f>IF(J799="","",(VLOOKUP(H799,Cover!A$48:C$51,2,0)))</f>
        <v>0.5</v>
      </c>
      <c r="N799" s="119" t="str">
        <f t="shared" si="29"/>
        <v>PR.MA</v>
      </c>
    </row>
    <row r="800" spans="2:14" s="2" customFormat="1" ht="25.5" x14ac:dyDescent="0.25">
      <c r="B800" s="6">
        <v>796</v>
      </c>
      <c r="C800" s="130" t="s">
        <v>1427</v>
      </c>
      <c r="D800" s="14"/>
      <c r="E800" s="148"/>
      <c r="F800" s="13" t="s">
        <v>1453</v>
      </c>
      <c r="G800" s="14" t="s">
        <v>30</v>
      </c>
      <c r="H800" s="130" t="s">
        <v>23</v>
      </c>
      <c r="I800" s="130">
        <v>3</v>
      </c>
      <c r="J800" s="148" t="str">
        <f>IF(I800=0,"",(VLOOKUP(I800,Cover!B$56:C$60,2,0)))</f>
        <v>Intermediate</v>
      </c>
      <c r="K800" s="15"/>
      <c r="L800" s="16"/>
      <c r="M800" s="121">
        <f>IF(J800="","",(VLOOKUP(H800,Cover!A$48:C$51,2,0)))</f>
        <v>0.5</v>
      </c>
      <c r="N800" s="119" t="str">
        <f t="shared" si="29"/>
        <v>PR.MA</v>
      </c>
    </row>
    <row r="801" spans="2:14" s="2" customFormat="1" ht="25.5" x14ac:dyDescent="0.25">
      <c r="B801" s="6">
        <v>797</v>
      </c>
      <c r="C801" s="130" t="s">
        <v>1427</v>
      </c>
      <c r="D801" s="14"/>
      <c r="E801" s="148"/>
      <c r="F801" s="13" t="s">
        <v>1454</v>
      </c>
      <c r="G801" s="14" t="s">
        <v>30</v>
      </c>
      <c r="H801" s="130" t="s">
        <v>23</v>
      </c>
      <c r="I801" s="130">
        <v>3</v>
      </c>
      <c r="J801" s="148" t="str">
        <f>IF(I801=0,"",(VLOOKUP(I801,Cover!B$56:C$60,2,0)))</f>
        <v>Intermediate</v>
      </c>
      <c r="K801" s="15"/>
      <c r="L801" s="16"/>
      <c r="M801" s="121">
        <f>IF(J801="","",(VLOOKUP(H801,Cover!A$48:C$51,2,0)))</f>
        <v>0.5</v>
      </c>
      <c r="N801" s="119" t="str">
        <f t="shared" si="29"/>
        <v>PR.MA</v>
      </c>
    </row>
    <row r="802" spans="2:14" s="2" customFormat="1" ht="12.75" x14ac:dyDescent="0.25">
      <c r="B802" s="6">
        <v>798</v>
      </c>
      <c r="C802" s="130" t="s">
        <v>1427</v>
      </c>
      <c r="D802" s="14"/>
      <c r="E802" s="148"/>
      <c r="F802" s="13" t="s">
        <v>1455</v>
      </c>
      <c r="G802" s="14" t="s">
        <v>30</v>
      </c>
      <c r="H802" s="130" t="s">
        <v>23</v>
      </c>
      <c r="I802" s="130">
        <v>3</v>
      </c>
      <c r="J802" s="148" t="str">
        <f>IF(I802=0,"",(VLOOKUP(I802,Cover!B$56:C$60,2,0)))</f>
        <v>Intermediate</v>
      </c>
      <c r="K802" s="15"/>
      <c r="L802" s="16"/>
      <c r="M802" s="121">
        <f>IF(J802="","",(VLOOKUP(H802,Cover!A$48:C$51,2,0)))</f>
        <v>0.5</v>
      </c>
      <c r="N802" s="119" t="str">
        <f t="shared" si="29"/>
        <v>PR.MA</v>
      </c>
    </row>
    <row r="803" spans="2:14" s="2" customFormat="1" ht="25.5" x14ac:dyDescent="0.25">
      <c r="B803" s="6">
        <v>799</v>
      </c>
      <c r="C803" s="130" t="s">
        <v>1427</v>
      </c>
      <c r="D803" s="14"/>
      <c r="E803" s="148"/>
      <c r="F803" s="13" t="s">
        <v>1456</v>
      </c>
      <c r="G803" s="14" t="s">
        <v>30</v>
      </c>
      <c r="H803" s="130" t="s">
        <v>23</v>
      </c>
      <c r="I803" s="130">
        <v>3</v>
      </c>
      <c r="J803" s="148" t="str">
        <f>IF(I803=0,"",(VLOOKUP(I803,Cover!B$56:C$60,2,0)))</f>
        <v>Intermediate</v>
      </c>
      <c r="K803" s="15"/>
      <c r="L803" s="16"/>
      <c r="M803" s="121">
        <f>IF(J803="","",(VLOOKUP(H803,Cover!A$48:C$51,2,0)))</f>
        <v>0.5</v>
      </c>
      <c r="N803" s="119" t="str">
        <f t="shared" si="29"/>
        <v>PR.MA</v>
      </c>
    </row>
    <row r="804" spans="2:14" s="2" customFormat="1" ht="25.5" x14ac:dyDescent="0.25">
      <c r="B804" s="6">
        <v>800</v>
      </c>
      <c r="C804" s="130" t="s">
        <v>1457</v>
      </c>
      <c r="D804" s="14"/>
      <c r="E804" s="148"/>
      <c r="F804" s="13" t="s">
        <v>681</v>
      </c>
      <c r="G804" s="14" t="s">
        <v>35</v>
      </c>
      <c r="H804" s="130" t="s">
        <v>23</v>
      </c>
      <c r="I804" s="130">
        <v>3</v>
      </c>
      <c r="J804" s="148" t="str">
        <f>IF(I804=0,"",(VLOOKUP(I804,Cover!B$56:C$60,2,0)))</f>
        <v>Intermediate</v>
      </c>
      <c r="K804" s="15"/>
      <c r="L804" s="16"/>
      <c r="M804" s="121">
        <f>IF(J804="","",(VLOOKUP(H804,Cover!A$48:C$51,2,0)))</f>
        <v>0.5</v>
      </c>
      <c r="N804" s="119" t="str">
        <f t="shared" si="29"/>
        <v>DE.AE</v>
      </c>
    </row>
    <row r="805" spans="2:14" s="2" customFormat="1" ht="25.5" x14ac:dyDescent="0.25">
      <c r="B805" s="6">
        <v>801</v>
      </c>
      <c r="C805" s="130" t="s">
        <v>1457</v>
      </c>
      <c r="D805" s="14"/>
      <c r="E805" s="148"/>
      <c r="F805" s="13" t="s">
        <v>1458</v>
      </c>
      <c r="G805" s="14" t="s">
        <v>32</v>
      </c>
      <c r="H805" s="130" t="s">
        <v>23</v>
      </c>
      <c r="I805" s="130">
        <v>3</v>
      </c>
      <c r="J805" s="148" t="str">
        <f>IF(I805=0,"",(VLOOKUP(I805,Cover!B$56:C$60,2,0)))</f>
        <v>Intermediate</v>
      </c>
      <c r="K805" s="15"/>
      <c r="L805" s="16"/>
      <c r="M805" s="121">
        <f>IF(J805="","",(VLOOKUP(H805,Cover!A$48:C$51,2,0)))</f>
        <v>0.5</v>
      </c>
      <c r="N805" s="119" t="str">
        <f t="shared" si="29"/>
        <v>PR.PT</v>
      </c>
    </row>
    <row r="806" spans="2:14" s="2" customFormat="1" ht="25.5" x14ac:dyDescent="0.25">
      <c r="B806" s="6">
        <v>802</v>
      </c>
      <c r="C806" s="130" t="s">
        <v>1457</v>
      </c>
      <c r="D806" s="14"/>
      <c r="E806" s="148"/>
      <c r="F806" s="13" t="s">
        <v>1459</v>
      </c>
      <c r="G806" s="14" t="s">
        <v>32</v>
      </c>
      <c r="H806" s="130" t="s">
        <v>23</v>
      </c>
      <c r="I806" s="130">
        <v>3</v>
      </c>
      <c r="J806" s="148" t="str">
        <f>IF(I806=0,"",(VLOOKUP(I806,Cover!B$56:C$60,2,0)))</f>
        <v>Intermediate</v>
      </c>
      <c r="K806" s="15"/>
      <c r="L806" s="16"/>
      <c r="M806" s="121">
        <f>IF(J806="","",(VLOOKUP(H806,Cover!A$48:C$51,2,0)))</f>
        <v>0.5</v>
      </c>
      <c r="N806" s="119" t="str">
        <f t="shared" ref="N806:N869" si="30">IF(H806="Not_Applicable","",G806)</f>
        <v>PR.PT</v>
      </c>
    </row>
    <row r="807" spans="2:14" s="2" customFormat="1" ht="25.5" x14ac:dyDescent="0.25">
      <c r="B807" s="6">
        <v>803</v>
      </c>
      <c r="C807" s="130" t="s">
        <v>1457</v>
      </c>
      <c r="D807" s="14"/>
      <c r="E807" s="148"/>
      <c r="F807" s="13" t="s">
        <v>682</v>
      </c>
      <c r="G807" s="14" t="s">
        <v>35</v>
      </c>
      <c r="H807" s="130" t="s">
        <v>23</v>
      </c>
      <c r="I807" s="130">
        <v>3</v>
      </c>
      <c r="J807" s="148" t="str">
        <f>IF(I807=0,"",(VLOOKUP(I807,Cover!B$56:C$60,2,0)))</f>
        <v>Intermediate</v>
      </c>
      <c r="K807" s="15"/>
      <c r="L807" s="16"/>
      <c r="M807" s="121">
        <f>IF(J807="","",(VLOOKUP(H807,Cover!A$48:C$51,2,0)))</f>
        <v>0.5</v>
      </c>
      <c r="N807" s="119" t="str">
        <f t="shared" si="30"/>
        <v>DE.AE</v>
      </c>
    </row>
    <row r="808" spans="2:14" s="2" customFormat="1" ht="25.5" x14ac:dyDescent="0.25">
      <c r="B808" s="6">
        <v>804</v>
      </c>
      <c r="C808" s="130" t="s">
        <v>1457</v>
      </c>
      <c r="D808" s="14"/>
      <c r="E808" s="148"/>
      <c r="F808" s="13" t="s">
        <v>683</v>
      </c>
      <c r="G808" s="14" t="s">
        <v>35</v>
      </c>
      <c r="H808" s="130" t="s">
        <v>23</v>
      </c>
      <c r="I808" s="130">
        <v>3</v>
      </c>
      <c r="J808" s="148" t="str">
        <f>IF(I808=0,"",(VLOOKUP(I808,Cover!B$56:C$60,2,0)))</f>
        <v>Intermediate</v>
      </c>
      <c r="K808" s="15"/>
      <c r="L808" s="16"/>
      <c r="M808" s="121">
        <f>IF(J808="","",(VLOOKUP(H808,Cover!A$48:C$51,2,0)))</f>
        <v>0.5</v>
      </c>
      <c r="N808" s="119" t="str">
        <f t="shared" si="30"/>
        <v>DE.AE</v>
      </c>
    </row>
    <row r="809" spans="2:14" s="2" customFormat="1" ht="38.25" x14ac:dyDescent="0.25">
      <c r="B809" s="6">
        <v>805</v>
      </c>
      <c r="C809" s="130" t="s">
        <v>1457</v>
      </c>
      <c r="D809" s="14"/>
      <c r="E809" s="148"/>
      <c r="F809" s="13" t="s">
        <v>1460</v>
      </c>
      <c r="G809" s="14" t="s">
        <v>37</v>
      </c>
      <c r="H809" s="130" t="s">
        <v>23</v>
      </c>
      <c r="I809" s="130">
        <v>3</v>
      </c>
      <c r="J809" s="148" t="str">
        <f>IF(I809=0,"",(VLOOKUP(I809,Cover!B$56:C$60,2,0)))</f>
        <v>Intermediate</v>
      </c>
      <c r="K809" s="15"/>
      <c r="L809" s="16"/>
      <c r="M809" s="121">
        <f>IF(J809="","",(VLOOKUP(H809,Cover!A$48:C$51,2,0)))</f>
        <v>0.5</v>
      </c>
      <c r="N809" s="119" t="str">
        <f t="shared" si="30"/>
        <v>DE.CM</v>
      </c>
    </row>
    <row r="810" spans="2:14" s="2" customFormat="1" ht="25.5" x14ac:dyDescent="0.25">
      <c r="B810" s="6">
        <v>806</v>
      </c>
      <c r="C810" s="130" t="s">
        <v>1457</v>
      </c>
      <c r="D810" s="14"/>
      <c r="E810" s="148"/>
      <c r="F810" s="13" t="s">
        <v>1461</v>
      </c>
      <c r="G810" s="14" t="s">
        <v>37</v>
      </c>
      <c r="H810" s="130" t="s">
        <v>23</v>
      </c>
      <c r="I810" s="130">
        <v>3</v>
      </c>
      <c r="J810" s="148" t="str">
        <f>IF(I810=0,"",(VLOOKUP(I810,Cover!B$56:C$60,2,0)))</f>
        <v>Intermediate</v>
      </c>
      <c r="K810" s="15"/>
      <c r="L810" s="16"/>
      <c r="M810" s="121">
        <f>IF(J810="","",(VLOOKUP(H810,Cover!A$48:C$51,2,0)))</f>
        <v>0.5</v>
      </c>
      <c r="N810" s="119" t="str">
        <f t="shared" si="30"/>
        <v>DE.CM</v>
      </c>
    </row>
    <row r="811" spans="2:14" s="2" customFormat="1" ht="12.75" x14ac:dyDescent="0.25">
      <c r="B811" s="6">
        <v>807</v>
      </c>
      <c r="C811" s="130" t="s">
        <v>1457</v>
      </c>
      <c r="D811" s="14"/>
      <c r="E811" s="148"/>
      <c r="F811" s="13" t="s">
        <v>1462</v>
      </c>
      <c r="G811" s="14" t="s">
        <v>37</v>
      </c>
      <c r="H811" s="130" t="s">
        <v>23</v>
      </c>
      <c r="I811" s="130">
        <v>3</v>
      </c>
      <c r="J811" s="148" t="str">
        <f>IF(I811=0,"",(VLOOKUP(I811,Cover!B$56:C$60,2,0)))</f>
        <v>Intermediate</v>
      </c>
      <c r="K811" s="15"/>
      <c r="L811" s="16"/>
      <c r="M811" s="121">
        <f>IF(J811="","",(VLOOKUP(H811,Cover!A$48:C$51,2,0)))</f>
        <v>0.5</v>
      </c>
      <c r="N811" s="119" t="str">
        <f t="shared" si="30"/>
        <v>DE.CM</v>
      </c>
    </row>
    <row r="812" spans="2:14" s="2" customFormat="1" ht="12.75" x14ac:dyDescent="0.25">
      <c r="B812" s="6">
        <v>808</v>
      </c>
      <c r="C812" s="130" t="s">
        <v>1457</v>
      </c>
      <c r="D812" s="14"/>
      <c r="E812" s="148"/>
      <c r="F812" s="13" t="s">
        <v>1463</v>
      </c>
      <c r="G812" s="14" t="s">
        <v>37</v>
      </c>
      <c r="H812" s="130" t="s">
        <v>23</v>
      </c>
      <c r="I812" s="130">
        <v>3</v>
      </c>
      <c r="J812" s="148" t="str">
        <f>IF(I812=0,"",(VLOOKUP(I812,Cover!B$56:C$60,2,0)))</f>
        <v>Intermediate</v>
      </c>
      <c r="K812" s="15"/>
      <c r="L812" s="16"/>
      <c r="M812" s="121">
        <f>IF(J812="","",(VLOOKUP(H812,Cover!A$48:C$51,2,0)))</f>
        <v>0.5</v>
      </c>
      <c r="N812" s="119" t="str">
        <f t="shared" si="30"/>
        <v>DE.CM</v>
      </c>
    </row>
    <row r="813" spans="2:14" s="2" customFormat="1" ht="25.5" x14ac:dyDescent="0.25">
      <c r="B813" s="6">
        <v>809</v>
      </c>
      <c r="C813" s="130" t="s">
        <v>1457</v>
      </c>
      <c r="D813" s="14"/>
      <c r="E813" s="148"/>
      <c r="F813" s="13" t="s">
        <v>1464</v>
      </c>
      <c r="G813" s="14" t="s">
        <v>37</v>
      </c>
      <c r="H813" s="130" t="s">
        <v>23</v>
      </c>
      <c r="I813" s="130">
        <v>3</v>
      </c>
      <c r="J813" s="148" t="str">
        <f>IF(I813=0,"",(VLOOKUP(I813,Cover!B$56:C$60,2,0)))</f>
        <v>Intermediate</v>
      </c>
      <c r="K813" s="15"/>
      <c r="L813" s="16"/>
      <c r="M813" s="121">
        <f>IF(J813="","",(VLOOKUP(H813,Cover!A$48:C$51,2,0)))</f>
        <v>0.5</v>
      </c>
      <c r="N813" s="119" t="str">
        <f t="shared" si="30"/>
        <v>DE.CM</v>
      </c>
    </row>
    <row r="814" spans="2:14" s="2" customFormat="1" ht="25.5" x14ac:dyDescent="0.25">
      <c r="B814" s="6">
        <v>810</v>
      </c>
      <c r="C814" s="130" t="s">
        <v>1457</v>
      </c>
      <c r="D814" s="14"/>
      <c r="E814" s="148"/>
      <c r="F814" s="13" t="s">
        <v>1465</v>
      </c>
      <c r="G814" s="14" t="s">
        <v>37</v>
      </c>
      <c r="H814" s="130" t="s">
        <v>23</v>
      </c>
      <c r="I814" s="130">
        <v>3</v>
      </c>
      <c r="J814" s="148" t="str">
        <f>IF(I814=0,"",(VLOOKUP(I814,Cover!B$56:C$60,2,0)))</f>
        <v>Intermediate</v>
      </c>
      <c r="K814" s="15"/>
      <c r="L814" s="16"/>
      <c r="M814" s="121">
        <f>IF(J814="","",(VLOOKUP(H814,Cover!A$48:C$51,2,0)))</f>
        <v>0.5</v>
      </c>
      <c r="N814" s="119" t="str">
        <f t="shared" si="30"/>
        <v>DE.CM</v>
      </c>
    </row>
    <row r="815" spans="2:14" s="2" customFormat="1" ht="12.75" x14ac:dyDescent="0.25">
      <c r="B815" s="6">
        <v>811</v>
      </c>
      <c r="C815" s="130" t="s">
        <v>1457</v>
      </c>
      <c r="D815" s="14"/>
      <c r="E815" s="148"/>
      <c r="F815" s="13" t="s">
        <v>1466</v>
      </c>
      <c r="G815" s="14" t="s">
        <v>32</v>
      </c>
      <c r="H815" s="130" t="s">
        <v>23</v>
      </c>
      <c r="I815" s="130">
        <v>3</v>
      </c>
      <c r="J815" s="148" t="str">
        <f>IF(I815=0,"",(VLOOKUP(I815,Cover!B$56:C$60,2,0)))</f>
        <v>Intermediate</v>
      </c>
      <c r="K815" s="15"/>
      <c r="L815" s="16"/>
      <c r="M815" s="121">
        <f>IF(J815="","",(VLOOKUP(H815,Cover!A$48:C$51,2,0)))</f>
        <v>0.5</v>
      </c>
      <c r="N815" s="119" t="str">
        <f t="shared" si="30"/>
        <v>PR.PT</v>
      </c>
    </row>
    <row r="816" spans="2:14" s="2" customFormat="1" ht="38.25" x14ac:dyDescent="0.25">
      <c r="B816" s="6">
        <v>812</v>
      </c>
      <c r="C816" s="130" t="s">
        <v>1457</v>
      </c>
      <c r="D816" s="14"/>
      <c r="E816" s="148"/>
      <c r="F816" s="13" t="s">
        <v>1467</v>
      </c>
      <c r="G816" s="14" t="s">
        <v>39</v>
      </c>
      <c r="H816" s="130" t="s">
        <v>23</v>
      </c>
      <c r="I816" s="130">
        <v>3</v>
      </c>
      <c r="J816" s="148" t="str">
        <f>IF(I816=0,"",(VLOOKUP(I816,Cover!B$56:C$60,2,0)))</f>
        <v>Intermediate</v>
      </c>
      <c r="K816" s="15"/>
      <c r="L816" s="16"/>
      <c r="M816" s="121">
        <f>IF(J816="","",(VLOOKUP(H816,Cover!A$48:C$51,2,0)))</f>
        <v>0.5</v>
      </c>
      <c r="N816" s="119" t="str">
        <f t="shared" si="30"/>
        <v>DE.DP</v>
      </c>
    </row>
    <row r="817" spans="2:14" s="2" customFormat="1" ht="25.5" x14ac:dyDescent="0.25">
      <c r="B817" s="6">
        <v>813</v>
      </c>
      <c r="C817" s="130" t="s">
        <v>1457</v>
      </c>
      <c r="D817" s="14"/>
      <c r="E817" s="148"/>
      <c r="F817" s="13" t="s">
        <v>685</v>
      </c>
      <c r="G817" s="14" t="s">
        <v>37</v>
      </c>
      <c r="H817" s="130" t="s">
        <v>23</v>
      </c>
      <c r="I817" s="130">
        <v>3</v>
      </c>
      <c r="J817" s="148" t="str">
        <f>IF(I817=0,"",(VLOOKUP(I817,Cover!B$56:C$60,2,0)))</f>
        <v>Intermediate</v>
      </c>
      <c r="K817" s="15"/>
      <c r="L817" s="16"/>
      <c r="M817" s="121">
        <f>IF(J817="","",(VLOOKUP(H817,Cover!A$48:C$51,2,0)))</f>
        <v>0.5</v>
      </c>
      <c r="N817" s="119" t="str">
        <f t="shared" si="30"/>
        <v>DE.CM</v>
      </c>
    </row>
    <row r="818" spans="2:14" s="2" customFormat="1" ht="12.75" x14ac:dyDescent="0.25">
      <c r="B818" s="6">
        <v>814</v>
      </c>
      <c r="C818" s="130" t="s">
        <v>1457</v>
      </c>
      <c r="D818" s="14"/>
      <c r="E818" s="148"/>
      <c r="F818" s="13" t="s">
        <v>686</v>
      </c>
      <c r="G818" s="14" t="s">
        <v>35</v>
      </c>
      <c r="H818" s="130" t="s">
        <v>23</v>
      </c>
      <c r="I818" s="130">
        <v>3</v>
      </c>
      <c r="J818" s="148" t="str">
        <f>IF(I818=0,"",(VLOOKUP(I818,Cover!B$56:C$60,2,0)))</f>
        <v>Intermediate</v>
      </c>
      <c r="K818" s="15"/>
      <c r="L818" s="16"/>
      <c r="M818" s="121">
        <f>IF(J818="","",(VLOOKUP(H818,Cover!A$48:C$51,2,0)))</f>
        <v>0.5</v>
      </c>
      <c r="N818" s="119" t="str">
        <f t="shared" si="30"/>
        <v>DE.AE</v>
      </c>
    </row>
    <row r="819" spans="2:14" s="2" customFormat="1" ht="25.5" x14ac:dyDescent="0.25">
      <c r="B819" s="6">
        <v>815</v>
      </c>
      <c r="C819" s="130" t="s">
        <v>1457</v>
      </c>
      <c r="D819" s="14"/>
      <c r="E819" s="148"/>
      <c r="F819" s="13" t="s">
        <v>687</v>
      </c>
      <c r="G819" s="14" t="s">
        <v>35</v>
      </c>
      <c r="H819" s="130" t="s">
        <v>23</v>
      </c>
      <c r="I819" s="130">
        <v>3</v>
      </c>
      <c r="J819" s="148" t="str">
        <f>IF(I819=0,"",(VLOOKUP(I819,Cover!B$56:C$60,2,0)))</f>
        <v>Intermediate</v>
      </c>
      <c r="K819" s="15"/>
      <c r="L819" s="16"/>
      <c r="M819" s="121">
        <f>IF(J819="","",(VLOOKUP(H819,Cover!A$48:C$51,2,0)))</f>
        <v>0.5</v>
      </c>
      <c r="N819" s="119" t="str">
        <f t="shared" si="30"/>
        <v>DE.AE</v>
      </c>
    </row>
    <row r="820" spans="2:14" s="2" customFormat="1" ht="12.75" x14ac:dyDescent="0.25">
      <c r="B820" s="6">
        <v>816</v>
      </c>
      <c r="C820" s="130" t="s">
        <v>1457</v>
      </c>
      <c r="D820" s="14"/>
      <c r="E820" s="148"/>
      <c r="F820" s="13" t="s">
        <v>1468</v>
      </c>
      <c r="G820" s="14" t="s">
        <v>35</v>
      </c>
      <c r="H820" s="130" t="s">
        <v>23</v>
      </c>
      <c r="I820" s="130">
        <v>3</v>
      </c>
      <c r="J820" s="148" t="str">
        <f>IF(I820=0,"",(VLOOKUP(I820,Cover!B$56:C$60,2,0)))</f>
        <v>Intermediate</v>
      </c>
      <c r="K820" s="15"/>
      <c r="L820" s="16"/>
      <c r="M820" s="121">
        <f>IF(J820="","",(VLOOKUP(H820,Cover!A$48:C$51,2,0)))</f>
        <v>0.5</v>
      </c>
      <c r="N820" s="119" t="str">
        <f t="shared" si="30"/>
        <v>DE.AE</v>
      </c>
    </row>
    <row r="821" spans="2:14" s="2" customFormat="1" ht="25.5" x14ac:dyDescent="0.25">
      <c r="B821" s="6">
        <v>817</v>
      </c>
      <c r="C821" s="130" t="s">
        <v>1457</v>
      </c>
      <c r="D821" s="14"/>
      <c r="E821" s="148"/>
      <c r="F821" s="13" t="s">
        <v>688</v>
      </c>
      <c r="G821" s="14" t="s">
        <v>35</v>
      </c>
      <c r="H821" s="130" t="s">
        <v>23</v>
      </c>
      <c r="I821" s="130">
        <v>3</v>
      </c>
      <c r="J821" s="148" t="str">
        <f>IF(I821=0,"",(VLOOKUP(I821,Cover!B$56:C$60,2,0)))</f>
        <v>Intermediate</v>
      </c>
      <c r="K821" s="15"/>
      <c r="L821" s="16"/>
      <c r="M821" s="121">
        <f>IF(J821="","",(VLOOKUP(H821,Cover!A$48:C$51,2,0)))</f>
        <v>0.5</v>
      </c>
      <c r="N821" s="119" t="str">
        <f t="shared" si="30"/>
        <v>DE.AE</v>
      </c>
    </row>
    <row r="822" spans="2:14" s="2" customFormat="1" ht="25.5" x14ac:dyDescent="0.25">
      <c r="B822" s="6">
        <v>818</v>
      </c>
      <c r="C822" s="130" t="s">
        <v>1457</v>
      </c>
      <c r="D822" s="14"/>
      <c r="E822" s="148"/>
      <c r="F822" s="13" t="s">
        <v>1469</v>
      </c>
      <c r="G822" s="14" t="s">
        <v>35</v>
      </c>
      <c r="H822" s="130" t="s">
        <v>23</v>
      </c>
      <c r="I822" s="130">
        <v>3</v>
      </c>
      <c r="J822" s="148" t="str">
        <f>IF(I822=0,"",(VLOOKUP(I822,Cover!B$56:C$60,2,0)))</f>
        <v>Intermediate</v>
      </c>
      <c r="K822" s="15"/>
      <c r="L822" s="16"/>
      <c r="M822" s="121">
        <f>IF(J822="","",(VLOOKUP(H822,Cover!A$48:C$51,2,0)))</f>
        <v>0.5</v>
      </c>
      <c r="N822" s="119" t="str">
        <f t="shared" si="30"/>
        <v>DE.AE</v>
      </c>
    </row>
    <row r="823" spans="2:14" s="2" customFormat="1" ht="12.75" x14ac:dyDescent="0.25">
      <c r="B823" s="6">
        <v>819</v>
      </c>
      <c r="C823" s="130" t="s">
        <v>1457</v>
      </c>
      <c r="D823" s="14"/>
      <c r="E823" s="148"/>
      <c r="F823" s="13" t="s">
        <v>1470</v>
      </c>
      <c r="G823" s="14" t="s">
        <v>35</v>
      </c>
      <c r="H823" s="130" t="s">
        <v>23</v>
      </c>
      <c r="I823" s="130">
        <v>3</v>
      </c>
      <c r="J823" s="148" t="str">
        <f>IF(I823=0,"",(VLOOKUP(I823,Cover!B$56:C$60,2,0)))</f>
        <v>Intermediate</v>
      </c>
      <c r="K823" s="15"/>
      <c r="L823" s="16"/>
      <c r="M823" s="121">
        <f>IF(J823="","",(VLOOKUP(H823,Cover!A$48:C$51,2,0)))</f>
        <v>0.5</v>
      </c>
      <c r="N823" s="119" t="str">
        <f t="shared" si="30"/>
        <v>DE.AE</v>
      </c>
    </row>
    <row r="824" spans="2:14" s="2" customFormat="1" ht="25.5" x14ac:dyDescent="0.25">
      <c r="B824" s="6">
        <v>820</v>
      </c>
      <c r="C824" s="130" t="s">
        <v>1457</v>
      </c>
      <c r="D824" s="14"/>
      <c r="E824" s="148"/>
      <c r="F824" s="13" t="s">
        <v>1471</v>
      </c>
      <c r="G824" s="14" t="s">
        <v>35</v>
      </c>
      <c r="H824" s="130" t="s">
        <v>23</v>
      </c>
      <c r="I824" s="130">
        <v>3</v>
      </c>
      <c r="J824" s="148" t="str">
        <f>IF(I824=0,"",(VLOOKUP(I824,Cover!B$56:C$60,2,0)))</f>
        <v>Intermediate</v>
      </c>
      <c r="K824" s="15"/>
      <c r="L824" s="16"/>
      <c r="M824" s="121">
        <f>IF(J824="","",(VLOOKUP(H824,Cover!A$48:C$51,2,0)))</f>
        <v>0.5</v>
      </c>
      <c r="N824" s="119" t="str">
        <f t="shared" si="30"/>
        <v>DE.AE</v>
      </c>
    </row>
    <row r="825" spans="2:14" s="2" customFormat="1" ht="12.75" x14ac:dyDescent="0.25">
      <c r="B825" s="6">
        <v>821</v>
      </c>
      <c r="C825" s="130" t="s">
        <v>1457</v>
      </c>
      <c r="D825" s="14"/>
      <c r="E825" s="148"/>
      <c r="F825" s="13" t="s">
        <v>1472</v>
      </c>
      <c r="G825" s="14" t="s">
        <v>37</v>
      </c>
      <c r="H825" s="130" t="s">
        <v>23</v>
      </c>
      <c r="I825" s="130">
        <v>3</v>
      </c>
      <c r="J825" s="148" t="str">
        <f>IF(I825=0,"",(VLOOKUP(I825,Cover!B$56:C$60,2,0)))</f>
        <v>Intermediate</v>
      </c>
      <c r="K825" s="15"/>
      <c r="L825" s="16"/>
      <c r="M825" s="121">
        <f>IF(J825="","",(VLOOKUP(H825,Cover!A$48:C$51,2,0)))</f>
        <v>0.5</v>
      </c>
      <c r="N825" s="119" t="str">
        <f t="shared" si="30"/>
        <v>DE.CM</v>
      </c>
    </row>
    <row r="826" spans="2:14" s="2" customFormat="1" ht="25.5" x14ac:dyDescent="0.25">
      <c r="B826" s="6">
        <v>822</v>
      </c>
      <c r="C826" s="130" t="s">
        <v>1457</v>
      </c>
      <c r="D826" s="14"/>
      <c r="E826" s="148"/>
      <c r="F826" s="13" t="s">
        <v>1473</v>
      </c>
      <c r="G826" s="14" t="s">
        <v>37</v>
      </c>
      <c r="H826" s="130" t="s">
        <v>23</v>
      </c>
      <c r="I826" s="130">
        <v>3</v>
      </c>
      <c r="J826" s="148" t="str">
        <f>IF(I826=0,"",(VLOOKUP(I826,Cover!B$56:C$60,2,0)))</f>
        <v>Intermediate</v>
      </c>
      <c r="K826" s="15"/>
      <c r="L826" s="16"/>
      <c r="M826" s="121">
        <f>IF(J826="","",(VLOOKUP(H826,Cover!A$48:C$51,2,0)))</f>
        <v>0.5</v>
      </c>
      <c r="N826" s="119" t="str">
        <f t="shared" si="30"/>
        <v>DE.CM</v>
      </c>
    </row>
    <row r="827" spans="2:14" s="2" customFormat="1" ht="25.5" x14ac:dyDescent="0.25">
      <c r="B827" s="6">
        <v>823</v>
      </c>
      <c r="C827" s="130" t="s">
        <v>1457</v>
      </c>
      <c r="D827" s="14"/>
      <c r="E827" s="148"/>
      <c r="F827" s="13" t="s">
        <v>689</v>
      </c>
      <c r="G827" s="14" t="s">
        <v>35</v>
      </c>
      <c r="H827" s="130" t="s">
        <v>23</v>
      </c>
      <c r="I827" s="130">
        <v>3</v>
      </c>
      <c r="J827" s="148" t="str">
        <f>IF(I827=0,"",(VLOOKUP(I827,Cover!B$56:C$60,2,0)))</f>
        <v>Intermediate</v>
      </c>
      <c r="K827" s="15"/>
      <c r="L827" s="16"/>
      <c r="M827" s="121">
        <f>IF(J827="","",(VLOOKUP(H827,Cover!A$48:C$51,2,0)))</f>
        <v>0.5</v>
      </c>
      <c r="N827" s="119" t="str">
        <f t="shared" si="30"/>
        <v>DE.AE</v>
      </c>
    </row>
    <row r="828" spans="2:14" s="2" customFormat="1" ht="25.5" x14ac:dyDescent="0.25">
      <c r="B828" s="6">
        <v>824</v>
      </c>
      <c r="C828" s="130" t="s">
        <v>1457</v>
      </c>
      <c r="D828" s="14" t="s">
        <v>1474</v>
      </c>
      <c r="E828" s="148"/>
      <c r="F828" s="13" t="s">
        <v>690</v>
      </c>
      <c r="G828" s="14" t="s">
        <v>35</v>
      </c>
      <c r="H828" s="130" t="s">
        <v>23</v>
      </c>
      <c r="I828" s="130">
        <v>3</v>
      </c>
      <c r="J828" s="148" t="str">
        <f>IF(I828=0,"",(VLOOKUP(I828,Cover!B$56:C$60,2,0)))</f>
        <v>Intermediate</v>
      </c>
      <c r="K828" s="15"/>
      <c r="L828" s="16"/>
      <c r="M828" s="121">
        <f>IF(J828="","",(VLOOKUP(H828,Cover!A$48:C$51,2,0)))</f>
        <v>0.5</v>
      </c>
      <c r="N828" s="119" t="str">
        <f t="shared" si="30"/>
        <v>DE.AE</v>
      </c>
    </row>
    <row r="829" spans="2:14" s="2" customFormat="1" ht="25.5" x14ac:dyDescent="0.25">
      <c r="B829" s="6">
        <v>825</v>
      </c>
      <c r="C829" s="130" t="s">
        <v>1457</v>
      </c>
      <c r="D829" s="14"/>
      <c r="E829" s="148"/>
      <c r="F829" s="13" t="s">
        <v>691</v>
      </c>
      <c r="G829" s="14" t="s">
        <v>35</v>
      </c>
      <c r="H829" s="130" t="s">
        <v>23</v>
      </c>
      <c r="I829" s="130">
        <v>3</v>
      </c>
      <c r="J829" s="148" t="str">
        <f>IF(I829=0,"",(VLOOKUP(I829,Cover!B$56:C$60,2,0)))</f>
        <v>Intermediate</v>
      </c>
      <c r="K829" s="15"/>
      <c r="L829" s="16"/>
      <c r="M829" s="121">
        <f>IF(J829="","",(VLOOKUP(H829,Cover!A$48:C$51,2,0)))</f>
        <v>0.5</v>
      </c>
      <c r="N829" s="119" t="str">
        <f t="shared" si="30"/>
        <v>DE.AE</v>
      </c>
    </row>
    <row r="830" spans="2:14" s="2" customFormat="1" ht="25.5" x14ac:dyDescent="0.25">
      <c r="B830" s="6">
        <v>826</v>
      </c>
      <c r="C830" s="130" t="s">
        <v>1457</v>
      </c>
      <c r="D830" s="14"/>
      <c r="E830" s="148"/>
      <c r="F830" s="13" t="s">
        <v>1475</v>
      </c>
      <c r="G830" s="14" t="s">
        <v>35</v>
      </c>
      <c r="H830" s="130" t="s">
        <v>23</v>
      </c>
      <c r="I830" s="130">
        <v>3</v>
      </c>
      <c r="J830" s="148" t="str">
        <f>IF(I830=0,"",(VLOOKUP(I830,Cover!B$56:C$60,2,0)))</f>
        <v>Intermediate</v>
      </c>
      <c r="K830" s="15"/>
      <c r="L830" s="16"/>
      <c r="M830" s="121">
        <f>IF(J830="","",(VLOOKUP(H830,Cover!A$48:C$51,2,0)))</f>
        <v>0.5</v>
      </c>
      <c r="N830" s="119" t="str">
        <f t="shared" si="30"/>
        <v>DE.AE</v>
      </c>
    </row>
    <row r="831" spans="2:14" s="2" customFormat="1" ht="25.5" x14ac:dyDescent="0.25">
      <c r="B831" s="6">
        <v>827</v>
      </c>
      <c r="C831" s="130" t="s">
        <v>1457</v>
      </c>
      <c r="D831" s="14"/>
      <c r="E831" s="148"/>
      <c r="F831" s="13" t="s">
        <v>1476</v>
      </c>
      <c r="G831" s="14" t="s">
        <v>39</v>
      </c>
      <c r="H831" s="130" t="s">
        <v>23</v>
      </c>
      <c r="I831" s="130">
        <v>3</v>
      </c>
      <c r="J831" s="148" t="str">
        <f>IF(I831=0,"",(VLOOKUP(I831,Cover!B$56:C$60,2,0)))</f>
        <v>Intermediate</v>
      </c>
      <c r="K831" s="15"/>
      <c r="L831" s="16"/>
      <c r="M831" s="121">
        <f>IF(J831="","",(VLOOKUP(H831,Cover!A$48:C$51,2,0)))</f>
        <v>0.5</v>
      </c>
      <c r="N831" s="119" t="str">
        <f t="shared" si="30"/>
        <v>DE.DP</v>
      </c>
    </row>
    <row r="832" spans="2:14" s="2" customFormat="1" ht="12.75" x14ac:dyDescent="0.25">
      <c r="B832" s="6">
        <v>828</v>
      </c>
      <c r="C832" s="130" t="s">
        <v>1457</v>
      </c>
      <c r="D832" s="14"/>
      <c r="E832" s="148"/>
      <c r="F832" s="13" t="s">
        <v>1477</v>
      </c>
      <c r="G832" s="14" t="s">
        <v>39</v>
      </c>
      <c r="H832" s="130" t="s">
        <v>23</v>
      </c>
      <c r="I832" s="130">
        <v>3</v>
      </c>
      <c r="J832" s="148" t="str">
        <f>IF(I832=0,"",(VLOOKUP(I832,Cover!B$56:C$60,2,0)))</f>
        <v>Intermediate</v>
      </c>
      <c r="K832" s="15"/>
      <c r="L832" s="16"/>
      <c r="M832" s="121">
        <f>IF(J832="","",(VLOOKUP(H832,Cover!A$48:C$51,2,0)))</f>
        <v>0.5</v>
      </c>
      <c r="N832" s="119" t="str">
        <f t="shared" si="30"/>
        <v>DE.DP</v>
      </c>
    </row>
    <row r="833" spans="2:14" s="2" customFormat="1" ht="12.75" x14ac:dyDescent="0.25">
      <c r="B833" s="6">
        <v>829</v>
      </c>
      <c r="C833" s="130" t="s">
        <v>1457</v>
      </c>
      <c r="D833" s="14"/>
      <c r="E833" s="148"/>
      <c r="F833" s="13" t="s">
        <v>1478</v>
      </c>
      <c r="G833" s="14" t="s">
        <v>39</v>
      </c>
      <c r="H833" s="130" t="s">
        <v>23</v>
      </c>
      <c r="I833" s="130">
        <v>3</v>
      </c>
      <c r="J833" s="148" t="str">
        <f>IF(I833=0,"",(VLOOKUP(I833,Cover!B$56:C$60,2,0)))</f>
        <v>Intermediate</v>
      </c>
      <c r="K833" s="15"/>
      <c r="L833" s="16"/>
      <c r="M833" s="121">
        <f>IF(J833="","",(VLOOKUP(H833,Cover!A$48:C$51,2,0)))</f>
        <v>0.5</v>
      </c>
      <c r="N833" s="119" t="str">
        <f t="shared" si="30"/>
        <v>DE.DP</v>
      </c>
    </row>
    <row r="834" spans="2:14" s="2" customFormat="1" ht="25.5" x14ac:dyDescent="0.25">
      <c r="B834" s="6">
        <v>830</v>
      </c>
      <c r="C834" s="130" t="s">
        <v>1457</v>
      </c>
      <c r="D834" s="14"/>
      <c r="E834" s="148"/>
      <c r="F834" s="13" t="s">
        <v>1479</v>
      </c>
      <c r="G834" s="14" t="s">
        <v>32</v>
      </c>
      <c r="H834" s="130" t="s">
        <v>23</v>
      </c>
      <c r="I834" s="130">
        <v>3</v>
      </c>
      <c r="J834" s="148" t="str">
        <f>IF(I834=0,"",(VLOOKUP(I834,Cover!B$56:C$60,2,0)))</f>
        <v>Intermediate</v>
      </c>
      <c r="K834" s="15"/>
      <c r="L834" s="16"/>
      <c r="M834" s="121">
        <f>IF(J834="","",(VLOOKUP(H834,Cover!A$48:C$51,2,0)))</f>
        <v>0.5</v>
      </c>
      <c r="N834" s="119" t="str">
        <f t="shared" si="30"/>
        <v>PR.PT</v>
      </c>
    </row>
    <row r="835" spans="2:14" s="2" customFormat="1" ht="25.5" x14ac:dyDescent="0.25">
      <c r="B835" s="6">
        <v>831</v>
      </c>
      <c r="C835" s="130" t="s">
        <v>1457</v>
      </c>
      <c r="D835" s="14"/>
      <c r="E835" s="148"/>
      <c r="F835" s="13" t="s">
        <v>1480</v>
      </c>
      <c r="G835" s="14" t="s">
        <v>39</v>
      </c>
      <c r="H835" s="130" t="s">
        <v>23</v>
      </c>
      <c r="I835" s="130">
        <v>3</v>
      </c>
      <c r="J835" s="148" t="str">
        <f>IF(I835=0,"",(VLOOKUP(I835,Cover!B$56:C$60,2,0)))</f>
        <v>Intermediate</v>
      </c>
      <c r="K835" s="15"/>
      <c r="L835" s="16"/>
      <c r="M835" s="121">
        <f>IF(J835="","",(VLOOKUP(H835,Cover!A$48:C$51,2,0)))</f>
        <v>0.5</v>
      </c>
      <c r="N835" s="119" t="str">
        <f t="shared" si="30"/>
        <v>DE.DP</v>
      </c>
    </row>
    <row r="836" spans="2:14" s="2" customFormat="1" ht="25.5" x14ac:dyDescent="0.25">
      <c r="B836" s="6">
        <v>832</v>
      </c>
      <c r="C836" s="130" t="s">
        <v>1457</v>
      </c>
      <c r="D836" s="14"/>
      <c r="E836" s="148"/>
      <c r="F836" s="13" t="s">
        <v>1481</v>
      </c>
      <c r="G836" s="14" t="s">
        <v>39</v>
      </c>
      <c r="H836" s="130" t="s">
        <v>23</v>
      </c>
      <c r="I836" s="130">
        <v>3</v>
      </c>
      <c r="J836" s="148" t="str">
        <f>IF(I836=0,"",(VLOOKUP(I836,Cover!B$56:C$60,2,0)))</f>
        <v>Intermediate</v>
      </c>
      <c r="K836" s="15"/>
      <c r="L836" s="16"/>
      <c r="M836" s="121">
        <f>IF(J836="","",(VLOOKUP(H836,Cover!A$48:C$51,2,0)))</f>
        <v>0.5</v>
      </c>
      <c r="N836" s="119" t="str">
        <f t="shared" si="30"/>
        <v>DE.DP</v>
      </c>
    </row>
    <row r="837" spans="2:14" s="2" customFormat="1" ht="25.5" x14ac:dyDescent="0.25">
      <c r="B837" s="6">
        <v>833</v>
      </c>
      <c r="C837" s="130" t="s">
        <v>1457</v>
      </c>
      <c r="D837" s="14"/>
      <c r="E837" s="148"/>
      <c r="F837" s="13" t="s">
        <v>1482</v>
      </c>
      <c r="G837" s="14" t="s">
        <v>37</v>
      </c>
      <c r="H837" s="130" t="s">
        <v>23</v>
      </c>
      <c r="I837" s="130">
        <v>3</v>
      </c>
      <c r="J837" s="148" t="str">
        <f>IF(I837=0,"",(VLOOKUP(I837,Cover!B$56:C$60,2,0)))</f>
        <v>Intermediate</v>
      </c>
      <c r="K837" s="15"/>
      <c r="L837" s="16"/>
      <c r="M837" s="121">
        <f>IF(J837="","",(VLOOKUP(H837,Cover!A$48:C$51,2,0)))</f>
        <v>0.5</v>
      </c>
      <c r="N837" s="119" t="str">
        <f t="shared" si="30"/>
        <v>DE.CM</v>
      </c>
    </row>
    <row r="838" spans="2:14" s="2" customFormat="1" ht="63.75" x14ac:dyDescent="0.25">
      <c r="B838" s="6">
        <v>834</v>
      </c>
      <c r="C838" s="130" t="s">
        <v>1457</v>
      </c>
      <c r="D838" s="14"/>
      <c r="E838" s="148"/>
      <c r="F838" s="13" t="s">
        <v>1483</v>
      </c>
      <c r="G838" s="14" t="s">
        <v>37</v>
      </c>
      <c r="H838" s="130" t="s">
        <v>23</v>
      </c>
      <c r="I838" s="130">
        <v>3</v>
      </c>
      <c r="J838" s="148" t="str">
        <f>IF(I838=0,"",(VLOOKUP(I838,Cover!B$56:C$60,2,0)))</f>
        <v>Intermediate</v>
      </c>
      <c r="K838" s="15"/>
      <c r="L838" s="16"/>
      <c r="M838" s="121">
        <f>IF(J838="","",(VLOOKUP(H838,Cover!A$48:C$51,2,0)))</f>
        <v>0.5</v>
      </c>
      <c r="N838" s="119" t="str">
        <f t="shared" si="30"/>
        <v>DE.CM</v>
      </c>
    </row>
    <row r="839" spans="2:14" s="2" customFormat="1" ht="25.5" x14ac:dyDescent="0.25">
      <c r="B839" s="6">
        <v>835</v>
      </c>
      <c r="C839" s="130" t="s">
        <v>1457</v>
      </c>
      <c r="D839" s="14"/>
      <c r="E839" s="148"/>
      <c r="F839" s="13" t="s">
        <v>1484</v>
      </c>
      <c r="G839" s="14" t="s">
        <v>39</v>
      </c>
      <c r="H839" s="130" t="s">
        <v>23</v>
      </c>
      <c r="I839" s="130">
        <v>3</v>
      </c>
      <c r="J839" s="148" t="str">
        <f>IF(I839=0,"",(VLOOKUP(I839,Cover!B$56:C$60,2,0)))</f>
        <v>Intermediate</v>
      </c>
      <c r="K839" s="15"/>
      <c r="L839" s="16"/>
      <c r="M839" s="121">
        <f>IF(J839="","",(VLOOKUP(H839,Cover!A$48:C$51,2,0)))</f>
        <v>0.5</v>
      </c>
      <c r="N839" s="119" t="str">
        <f t="shared" si="30"/>
        <v>DE.DP</v>
      </c>
    </row>
    <row r="840" spans="2:14" s="2" customFormat="1" ht="25.5" x14ac:dyDescent="0.25">
      <c r="B840" s="6">
        <v>836</v>
      </c>
      <c r="C840" s="130" t="s">
        <v>1457</v>
      </c>
      <c r="D840" s="14"/>
      <c r="E840" s="148"/>
      <c r="F840" s="13" t="s">
        <v>1485</v>
      </c>
      <c r="G840" s="14" t="s">
        <v>39</v>
      </c>
      <c r="H840" s="130" t="s">
        <v>23</v>
      </c>
      <c r="I840" s="130">
        <v>3</v>
      </c>
      <c r="J840" s="148" t="str">
        <f>IF(I840=0,"",(VLOOKUP(I840,Cover!B$56:C$60,2,0)))</f>
        <v>Intermediate</v>
      </c>
      <c r="K840" s="15"/>
      <c r="L840" s="16"/>
      <c r="M840" s="121">
        <f>IF(J840="","",(VLOOKUP(H840,Cover!A$48:C$51,2,0)))</f>
        <v>0.5</v>
      </c>
      <c r="N840" s="119" t="str">
        <f t="shared" si="30"/>
        <v>DE.DP</v>
      </c>
    </row>
    <row r="841" spans="2:14" s="2" customFormat="1" ht="25.5" x14ac:dyDescent="0.25">
      <c r="B841" s="6">
        <v>837</v>
      </c>
      <c r="C841" s="130" t="s">
        <v>1457</v>
      </c>
      <c r="D841" s="14"/>
      <c r="E841" s="148"/>
      <c r="F841" s="13" t="s">
        <v>1486</v>
      </c>
      <c r="G841" s="14" t="s">
        <v>39</v>
      </c>
      <c r="H841" s="130" t="s">
        <v>23</v>
      </c>
      <c r="I841" s="130">
        <v>3</v>
      </c>
      <c r="J841" s="148" t="str">
        <f>IF(I841=0,"",(VLOOKUP(I841,Cover!B$56:C$60,2,0)))</f>
        <v>Intermediate</v>
      </c>
      <c r="K841" s="15"/>
      <c r="L841" s="16"/>
      <c r="M841" s="121">
        <f>IF(J841="","",(VLOOKUP(H841,Cover!A$48:C$51,2,0)))</f>
        <v>0.5</v>
      </c>
      <c r="N841" s="119" t="str">
        <f t="shared" si="30"/>
        <v>DE.DP</v>
      </c>
    </row>
    <row r="842" spans="2:14" s="2" customFormat="1" ht="25.5" x14ac:dyDescent="0.25">
      <c r="B842" s="6">
        <v>838</v>
      </c>
      <c r="C842" s="130" t="s">
        <v>1457</v>
      </c>
      <c r="D842" s="14"/>
      <c r="E842" s="148"/>
      <c r="F842" s="13" t="s">
        <v>1487</v>
      </c>
      <c r="G842" s="14" t="s">
        <v>39</v>
      </c>
      <c r="H842" s="130" t="s">
        <v>23</v>
      </c>
      <c r="I842" s="130">
        <v>3</v>
      </c>
      <c r="J842" s="148" t="str">
        <f>IF(I842=0,"",(VLOOKUP(I842,Cover!B$56:C$60,2,0)))</f>
        <v>Intermediate</v>
      </c>
      <c r="K842" s="15"/>
      <c r="L842" s="16"/>
      <c r="M842" s="121">
        <f>IF(J842="","",(VLOOKUP(H842,Cover!A$48:C$51,2,0)))</f>
        <v>0.5</v>
      </c>
      <c r="N842" s="119" t="str">
        <f t="shared" si="30"/>
        <v>DE.DP</v>
      </c>
    </row>
    <row r="843" spans="2:14" s="2" customFormat="1" ht="25.5" x14ac:dyDescent="0.25">
      <c r="B843" s="6">
        <v>839</v>
      </c>
      <c r="C843" s="130" t="s">
        <v>1457</v>
      </c>
      <c r="D843" s="14"/>
      <c r="E843" s="148"/>
      <c r="F843" s="13" t="s">
        <v>1488</v>
      </c>
      <c r="G843" s="14" t="s">
        <v>39</v>
      </c>
      <c r="H843" s="130" t="s">
        <v>23</v>
      </c>
      <c r="I843" s="130">
        <v>3</v>
      </c>
      <c r="J843" s="148" t="str">
        <f>IF(I843=0,"",(VLOOKUP(I843,Cover!B$56:C$60,2,0)))</f>
        <v>Intermediate</v>
      </c>
      <c r="K843" s="15"/>
      <c r="L843" s="16"/>
      <c r="M843" s="121">
        <f>IF(J843="","",(VLOOKUP(H843,Cover!A$48:C$51,2,0)))</f>
        <v>0.5</v>
      </c>
      <c r="N843" s="119" t="str">
        <f t="shared" si="30"/>
        <v>DE.DP</v>
      </c>
    </row>
    <row r="844" spans="2:14" s="2" customFormat="1" ht="12.75" x14ac:dyDescent="0.25">
      <c r="B844" s="6">
        <v>840</v>
      </c>
      <c r="C844" s="130" t="s">
        <v>1457</v>
      </c>
      <c r="D844" s="14"/>
      <c r="E844" s="148"/>
      <c r="F844" s="13" t="s">
        <v>1489</v>
      </c>
      <c r="G844" s="14" t="s">
        <v>37</v>
      </c>
      <c r="H844" s="130" t="s">
        <v>23</v>
      </c>
      <c r="I844" s="130">
        <v>3</v>
      </c>
      <c r="J844" s="148" t="str">
        <f>IF(I844=0,"",(VLOOKUP(I844,Cover!B$56:C$60,2,0)))</f>
        <v>Intermediate</v>
      </c>
      <c r="K844" s="15"/>
      <c r="L844" s="16"/>
      <c r="M844" s="121">
        <f>IF(J844="","",(VLOOKUP(H844,Cover!A$48:C$51,2,0)))</f>
        <v>0.5</v>
      </c>
      <c r="N844" s="119" t="str">
        <f t="shared" si="30"/>
        <v>DE.CM</v>
      </c>
    </row>
    <row r="845" spans="2:14" s="2" customFormat="1" ht="25.5" x14ac:dyDescent="0.25">
      <c r="B845" s="6">
        <v>841</v>
      </c>
      <c r="C845" s="130" t="s">
        <v>1457</v>
      </c>
      <c r="D845" s="14"/>
      <c r="E845" s="148"/>
      <c r="F845" s="13" t="s">
        <v>1490</v>
      </c>
      <c r="G845" s="14" t="s">
        <v>37</v>
      </c>
      <c r="H845" s="130" t="s">
        <v>23</v>
      </c>
      <c r="I845" s="130">
        <v>3</v>
      </c>
      <c r="J845" s="148" t="str">
        <f>IF(I845=0,"",(VLOOKUP(I845,Cover!B$56:C$60,2,0)))</f>
        <v>Intermediate</v>
      </c>
      <c r="K845" s="15"/>
      <c r="L845" s="16"/>
      <c r="M845" s="121">
        <f>IF(J845="","",(VLOOKUP(H845,Cover!A$48:C$51,2,0)))</f>
        <v>0.5</v>
      </c>
      <c r="N845" s="119" t="str">
        <f t="shared" si="30"/>
        <v>DE.CM</v>
      </c>
    </row>
    <row r="846" spans="2:14" s="2" customFormat="1" ht="25.5" x14ac:dyDescent="0.25">
      <c r="B846" s="6">
        <v>842</v>
      </c>
      <c r="C846" s="130" t="s">
        <v>1457</v>
      </c>
      <c r="D846" s="14"/>
      <c r="E846" s="148"/>
      <c r="F846" s="13" t="s">
        <v>1491</v>
      </c>
      <c r="G846" s="14" t="s">
        <v>35</v>
      </c>
      <c r="H846" s="130" t="s">
        <v>23</v>
      </c>
      <c r="I846" s="130">
        <v>3</v>
      </c>
      <c r="J846" s="148" t="str">
        <f>IF(I846=0,"",(VLOOKUP(I846,Cover!B$56:C$60,2,0)))</f>
        <v>Intermediate</v>
      </c>
      <c r="K846" s="15"/>
      <c r="L846" s="16"/>
      <c r="M846" s="121">
        <f>IF(J846="","",(VLOOKUP(H846,Cover!A$48:C$51,2,0)))</f>
        <v>0.5</v>
      </c>
      <c r="N846" s="119" t="str">
        <f t="shared" si="30"/>
        <v>DE.AE</v>
      </c>
    </row>
    <row r="847" spans="2:14" s="2" customFormat="1" ht="25.5" x14ac:dyDescent="0.25">
      <c r="B847" s="6">
        <v>843</v>
      </c>
      <c r="C847" s="130" t="s">
        <v>1457</v>
      </c>
      <c r="D847" s="14"/>
      <c r="E847" s="148"/>
      <c r="F847" s="13" t="s">
        <v>1492</v>
      </c>
      <c r="G847" s="14" t="s">
        <v>35</v>
      </c>
      <c r="H847" s="130" t="s">
        <v>23</v>
      </c>
      <c r="I847" s="130">
        <v>3</v>
      </c>
      <c r="J847" s="148" t="str">
        <f>IF(I847=0,"",(VLOOKUP(I847,Cover!B$56:C$60,2,0)))</f>
        <v>Intermediate</v>
      </c>
      <c r="K847" s="15"/>
      <c r="L847" s="16"/>
      <c r="M847" s="121">
        <f>IF(J847="","",(VLOOKUP(H847,Cover!A$48:C$51,2,0)))</f>
        <v>0.5</v>
      </c>
      <c r="N847" s="119" t="str">
        <f t="shared" si="30"/>
        <v>DE.AE</v>
      </c>
    </row>
    <row r="848" spans="2:14" s="2" customFormat="1" ht="25.5" x14ac:dyDescent="0.25">
      <c r="B848" s="6">
        <v>844</v>
      </c>
      <c r="C848" s="130" t="s">
        <v>1493</v>
      </c>
      <c r="D848" s="14"/>
      <c r="E848" s="148"/>
      <c r="F848" s="13" t="s">
        <v>1494</v>
      </c>
      <c r="G848" s="14" t="s">
        <v>35</v>
      </c>
      <c r="H848" s="130" t="s">
        <v>23</v>
      </c>
      <c r="I848" s="130">
        <v>3</v>
      </c>
      <c r="J848" s="148" t="str">
        <f>IF(I848=0,"",(VLOOKUP(I848,Cover!B$56:C$60,2,0)))</f>
        <v>Intermediate</v>
      </c>
      <c r="K848" s="15"/>
      <c r="L848" s="16"/>
      <c r="M848" s="121">
        <f>IF(J848="","",(VLOOKUP(H848,Cover!A$48:C$51,2,0)))</f>
        <v>0.5</v>
      </c>
      <c r="N848" s="119" t="str">
        <f t="shared" si="30"/>
        <v>DE.AE</v>
      </c>
    </row>
    <row r="849" spans="2:14" s="2" customFormat="1" ht="25.5" x14ac:dyDescent="0.25">
      <c r="B849" s="6">
        <v>845</v>
      </c>
      <c r="C849" s="130" t="s">
        <v>1493</v>
      </c>
      <c r="D849" s="14"/>
      <c r="E849" s="148"/>
      <c r="F849" s="13" t="s">
        <v>1495</v>
      </c>
      <c r="G849" s="14" t="s">
        <v>35</v>
      </c>
      <c r="H849" s="130" t="s">
        <v>23</v>
      </c>
      <c r="I849" s="130">
        <v>3</v>
      </c>
      <c r="J849" s="148" t="str">
        <f>IF(I849=0,"",(VLOOKUP(I849,Cover!B$56:C$60,2,0)))</f>
        <v>Intermediate</v>
      </c>
      <c r="K849" s="15"/>
      <c r="L849" s="16"/>
      <c r="M849" s="121">
        <f>IF(J849="","",(VLOOKUP(H849,Cover!A$48:C$51,2,0)))</f>
        <v>0.5</v>
      </c>
      <c r="N849" s="119" t="str">
        <f t="shared" si="30"/>
        <v>DE.AE</v>
      </c>
    </row>
    <row r="850" spans="2:14" s="2" customFormat="1" ht="38.25" x14ac:dyDescent="0.25">
      <c r="B850" s="6">
        <v>846</v>
      </c>
      <c r="C850" s="130" t="s">
        <v>1493</v>
      </c>
      <c r="D850" s="14"/>
      <c r="E850" s="148"/>
      <c r="F850" s="13" t="s">
        <v>696</v>
      </c>
      <c r="G850" s="14" t="s">
        <v>35</v>
      </c>
      <c r="H850" s="130" t="s">
        <v>23</v>
      </c>
      <c r="I850" s="130">
        <v>3</v>
      </c>
      <c r="J850" s="148" t="str">
        <f>IF(I850=0,"",(VLOOKUP(I850,Cover!B$56:C$60,2,0)))</f>
        <v>Intermediate</v>
      </c>
      <c r="K850" s="15"/>
      <c r="L850" s="16"/>
      <c r="M850" s="121">
        <f>IF(J850="","",(VLOOKUP(H850,Cover!A$48:C$51,2,0)))</f>
        <v>0.5</v>
      </c>
      <c r="N850" s="119" t="str">
        <f t="shared" si="30"/>
        <v>DE.AE</v>
      </c>
    </row>
    <row r="851" spans="2:14" s="2" customFormat="1" ht="25.5" x14ac:dyDescent="0.25">
      <c r="B851" s="6">
        <v>847</v>
      </c>
      <c r="C851" s="130" t="s">
        <v>1493</v>
      </c>
      <c r="D851" s="14"/>
      <c r="E851" s="148"/>
      <c r="F851" s="13" t="s">
        <v>1496</v>
      </c>
      <c r="G851" s="14" t="s">
        <v>39</v>
      </c>
      <c r="H851" s="130" t="s">
        <v>23</v>
      </c>
      <c r="I851" s="130">
        <v>3</v>
      </c>
      <c r="J851" s="148" t="str">
        <f>IF(I851=0,"",(VLOOKUP(I851,Cover!B$56:C$60,2,0)))</f>
        <v>Intermediate</v>
      </c>
      <c r="K851" s="15"/>
      <c r="L851" s="16"/>
      <c r="M851" s="121">
        <f>IF(J851="","",(VLOOKUP(H851,Cover!A$48:C$51,2,0)))</f>
        <v>0.5</v>
      </c>
      <c r="N851" s="119" t="str">
        <f t="shared" si="30"/>
        <v>DE.DP</v>
      </c>
    </row>
    <row r="852" spans="2:14" s="2" customFormat="1" ht="12.75" x14ac:dyDescent="0.25">
      <c r="B852" s="6">
        <v>848</v>
      </c>
      <c r="C852" s="130" t="s">
        <v>1493</v>
      </c>
      <c r="D852" s="14"/>
      <c r="E852" s="148"/>
      <c r="F852" s="13" t="s">
        <v>1497</v>
      </c>
      <c r="G852" s="14" t="s">
        <v>9</v>
      </c>
      <c r="H852" s="130" t="s">
        <v>23</v>
      </c>
      <c r="I852" s="130">
        <v>3</v>
      </c>
      <c r="J852" s="148" t="str">
        <f>IF(I852=0,"",(VLOOKUP(I852,Cover!B$56:C$60,2,0)))</f>
        <v>Intermediate</v>
      </c>
      <c r="K852" s="15"/>
      <c r="L852" s="16"/>
      <c r="M852" s="121">
        <f>IF(J852="","",(VLOOKUP(H852,Cover!A$48:C$51,2,0)))</f>
        <v>0.5</v>
      </c>
      <c r="N852" s="119" t="str">
        <f t="shared" si="30"/>
        <v>ID.GV</v>
      </c>
    </row>
    <row r="853" spans="2:14" s="2" customFormat="1" ht="25.5" x14ac:dyDescent="0.25">
      <c r="B853" s="6">
        <v>849</v>
      </c>
      <c r="C853" s="130" t="s">
        <v>1493</v>
      </c>
      <c r="D853" s="14"/>
      <c r="E853" s="148"/>
      <c r="F853" s="13" t="s">
        <v>1498</v>
      </c>
      <c r="G853" s="14" t="s">
        <v>9</v>
      </c>
      <c r="H853" s="130" t="s">
        <v>23</v>
      </c>
      <c r="I853" s="130">
        <v>3</v>
      </c>
      <c r="J853" s="148" t="str">
        <f>IF(I853=0,"",(VLOOKUP(I853,Cover!B$56:C$60,2,0)))</f>
        <v>Intermediate</v>
      </c>
      <c r="K853" s="15"/>
      <c r="L853" s="16"/>
      <c r="M853" s="121">
        <f>IF(J853="","",(VLOOKUP(H853,Cover!A$48:C$51,2,0)))</f>
        <v>0.5</v>
      </c>
      <c r="N853" s="119" t="str">
        <f t="shared" si="30"/>
        <v>ID.GV</v>
      </c>
    </row>
    <row r="854" spans="2:14" s="2" customFormat="1" ht="12.75" x14ac:dyDescent="0.25">
      <c r="B854" s="6">
        <v>850</v>
      </c>
      <c r="C854" s="130" t="s">
        <v>1493</v>
      </c>
      <c r="D854" s="14"/>
      <c r="E854" s="148"/>
      <c r="F854" s="13" t="s">
        <v>1499</v>
      </c>
      <c r="G854" s="14" t="s">
        <v>9</v>
      </c>
      <c r="H854" s="130" t="s">
        <v>23</v>
      </c>
      <c r="I854" s="130">
        <v>3</v>
      </c>
      <c r="J854" s="148" t="str">
        <f>IF(I854=0,"",(VLOOKUP(I854,Cover!B$56:C$60,2,0)))</f>
        <v>Intermediate</v>
      </c>
      <c r="K854" s="15"/>
      <c r="L854" s="16"/>
      <c r="M854" s="121">
        <f>IF(J854="","",(VLOOKUP(H854,Cover!A$48:C$51,2,0)))</f>
        <v>0.5</v>
      </c>
      <c r="N854" s="119" t="str">
        <f t="shared" si="30"/>
        <v>ID.GV</v>
      </c>
    </row>
    <row r="855" spans="2:14" s="2" customFormat="1" ht="25.5" x14ac:dyDescent="0.25">
      <c r="B855" s="6">
        <v>851</v>
      </c>
      <c r="C855" s="130" t="s">
        <v>1493</v>
      </c>
      <c r="D855" s="14"/>
      <c r="E855" s="148"/>
      <c r="F855" s="13" t="s">
        <v>1500</v>
      </c>
      <c r="G855" s="14" t="s">
        <v>21</v>
      </c>
      <c r="H855" s="130" t="s">
        <v>23</v>
      </c>
      <c r="I855" s="130">
        <v>3</v>
      </c>
      <c r="J855" s="148" t="str">
        <f>IF(I855=0,"",(VLOOKUP(I855,Cover!B$56:C$60,2,0)))</f>
        <v>Intermediate</v>
      </c>
      <c r="K855" s="15"/>
      <c r="L855" s="16"/>
      <c r="M855" s="121">
        <f>IF(J855="","",(VLOOKUP(H855,Cover!A$48:C$51,2,0)))</f>
        <v>0.5</v>
      </c>
      <c r="N855" s="119" t="str">
        <f t="shared" si="30"/>
        <v>PR.AT</v>
      </c>
    </row>
    <row r="856" spans="2:14" s="2" customFormat="1" ht="25.5" x14ac:dyDescent="0.25">
      <c r="B856" s="6">
        <v>852</v>
      </c>
      <c r="C856" s="130" t="s">
        <v>1493</v>
      </c>
      <c r="D856" s="14"/>
      <c r="E856" s="148"/>
      <c r="F856" s="13" t="s">
        <v>1501</v>
      </c>
      <c r="G856" s="14" t="s">
        <v>21</v>
      </c>
      <c r="H856" s="130" t="s">
        <v>23</v>
      </c>
      <c r="I856" s="130">
        <v>3</v>
      </c>
      <c r="J856" s="148" t="str">
        <f>IF(I856=0,"",(VLOOKUP(I856,Cover!B$56:C$60,2,0)))</f>
        <v>Intermediate</v>
      </c>
      <c r="K856" s="15"/>
      <c r="L856" s="16"/>
      <c r="M856" s="121">
        <f>IF(J856="","",(VLOOKUP(H856,Cover!A$48:C$51,2,0)))</f>
        <v>0.5</v>
      </c>
      <c r="N856" s="119" t="str">
        <f t="shared" si="30"/>
        <v>PR.AT</v>
      </c>
    </row>
    <row r="857" spans="2:14" s="2" customFormat="1" ht="25.5" x14ac:dyDescent="0.25">
      <c r="B857" s="6">
        <v>853</v>
      </c>
      <c r="C857" s="130" t="s">
        <v>1493</v>
      </c>
      <c r="D857" s="14"/>
      <c r="E857" s="148"/>
      <c r="F857" s="13" t="s">
        <v>1502</v>
      </c>
      <c r="G857" s="14" t="s">
        <v>7</v>
      </c>
      <c r="H857" s="130" t="s">
        <v>23</v>
      </c>
      <c r="I857" s="130">
        <v>3</v>
      </c>
      <c r="J857" s="148" t="str">
        <f>IF(I857=0,"",(VLOOKUP(I857,Cover!B$56:C$60,2,0)))</f>
        <v>Intermediate</v>
      </c>
      <c r="K857" s="15"/>
      <c r="L857" s="16"/>
      <c r="M857" s="121">
        <f>IF(J857="","",(VLOOKUP(H857,Cover!A$48:C$51,2,0)))</f>
        <v>0.5</v>
      </c>
      <c r="N857" s="119" t="str">
        <f t="shared" si="30"/>
        <v>ID.BE</v>
      </c>
    </row>
    <row r="858" spans="2:14" s="2" customFormat="1" ht="25.5" x14ac:dyDescent="0.25">
      <c r="B858" s="6">
        <v>854</v>
      </c>
      <c r="C858" s="130" t="s">
        <v>1493</v>
      </c>
      <c r="D858" s="14"/>
      <c r="E858" s="148"/>
      <c r="F858" s="13" t="s">
        <v>1503</v>
      </c>
      <c r="G858" s="14" t="s">
        <v>21</v>
      </c>
      <c r="H858" s="130" t="s">
        <v>23</v>
      </c>
      <c r="I858" s="130">
        <v>3</v>
      </c>
      <c r="J858" s="148" t="str">
        <f>IF(I858=0,"",(VLOOKUP(I858,Cover!B$56:C$60,2,0)))</f>
        <v>Intermediate</v>
      </c>
      <c r="K858" s="15"/>
      <c r="L858" s="16"/>
      <c r="M858" s="121">
        <f>IF(J858="","",(VLOOKUP(H858,Cover!A$48:C$51,2,0)))</f>
        <v>0.5</v>
      </c>
      <c r="N858" s="119" t="str">
        <f t="shared" si="30"/>
        <v>PR.AT</v>
      </c>
    </row>
    <row r="859" spans="2:14" s="2" customFormat="1" ht="25.5" x14ac:dyDescent="0.25">
      <c r="B859" s="6">
        <v>855</v>
      </c>
      <c r="C859" s="130" t="s">
        <v>1493</v>
      </c>
      <c r="D859" s="14"/>
      <c r="E859" s="148"/>
      <c r="F859" s="13" t="s">
        <v>1504</v>
      </c>
      <c r="G859" s="14" t="s">
        <v>21</v>
      </c>
      <c r="H859" s="130" t="s">
        <v>23</v>
      </c>
      <c r="I859" s="130">
        <v>3</v>
      </c>
      <c r="J859" s="148" t="str">
        <f>IF(I859=0,"",(VLOOKUP(I859,Cover!B$56:C$60,2,0)))</f>
        <v>Intermediate</v>
      </c>
      <c r="K859" s="15"/>
      <c r="L859" s="16"/>
      <c r="M859" s="121">
        <f>IF(J859="","",(VLOOKUP(H859,Cover!A$48:C$51,2,0)))</f>
        <v>0.5</v>
      </c>
      <c r="N859" s="119" t="str">
        <f t="shared" si="30"/>
        <v>PR.AT</v>
      </c>
    </row>
    <row r="860" spans="2:14" s="2" customFormat="1" ht="12.75" x14ac:dyDescent="0.25">
      <c r="B860" s="6">
        <v>856</v>
      </c>
      <c r="C860" s="130" t="s">
        <v>1493</v>
      </c>
      <c r="D860" s="14"/>
      <c r="E860" s="148"/>
      <c r="F860" s="13" t="s">
        <v>699</v>
      </c>
      <c r="G860" s="14" t="s">
        <v>39</v>
      </c>
      <c r="H860" s="130" t="s">
        <v>23</v>
      </c>
      <c r="I860" s="130">
        <v>3</v>
      </c>
      <c r="J860" s="148" t="str">
        <f>IF(I860=0,"",(VLOOKUP(I860,Cover!B$56:C$60,2,0)))</f>
        <v>Intermediate</v>
      </c>
      <c r="K860" s="15"/>
      <c r="L860" s="16"/>
      <c r="M860" s="121">
        <f>IF(J860="","",(VLOOKUP(H860,Cover!A$48:C$51,2,0)))</f>
        <v>0.5</v>
      </c>
      <c r="N860" s="119" t="str">
        <f t="shared" si="30"/>
        <v>DE.DP</v>
      </c>
    </row>
    <row r="861" spans="2:14" s="2" customFormat="1" ht="25.5" x14ac:dyDescent="0.25">
      <c r="B861" s="6">
        <v>857</v>
      </c>
      <c r="C861" s="130" t="s">
        <v>1493</v>
      </c>
      <c r="D861" s="14"/>
      <c r="E861" s="148"/>
      <c r="F861" s="13" t="s">
        <v>1505</v>
      </c>
      <c r="G861" s="14" t="s">
        <v>32</v>
      </c>
      <c r="H861" s="130" t="s">
        <v>23</v>
      </c>
      <c r="I861" s="130">
        <v>3</v>
      </c>
      <c r="J861" s="148" t="str">
        <f>IF(I861=0,"",(VLOOKUP(I861,Cover!B$56:C$60,2,0)))</f>
        <v>Intermediate</v>
      </c>
      <c r="K861" s="15"/>
      <c r="L861" s="16"/>
      <c r="M861" s="121">
        <f>IF(J861="","",(VLOOKUP(H861,Cover!A$48:C$51,2,0)))</f>
        <v>0.5</v>
      </c>
      <c r="N861" s="119" t="str">
        <f t="shared" si="30"/>
        <v>PR.PT</v>
      </c>
    </row>
    <row r="862" spans="2:14" s="2" customFormat="1" ht="25.5" x14ac:dyDescent="0.25">
      <c r="B862" s="6">
        <v>858</v>
      </c>
      <c r="C862" s="130" t="s">
        <v>1493</v>
      </c>
      <c r="D862" s="14"/>
      <c r="E862" s="148"/>
      <c r="F862" s="13" t="s">
        <v>1506</v>
      </c>
      <c r="G862" s="14" t="s">
        <v>21</v>
      </c>
      <c r="H862" s="130" t="s">
        <v>23</v>
      </c>
      <c r="I862" s="130">
        <v>3</v>
      </c>
      <c r="J862" s="148" t="str">
        <f>IF(I862=0,"",(VLOOKUP(I862,Cover!B$56:C$60,2,0)))</f>
        <v>Intermediate</v>
      </c>
      <c r="K862" s="15"/>
      <c r="L862" s="16"/>
      <c r="M862" s="121">
        <f>IF(J862="","",(VLOOKUP(H862,Cover!A$48:C$51,2,0)))</f>
        <v>0.5</v>
      </c>
      <c r="N862" s="119" t="str">
        <f t="shared" si="30"/>
        <v>PR.AT</v>
      </c>
    </row>
    <row r="863" spans="2:14" s="2" customFormat="1" ht="25.5" x14ac:dyDescent="0.25">
      <c r="B863" s="6">
        <v>859</v>
      </c>
      <c r="C863" s="130" t="s">
        <v>1493</v>
      </c>
      <c r="D863" s="14"/>
      <c r="E863" s="148"/>
      <c r="F863" s="13" t="s">
        <v>1507</v>
      </c>
      <c r="G863" s="14" t="s">
        <v>9</v>
      </c>
      <c r="H863" s="130" t="s">
        <v>23</v>
      </c>
      <c r="I863" s="130">
        <v>3</v>
      </c>
      <c r="J863" s="148" t="str">
        <f>IF(I863=0,"",(VLOOKUP(I863,Cover!B$56:C$60,2,0)))</f>
        <v>Intermediate</v>
      </c>
      <c r="K863" s="15"/>
      <c r="L863" s="16"/>
      <c r="M863" s="121">
        <f>IF(J863="","",(VLOOKUP(H863,Cover!A$48:C$51,2,0)))</f>
        <v>0.5</v>
      </c>
      <c r="N863" s="119" t="str">
        <f t="shared" si="30"/>
        <v>ID.GV</v>
      </c>
    </row>
    <row r="864" spans="2:14" s="2" customFormat="1" ht="12.75" x14ac:dyDescent="0.25">
      <c r="B864" s="6">
        <v>860</v>
      </c>
      <c r="C864" s="130" t="s">
        <v>1493</v>
      </c>
      <c r="D864" s="14"/>
      <c r="E864" s="148"/>
      <c r="F864" s="13" t="s">
        <v>1508</v>
      </c>
      <c r="G864" s="14" t="s">
        <v>9</v>
      </c>
      <c r="H864" s="130" t="s">
        <v>23</v>
      </c>
      <c r="I864" s="130">
        <v>3</v>
      </c>
      <c r="J864" s="148" t="str">
        <f>IF(I864=0,"",(VLOOKUP(I864,Cover!B$56:C$60,2,0)))</f>
        <v>Intermediate</v>
      </c>
      <c r="K864" s="15"/>
      <c r="L864" s="16"/>
      <c r="M864" s="121">
        <f>IF(J864="","",(VLOOKUP(H864,Cover!A$48:C$51,2,0)))</f>
        <v>0.5</v>
      </c>
      <c r="N864" s="119" t="str">
        <f t="shared" si="30"/>
        <v>ID.GV</v>
      </c>
    </row>
    <row r="865" spans="2:14" s="2" customFormat="1" ht="12.75" x14ac:dyDescent="0.25">
      <c r="B865" s="6">
        <v>861</v>
      </c>
      <c r="C865" s="130" t="s">
        <v>1493</v>
      </c>
      <c r="D865" s="14"/>
      <c r="E865" s="148"/>
      <c r="F865" s="13" t="s">
        <v>1509</v>
      </c>
      <c r="G865" s="14" t="s">
        <v>9</v>
      </c>
      <c r="H865" s="130" t="s">
        <v>23</v>
      </c>
      <c r="I865" s="130">
        <v>3</v>
      </c>
      <c r="J865" s="148" t="str">
        <f>IF(I865=0,"",(VLOOKUP(I865,Cover!B$56:C$60,2,0)))</f>
        <v>Intermediate</v>
      </c>
      <c r="K865" s="15"/>
      <c r="L865" s="16"/>
      <c r="M865" s="121">
        <f>IF(J865="","",(VLOOKUP(H865,Cover!A$48:C$51,2,0)))</f>
        <v>0.5</v>
      </c>
      <c r="N865" s="119" t="str">
        <f t="shared" si="30"/>
        <v>ID.GV</v>
      </c>
    </row>
    <row r="866" spans="2:14" s="2" customFormat="1" ht="51" x14ac:dyDescent="0.25">
      <c r="B866" s="6">
        <v>862</v>
      </c>
      <c r="C866" s="130" t="s">
        <v>1493</v>
      </c>
      <c r="D866" s="14"/>
      <c r="E866" s="148"/>
      <c r="F866" s="13" t="s">
        <v>1510</v>
      </c>
      <c r="G866" s="14" t="s">
        <v>9</v>
      </c>
      <c r="H866" s="130" t="s">
        <v>23</v>
      </c>
      <c r="I866" s="130">
        <v>3</v>
      </c>
      <c r="J866" s="148" t="str">
        <f>IF(I866=0,"",(VLOOKUP(I866,Cover!B$56:C$60,2,0)))</f>
        <v>Intermediate</v>
      </c>
      <c r="K866" s="15"/>
      <c r="L866" s="16"/>
      <c r="M866" s="121">
        <f>IF(J866="","",(VLOOKUP(H866,Cover!A$48:C$51,2,0)))</f>
        <v>0.5</v>
      </c>
      <c r="N866" s="119" t="str">
        <f t="shared" si="30"/>
        <v>ID.GV</v>
      </c>
    </row>
    <row r="867" spans="2:14" s="2" customFormat="1" ht="12.75" x14ac:dyDescent="0.25">
      <c r="B867" s="6">
        <v>863</v>
      </c>
      <c r="C867" s="130" t="s">
        <v>1493</v>
      </c>
      <c r="D867" s="14"/>
      <c r="E867" s="148"/>
      <c r="F867" s="13" t="s">
        <v>1511</v>
      </c>
      <c r="G867" s="14" t="s">
        <v>9</v>
      </c>
      <c r="H867" s="130" t="s">
        <v>23</v>
      </c>
      <c r="I867" s="130">
        <v>3</v>
      </c>
      <c r="J867" s="148" t="str">
        <f>IF(I867=0,"",(VLOOKUP(I867,Cover!B$56:C$60,2,0)))</f>
        <v>Intermediate</v>
      </c>
      <c r="K867" s="15"/>
      <c r="L867" s="16"/>
      <c r="M867" s="121">
        <f>IF(J867="","",(VLOOKUP(H867,Cover!A$48:C$51,2,0)))</f>
        <v>0.5</v>
      </c>
      <c r="N867" s="119" t="str">
        <f t="shared" si="30"/>
        <v>ID.GV</v>
      </c>
    </row>
    <row r="868" spans="2:14" s="2" customFormat="1" ht="12.75" x14ac:dyDescent="0.25">
      <c r="B868" s="6">
        <v>864</v>
      </c>
      <c r="C868" s="130" t="s">
        <v>1493</v>
      </c>
      <c r="D868" s="14"/>
      <c r="E868" s="148"/>
      <c r="F868" s="13" t="s">
        <v>1512</v>
      </c>
      <c r="G868" s="14" t="s">
        <v>9</v>
      </c>
      <c r="H868" s="130" t="s">
        <v>23</v>
      </c>
      <c r="I868" s="130">
        <v>3</v>
      </c>
      <c r="J868" s="148" t="str">
        <f>IF(I868=0,"",(VLOOKUP(I868,Cover!B$56:C$60,2,0)))</f>
        <v>Intermediate</v>
      </c>
      <c r="K868" s="15"/>
      <c r="L868" s="16"/>
      <c r="M868" s="121">
        <f>IF(J868="","",(VLOOKUP(H868,Cover!A$48:C$51,2,0)))</f>
        <v>0.5</v>
      </c>
      <c r="N868" s="119" t="str">
        <f t="shared" si="30"/>
        <v>ID.GV</v>
      </c>
    </row>
    <row r="869" spans="2:14" s="2" customFormat="1" ht="38.25" x14ac:dyDescent="0.25">
      <c r="B869" s="6">
        <v>865</v>
      </c>
      <c r="C869" s="130" t="s">
        <v>1493</v>
      </c>
      <c r="D869" s="14"/>
      <c r="E869" s="148"/>
      <c r="F869" s="13" t="s">
        <v>1513</v>
      </c>
      <c r="G869" s="14" t="s">
        <v>9</v>
      </c>
      <c r="H869" s="130" t="s">
        <v>23</v>
      </c>
      <c r="I869" s="130">
        <v>3</v>
      </c>
      <c r="J869" s="148" t="str">
        <f>IF(I869=0,"",(VLOOKUP(I869,Cover!B$56:C$60,2,0)))</f>
        <v>Intermediate</v>
      </c>
      <c r="K869" s="15"/>
      <c r="L869" s="16"/>
      <c r="M869" s="121">
        <f>IF(J869="","",(VLOOKUP(H869,Cover!A$48:C$51,2,0)))</f>
        <v>0.5</v>
      </c>
      <c r="N869" s="119" t="str">
        <f t="shared" si="30"/>
        <v>ID.GV</v>
      </c>
    </row>
    <row r="870" spans="2:14" s="2" customFormat="1" ht="25.5" x14ac:dyDescent="0.25">
      <c r="B870" s="6">
        <v>866</v>
      </c>
      <c r="C870" s="130" t="s">
        <v>1493</v>
      </c>
      <c r="D870" s="14"/>
      <c r="E870" s="148"/>
      <c r="F870" s="13" t="s">
        <v>1514</v>
      </c>
      <c r="G870" s="14" t="s">
        <v>9</v>
      </c>
      <c r="H870" s="130" t="s">
        <v>23</v>
      </c>
      <c r="I870" s="130">
        <v>3</v>
      </c>
      <c r="J870" s="148" t="str">
        <f>IF(I870=0,"",(VLOOKUP(I870,Cover!B$56:C$60,2,0)))</f>
        <v>Intermediate</v>
      </c>
      <c r="K870" s="15"/>
      <c r="L870" s="16"/>
      <c r="M870" s="121">
        <f>IF(J870="","",(VLOOKUP(H870,Cover!A$48:C$51,2,0)))</f>
        <v>0.5</v>
      </c>
      <c r="N870" s="119" t="str">
        <f t="shared" ref="N870:N933" si="31">IF(H870="Not_Applicable","",G870)</f>
        <v>ID.GV</v>
      </c>
    </row>
    <row r="871" spans="2:14" s="2" customFormat="1" ht="12.75" x14ac:dyDescent="0.25">
      <c r="B871" s="6">
        <v>867</v>
      </c>
      <c r="C871" s="130" t="s">
        <v>1493</v>
      </c>
      <c r="D871" s="14"/>
      <c r="E871" s="148"/>
      <c r="F871" s="13" t="s">
        <v>1515</v>
      </c>
      <c r="G871" s="14" t="s">
        <v>9</v>
      </c>
      <c r="H871" s="130" t="s">
        <v>23</v>
      </c>
      <c r="I871" s="130">
        <v>3</v>
      </c>
      <c r="J871" s="148" t="str">
        <f>IF(I871=0,"",(VLOOKUP(I871,Cover!B$56:C$60,2,0)))</f>
        <v>Intermediate</v>
      </c>
      <c r="K871" s="15"/>
      <c r="L871" s="16"/>
      <c r="M871" s="121">
        <f>IF(J871="","",(VLOOKUP(H871,Cover!A$48:C$51,2,0)))</f>
        <v>0.5</v>
      </c>
      <c r="N871" s="119" t="str">
        <f t="shared" si="31"/>
        <v>ID.GV</v>
      </c>
    </row>
    <row r="872" spans="2:14" s="2" customFormat="1" ht="51" x14ac:dyDescent="0.25">
      <c r="B872" s="6">
        <v>868</v>
      </c>
      <c r="C872" s="130" t="s">
        <v>1493</v>
      </c>
      <c r="D872" s="14"/>
      <c r="E872" s="148"/>
      <c r="F872" s="13" t="s">
        <v>1516</v>
      </c>
      <c r="G872" s="14" t="s">
        <v>9</v>
      </c>
      <c r="H872" s="130" t="s">
        <v>23</v>
      </c>
      <c r="I872" s="130">
        <v>3</v>
      </c>
      <c r="J872" s="148" t="str">
        <f>IF(I872=0,"",(VLOOKUP(I872,Cover!B$56:C$60,2,0)))</f>
        <v>Intermediate</v>
      </c>
      <c r="K872" s="15"/>
      <c r="L872" s="16"/>
      <c r="M872" s="121">
        <f>IF(J872="","",(VLOOKUP(H872,Cover!A$48:C$51,2,0)))</f>
        <v>0.5</v>
      </c>
      <c r="N872" s="119" t="str">
        <f t="shared" si="31"/>
        <v>ID.GV</v>
      </c>
    </row>
    <row r="873" spans="2:14" s="2" customFormat="1" ht="25.5" x14ac:dyDescent="0.25">
      <c r="B873" s="6">
        <v>869</v>
      </c>
      <c r="C873" s="130" t="s">
        <v>1493</v>
      </c>
      <c r="D873" s="14"/>
      <c r="E873" s="148"/>
      <c r="F873" s="13" t="s">
        <v>1517</v>
      </c>
      <c r="G873" s="14" t="s">
        <v>9</v>
      </c>
      <c r="H873" s="130" t="s">
        <v>23</v>
      </c>
      <c r="I873" s="130">
        <v>3</v>
      </c>
      <c r="J873" s="148" t="str">
        <f>IF(I873=0,"",(VLOOKUP(I873,Cover!B$56:C$60,2,0)))</f>
        <v>Intermediate</v>
      </c>
      <c r="K873" s="15"/>
      <c r="L873" s="16"/>
      <c r="M873" s="121">
        <f>IF(J873="","",(VLOOKUP(H873,Cover!A$48:C$51,2,0)))</f>
        <v>0.5</v>
      </c>
      <c r="N873" s="119" t="str">
        <f t="shared" si="31"/>
        <v>ID.GV</v>
      </c>
    </row>
    <row r="874" spans="2:14" s="2" customFormat="1" ht="38.25" x14ac:dyDescent="0.25">
      <c r="B874" s="6">
        <v>870</v>
      </c>
      <c r="C874" s="130" t="s">
        <v>1493</v>
      </c>
      <c r="D874" s="14"/>
      <c r="E874" s="148"/>
      <c r="F874" s="13" t="s">
        <v>1518</v>
      </c>
      <c r="G874" s="14" t="s">
        <v>39</v>
      </c>
      <c r="H874" s="130" t="s">
        <v>23</v>
      </c>
      <c r="I874" s="130">
        <v>3</v>
      </c>
      <c r="J874" s="148" t="str">
        <f>IF(I874=0,"",(VLOOKUP(I874,Cover!B$56:C$60,2,0)))</f>
        <v>Intermediate</v>
      </c>
      <c r="K874" s="15"/>
      <c r="L874" s="16"/>
      <c r="M874" s="121">
        <f>IF(J874="","",(VLOOKUP(H874,Cover!A$48:C$51,2,0)))</f>
        <v>0.5</v>
      </c>
      <c r="N874" s="119" t="str">
        <f t="shared" si="31"/>
        <v>DE.DP</v>
      </c>
    </row>
    <row r="875" spans="2:14" s="2" customFormat="1" ht="25.5" x14ac:dyDescent="0.25">
      <c r="B875" s="6">
        <v>871</v>
      </c>
      <c r="C875" s="130" t="s">
        <v>1493</v>
      </c>
      <c r="D875" s="14"/>
      <c r="E875" s="148"/>
      <c r="F875" s="13" t="s">
        <v>1519</v>
      </c>
      <c r="G875" s="14" t="s">
        <v>21</v>
      </c>
      <c r="H875" s="130" t="s">
        <v>23</v>
      </c>
      <c r="I875" s="130">
        <v>3</v>
      </c>
      <c r="J875" s="148" t="str">
        <f>IF(I875=0,"",(VLOOKUP(I875,Cover!B$56:C$60,2,0)))</f>
        <v>Intermediate</v>
      </c>
      <c r="K875" s="15"/>
      <c r="L875" s="16"/>
      <c r="M875" s="121">
        <f>IF(J875="","",(VLOOKUP(H875,Cover!A$48:C$51,2,0)))</f>
        <v>0.5</v>
      </c>
      <c r="N875" s="119" t="str">
        <f t="shared" si="31"/>
        <v>PR.AT</v>
      </c>
    </row>
    <row r="876" spans="2:14" s="2" customFormat="1" ht="38.25" x14ac:dyDescent="0.25">
      <c r="B876" s="6">
        <v>872</v>
      </c>
      <c r="C876" s="130" t="s">
        <v>1520</v>
      </c>
      <c r="D876" s="14"/>
      <c r="E876" s="148"/>
      <c r="F876" s="13" t="s">
        <v>1521</v>
      </c>
      <c r="G876" s="14" t="s">
        <v>18</v>
      </c>
      <c r="H876" s="130" t="s">
        <v>23</v>
      </c>
      <c r="I876" s="130">
        <v>3</v>
      </c>
      <c r="J876" s="148" t="str">
        <f>IF(I876=0,"",(VLOOKUP(I876,Cover!B$56:C$60,2,0)))</f>
        <v>Intermediate</v>
      </c>
      <c r="K876" s="15"/>
      <c r="L876" s="16"/>
      <c r="M876" s="121">
        <f>IF(J876="","",(VLOOKUP(H876,Cover!A$48:C$51,2,0)))</f>
        <v>0.5</v>
      </c>
      <c r="N876" s="119" t="str">
        <f t="shared" si="31"/>
        <v>PR.AC</v>
      </c>
    </row>
    <row r="877" spans="2:14" s="2" customFormat="1" ht="38.25" x14ac:dyDescent="0.25">
      <c r="B877" s="6">
        <v>873</v>
      </c>
      <c r="C877" s="130" t="s">
        <v>1520</v>
      </c>
      <c r="D877" s="14"/>
      <c r="E877" s="148"/>
      <c r="F877" s="13" t="s">
        <v>1522</v>
      </c>
      <c r="G877" s="14" t="s">
        <v>18</v>
      </c>
      <c r="H877" s="130" t="s">
        <v>23</v>
      </c>
      <c r="I877" s="130">
        <v>3</v>
      </c>
      <c r="J877" s="148" t="str">
        <f>IF(I877=0,"",(VLOOKUP(I877,Cover!B$56:C$60,2,0)))</f>
        <v>Intermediate</v>
      </c>
      <c r="K877" s="15"/>
      <c r="L877" s="16"/>
      <c r="M877" s="121">
        <f>IF(J877="","",(VLOOKUP(H877,Cover!A$48:C$51,2,0)))</f>
        <v>0.5</v>
      </c>
      <c r="N877" s="119" t="str">
        <f t="shared" si="31"/>
        <v>PR.AC</v>
      </c>
    </row>
    <row r="878" spans="2:14" s="2" customFormat="1" ht="51" x14ac:dyDescent="0.25">
      <c r="B878" s="6">
        <v>874</v>
      </c>
      <c r="C878" s="130" t="s">
        <v>1520</v>
      </c>
      <c r="D878" s="14"/>
      <c r="E878" s="148"/>
      <c r="F878" s="13" t="s">
        <v>1523</v>
      </c>
      <c r="G878" s="14" t="s">
        <v>18</v>
      </c>
      <c r="H878" s="130" t="s">
        <v>23</v>
      </c>
      <c r="I878" s="130">
        <v>3</v>
      </c>
      <c r="J878" s="148" t="str">
        <f>IF(I878=0,"",(VLOOKUP(I878,Cover!B$56:C$60,2,0)))</f>
        <v>Intermediate</v>
      </c>
      <c r="K878" s="15"/>
      <c r="L878" s="16"/>
      <c r="M878" s="121">
        <f>IF(J878="","",(VLOOKUP(H878,Cover!A$48:C$51,2,0)))</f>
        <v>0.5</v>
      </c>
      <c r="N878" s="119" t="str">
        <f t="shared" si="31"/>
        <v>PR.AC</v>
      </c>
    </row>
    <row r="879" spans="2:14" s="2" customFormat="1" ht="25.5" x14ac:dyDescent="0.25">
      <c r="B879" s="6">
        <v>875</v>
      </c>
      <c r="C879" s="130" t="s">
        <v>1520</v>
      </c>
      <c r="D879" s="14"/>
      <c r="E879" s="148"/>
      <c r="F879" s="13" t="s">
        <v>1524</v>
      </c>
      <c r="G879" s="14" t="s">
        <v>18</v>
      </c>
      <c r="H879" s="130" t="s">
        <v>23</v>
      </c>
      <c r="I879" s="130">
        <v>3</v>
      </c>
      <c r="J879" s="148" t="str">
        <f>IF(I879=0,"",(VLOOKUP(I879,Cover!B$56:C$60,2,0)))</f>
        <v>Intermediate</v>
      </c>
      <c r="K879" s="15"/>
      <c r="L879" s="16"/>
      <c r="M879" s="121">
        <f>IF(J879="","",(VLOOKUP(H879,Cover!A$48:C$51,2,0)))</f>
        <v>0.5</v>
      </c>
      <c r="N879" s="119" t="str">
        <f t="shared" si="31"/>
        <v>PR.AC</v>
      </c>
    </row>
    <row r="880" spans="2:14" s="2" customFormat="1" ht="25.5" x14ac:dyDescent="0.25">
      <c r="B880" s="6">
        <v>876</v>
      </c>
      <c r="C880" s="130" t="s">
        <v>1520</v>
      </c>
      <c r="D880" s="14"/>
      <c r="E880" s="148"/>
      <c r="F880" s="13" t="s">
        <v>1525</v>
      </c>
      <c r="G880" s="14" t="s">
        <v>18</v>
      </c>
      <c r="H880" s="130" t="s">
        <v>23</v>
      </c>
      <c r="I880" s="130">
        <v>3</v>
      </c>
      <c r="J880" s="148" t="str">
        <f>IF(I880=0,"",(VLOOKUP(I880,Cover!B$56:C$60,2,0)))</f>
        <v>Intermediate</v>
      </c>
      <c r="K880" s="15"/>
      <c r="L880" s="16"/>
      <c r="M880" s="121">
        <f>IF(J880="","",(VLOOKUP(H880,Cover!A$48:C$51,2,0)))</f>
        <v>0.5</v>
      </c>
      <c r="N880" s="119" t="str">
        <f t="shared" si="31"/>
        <v>PR.AC</v>
      </c>
    </row>
    <row r="881" spans="2:14" s="2" customFormat="1" ht="25.5" x14ac:dyDescent="0.25">
      <c r="B881" s="6">
        <v>877</v>
      </c>
      <c r="C881" s="130" t="s">
        <v>1520</v>
      </c>
      <c r="D881" s="14"/>
      <c r="E881" s="148"/>
      <c r="F881" s="13" t="s">
        <v>1526</v>
      </c>
      <c r="G881" s="14" t="s">
        <v>9</v>
      </c>
      <c r="H881" s="130" t="s">
        <v>23</v>
      </c>
      <c r="I881" s="130">
        <v>3</v>
      </c>
      <c r="J881" s="148" t="str">
        <f>IF(I881=0,"",(VLOOKUP(I881,Cover!B$56:C$60,2,0)))</f>
        <v>Intermediate</v>
      </c>
      <c r="K881" s="15"/>
      <c r="L881" s="16"/>
      <c r="M881" s="121">
        <f>IF(J881="","",(VLOOKUP(H881,Cover!A$48:C$51,2,0)))</f>
        <v>0.5</v>
      </c>
      <c r="N881" s="119" t="str">
        <f t="shared" si="31"/>
        <v>ID.GV</v>
      </c>
    </row>
    <row r="882" spans="2:14" s="2" customFormat="1" ht="25.5" x14ac:dyDescent="0.25">
      <c r="B882" s="6">
        <v>878</v>
      </c>
      <c r="C882" s="130" t="s">
        <v>1520</v>
      </c>
      <c r="D882" s="14"/>
      <c r="E882" s="148"/>
      <c r="F882" s="13" t="s">
        <v>1527</v>
      </c>
      <c r="G882" s="14" t="s">
        <v>39</v>
      </c>
      <c r="H882" s="130" t="s">
        <v>23</v>
      </c>
      <c r="I882" s="130">
        <v>3</v>
      </c>
      <c r="J882" s="148" t="str">
        <f>IF(I882=0,"",(VLOOKUP(I882,Cover!B$56:C$60,2,0)))</f>
        <v>Intermediate</v>
      </c>
      <c r="K882" s="15"/>
      <c r="L882" s="16"/>
      <c r="M882" s="121">
        <f>IF(J882="","",(VLOOKUP(H882,Cover!A$48:C$51,2,0)))</f>
        <v>0.5</v>
      </c>
      <c r="N882" s="119" t="str">
        <f t="shared" si="31"/>
        <v>DE.DP</v>
      </c>
    </row>
    <row r="883" spans="2:14" s="2" customFormat="1" ht="12.75" x14ac:dyDescent="0.25">
      <c r="B883" s="6">
        <v>879</v>
      </c>
      <c r="C883" s="130" t="s">
        <v>1520</v>
      </c>
      <c r="D883" s="14"/>
      <c r="E883" s="148"/>
      <c r="F883" s="13" t="s">
        <v>1528</v>
      </c>
      <c r="G883" s="14" t="s">
        <v>39</v>
      </c>
      <c r="H883" s="130" t="s">
        <v>23</v>
      </c>
      <c r="I883" s="130">
        <v>3</v>
      </c>
      <c r="J883" s="148" t="str">
        <f>IF(I883=0,"",(VLOOKUP(I883,Cover!B$56:C$60,2,0)))</f>
        <v>Intermediate</v>
      </c>
      <c r="K883" s="15"/>
      <c r="L883" s="16"/>
      <c r="M883" s="121">
        <f>IF(J883="","",(VLOOKUP(H883,Cover!A$48:C$51,2,0)))</f>
        <v>0.5</v>
      </c>
      <c r="N883" s="119" t="str">
        <f t="shared" si="31"/>
        <v>DE.DP</v>
      </c>
    </row>
    <row r="884" spans="2:14" s="2" customFormat="1" ht="12.75" x14ac:dyDescent="0.25">
      <c r="B884" s="6">
        <v>880</v>
      </c>
      <c r="C884" s="130" t="s">
        <v>1520</v>
      </c>
      <c r="D884" s="14"/>
      <c r="E884" s="148"/>
      <c r="F884" s="13" t="s">
        <v>702</v>
      </c>
      <c r="G884" s="14" t="s">
        <v>39</v>
      </c>
      <c r="H884" s="130" t="s">
        <v>23</v>
      </c>
      <c r="I884" s="130">
        <v>3</v>
      </c>
      <c r="J884" s="148" t="str">
        <f>IF(I884=0,"",(VLOOKUP(I884,Cover!B$56:C$60,2,0)))</f>
        <v>Intermediate</v>
      </c>
      <c r="K884" s="15"/>
      <c r="L884" s="16"/>
      <c r="M884" s="121">
        <f>IF(J884="","",(VLOOKUP(H884,Cover!A$48:C$51,2,0)))</f>
        <v>0.5</v>
      </c>
      <c r="N884" s="119" t="str">
        <f t="shared" si="31"/>
        <v>DE.DP</v>
      </c>
    </row>
    <row r="885" spans="2:14" s="2" customFormat="1" ht="25.5" x14ac:dyDescent="0.25">
      <c r="B885" s="6">
        <v>881</v>
      </c>
      <c r="C885" s="130" t="s">
        <v>1520</v>
      </c>
      <c r="D885" s="14"/>
      <c r="E885" s="148"/>
      <c r="F885" s="13" t="s">
        <v>1529</v>
      </c>
      <c r="G885" s="14" t="s">
        <v>39</v>
      </c>
      <c r="H885" s="130" t="s">
        <v>23</v>
      </c>
      <c r="I885" s="130">
        <v>3</v>
      </c>
      <c r="J885" s="148" t="str">
        <f>IF(I885=0,"",(VLOOKUP(I885,Cover!B$56:C$60,2,0)))</f>
        <v>Intermediate</v>
      </c>
      <c r="K885" s="15"/>
      <c r="L885" s="16"/>
      <c r="M885" s="121">
        <f>IF(J885="","",(VLOOKUP(H885,Cover!A$48:C$51,2,0)))</f>
        <v>0.5</v>
      </c>
      <c r="N885" s="119" t="str">
        <f t="shared" si="31"/>
        <v>DE.DP</v>
      </c>
    </row>
    <row r="886" spans="2:14" s="2" customFormat="1" ht="38.25" x14ac:dyDescent="0.25">
      <c r="B886" s="6">
        <v>882</v>
      </c>
      <c r="C886" s="130" t="s">
        <v>1520</v>
      </c>
      <c r="D886" s="14"/>
      <c r="E886" s="148"/>
      <c r="F886" s="13" t="s">
        <v>1530</v>
      </c>
      <c r="G886" s="14" t="s">
        <v>39</v>
      </c>
      <c r="H886" s="130" t="s">
        <v>23</v>
      </c>
      <c r="I886" s="130">
        <v>3</v>
      </c>
      <c r="J886" s="148" t="str">
        <f>IF(I886=0,"",(VLOOKUP(I886,Cover!B$56:C$60,2,0)))</f>
        <v>Intermediate</v>
      </c>
      <c r="K886" s="15"/>
      <c r="L886" s="16"/>
      <c r="M886" s="121">
        <f>IF(J886="","",(VLOOKUP(H886,Cover!A$48:C$51,2,0)))</f>
        <v>0.5</v>
      </c>
      <c r="N886" s="119" t="str">
        <f t="shared" si="31"/>
        <v>DE.DP</v>
      </c>
    </row>
    <row r="887" spans="2:14" s="2" customFormat="1" ht="38.25" x14ac:dyDescent="0.25">
      <c r="B887" s="6">
        <v>883</v>
      </c>
      <c r="C887" s="130" t="s">
        <v>1520</v>
      </c>
      <c r="D887" s="14"/>
      <c r="E887" s="148"/>
      <c r="F887" s="13" t="s">
        <v>1531</v>
      </c>
      <c r="G887" s="14" t="s">
        <v>39</v>
      </c>
      <c r="H887" s="130" t="s">
        <v>23</v>
      </c>
      <c r="I887" s="130">
        <v>3</v>
      </c>
      <c r="J887" s="148" t="str">
        <f>IF(I887=0,"",(VLOOKUP(I887,Cover!B$56:C$60,2,0)))</f>
        <v>Intermediate</v>
      </c>
      <c r="K887" s="15"/>
      <c r="L887" s="16"/>
      <c r="M887" s="121">
        <f>IF(J887="","",(VLOOKUP(H887,Cover!A$48:C$51,2,0)))</f>
        <v>0.5</v>
      </c>
      <c r="N887" s="119" t="str">
        <f t="shared" si="31"/>
        <v>DE.DP</v>
      </c>
    </row>
    <row r="888" spans="2:14" s="2" customFormat="1" ht="25.5" x14ac:dyDescent="0.25">
      <c r="B888" s="6">
        <v>884</v>
      </c>
      <c r="C888" s="130" t="s">
        <v>1520</v>
      </c>
      <c r="D888" s="14"/>
      <c r="E888" s="148"/>
      <c r="F888" s="13" t="s">
        <v>1532</v>
      </c>
      <c r="G888" s="14" t="s">
        <v>18</v>
      </c>
      <c r="H888" s="130" t="s">
        <v>23</v>
      </c>
      <c r="I888" s="130">
        <v>3</v>
      </c>
      <c r="J888" s="148" t="str">
        <f>IF(I888=0,"",(VLOOKUP(I888,Cover!B$56:C$60,2,0)))</f>
        <v>Intermediate</v>
      </c>
      <c r="K888" s="15"/>
      <c r="L888" s="16"/>
      <c r="M888" s="121">
        <f>IF(J888="","",(VLOOKUP(H888,Cover!A$48:C$51,2,0)))</f>
        <v>0.5</v>
      </c>
      <c r="N888" s="119" t="str">
        <f t="shared" si="31"/>
        <v>PR.AC</v>
      </c>
    </row>
    <row r="889" spans="2:14" s="2" customFormat="1" ht="25.5" x14ac:dyDescent="0.25">
      <c r="B889" s="6">
        <v>885</v>
      </c>
      <c r="C889" s="130" t="s">
        <v>1520</v>
      </c>
      <c r="D889" s="14"/>
      <c r="E889" s="148"/>
      <c r="F889" s="13" t="s">
        <v>1533</v>
      </c>
      <c r="G889" s="14" t="s">
        <v>18</v>
      </c>
      <c r="H889" s="130" t="s">
        <v>23</v>
      </c>
      <c r="I889" s="130">
        <v>3</v>
      </c>
      <c r="J889" s="148" t="str">
        <f>IF(I889=0,"",(VLOOKUP(I889,Cover!B$56:C$60,2,0)))</f>
        <v>Intermediate</v>
      </c>
      <c r="K889" s="15"/>
      <c r="L889" s="16"/>
      <c r="M889" s="121">
        <f>IF(J889="","",(VLOOKUP(H889,Cover!A$48:C$51,2,0)))</f>
        <v>0.5</v>
      </c>
      <c r="N889" s="119" t="str">
        <f t="shared" si="31"/>
        <v>PR.AC</v>
      </c>
    </row>
    <row r="890" spans="2:14" s="2" customFormat="1" ht="25.5" x14ac:dyDescent="0.25">
      <c r="B890" s="6">
        <v>886</v>
      </c>
      <c r="C890" s="130" t="s">
        <v>1520</v>
      </c>
      <c r="D890" s="14"/>
      <c r="E890" s="148"/>
      <c r="F890" s="13" t="s">
        <v>1534</v>
      </c>
      <c r="G890" s="14" t="s">
        <v>37</v>
      </c>
      <c r="H890" s="130" t="s">
        <v>23</v>
      </c>
      <c r="I890" s="130">
        <v>3</v>
      </c>
      <c r="J890" s="148" t="str">
        <f>IF(I890=0,"",(VLOOKUP(I890,Cover!B$56:C$60,2,0)))</f>
        <v>Intermediate</v>
      </c>
      <c r="K890" s="15"/>
      <c r="L890" s="16"/>
      <c r="M890" s="121">
        <f>IF(J890="","",(VLOOKUP(H890,Cover!A$48:C$51,2,0)))</f>
        <v>0.5</v>
      </c>
      <c r="N890" s="119" t="str">
        <f t="shared" si="31"/>
        <v>DE.CM</v>
      </c>
    </row>
    <row r="891" spans="2:14" s="2" customFormat="1" ht="25.5" x14ac:dyDescent="0.25">
      <c r="B891" s="6">
        <v>887</v>
      </c>
      <c r="C891" s="130" t="s">
        <v>1520</v>
      </c>
      <c r="D891" s="14"/>
      <c r="E891" s="148"/>
      <c r="F891" s="13" t="s">
        <v>1535</v>
      </c>
      <c r="G891" s="14" t="s">
        <v>37</v>
      </c>
      <c r="H891" s="130" t="s">
        <v>23</v>
      </c>
      <c r="I891" s="130">
        <v>3</v>
      </c>
      <c r="J891" s="148" t="str">
        <f>IF(I891=0,"",(VLOOKUP(I891,Cover!B$56:C$60,2,0)))</f>
        <v>Intermediate</v>
      </c>
      <c r="K891" s="15"/>
      <c r="L891" s="16"/>
      <c r="M891" s="121">
        <f>IF(J891="","",(VLOOKUP(H891,Cover!A$48:C$51,2,0)))</f>
        <v>0.5</v>
      </c>
      <c r="N891" s="119" t="str">
        <f t="shared" si="31"/>
        <v>DE.CM</v>
      </c>
    </row>
    <row r="892" spans="2:14" s="2" customFormat="1" ht="12.75" x14ac:dyDescent="0.25">
      <c r="B892" s="6">
        <v>888</v>
      </c>
      <c r="C892" s="130" t="s">
        <v>1520</v>
      </c>
      <c r="D892" s="14"/>
      <c r="E892" s="148"/>
      <c r="F892" s="13" t="s">
        <v>1536</v>
      </c>
      <c r="G892" s="14" t="s">
        <v>39</v>
      </c>
      <c r="H892" s="130" t="s">
        <v>23</v>
      </c>
      <c r="I892" s="130">
        <v>3</v>
      </c>
      <c r="J892" s="148" t="str">
        <f>IF(I892=0,"",(VLOOKUP(I892,Cover!B$56:C$60,2,0)))</f>
        <v>Intermediate</v>
      </c>
      <c r="K892" s="15"/>
      <c r="L892" s="16"/>
      <c r="M892" s="121">
        <f>IF(J892="","",(VLOOKUP(H892,Cover!A$48:C$51,2,0)))</f>
        <v>0.5</v>
      </c>
      <c r="N892" s="119" t="str">
        <f t="shared" si="31"/>
        <v>DE.DP</v>
      </c>
    </row>
    <row r="893" spans="2:14" s="2" customFormat="1" ht="25.5" x14ac:dyDescent="0.25">
      <c r="B893" s="6">
        <v>889</v>
      </c>
      <c r="C893" s="130" t="s">
        <v>1520</v>
      </c>
      <c r="D893" s="14"/>
      <c r="E893" s="148"/>
      <c r="F893" s="13" t="s">
        <v>1537</v>
      </c>
      <c r="G893" s="14" t="s">
        <v>39</v>
      </c>
      <c r="H893" s="130" t="s">
        <v>23</v>
      </c>
      <c r="I893" s="130">
        <v>3</v>
      </c>
      <c r="J893" s="148" t="str">
        <f>IF(I893=0,"",(VLOOKUP(I893,Cover!B$56:C$60,2,0)))</f>
        <v>Intermediate</v>
      </c>
      <c r="K893" s="15"/>
      <c r="L893" s="16"/>
      <c r="M893" s="121">
        <f>IF(J893="","",(VLOOKUP(H893,Cover!A$48:C$51,2,0)))</f>
        <v>0.5</v>
      </c>
      <c r="N893" s="119" t="str">
        <f t="shared" si="31"/>
        <v>DE.DP</v>
      </c>
    </row>
    <row r="894" spans="2:14" s="2" customFormat="1" ht="25.5" x14ac:dyDescent="0.25">
      <c r="B894" s="6">
        <v>890</v>
      </c>
      <c r="C894" s="130" t="s">
        <v>1520</v>
      </c>
      <c r="D894" s="14"/>
      <c r="E894" s="148"/>
      <c r="F894" s="13" t="s">
        <v>1538</v>
      </c>
      <c r="G894" s="14" t="s">
        <v>39</v>
      </c>
      <c r="H894" s="130" t="s">
        <v>23</v>
      </c>
      <c r="I894" s="130">
        <v>3</v>
      </c>
      <c r="J894" s="148" t="str">
        <f>IF(I894=0,"",(VLOOKUP(I894,Cover!B$56:C$60,2,0)))</f>
        <v>Intermediate</v>
      </c>
      <c r="K894" s="15"/>
      <c r="L894" s="16"/>
      <c r="M894" s="121">
        <f>IF(J894="","",(VLOOKUP(H894,Cover!A$48:C$51,2,0)))</f>
        <v>0.5</v>
      </c>
      <c r="N894" s="119" t="str">
        <f t="shared" si="31"/>
        <v>DE.DP</v>
      </c>
    </row>
    <row r="895" spans="2:14" s="2" customFormat="1" ht="25.5" x14ac:dyDescent="0.25">
      <c r="B895" s="6">
        <v>891</v>
      </c>
      <c r="C895" s="130" t="s">
        <v>1539</v>
      </c>
      <c r="D895" s="14"/>
      <c r="E895" s="148"/>
      <c r="F895" s="13" t="s">
        <v>704</v>
      </c>
      <c r="G895" s="14" t="s">
        <v>18</v>
      </c>
      <c r="H895" s="130" t="s">
        <v>23</v>
      </c>
      <c r="I895" s="130">
        <v>3</v>
      </c>
      <c r="J895" s="148" t="str">
        <f>IF(I895=0,"",(VLOOKUP(I895,Cover!B$56:C$60,2,0)))</f>
        <v>Intermediate</v>
      </c>
      <c r="K895" s="15"/>
      <c r="L895" s="16"/>
      <c r="M895" s="121">
        <f>IF(J895="","",(VLOOKUP(H895,Cover!A$48:C$51,2,0)))</f>
        <v>0.5</v>
      </c>
      <c r="N895" s="119" t="str">
        <f t="shared" si="31"/>
        <v>PR.AC</v>
      </c>
    </row>
    <row r="896" spans="2:14" s="2" customFormat="1" ht="25.5" x14ac:dyDescent="0.25">
      <c r="B896" s="6">
        <v>892</v>
      </c>
      <c r="C896" s="130" t="s">
        <v>1539</v>
      </c>
      <c r="D896" s="14"/>
      <c r="E896" s="148"/>
      <c r="F896" s="13" t="s">
        <v>1540</v>
      </c>
      <c r="G896" s="14" t="s">
        <v>18</v>
      </c>
      <c r="H896" s="130" t="s">
        <v>23</v>
      </c>
      <c r="I896" s="130">
        <v>3</v>
      </c>
      <c r="J896" s="148" t="str">
        <f>IF(I896=0,"",(VLOOKUP(I896,Cover!B$56:C$60,2,0)))</f>
        <v>Intermediate</v>
      </c>
      <c r="K896" s="15"/>
      <c r="L896" s="16"/>
      <c r="M896" s="121">
        <f>IF(J896="","",(VLOOKUP(H896,Cover!A$48:C$51,2,0)))</f>
        <v>0.5</v>
      </c>
      <c r="N896" s="119" t="str">
        <f t="shared" si="31"/>
        <v>PR.AC</v>
      </c>
    </row>
    <row r="897" spans="2:14" s="2" customFormat="1" ht="12.75" x14ac:dyDescent="0.25">
      <c r="B897" s="6">
        <v>893</v>
      </c>
      <c r="C897" s="130" t="s">
        <v>1539</v>
      </c>
      <c r="D897" s="14"/>
      <c r="E897" s="148"/>
      <c r="F897" s="13" t="s">
        <v>1541</v>
      </c>
      <c r="G897" s="14" t="s">
        <v>18</v>
      </c>
      <c r="H897" s="130" t="s">
        <v>23</v>
      </c>
      <c r="I897" s="130">
        <v>3</v>
      </c>
      <c r="J897" s="148" t="str">
        <f>IF(I897=0,"",(VLOOKUP(I897,Cover!B$56:C$60,2,0)))</f>
        <v>Intermediate</v>
      </c>
      <c r="K897" s="15"/>
      <c r="L897" s="16"/>
      <c r="M897" s="121">
        <f>IF(J897="","",(VLOOKUP(H897,Cover!A$48:C$51,2,0)))</f>
        <v>0.5</v>
      </c>
      <c r="N897" s="119" t="str">
        <f t="shared" si="31"/>
        <v>PR.AC</v>
      </c>
    </row>
    <row r="898" spans="2:14" s="2" customFormat="1" ht="12.75" x14ac:dyDescent="0.25">
      <c r="B898" s="6">
        <v>894</v>
      </c>
      <c r="C898" s="130" t="s">
        <v>1539</v>
      </c>
      <c r="D898" s="14"/>
      <c r="E898" s="148"/>
      <c r="F898" s="13" t="s">
        <v>1542</v>
      </c>
      <c r="G898" s="14" t="s">
        <v>18</v>
      </c>
      <c r="H898" s="130" t="s">
        <v>23</v>
      </c>
      <c r="I898" s="130">
        <v>3</v>
      </c>
      <c r="J898" s="148" t="str">
        <f>IF(I898=0,"",(VLOOKUP(I898,Cover!B$56:C$60,2,0)))</f>
        <v>Intermediate</v>
      </c>
      <c r="K898" s="15"/>
      <c r="L898" s="16"/>
      <c r="M898" s="121">
        <f>IF(J898="","",(VLOOKUP(H898,Cover!A$48:C$51,2,0)))</f>
        <v>0.5</v>
      </c>
      <c r="N898" s="119" t="str">
        <f t="shared" si="31"/>
        <v>PR.AC</v>
      </c>
    </row>
    <row r="899" spans="2:14" s="2" customFormat="1" ht="38.25" x14ac:dyDescent="0.25">
      <c r="B899" s="6">
        <v>895</v>
      </c>
      <c r="C899" s="130" t="s">
        <v>1539</v>
      </c>
      <c r="D899" s="14"/>
      <c r="E899" s="148"/>
      <c r="F899" s="13" t="s">
        <v>1543</v>
      </c>
      <c r="G899" s="14" t="s">
        <v>18</v>
      </c>
      <c r="H899" s="130" t="s">
        <v>23</v>
      </c>
      <c r="I899" s="130">
        <v>3</v>
      </c>
      <c r="J899" s="148" t="str">
        <f>IF(I899=0,"",(VLOOKUP(I899,Cover!B$56:C$60,2,0)))</f>
        <v>Intermediate</v>
      </c>
      <c r="K899" s="15"/>
      <c r="L899" s="16"/>
      <c r="M899" s="121">
        <f>IF(J899="","",(VLOOKUP(H899,Cover!A$48:C$51,2,0)))</f>
        <v>0.5</v>
      </c>
      <c r="N899" s="119" t="str">
        <f t="shared" si="31"/>
        <v>PR.AC</v>
      </c>
    </row>
    <row r="900" spans="2:14" s="2" customFormat="1" ht="12.75" x14ac:dyDescent="0.25">
      <c r="B900" s="6">
        <v>896</v>
      </c>
      <c r="C900" s="130" t="s">
        <v>1539</v>
      </c>
      <c r="D900" s="14"/>
      <c r="E900" s="148"/>
      <c r="F900" s="13" t="s">
        <v>705</v>
      </c>
      <c r="G900" s="14" t="s">
        <v>37</v>
      </c>
      <c r="H900" s="130" t="s">
        <v>23</v>
      </c>
      <c r="I900" s="130">
        <v>3</v>
      </c>
      <c r="J900" s="148" t="str">
        <f>IF(I900=0,"",(VLOOKUP(I900,Cover!B$56:C$60,2,0)))</f>
        <v>Intermediate</v>
      </c>
      <c r="K900" s="15"/>
      <c r="L900" s="16"/>
      <c r="M900" s="121">
        <f>IF(J900="","",(VLOOKUP(H900,Cover!A$48:C$51,2,0)))</f>
        <v>0.5</v>
      </c>
      <c r="N900" s="119" t="str">
        <f t="shared" si="31"/>
        <v>DE.CM</v>
      </c>
    </row>
    <row r="901" spans="2:14" s="2" customFormat="1" ht="12.75" x14ac:dyDescent="0.25">
      <c r="B901" s="6">
        <v>897</v>
      </c>
      <c r="C901" s="130" t="s">
        <v>1539</v>
      </c>
      <c r="D901" s="14"/>
      <c r="E901" s="148"/>
      <c r="F901" s="13" t="s">
        <v>706</v>
      </c>
      <c r="G901" s="14" t="s">
        <v>37</v>
      </c>
      <c r="H901" s="130" t="s">
        <v>23</v>
      </c>
      <c r="I901" s="130">
        <v>3</v>
      </c>
      <c r="J901" s="148" t="str">
        <f>IF(I901=0,"",(VLOOKUP(I901,Cover!B$56:C$60,2,0)))</f>
        <v>Intermediate</v>
      </c>
      <c r="K901" s="15"/>
      <c r="L901" s="16"/>
      <c r="M901" s="121">
        <f>IF(J901="","",(VLOOKUP(H901,Cover!A$48:C$51,2,0)))</f>
        <v>0.5</v>
      </c>
      <c r="N901" s="119" t="str">
        <f t="shared" si="31"/>
        <v>DE.CM</v>
      </c>
    </row>
    <row r="902" spans="2:14" s="2" customFormat="1" ht="25.5" x14ac:dyDescent="0.25">
      <c r="B902" s="6">
        <v>898</v>
      </c>
      <c r="C902" s="130" t="s">
        <v>1539</v>
      </c>
      <c r="D902" s="14"/>
      <c r="E902" s="148"/>
      <c r="F902" s="13" t="s">
        <v>1544</v>
      </c>
      <c r="G902" s="14" t="s">
        <v>18</v>
      </c>
      <c r="H902" s="130" t="s">
        <v>23</v>
      </c>
      <c r="I902" s="130">
        <v>3</v>
      </c>
      <c r="J902" s="148" t="str">
        <f>IF(I902=0,"",(VLOOKUP(I902,Cover!B$56:C$60,2,0)))</f>
        <v>Intermediate</v>
      </c>
      <c r="K902" s="15"/>
      <c r="L902" s="16"/>
      <c r="M902" s="121">
        <f>IF(J902="","",(VLOOKUP(H902,Cover!A$48:C$51,2,0)))</f>
        <v>0.5</v>
      </c>
      <c r="N902" s="119" t="str">
        <f t="shared" si="31"/>
        <v>PR.AC</v>
      </c>
    </row>
    <row r="903" spans="2:14" s="2" customFormat="1" ht="12.75" x14ac:dyDescent="0.25">
      <c r="B903" s="6">
        <v>899</v>
      </c>
      <c r="C903" s="130" t="s">
        <v>1539</v>
      </c>
      <c r="D903" s="14"/>
      <c r="E903" s="148"/>
      <c r="F903" s="13" t="s">
        <v>1545</v>
      </c>
      <c r="G903" s="14" t="s">
        <v>18</v>
      </c>
      <c r="H903" s="130" t="s">
        <v>23</v>
      </c>
      <c r="I903" s="130">
        <v>3</v>
      </c>
      <c r="J903" s="148" t="str">
        <f>IF(I903=0,"",(VLOOKUP(I903,Cover!B$56:C$60,2,0)))</f>
        <v>Intermediate</v>
      </c>
      <c r="K903" s="15"/>
      <c r="L903" s="16"/>
      <c r="M903" s="121">
        <f>IF(J903="","",(VLOOKUP(H903,Cover!A$48:C$51,2,0)))</f>
        <v>0.5</v>
      </c>
      <c r="N903" s="119" t="str">
        <f t="shared" si="31"/>
        <v>PR.AC</v>
      </c>
    </row>
    <row r="904" spans="2:14" s="2" customFormat="1" ht="25.5" x14ac:dyDescent="0.25">
      <c r="B904" s="6">
        <v>900</v>
      </c>
      <c r="C904" s="130" t="s">
        <v>1539</v>
      </c>
      <c r="D904" s="14"/>
      <c r="E904" s="148"/>
      <c r="F904" s="13" t="s">
        <v>1546</v>
      </c>
      <c r="G904" s="14" t="s">
        <v>18</v>
      </c>
      <c r="H904" s="130" t="s">
        <v>23</v>
      </c>
      <c r="I904" s="130">
        <v>3</v>
      </c>
      <c r="J904" s="148" t="str">
        <f>IF(I904=0,"",(VLOOKUP(I904,Cover!B$56:C$60,2,0)))</f>
        <v>Intermediate</v>
      </c>
      <c r="K904" s="15"/>
      <c r="L904" s="16"/>
      <c r="M904" s="121">
        <f>IF(J904="","",(VLOOKUP(H904,Cover!A$48:C$51,2,0)))</f>
        <v>0.5</v>
      </c>
      <c r="N904" s="119" t="str">
        <f t="shared" si="31"/>
        <v>PR.AC</v>
      </c>
    </row>
    <row r="905" spans="2:14" s="2" customFormat="1" ht="25.5" x14ac:dyDescent="0.25">
      <c r="B905" s="6">
        <v>901</v>
      </c>
      <c r="C905" s="130" t="s">
        <v>1539</v>
      </c>
      <c r="D905" s="14"/>
      <c r="E905" s="148"/>
      <c r="F905" s="13" t="s">
        <v>707</v>
      </c>
      <c r="G905" s="14" t="s">
        <v>18</v>
      </c>
      <c r="H905" s="130" t="s">
        <v>23</v>
      </c>
      <c r="I905" s="130">
        <v>3</v>
      </c>
      <c r="J905" s="148" t="str">
        <f>IF(I905=0,"",(VLOOKUP(I905,Cover!B$56:C$60,2,0)))</f>
        <v>Intermediate</v>
      </c>
      <c r="K905" s="15"/>
      <c r="L905" s="16"/>
      <c r="M905" s="121">
        <f>IF(J905="","",(VLOOKUP(H905,Cover!A$48:C$51,2,0)))</f>
        <v>0.5</v>
      </c>
      <c r="N905" s="119" t="str">
        <f t="shared" si="31"/>
        <v>PR.AC</v>
      </c>
    </row>
    <row r="906" spans="2:14" s="2" customFormat="1" ht="12.75" x14ac:dyDescent="0.25">
      <c r="B906" s="6">
        <v>902</v>
      </c>
      <c r="C906" s="130" t="s">
        <v>1539</v>
      </c>
      <c r="D906" s="14"/>
      <c r="E906" s="148"/>
      <c r="F906" s="13" t="s">
        <v>708</v>
      </c>
      <c r="G906" s="14" t="s">
        <v>18</v>
      </c>
      <c r="H906" s="130" t="s">
        <v>23</v>
      </c>
      <c r="I906" s="130">
        <v>3</v>
      </c>
      <c r="J906" s="148" t="str">
        <f>IF(I906=0,"",(VLOOKUP(I906,Cover!B$56:C$60,2,0)))</f>
        <v>Intermediate</v>
      </c>
      <c r="K906" s="15"/>
      <c r="L906" s="16"/>
      <c r="M906" s="121">
        <f>IF(J906="","",(VLOOKUP(H906,Cover!A$48:C$51,2,0)))</f>
        <v>0.5</v>
      </c>
      <c r="N906" s="119" t="str">
        <f t="shared" si="31"/>
        <v>PR.AC</v>
      </c>
    </row>
    <row r="907" spans="2:14" s="2" customFormat="1" ht="12.75" x14ac:dyDescent="0.25">
      <c r="B907" s="6">
        <v>903</v>
      </c>
      <c r="C907" s="130" t="s">
        <v>1539</v>
      </c>
      <c r="D907" s="14"/>
      <c r="E907" s="148"/>
      <c r="F907" s="13" t="s">
        <v>709</v>
      </c>
      <c r="G907" s="14" t="s">
        <v>18</v>
      </c>
      <c r="H907" s="130" t="s">
        <v>23</v>
      </c>
      <c r="I907" s="130">
        <v>3</v>
      </c>
      <c r="J907" s="148" t="str">
        <f>IF(I907=0,"",(VLOOKUP(I907,Cover!B$56:C$60,2,0)))</f>
        <v>Intermediate</v>
      </c>
      <c r="K907" s="15"/>
      <c r="L907" s="16"/>
      <c r="M907" s="121">
        <f>IF(J907="","",(VLOOKUP(H907,Cover!A$48:C$51,2,0)))</f>
        <v>0.5</v>
      </c>
      <c r="N907" s="119" t="str">
        <f t="shared" si="31"/>
        <v>PR.AC</v>
      </c>
    </row>
    <row r="908" spans="2:14" s="2" customFormat="1" ht="25.5" x14ac:dyDescent="0.25">
      <c r="B908" s="6">
        <v>904</v>
      </c>
      <c r="C908" s="130" t="s">
        <v>1539</v>
      </c>
      <c r="D908" s="14"/>
      <c r="E908" s="148"/>
      <c r="F908" s="13" t="s">
        <v>1547</v>
      </c>
      <c r="G908" s="14" t="s">
        <v>18</v>
      </c>
      <c r="H908" s="130" t="s">
        <v>23</v>
      </c>
      <c r="I908" s="130">
        <v>3</v>
      </c>
      <c r="J908" s="148" t="str">
        <f>IF(I908=0,"",(VLOOKUP(I908,Cover!B$56:C$60,2,0)))</f>
        <v>Intermediate</v>
      </c>
      <c r="K908" s="15"/>
      <c r="L908" s="16"/>
      <c r="M908" s="121">
        <f>IF(J908="","",(VLOOKUP(H908,Cover!A$48:C$51,2,0)))</f>
        <v>0.5</v>
      </c>
      <c r="N908" s="119" t="str">
        <f t="shared" si="31"/>
        <v>PR.AC</v>
      </c>
    </row>
    <row r="909" spans="2:14" s="2" customFormat="1" ht="12.75" x14ac:dyDescent="0.25">
      <c r="B909" s="6">
        <v>905</v>
      </c>
      <c r="C909" s="130" t="s">
        <v>1539</v>
      </c>
      <c r="D909" s="14"/>
      <c r="E909" s="148"/>
      <c r="F909" s="13" t="s">
        <v>1548</v>
      </c>
      <c r="G909" s="14" t="s">
        <v>32</v>
      </c>
      <c r="H909" s="130" t="s">
        <v>23</v>
      </c>
      <c r="I909" s="130">
        <v>3</v>
      </c>
      <c r="J909" s="148" t="str">
        <f>IF(I909=0,"",(VLOOKUP(I909,Cover!B$56:C$60,2,0)))</f>
        <v>Intermediate</v>
      </c>
      <c r="K909" s="15"/>
      <c r="L909" s="16"/>
      <c r="M909" s="121">
        <f>IF(J909="","",(VLOOKUP(H909,Cover!A$48:C$51,2,0)))</f>
        <v>0.5</v>
      </c>
      <c r="N909" s="119" t="str">
        <f t="shared" si="31"/>
        <v>PR.PT</v>
      </c>
    </row>
    <row r="910" spans="2:14" s="2" customFormat="1" ht="12.75" x14ac:dyDescent="0.25">
      <c r="B910" s="6">
        <v>906</v>
      </c>
      <c r="C910" s="130" t="s">
        <v>1539</v>
      </c>
      <c r="D910" s="14"/>
      <c r="E910" s="148"/>
      <c r="F910" s="13" t="s">
        <v>1549</v>
      </c>
      <c r="G910" s="14" t="s">
        <v>5</v>
      </c>
      <c r="H910" s="130" t="s">
        <v>23</v>
      </c>
      <c r="I910" s="130">
        <v>3</v>
      </c>
      <c r="J910" s="148" t="str">
        <f>IF(I910=0,"",(VLOOKUP(I910,Cover!B$56:C$60,2,0)))</f>
        <v>Intermediate</v>
      </c>
      <c r="K910" s="15"/>
      <c r="L910" s="16"/>
      <c r="M910" s="121">
        <f>IF(J910="","",(VLOOKUP(H910,Cover!A$48:C$51,2,0)))</f>
        <v>0.5</v>
      </c>
      <c r="N910" s="119" t="str">
        <f t="shared" si="31"/>
        <v>ID.AM</v>
      </c>
    </row>
    <row r="911" spans="2:14" s="2" customFormat="1" ht="25.5" x14ac:dyDescent="0.25">
      <c r="B911" s="6">
        <v>907</v>
      </c>
      <c r="C911" s="130" t="s">
        <v>1539</v>
      </c>
      <c r="D911" s="14"/>
      <c r="E911" s="148"/>
      <c r="F911" s="13" t="s">
        <v>1550</v>
      </c>
      <c r="G911" s="14" t="s">
        <v>18</v>
      </c>
      <c r="H911" s="130" t="s">
        <v>23</v>
      </c>
      <c r="I911" s="130">
        <v>3</v>
      </c>
      <c r="J911" s="148" t="str">
        <f>IF(I911=0,"",(VLOOKUP(I911,Cover!B$56:C$60,2,0)))</f>
        <v>Intermediate</v>
      </c>
      <c r="K911" s="15"/>
      <c r="L911" s="16"/>
      <c r="M911" s="121">
        <f>IF(J911="","",(VLOOKUP(H911,Cover!A$48:C$51,2,0)))</f>
        <v>0.5</v>
      </c>
      <c r="N911" s="119" t="str">
        <f t="shared" si="31"/>
        <v>PR.AC</v>
      </c>
    </row>
    <row r="912" spans="2:14" s="2" customFormat="1" ht="12.75" x14ac:dyDescent="0.25">
      <c r="B912" s="6">
        <v>908</v>
      </c>
      <c r="C912" s="130" t="s">
        <v>1539</v>
      </c>
      <c r="D912" s="14"/>
      <c r="E912" s="148"/>
      <c r="F912" s="13" t="s">
        <v>711</v>
      </c>
      <c r="G912" s="14" t="s">
        <v>18</v>
      </c>
      <c r="H912" s="130" t="s">
        <v>23</v>
      </c>
      <c r="I912" s="130">
        <v>3</v>
      </c>
      <c r="J912" s="148" t="str">
        <f>IF(I912=0,"",(VLOOKUP(I912,Cover!B$56:C$60,2,0)))</f>
        <v>Intermediate</v>
      </c>
      <c r="K912" s="15"/>
      <c r="L912" s="16"/>
      <c r="M912" s="121">
        <f>IF(J912="","",(VLOOKUP(H912,Cover!A$48:C$51,2,0)))</f>
        <v>0.5</v>
      </c>
      <c r="N912" s="119" t="str">
        <f t="shared" si="31"/>
        <v>PR.AC</v>
      </c>
    </row>
    <row r="913" spans="2:14" s="2" customFormat="1" ht="25.5" x14ac:dyDescent="0.25">
      <c r="B913" s="6">
        <v>909</v>
      </c>
      <c r="C913" s="130" t="s">
        <v>1539</v>
      </c>
      <c r="D913" s="14"/>
      <c r="E913" s="148"/>
      <c r="F913" s="13" t="s">
        <v>1551</v>
      </c>
      <c r="G913" s="14" t="s">
        <v>18</v>
      </c>
      <c r="H913" s="130" t="s">
        <v>23</v>
      </c>
      <c r="I913" s="130">
        <v>3</v>
      </c>
      <c r="J913" s="148" t="str">
        <f>IF(I913=0,"",(VLOOKUP(I913,Cover!B$56:C$60,2,0)))</f>
        <v>Intermediate</v>
      </c>
      <c r="K913" s="15"/>
      <c r="L913" s="16"/>
      <c r="M913" s="121">
        <f>IF(J913="","",(VLOOKUP(H913,Cover!A$48:C$51,2,0)))</f>
        <v>0.5</v>
      </c>
      <c r="N913" s="119" t="str">
        <f t="shared" si="31"/>
        <v>PR.AC</v>
      </c>
    </row>
    <row r="914" spans="2:14" s="2" customFormat="1" ht="25.5" x14ac:dyDescent="0.25">
      <c r="B914" s="6">
        <v>910</v>
      </c>
      <c r="C914" s="130" t="s">
        <v>1539</v>
      </c>
      <c r="D914" s="14"/>
      <c r="E914" s="148"/>
      <c r="F914" s="13" t="s">
        <v>1552</v>
      </c>
      <c r="G914" s="14" t="s">
        <v>18</v>
      </c>
      <c r="H914" s="130" t="s">
        <v>23</v>
      </c>
      <c r="I914" s="130">
        <v>3</v>
      </c>
      <c r="J914" s="148" t="str">
        <f>IF(I914=0,"",(VLOOKUP(I914,Cover!B$56:C$60,2,0)))</f>
        <v>Intermediate</v>
      </c>
      <c r="K914" s="15"/>
      <c r="L914" s="16"/>
      <c r="M914" s="121">
        <f>IF(J914="","",(VLOOKUP(H914,Cover!A$48:C$51,2,0)))</f>
        <v>0.5</v>
      </c>
      <c r="N914" s="119" t="str">
        <f t="shared" si="31"/>
        <v>PR.AC</v>
      </c>
    </row>
    <row r="915" spans="2:14" s="2" customFormat="1" ht="25.5" x14ac:dyDescent="0.25">
      <c r="B915" s="6">
        <v>911</v>
      </c>
      <c r="C915" s="130" t="s">
        <v>1539</v>
      </c>
      <c r="D915" s="14"/>
      <c r="E915" s="148"/>
      <c r="F915" s="13" t="s">
        <v>1553</v>
      </c>
      <c r="G915" s="14" t="s">
        <v>18</v>
      </c>
      <c r="H915" s="130" t="s">
        <v>23</v>
      </c>
      <c r="I915" s="130">
        <v>3</v>
      </c>
      <c r="J915" s="148" t="str">
        <f>IF(I915=0,"",(VLOOKUP(I915,Cover!B$56:C$60,2,0)))</f>
        <v>Intermediate</v>
      </c>
      <c r="K915" s="15"/>
      <c r="L915" s="16"/>
      <c r="M915" s="121">
        <f>IF(J915="","",(VLOOKUP(H915,Cover!A$48:C$51,2,0)))</f>
        <v>0.5</v>
      </c>
      <c r="N915" s="119" t="str">
        <f t="shared" si="31"/>
        <v>PR.AC</v>
      </c>
    </row>
    <row r="916" spans="2:14" s="2" customFormat="1" ht="25.5" x14ac:dyDescent="0.25">
      <c r="B916" s="6">
        <v>912</v>
      </c>
      <c r="C916" s="130" t="s">
        <v>1539</v>
      </c>
      <c r="D916" s="14"/>
      <c r="E916" s="148"/>
      <c r="F916" s="13" t="s">
        <v>1554</v>
      </c>
      <c r="G916" s="14" t="s">
        <v>18</v>
      </c>
      <c r="H916" s="130" t="s">
        <v>23</v>
      </c>
      <c r="I916" s="130">
        <v>3</v>
      </c>
      <c r="J916" s="148" t="str">
        <f>IF(I916=0,"",(VLOOKUP(I916,Cover!B$56:C$60,2,0)))</f>
        <v>Intermediate</v>
      </c>
      <c r="K916" s="15"/>
      <c r="L916" s="16"/>
      <c r="M916" s="121">
        <f>IF(J916="","",(VLOOKUP(H916,Cover!A$48:C$51,2,0)))</f>
        <v>0.5</v>
      </c>
      <c r="N916" s="119" t="str">
        <f t="shared" si="31"/>
        <v>PR.AC</v>
      </c>
    </row>
    <row r="917" spans="2:14" s="2" customFormat="1" ht="25.5" x14ac:dyDescent="0.25">
      <c r="B917" s="6">
        <v>913</v>
      </c>
      <c r="C917" s="130" t="s">
        <v>1539</v>
      </c>
      <c r="D917" s="14"/>
      <c r="E917" s="148"/>
      <c r="F917" s="13" t="s">
        <v>1555</v>
      </c>
      <c r="G917" s="14" t="s">
        <v>37</v>
      </c>
      <c r="H917" s="130" t="s">
        <v>23</v>
      </c>
      <c r="I917" s="130">
        <v>3</v>
      </c>
      <c r="J917" s="148" t="str">
        <f>IF(I917=0,"",(VLOOKUP(I917,Cover!B$56:C$60,2,0)))</f>
        <v>Intermediate</v>
      </c>
      <c r="K917" s="15"/>
      <c r="L917" s="16"/>
      <c r="M917" s="121">
        <f>IF(J917="","",(VLOOKUP(H917,Cover!A$48:C$51,2,0)))</f>
        <v>0.5</v>
      </c>
      <c r="N917" s="119" t="str">
        <f t="shared" si="31"/>
        <v>DE.CM</v>
      </c>
    </row>
    <row r="918" spans="2:14" s="2" customFormat="1" ht="12.75" x14ac:dyDescent="0.25">
      <c r="B918" s="6">
        <v>914</v>
      </c>
      <c r="C918" s="130" t="s">
        <v>1539</v>
      </c>
      <c r="D918" s="14"/>
      <c r="E918" s="148"/>
      <c r="F918" s="13" t="s">
        <v>1556</v>
      </c>
      <c r="G918" s="14" t="s">
        <v>35</v>
      </c>
      <c r="H918" s="130" t="s">
        <v>23</v>
      </c>
      <c r="I918" s="130">
        <v>3</v>
      </c>
      <c r="J918" s="148" t="str">
        <f>IF(I918=0,"",(VLOOKUP(I918,Cover!B$56:C$60,2,0)))</f>
        <v>Intermediate</v>
      </c>
      <c r="K918" s="15"/>
      <c r="L918" s="16"/>
      <c r="M918" s="121">
        <f>IF(J918="","",(VLOOKUP(H918,Cover!A$48:C$51,2,0)))</f>
        <v>0.5</v>
      </c>
      <c r="N918" s="119" t="str">
        <f t="shared" si="31"/>
        <v>DE.AE</v>
      </c>
    </row>
    <row r="919" spans="2:14" s="2" customFormat="1" ht="12.75" x14ac:dyDescent="0.25">
      <c r="B919" s="6">
        <v>915</v>
      </c>
      <c r="C919" s="130" t="s">
        <v>1539</v>
      </c>
      <c r="D919" s="14"/>
      <c r="E919" s="148"/>
      <c r="F919" s="13" t="s">
        <v>1557</v>
      </c>
      <c r="G919" s="14" t="s">
        <v>35</v>
      </c>
      <c r="H919" s="130" t="s">
        <v>23</v>
      </c>
      <c r="I919" s="130">
        <v>3</v>
      </c>
      <c r="J919" s="148" t="str">
        <f>IF(I919=0,"",(VLOOKUP(I919,Cover!B$56:C$60,2,0)))</f>
        <v>Intermediate</v>
      </c>
      <c r="K919" s="15"/>
      <c r="L919" s="16"/>
      <c r="M919" s="121">
        <f>IF(J919="","",(VLOOKUP(H919,Cover!A$48:C$51,2,0)))</f>
        <v>0.5</v>
      </c>
      <c r="N919" s="119" t="str">
        <f t="shared" si="31"/>
        <v>DE.AE</v>
      </c>
    </row>
    <row r="920" spans="2:14" s="2" customFormat="1" ht="25.5" x14ac:dyDescent="0.25">
      <c r="B920" s="6">
        <v>916</v>
      </c>
      <c r="C920" s="130" t="s">
        <v>1539</v>
      </c>
      <c r="D920" s="14"/>
      <c r="E920" s="148"/>
      <c r="F920" s="13" t="s">
        <v>1558</v>
      </c>
      <c r="G920" s="14" t="s">
        <v>35</v>
      </c>
      <c r="H920" s="130" t="s">
        <v>23</v>
      </c>
      <c r="I920" s="130">
        <v>3</v>
      </c>
      <c r="J920" s="148" t="str">
        <f>IF(I920=0,"",(VLOOKUP(I920,Cover!B$56:C$60,2,0)))</f>
        <v>Intermediate</v>
      </c>
      <c r="K920" s="15"/>
      <c r="L920" s="16"/>
      <c r="M920" s="121">
        <f>IF(J920="","",(VLOOKUP(H920,Cover!A$48:C$51,2,0)))</f>
        <v>0.5</v>
      </c>
      <c r="N920" s="119" t="str">
        <f t="shared" si="31"/>
        <v>DE.AE</v>
      </c>
    </row>
    <row r="921" spans="2:14" s="2" customFormat="1" ht="12.75" customHeight="1" x14ac:dyDescent="0.25">
      <c r="B921" s="6">
        <v>917</v>
      </c>
      <c r="C921" s="130" t="s">
        <v>1539</v>
      </c>
      <c r="D921" s="14"/>
      <c r="E921" s="148"/>
      <c r="F921" s="13" t="s">
        <v>1559</v>
      </c>
      <c r="G921" s="14" t="s">
        <v>35</v>
      </c>
      <c r="H921" s="130" t="s">
        <v>23</v>
      </c>
      <c r="I921" s="130">
        <v>3</v>
      </c>
      <c r="J921" s="148" t="str">
        <f>IF(I921=0,"",(VLOOKUP(I921,Cover!B$56:C$60,2,0)))</f>
        <v>Intermediate</v>
      </c>
      <c r="K921" s="15"/>
      <c r="L921" s="16"/>
      <c r="M921" s="121">
        <f>IF(J921="","",(VLOOKUP(H921,Cover!A$48:C$51,2,0)))</f>
        <v>0.5</v>
      </c>
      <c r="N921" s="119" t="str">
        <f t="shared" si="31"/>
        <v>DE.AE</v>
      </c>
    </row>
    <row r="922" spans="2:14" s="2" customFormat="1" ht="25.5" x14ac:dyDescent="0.25">
      <c r="B922" s="6">
        <v>918</v>
      </c>
      <c r="C922" s="130" t="s">
        <v>1539</v>
      </c>
      <c r="D922" s="14"/>
      <c r="E922" s="148"/>
      <c r="F922" s="13" t="s">
        <v>1560</v>
      </c>
      <c r="G922" s="14" t="s">
        <v>35</v>
      </c>
      <c r="H922" s="130" t="s">
        <v>23</v>
      </c>
      <c r="I922" s="130">
        <v>3</v>
      </c>
      <c r="J922" s="148" t="str">
        <f>IF(I922=0,"",(VLOOKUP(I922,Cover!B$56:C$60,2,0)))</f>
        <v>Intermediate</v>
      </c>
      <c r="K922" s="15"/>
      <c r="L922" s="16"/>
      <c r="M922" s="121">
        <f>IF(J922="","",(VLOOKUP(H922,Cover!A$48:C$51,2,0)))</f>
        <v>0.5</v>
      </c>
      <c r="N922" s="119" t="str">
        <f t="shared" si="31"/>
        <v>DE.AE</v>
      </c>
    </row>
    <row r="923" spans="2:14" s="2" customFormat="1" ht="25.5" x14ac:dyDescent="0.25">
      <c r="B923" s="6">
        <v>919</v>
      </c>
      <c r="C923" s="130" t="s">
        <v>1539</v>
      </c>
      <c r="D923" s="14"/>
      <c r="E923" s="148"/>
      <c r="F923" s="13" t="s">
        <v>1561</v>
      </c>
      <c r="G923" s="14" t="s">
        <v>35</v>
      </c>
      <c r="H923" s="130" t="s">
        <v>23</v>
      </c>
      <c r="I923" s="130">
        <v>3</v>
      </c>
      <c r="J923" s="148" t="str">
        <f>IF(I923=0,"",(VLOOKUP(I923,Cover!B$56:C$60,2,0)))</f>
        <v>Intermediate</v>
      </c>
      <c r="K923" s="15"/>
      <c r="L923" s="16"/>
      <c r="M923" s="121">
        <f>IF(J923="","",(VLOOKUP(H923,Cover!A$48:C$51,2,0)))</f>
        <v>0.5</v>
      </c>
      <c r="N923" s="119" t="str">
        <f t="shared" si="31"/>
        <v>DE.AE</v>
      </c>
    </row>
    <row r="924" spans="2:14" s="2" customFormat="1" ht="25.5" x14ac:dyDescent="0.25">
      <c r="B924" s="6">
        <v>920</v>
      </c>
      <c r="C924" s="130" t="s">
        <v>1539</v>
      </c>
      <c r="D924" s="14"/>
      <c r="E924" s="148"/>
      <c r="F924" s="13" t="s">
        <v>1562</v>
      </c>
      <c r="G924" s="14" t="s">
        <v>35</v>
      </c>
      <c r="H924" s="130" t="s">
        <v>23</v>
      </c>
      <c r="I924" s="130">
        <v>3</v>
      </c>
      <c r="J924" s="148" t="str">
        <f>IF(I924=0,"",(VLOOKUP(I924,Cover!B$56:C$60,2,0)))</f>
        <v>Intermediate</v>
      </c>
      <c r="K924" s="15"/>
      <c r="L924" s="16"/>
      <c r="M924" s="121">
        <f>IF(J924="","",(VLOOKUP(H924,Cover!A$48:C$51,2,0)))</f>
        <v>0.5</v>
      </c>
      <c r="N924" s="119" t="str">
        <f t="shared" si="31"/>
        <v>DE.AE</v>
      </c>
    </row>
    <row r="925" spans="2:14" s="2" customFormat="1" ht="25.5" x14ac:dyDescent="0.25">
      <c r="B925" s="6">
        <v>921</v>
      </c>
      <c r="C925" s="130" t="s">
        <v>1539</v>
      </c>
      <c r="D925" s="14"/>
      <c r="E925" s="148"/>
      <c r="F925" s="13" t="s">
        <v>712</v>
      </c>
      <c r="G925" s="14" t="s">
        <v>35</v>
      </c>
      <c r="H925" s="130" t="s">
        <v>23</v>
      </c>
      <c r="I925" s="130">
        <v>3</v>
      </c>
      <c r="J925" s="148" t="str">
        <f>IF(I925=0,"",(VLOOKUP(I925,Cover!B$56:C$60,2,0)))</f>
        <v>Intermediate</v>
      </c>
      <c r="K925" s="15"/>
      <c r="L925" s="16"/>
      <c r="M925" s="121">
        <f>IF(J925="","",(VLOOKUP(H925,Cover!A$48:C$51,2,0)))</f>
        <v>0.5</v>
      </c>
      <c r="N925" s="119" t="str">
        <f t="shared" si="31"/>
        <v>DE.AE</v>
      </c>
    </row>
    <row r="926" spans="2:14" s="2" customFormat="1" ht="25.5" x14ac:dyDescent="0.25">
      <c r="B926" s="6">
        <v>922</v>
      </c>
      <c r="C926" s="130" t="s">
        <v>1539</v>
      </c>
      <c r="D926" s="14"/>
      <c r="E926" s="148"/>
      <c r="F926" s="13" t="s">
        <v>1563</v>
      </c>
      <c r="G926" s="14" t="s">
        <v>37</v>
      </c>
      <c r="H926" s="130" t="s">
        <v>23</v>
      </c>
      <c r="I926" s="130">
        <v>3</v>
      </c>
      <c r="J926" s="148" t="str">
        <f>IF(I926=0,"",(VLOOKUP(I926,Cover!B$56:C$60,2,0)))</f>
        <v>Intermediate</v>
      </c>
      <c r="K926" s="15"/>
      <c r="L926" s="16"/>
      <c r="M926" s="121">
        <f>IF(J926="","",(VLOOKUP(H926,Cover!A$48:C$51,2,0)))</f>
        <v>0.5</v>
      </c>
      <c r="N926" s="119" t="str">
        <f t="shared" si="31"/>
        <v>DE.CM</v>
      </c>
    </row>
    <row r="927" spans="2:14" s="2" customFormat="1" ht="25.5" x14ac:dyDescent="0.25">
      <c r="B927" s="6">
        <v>923</v>
      </c>
      <c r="C927" s="130" t="s">
        <v>1539</v>
      </c>
      <c r="D927" s="14"/>
      <c r="E927" s="148"/>
      <c r="F927" s="13" t="s">
        <v>1564</v>
      </c>
      <c r="G927" s="14" t="s">
        <v>37</v>
      </c>
      <c r="H927" s="130" t="s">
        <v>23</v>
      </c>
      <c r="I927" s="130">
        <v>3</v>
      </c>
      <c r="J927" s="148" t="str">
        <f>IF(I927=0,"",(VLOOKUP(I927,Cover!B$56:C$60,2,0)))</f>
        <v>Intermediate</v>
      </c>
      <c r="K927" s="15"/>
      <c r="L927" s="16"/>
      <c r="M927" s="121">
        <f>IF(J927="","",(VLOOKUP(H927,Cover!A$48:C$51,2,0)))</f>
        <v>0.5</v>
      </c>
      <c r="N927" s="119" t="str">
        <f t="shared" si="31"/>
        <v>DE.CM</v>
      </c>
    </row>
    <row r="928" spans="2:14" s="2" customFormat="1" ht="12.75" x14ac:dyDescent="0.25">
      <c r="B928" s="6">
        <v>924</v>
      </c>
      <c r="C928" s="130" t="s">
        <v>1565</v>
      </c>
      <c r="D928" s="14"/>
      <c r="E928" s="148"/>
      <c r="F928" s="13" t="s">
        <v>1566</v>
      </c>
      <c r="G928" s="14" t="s">
        <v>27</v>
      </c>
      <c r="H928" s="130" t="s">
        <v>23</v>
      </c>
      <c r="I928" s="130">
        <v>3</v>
      </c>
      <c r="J928" s="148" t="str">
        <f>IF(I928=0,"",(VLOOKUP(I928,Cover!B$56:C$60,2,0)))</f>
        <v>Intermediate</v>
      </c>
      <c r="K928" s="15"/>
      <c r="L928" s="16"/>
      <c r="M928" s="121">
        <f>IF(J928="","",(VLOOKUP(H928,Cover!A$48:C$51,2,0)))</f>
        <v>0.5</v>
      </c>
      <c r="N928" s="119" t="str">
        <f t="shared" si="31"/>
        <v>PR.IP</v>
      </c>
    </row>
    <row r="929" spans="2:14" s="2" customFormat="1" ht="25.5" x14ac:dyDescent="0.25">
      <c r="B929" s="6">
        <v>925</v>
      </c>
      <c r="C929" s="130" t="s">
        <v>1565</v>
      </c>
      <c r="D929" s="14"/>
      <c r="E929" s="148"/>
      <c r="F929" s="13" t="s">
        <v>1567</v>
      </c>
      <c r="G929" s="14" t="s">
        <v>27</v>
      </c>
      <c r="H929" s="130" t="s">
        <v>23</v>
      </c>
      <c r="I929" s="130">
        <v>3</v>
      </c>
      <c r="J929" s="148" t="str">
        <f>IF(I929=0,"",(VLOOKUP(I929,Cover!B$56:C$60,2,0)))</f>
        <v>Intermediate</v>
      </c>
      <c r="K929" s="15"/>
      <c r="L929" s="16"/>
      <c r="M929" s="121">
        <f>IF(J929="","",(VLOOKUP(H929,Cover!A$48:C$51,2,0)))</f>
        <v>0.5</v>
      </c>
      <c r="N929" s="119" t="str">
        <f t="shared" si="31"/>
        <v>PR.IP</v>
      </c>
    </row>
    <row r="930" spans="2:14" s="2" customFormat="1" ht="25.5" x14ac:dyDescent="0.25">
      <c r="B930" s="6">
        <v>926</v>
      </c>
      <c r="C930" s="130" t="s">
        <v>1565</v>
      </c>
      <c r="D930" s="14"/>
      <c r="E930" s="148"/>
      <c r="F930" s="13" t="s">
        <v>1568</v>
      </c>
      <c r="G930" s="14" t="s">
        <v>27</v>
      </c>
      <c r="H930" s="130" t="s">
        <v>23</v>
      </c>
      <c r="I930" s="130">
        <v>3</v>
      </c>
      <c r="J930" s="148" t="str">
        <f>IF(I930=0,"",(VLOOKUP(I930,Cover!B$56:C$60,2,0)))</f>
        <v>Intermediate</v>
      </c>
      <c r="K930" s="15"/>
      <c r="L930" s="16"/>
      <c r="M930" s="121">
        <f>IF(J930="","",(VLOOKUP(H930,Cover!A$48:C$51,2,0)))</f>
        <v>0.5</v>
      </c>
      <c r="N930" s="119" t="str">
        <f t="shared" si="31"/>
        <v>PR.IP</v>
      </c>
    </row>
    <row r="931" spans="2:14" s="2" customFormat="1" ht="25.5" x14ac:dyDescent="0.25">
      <c r="B931" s="6">
        <v>927</v>
      </c>
      <c r="C931" s="130" t="s">
        <v>1565</v>
      </c>
      <c r="D931" s="14"/>
      <c r="E931" s="148"/>
      <c r="F931" s="13" t="s">
        <v>1569</v>
      </c>
      <c r="G931" s="14" t="s">
        <v>27</v>
      </c>
      <c r="H931" s="130" t="s">
        <v>23</v>
      </c>
      <c r="I931" s="130">
        <v>3</v>
      </c>
      <c r="J931" s="148" t="str">
        <f>IF(I931=0,"",(VLOOKUP(I931,Cover!B$56:C$60,2,0)))</f>
        <v>Intermediate</v>
      </c>
      <c r="K931" s="15"/>
      <c r="L931" s="16"/>
      <c r="M931" s="121">
        <f>IF(J931="","",(VLOOKUP(H931,Cover!A$48:C$51,2,0)))</f>
        <v>0.5</v>
      </c>
      <c r="N931" s="119" t="str">
        <f t="shared" si="31"/>
        <v>PR.IP</v>
      </c>
    </row>
    <row r="932" spans="2:14" s="2" customFormat="1" ht="25.5" x14ac:dyDescent="0.25">
      <c r="B932" s="6">
        <v>928</v>
      </c>
      <c r="C932" s="130" t="s">
        <v>1565</v>
      </c>
      <c r="D932" s="14"/>
      <c r="E932" s="148"/>
      <c r="F932" s="13" t="s">
        <v>1570</v>
      </c>
      <c r="G932" s="14" t="s">
        <v>42</v>
      </c>
      <c r="H932" s="130" t="s">
        <v>23</v>
      </c>
      <c r="I932" s="130">
        <v>3</v>
      </c>
      <c r="J932" s="148" t="str">
        <f>IF(I932=0,"",(VLOOKUP(I932,Cover!B$56:C$60,2,0)))</f>
        <v>Intermediate</v>
      </c>
      <c r="K932" s="15"/>
      <c r="L932" s="16"/>
      <c r="M932" s="121">
        <f>IF(J932="","",(VLOOKUP(H932,Cover!A$48:C$51,2,0)))</f>
        <v>0.5</v>
      </c>
      <c r="N932" s="119" t="str">
        <f t="shared" si="31"/>
        <v>RS.RP</v>
      </c>
    </row>
    <row r="933" spans="2:14" s="2" customFormat="1" ht="25.5" x14ac:dyDescent="0.25">
      <c r="B933" s="6">
        <v>929</v>
      </c>
      <c r="C933" s="130" t="s">
        <v>1565</v>
      </c>
      <c r="D933" s="14"/>
      <c r="E933" s="148"/>
      <c r="F933" s="13" t="s">
        <v>1571</v>
      </c>
      <c r="G933" s="14" t="s">
        <v>44</v>
      </c>
      <c r="H933" s="130" t="s">
        <v>23</v>
      </c>
      <c r="I933" s="130">
        <v>3</v>
      </c>
      <c r="J933" s="148" t="str">
        <f>IF(I933=0,"",(VLOOKUP(I933,Cover!B$56:C$60,2,0)))</f>
        <v>Intermediate</v>
      </c>
      <c r="K933" s="15"/>
      <c r="L933" s="16"/>
      <c r="M933" s="121">
        <f>IF(J933="","",(VLOOKUP(H933,Cover!A$48:C$51,2,0)))</f>
        <v>0.5</v>
      </c>
      <c r="N933" s="119" t="str">
        <f t="shared" si="31"/>
        <v>RS.CO</v>
      </c>
    </row>
    <row r="934" spans="2:14" s="2" customFormat="1" ht="38.25" x14ac:dyDescent="0.25">
      <c r="B934" s="6">
        <v>930</v>
      </c>
      <c r="C934" s="130" t="s">
        <v>1565</v>
      </c>
      <c r="D934" s="14"/>
      <c r="E934" s="148"/>
      <c r="F934" s="13" t="s">
        <v>1572</v>
      </c>
      <c r="G934" s="14" t="s">
        <v>42</v>
      </c>
      <c r="H934" s="130" t="s">
        <v>23</v>
      </c>
      <c r="I934" s="130">
        <v>3</v>
      </c>
      <c r="J934" s="148" t="str">
        <f>IF(I934=0,"",(VLOOKUP(I934,Cover!B$56:C$60,2,0)))</f>
        <v>Intermediate</v>
      </c>
      <c r="K934" s="15"/>
      <c r="L934" s="16"/>
      <c r="M934" s="121">
        <f>IF(J934="","",(VLOOKUP(H934,Cover!A$48:C$51,2,0)))</f>
        <v>0.5</v>
      </c>
      <c r="N934" s="119" t="str">
        <f t="shared" ref="N934:N997" si="32">IF(H934="Not_Applicable","",G934)</f>
        <v>RS.RP</v>
      </c>
    </row>
    <row r="935" spans="2:14" s="2" customFormat="1" ht="25.5" x14ac:dyDescent="0.25">
      <c r="B935" s="6">
        <v>931</v>
      </c>
      <c r="C935" s="130" t="s">
        <v>1565</v>
      </c>
      <c r="D935" s="14"/>
      <c r="E935" s="148"/>
      <c r="F935" s="13" t="s">
        <v>1573</v>
      </c>
      <c r="G935" s="14" t="s">
        <v>42</v>
      </c>
      <c r="H935" s="130" t="s">
        <v>23</v>
      </c>
      <c r="I935" s="130">
        <v>3</v>
      </c>
      <c r="J935" s="148" t="str">
        <f>IF(I935=0,"",(VLOOKUP(I935,Cover!B$56:C$60,2,0)))</f>
        <v>Intermediate</v>
      </c>
      <c r="K935" s="15"/>
      <c r="L935" s="16"/>
      <c r="M935" s="121">
        <f>IF(J935="","",(VLOOKUP(H935,Cover!A$48:C$51,2,0)))</f>
        <v>0.5</v>
      </c>
      <c r="N935" s="119" t="str">
        <f t="shared" si="32"/>
        <v>RS.RP</v>
      </c>
    </row>
    <row r="936" spans="2:14" s="2" customFormat="1" ht="25.5" x14ac:dyDescent="0.25">
      <c r="B936" s="6">
        <v>932</v>
      </c>
      <c r="C936" s="130" t="s">
        <v>1565</v>
      </c>
      <c r="D936" s="14"/>
      <c r="E936" s="148"/>
      <c r="F936" s="13" t="s">
        <v>1574</v>
      </c>
      <c r="G936" s="14" t="s">
        <v>57</v>
      </c>
      <c r="H936" s="130" t="s">
        <v>23</v>
      </c>
      <c r="I936" s="130">
        <v>3</v>
      </c>
      <c r="J936" s="148" t="str">
        <f>IF(I936=0,"",(VLOOKUP(I936,Cover!B$56:C$60,2,0)))</f>
        <v>Intermediate</v>
      </c>
      <c r="K936" s="15"/>
      <c r="L936" s="16"/>
      <c r="M936" s="121">
        <f>IF(J936="","",(VLOOKUP(H936,Cover!A$48:C$51,2,0)))</f>
        <v>0.5</v>
      </c>
      <c r="N936" s="119" t="str">
        <f t="shared" si="32"/>
        <v>RC.RP</v>
      </c>
    </row>
    <row r="937" spans="2:14" s="2" customFormat="1" ht="25.5" x14ac:dyDescent="0.25">
      <c r="B937" s="6">
        <v>933</v>
      </c>
      <c r="C937" s="130" t="s">
        <v>1565</v>
      </c>
      <c r="D937" s="14"/>
      <c r="E937" s="148"/>
      <c r="F937" s="13" t="s">
        <v>1575</v>
      </c>
      <c r="G937" s="14" t="s">
        <v>42</v>
      </c>
      <c r="H937" s="130" t="s">
        <v>23</v>
      </c>
      <c r="I937" s="130">
        <v>3</v>
      </c>
      <c r="J937" s="148" t="str">
        <f>IF(I937=0,"",(VLOOKUP(I937,Cover!B$56:C$60,2,0)))</f>
        <v>Intermediate</v>
      </c>
      <c r="K937" s="15"/>
      <c r="L937" s="16"/>
      <c r="M937" s="121">
        <f>IF(J937="","",(VLOOKUP(H937,Cover!A$48:C$51,2,0)))</f>
        <v>0.5</v>
      </c>
      <c r="N937" s="119" t="str">
        <f t="shared" si="32"/>
        <v>RS.RP</v>
      </c>
    </row>
    <row r="938" spans="2:14" s="2" customFormat="1" ht="12.75" x14ac:dyDescent="0.25">
      <c r="B938" s="6">
        <v>934</v>
      </c>
      <c r="C938" s="130" t="s">
        <v>1565</v>
      </c>
      <c r="D938" s="14"/>
      <c r="E938" s="148"/>
      <c r="F938" s="13" t="s">
        <v>1576</v>
      </c>
      <c r="G938" s="14" t="s">
        <v>53</v>
      </c>
      <c r="H938" s="130" t="s">
        <v>23</v>
      </c>
      <c r="I938" s="130">
        <v>3</v>
      </c>
      <c r="J938" s="148" t="str">
        <f>IF(I938=0,"",(VLOOKUP(I938,Cover!B$56:C$60,2,0)))</f>
        <v>Intermediate</v>
      </c>
      <c r="K938" s="15"/>
      <c r="L938" s="16"/>
      <c r="M938" s="121">
        <f>IF(J938="","",(VLOOKUP(H938,Cover!A$48:C$51,2,0)))</f>
        <v>0.5</v>
      </c>
      <c r="N938" s="119" t="str">
        <f t="shared" si="32"/>
        <v>RS.IM</v>
      </c>
    </row>
    <row r="939" spans="2:14" s="2" customFormat="1" ht="25.5" x14ac:dyDescent="0.25">
      <c r="B939" s="6">
        <v>935</v>
      </c>
      <c r="C939" s="130" t="s">
        <v>1565</v>
      </c>
      <c r="D939" s="14"/>
      <c r="E939" s="148"/>
      <c r="F939" s="13" t="s">
        <v>1577</v>
      </c>
      <c r="G939" s="14" t="s">
        <v>53</v>
      </c>
      <c r="H939" s="130" t="s">
        <v>23</v>
      </c>
      <c r="I939" s="130">
        <v>3</v>
      </c>
      <c r="J939" s="148" t="str">
        <f>IF(I939=0,"",(VLOOKUP(I939,Cover!B$56:C$60,2,0)))</f>
        <v>Intermediate</v>
      </c>
      <c r="K939" s="15"/>
      <c r="L939" s="16"/>
      <c r="M939" s="121">
        <f>IF(J939="","",(VLOOKUP(H939,Cover!A$48:C$51,2,0)))</f>
        <v>0.5</v>
      </c>
      <c r="N939" s="119" t="str">
        <f t="shared" si="32"/>
        <v>RS.IM</v>
      </c>
    </row>
    <row r="940" spans="2:14" s="2" customFormat="1" ht="25.5" x14ac:dyDescent="0.25">
      <c r="B940" s="6">
        <v>936</v>
      </c>
      <c r="C940" s="130" t="s">
        <v>1565</v>
      </c>
      <c r="D940" s="14"/>
      <c r="E940" s="148"/>
      <c r="F940" s="13" t="s">
        <v>1578</v>
      </c>
      <c r="G940" s="14" t="s">
        <v>44</v>
      </c>
      <c r="H940" s="130" t="s">
        <v>23</v>
      </c>
      <c r="I940" s="130">
        <v>3</v>
      </c>
      <c r="J940" s="148" t="str">
        <f>IF(I940=0,"",(VLOOKUP(I940,Cover!B$56:C$60,2,0)))</f>
        <v>Intermediate</v>
      </c>
      <c r="K940" s="15"/>
      <c r="L940" s="16"/>
      <c r="M940" s="121">
        <f>IF(J940="","",(VLOOKUP(H940,Cover!A$48:C$51,2,0)))</f>
        <v>0.5</v>
      </c>
      <c r="N940" s="119" t="str">
        <f t="shared" si="32"/>
        <v>RS.CO</v>
      </c>
    </row>
    <row r="941" spans="2:14" s="2" customFormat="1" ht="25.5" x14ac:dyDescent="0.25">
      <c r="B941" s="6">
        <v>937</v>
      </c>
      <c r="C941" s="130" t="s">
        <v>1565</v>
      </c>
      <c r="D941" s="14"/>
      <c r="E941" s="148"/>
      <c r="F941" s="13" t="s">
        <v>1579</v>
      </c>
      <c r="G941" s="14" t="s">
        <v>42</v>
      </c>
      <c r="H941" s="130" t="s">
        <v>23</v>
      </c>
      <c r="I941" s="130">
        <v>3</v>
      </c>
      <c r="J941" s="148" t="str">
        <f>IF(I941=0,"",(VLOOKUP(I941,Cover!B$56:C$60,2,0)))</f>
        <v>Intermediate</v>
      </c>
      <c r="K941" s="15"/>
      <c r="L941" s="16"/>
      <c r="M941" s="121">
        <f>IF(J941="","",(VLOOKUP(H941,Cover!A$48:C$51,2,0)))</f>
        <v>0.5</v>
      </c>
      <c r="N941" s="119" t="str">
        <f t="shared" si="32"/>
        <v>RS.RP</v>
      </c>
    </row>
    <row r="942" spans="2:14" s="2" customFormat="1" ht="25.5" x14ac:dyDescent="0.25">
      <c r="B942" s="6">
        <v>938</v>
      </c>
      <c r="C942" s="130" t="s">
        <v>1565</v>
      </c>
      <c r="D942" s="14"/>
      <c r="E942" s="148"/>
      <c r="F942" s="13" t="s">
        <v>1580</v>
      </c>
      <c r="G942" s="14" t="s">
        <v>42</v>
      </c>
      <c r="H942" s="130" t="s">
        <v>23</v>
      </c>
      <c r="I942" s="130">
        <v>3</v>
      </c>
      <c r="J942" s="148" t="str">
        <f>IF(I942=0,"",(VLOOKUP(I942,Cover!B$56:C$60,2,0)))</f>
        <v>Intermediate</v>
      </c>
      <c r="K942" s="15"/>
      <c r="L942" s="16"/>
      <c r="M942" s="121">
        <f>IF(J942="","",(VLOOKUP(H942,Cover!A$48:C$51,2,0)))</f>
        <v>0.5</v>
      </c>
      <c r="N942" s="119" t="str">
        <f t="shared" si="32"/>
        <v>RS.RP</v>
      </c>
    </row>
    <row r="943" spans="2:14" s="2" customFormat="1" ht="12.75" x14ac:dyDescent="0.25">
      <c r="B943" s="6">
        <v>939</v>
      </c>
      <c r="C943" s="130" t="s">
        <v>1565</v>
      </c>
      <c r="D943" s="14"/>
      <c r="E943" s="148"/>
      <c r="F943" s="13" t="s">
        <v>1581</v>
      </c>
      <c r="G943" s="14" t="s">
        <v>42</v>
      </c>
      <c r="H943" s="130" t="s">
        <v>23</v>
      </c>
      <c r="I943" s="130">
        <v>3</v>
      </c>
      <c r="J943" s="148" t="str">
        <f>IF(I943=0,"",(VLOOKUP(I943,Cover!B$56:C$60,2,0)))</f>
        <v>Intermediate</v>
      </c>
      <c r="K943" s="15"/>
      <c r="L943" s="16"/>
      <c r="M943" s="121">
        <f>IF(J943="","",(VLOOKUP(H943,Cover!A$48:C$51,2,0)))</f>
        <v>0.5</v>
      </c>
      <c r="N943" s="119" t="str">
        <f t="shared" si="32"/>
        <v>RS.RP</v>
      </c>
    </row>
    <row r="944" spans="2:14" s="2" customFormat="1" ht="12.75" x14ac:dyDescent="0.25">
      <c r="B944" s="6">
        <v>940</v>
      </c>
      <c r="C944" s="130" t="s">
        <v>1565</v>
      </c>
      <c r="D944" s="14"/>
      <c r="E944" s="148"/>
      <c r="F944" s="13" t="s">
        <v>1582</v>
      </c>
      <c r="G944" s="14" t="s">
        <v>42</v>
      </c>
      <c r="H944" s="130" t="s">
        <v>23</v>
      </c>
      <c r="I944" s="130">
        <v>3</v>
      </c>
      <c r="J944" s="148" t="str">
        <f>IF(I944=0,"",(VLOOKUP(I944,Cover!B$56:C$60,2,0)))</f>
        <v>Intermediate</v>
      </c>
      <c r="K944" s="15"/>
      <c r="L944" s="16"/>
      <c r="M944" s="121">
        <f>IF(J944="","",(VLOOKUP(H944,Cover!A$48:C$51,2,0)))</f>
        <v>0.5</v>
      </c>
      <c r="N944" s="119" t="str">
        <f t="shared" si="32"/>
        <v>RS.RP</v>
      </c>
    </row>
    <row r="945" spans="2:14" s="2" customFormat="1" ht="12.75" x14ac:dyDescent="0.25">
      <c r="B945" s="6">
        <v>941</v>
      </c>
      <c r="C945" s="130" t="s">
        <v>1565</v>
      </c>
      <c r="D945" s="14"/>
      <c r="E945" s="148"/>
      <c r="F945" s="13" t="s">
        <v>1583</v>
      </c>
      <c r="G945" s="14" t="s">
        <v>42</v>
      </c>
      <c r="H945" s="130" t="s">
        <v>23</v>
      </c>
      <c r="I945" s="130">
        <v>3</v>
      </c>
      <c r="J945" s="148" t="str">
        <f>IF(I945=0,"",(VLOOKUP(I945,Cover!B$56:C$60,2,0)))</f>
        <v>Intermediate</v>
      </c>
      <c r="K945" s="15"/>
      <c r="L945" s="16"/>
      <c r="M945" s="121">
        <f>IF(J945="","",(VLOOKUP(H945,Cover!A$48:C$51,2,0)))</f>
        <v>0.5</v>
      </c>
      <c r="N945" s="119" t="str">
        <f t="shared" si="32"/>
        <v>RS.RP</v>
      </c>
    </row>
    <row r="946" spans="2:14" s="2" customFormat="1" ht="12.75" x14ac:dyDescent="0.25">
      <c r="B946" s="6">
        <v>942</v>
      </c>
      <c r="C946" s="130" t="s">
        <v>1565</v>
      </c>
      <c r="D946" s="14"/>
      <c r="E946" s="148"/>
      <c r="F946" s="13" t="s">
        <v>1584</v>
      </c>
      <c r="G946" s="14" t="s">
        <v>42</v>
      </c>
      <c r="H946" s="130" t="s">
        <v>23</v>
      </c>
      <c r="I946" s="130">
        <v>3</v>
      </c>
      <c r="J946" s="148" t="str">
        <f>IF(I946=0,"",(VLOOKUP(I946,Cover!B$56:C$60,2,0)))</f>
        <v>Intermediate</v>
      </c>
      <c r="K946" s="15"/>
      <c r="L946" s="16"/>
      <c r="M946" s="121">
        <f>IF(J946="","",(VLOOKUP(H946,Cover!A$48:C$51,2,0)))</f>
        <v>0.5</v>
      </c>
      <c r="N946" s="119" t="str">
        <f t="shared" si="32"/>
        <v>RS.RP</v>
      </c>
    </row>
    <row r="947" spans="2:14" s="2" customFormat="1" ht="38.25" x14ac:dyDescent="0.25">
      <c r="B947" s="6">
        <v>943</v>
      </c>
      <c r="C947" s="130" t="s">
        <v>1565</v>
      </c>
      <c r="D947" s="14"/>
      <c r="E947" s="148"/>
      <c r="F947" s="13" t="s">
        <v>1585</v>
      </c>
      <c r="G947" s="14" t="s">
        <v>53</v>
      </c>
      <c r="H947" s="130" t="s">
        <v>23</v>
      </c>
      <c r="I947" s="130">
        <v>3</v>
      </c>
      <c r="J947" s="148" t="str">
        <f>IF(I947=0,"",(VLOOKUP(I947,Cover!B$56:C$60,2,0)))</f>
        <v>Intermediate</v>
      </c>
      <c r="K947" s="15"/>
      <c r="L947" s="16"/>
      <c r="M947" s="121">
        <f>IF(J947="","",(VLOOKUP(H947,Cover!A$48:C$51,2,0)))</f>
        <v>0.5</v>
      </c>
      <c r="N947" s="119" t="str">
        <f t="shared" si="32"/>
        <v>RS.IM</v>
      </c>
    </row>
    <row r="948" spans="2:14" s="2" customFormat="1" ht="12.75" x14ac:dyDescent="0.25">
      <c r="B948" s="6">
        <v>944</v>
      </c>
      <c r="C948" s="130" t="s">
        <v>1565</v>
      </c>
      <c r="D948" s="14"/>
      <c r="E948" s="148"/>
      <c r="F948" s="13" t="s">
        <v>1586</v>
      </c>
      <c r="G948" s="14" t="s">
        <v>53</v>
      </c>
      <c r="H948" s="130" t="s">
        <v>23</v>
      </c>
      <c r="I948" s="130">
        <v>3</v>
      </c>
      <c r="J948" s="148" t="str">
        <f>IF(I948=0,"",(VLOOKUP(I948,Cover!B$56:C$60,2,0)))</f>
        <v>Intermediate</v>
      </c>
      <c r="K948" s="15"/>
      <c r="L948" s="16"/>
      <c r="M948" s="121">
        <f>IF(J948="","",(VLOOKUP(H948,Cover!A$48:C$51,2,0)))</f>
        <v>0.5</v>
      </c>
      <c r="N948" s="119" t="str">
        <f t="shared" si="32"/>
        <v>RS.IM</v>
      </c>
    </row>
    <row r="949" spans="2:14" s="2" customFormat="1" ht="25.5" x14ac:dyDescent="0.25">
      <c r="B949" s="6">
        <v>945</v>
      </c>
      <c r="C949" s="130" t="s">
        <v>1565</v>
      </c>
      <c r="D949" s="14"/>
      <c r="E949" s="148"/>
      <c r="F949" s="13" t="s">
        <v>1587</v>
      </c>
      <c r="G949" s="14" t="s">
        <v>53</v>
      </c>
      <c r="H949" s="130" t="s">
        <v>23</v>
      </c>
      <c r="I949" s="130">
        <v>3</v>
      </c>
      <c r="J949" s="148" t="str">
        <f>IF(I949=0,"",(VLOOKUP(I949,Cover!B$56:C$60,2,0)))</f>
        <v>Intermediate</v>
      </c>
      <c r="K949" s="15"/>
      <c r="L949" s="16"/>
      <c r="M949" s="121">
        <f>IF(J949="","",(VLOOKUP(H949,Cover!A$48:C$51,2,0)))</f>
        <v>0.5</v>
      </c>
      <c r="N949" s="119" t="str">
        <f t="shared" si="32"/>
        <v>RS.IM</v>
      </c>
    </row>
    <row r="950" spans="2:14" s="2" customFormat="1" ht="38.25" x14ac:dyDescent="0.25">
      <c r="B950" s="6">
        <v>946</v>
      </c>
      <c r="C950" s="130" t="s">
        <v>1565</v>
      </c>
      <c r="D950" s="14"/>
      <c r="E950" s="148"/>
      <c r="F950" s="13" t="s">
        <v>1588</v>
      </c>
      <c r="G950" s="14" t="s">
        <v>13</v>
      </c>
      <c r="H950" s="130" t="s">
        <v>23</v>
      </c>
      <c r="I950" s="130">
        <v>3</v>
      </c>
      <c r="J950" s="148" t="str">
        <f>IF(I950=0,"",(VLOOKUP(I950,Cover!B$56:C$60,2,0)))</f>
        <v>Intermediate</v>
      </c>
      <c r="K950" s="15"/>
      <c r="L950" s="16"/>
      <c r="M950" s="121">
        <f>IF(J950="","",(VLOOKUP(H950,Cover!A$48:C$51,2,0)))</f>
        <v>0.5</v>
      </c>
      <c r="N950" s="119" t="str">
        <f t="shared" si="32"/>
        <v>ID.RM</v>
      </c>
    </row>
    <row r="951" spans="2:14" s="2" customFormat="1" ht="12.75" x14ac:dyDescent="0.25">
      <c r="B951" s="6">
        <v>947</v>
      </c>
      <c r="C951" s="130" t="s">
        <v>1565</v>
      </c>
      <c r="D951" s="14"/>
      <c r="E951" s="148"/>
      <c r="F951" s="13" t="s">
        <v>1589</v>
      </c>
      <c r="G951" s="14" t="s">
        <v>13</v>
      </c>
      <c r="H951" s="130" t="s">
        <v>23</v>
      </c>
      <c r="I951" s="130">
        <v>3</v>
      </c>
      <c r="J951" s="148" t="str">
        <f>IF(I951=0,"",(VLOOKUP(I951,Cover!B$56:C$60,2,0)))</f>
        <v>Intermediate</v>
      </c>
      <c r="K951" s="15"/>
      <c r="L951" s="16"/>
      <c r="M951" s="121">
        <f>IF(J951="","",(VLOOKUP(H951,Cover!A$48:C$51,2,0)))</f>
        <v>0.5</v>
      </c>
      <c r="N951" s="119" t="str">
        <f t="shared" si="32"/>
        <v>ID.RM</v>
      </c>
    </row>
    <row r="952" spans="2:14" s="2" customFormat="1" ht="12.75" x14ac:dyDescent="0.25">
      <c r="B952" s="6">
        <v>948</v>
      </c>
      <c r="C952" s="130" t="s">
        <v>1565</v>
      </c>
      <c r="D952" s="14"/>
      <c r="E952" s="148"/>
      <c r="F952" s="13" t="s">
        <v>1590</v>
      </c>
      <c r="G952" s="14" t="s">
        <v>9</v>
      </c>
      <c r="H952" s="130" t="s">
        <v>23</v>
      </c>
      <c r="I952" s="130">
        <v>3</v>
      </c>
      <c r="J952" s="148" t="str">
        <f>IF(I952=0,"",(VLOOKUP(I952,Cover!B$56:C$60,2,0)))</f>
        <v>Intermediate</v>
      </c>
      <c r="K952" s="15"/>
      <c r="L952" s="16"/>
      <c r="M952" s="121">
        <f>IF(J952="","",(VLOOKUP(H952,Cover!A$48:C$51,2,0)))</f>
        <v>0.5</v>
      </c>
      <c r="N952" s="119" t="str">
        <f t="shared" si="32"/>
        <v>ID.GV</v>
      </c>
    </row>
    <row r="953" spans="2:14" s="2" customFormat="1" ht="12.75" x14ac:dyDescent="0.25">
      <c r="B953" s="6">
        <v>949</v>
      </c>
      <c r="C953" s="130" t="s">
        <v>1565</v>
      </c>
      <c r="D953" s="14"/>
      <c r="E953" s="148"/>
      <c r="F953" s="13" t="s">
        <v>1591</v>
      </c>
      <c r="G953" s="14" t="s">
        <v>9</v>
      </c>
      <c r="H953" s="130" t="s">
        <v>23</v>
      </c>
      <c r="I953" s="130">
        <v>3</v>
      </c>
      <c r="J953" s="148" t="str">
        <f>IF(I953=0,"",(VLOOKUP(I953,Cover!B$56:C$60,2,0)))</f>
        <v>Intermediate</v>
      </c>
      <c r="K953" s="15"/>
      <c r="L953" s="16"/>
      <c r="M953" s="121">
        <f>IF(J953="","",(VLOOKUP(H953,Cover!A$48:C$51,2,0)))</f>
        <v>0.5</v>
      </c>
      <c r="N953" s="119" t="str">
        <f t="shared" si="32"/>
        <v>ID.GV</v>
      </c>
    </row>
    <row r="954" spans="2:14" s="2" customFormat="1" ht="12.75" x14ac:dyDescent="0.25">
      <c r="B954" s="6">
        <v>950</v>
      </c>
      <c r="C954" s="130" t="s">
        <v>1565</v>
      </c>
      <c r="D954" s="14"/>
      <c r="E954" s="148"/>
      <c r="F954" s="13" t="s">
        <v>1592</v>
      </c>
      <c r="G954" s="14" t="s">
        <v>9</v>
      </c>
      <c r="H954" s="130" t="s">
        <v>23</v>
      </c>
      <c r="I954" s="130">
        <v>3</v>
      </c>
      <c r="J954" s="148" t="str">
        <f>IF(I954=0,"",(VLOOKUP(I954,Cover!B$56:C$60,2,0)))</f>
        <v>Intermediate</v>
      </c>
      <c r="K954" s="15"/>
      <c r="L954" s="16"/>
      <c r="M954" s="121">
        <f>IF(J954="","",(VLOOKUP(H954,Cover!A$48:C$51,2,0)))</f>
        <v>0.5</v>
      </c>
      <c r="N954" s="119" t="str">
        <f t="shared" si="32"/>
        <v>ID.GV</v>
      </c>
    </row>
    <row r="955" spans="2:14" s="2" customFormat="1" ht="25.5" x14ac:dyDescent="0.25">
      <c r="B955" s="6">
        <v>951</v>
      </c>
      <c r="C955" s="130" t="s">
        <v>1565</v>
      </c>
      <c r="D955" s="14"/>
      <c r="E955" s="148"/>
      <c r="F955" s="13" t="s">
        <v>1593</v>
      </c>
      <c r="G955" s="14" t="s">
        <v>9</v>
      </c>
      <c r="H955" s="130" t="s">
        <v>23</v>
      </c>
      <c r="I955" s="130">
        <v>3</v>
      </c>
      <c r="J955" s="148" t="str">
        <f>IF(I955=0,"",(VLOOKUP(I955,Cover!B$56:C$60,2,0)))</f>
        <v>Intermediate</v>
      </c>
      <c r="K955" s="15"/>
      <c r="L955" s="16"/>
      <c r="M955" s="121">
        <f>IF(J955="","",(VLOOKUP(H955,Cover!A$48:C$51,2,0)))</f>
        <v>0.5</v>
      </c>
      <c r="N955" s="119" t="str">
        <f t="shared" si="32"/>
        <v>ID.GV</v>
      </c>
    </row>
    <row r="956" spans="2:14" s="2" customFormat="1" ht="12.75" x14ac:dyDescent="0.25">
      <c r="B956" s="6">
        <v>952</v>
      </c>
      <c r="C956" s="130" t="s">
        <v>1565</v>
      </c>
      <c r="D956" s="14"/>
      <c r="E956" s="148"/>
      <c r="F956" s="13" t="s">
        <v>1594</v>
      </c>
      <c r="G956" s="14" t="s">
        <v>9</v>
      </c>
      <c r="H956" s="130" t="s">
        <v>23</v>
      </c>
      <c r="I956" s="130">
        <v>3</v>
      </c>
      <c r="J956" s="148" t="str">
        <f>IF(I956=0,"",(VLOOKUP(I956,Cover!B$56:C$60,2,0)))</f>
        <v>Intermediate</v>
      </c>
      <c r="K956" s="15"/>
      <c r="L956" s="16"/>
      <c r="M956" s="121">
        <f>IF(J956="","",(VLOOKUP(H956,Cover!A$48:C$51,2,0)))</f>
        <v>0.5</v>
      </c>
      <c r="N956" s="119" t="str">
        <f t="shared" si="32"/>
        <v>ID.GV</v>
      </c>
    </row>
    <row r="957" spans="2:14" s="2" customFormat="1" ht="25.5" x14ac:dyDescent="0.25">
      <c r="B957" s="6">
        <v>953</v>
      </c>
      <c r="C957" s="130" t="s">
        <v>1565</v>
      </c>
      <c r="D957" s="14"/>
      <c r="E957" s="148"/>
      <c r="F957" s="13" t="s">
        <v>1595</v>
      </c>
      <c r="G957" s="14" t="s">
        <v>9</v>
      </c>
      <c r="H957" s="130" t="s">
        <v>23</v>
      </c>
      <c r="I957" s="130">
        <v>3</v>
      </c>
      <c r="J957" s="148" t="str">
        <f>IF(I957=0,"",(VLOOKUP(I957,Cover!B$56:C$60,2,0)))</f>
        <v>Intermediate</v>
      </c>
      <c r="K957" s="15"/>
      <c r="L957" s="16"/>
      <c r="M957" s="121">
        <f>IF(J957="","",(VLOOKUP(H957,Cover!A$48:C$51,2,0)))</f>
        <v>0.5</v>
      </c>
      <c r="N957" s="119" t="str">
        <f t="shared" si="32"/>
        <v>ID.GV</v>
      </c>
    </row>
    <row r="958" spans="2:14" s="2" customFormat="1" ht="25.5" x14ac:dyDescent="0.25">
      <c r="B958" s="6">
        <v>954</v>
      </c>
      <c r="C958" s="130" t="s">
        <v>1565</v>
      </c>
      <c r="D958" s="14"/>
      <c r="E958" s="148"/>
      <c r="F958" s="13" t="s">
        <v>1596</v>
      </c>
      <c r="G958" s="14" t="s">
        <v>9</v>
      </c>
      <c r="H958" s="130" t="s">
        <v>23</v>
      </c>
      <c r="I958" s="130">
        <v>3</v>
      </c>
      <c r="J958" s="148" t="str">
        <f>IF(I958=0,"",(VLOOKUP(I958,Cover!B$56:C$60,2,0)))</f>
        <v>Intermediate</v>
      </c>
      <c r="K958" s="15"/>
      <c r="L958" s="16"/>
      <c r="M958" s="121">
        <f>IF(J958="","",(VLOOKUP(H958,Cover!A$48:C$51,2,0)))</f>
        <v>0.5</v>
      </c>
      <c r="N958" s="119" t="str">
        <f t="shared" si="32"/>
        <v>ID.GV</v>
      </c>
    </row>
    <row r="959" spans="2:14" s="2" customFormat="1" ht="25.5" x14ac:dyDescent="0.25">
      <c r="B959" s="6">
        <v>955</v>
      </c>
      <c r="C959" s="130" t="s">
        <v>1565</v>
      </c>
      <c r="D959" s="14"/>
      <c r="E959" s="148"/>
      <c r="F959" s="13" t="s">
        <v>1597</v>
      </c>
      <c r="G959" s="14" t="s">
        <v>9</v>
      </c>
      <c r="H959" s="130" t="s">
        <v>23</v>
      </c>
      <c r="I959" s="130">
        <v>3</v>
      </c>
      <c r="J959" s="148" t="str">
        <f>IF(I959=0,"",(VLOOKUP(I959,Cover!B$56:C$60,2,0)))</f>
        <v>Intermediate</v>
      </c>
      <c r="K959" s="15"/>
      <c r="L959" s="16"/>
      <c r="M959" s="121">
        <f>IF(J959="","",(VLOOKUP(H959,Cover!A$48:C$51,2,0)))</f>
        <v>0.5</v>
      </c>
      <c r="N959" s="119" t="str">
        <f t="shared" si="32"/>
        <v>ID.GV</v>
      </c>
    </row>
    <row r="960" spans="2:14" s="2" customFormat="1" ht="25.5" x14ac:dyDescent="0.25">
      <c r="B960" s="6">
        <v>956</v>
      </c>
      <c r="C960" s="130" t="s">
        <v>1565</v>
      </c>
      <c r="D960" s="14"/>
      <c r="E960" s="148"/>
      <c r="F960" s="13" t="s">
        <v>1598</v>
      </c>
      <c r="G960" s="14" t="s">
        <v>9</v>
      </c>
      <c r="H960" s="130" t="s">
        <v>23</v>
      </c>
      <c r="I960" s="130">
        <v>3</v>
      </c>
      <c r="J960" s="148" t="str">
        <f>IF(I960=0,"",(VLOOKUP(I960,Cover!B$56:C$60,2,0)))</f>
        <v>Intermediate</v>
      </c>
      <c r="K960" s="15"/>
      <c r="L960" s="16"/>
      <c r="M960" s="121">
        <f>IF(J960="","",(VLOOKUP(H960,Cover!A$48:C$51,2,0)))</f>
        <v>0.5</v>
      </c>
      <c r="N960" s="119" t="str">
        <f t="shared" si="32"/>
        <v>ID.GV</v>
      </c>
    </row>
    <row r="961" spans="2:14" s="2" customFormat="1" ht="25.5" x14ac:dyDescent="0.25">
      <c r="B961" s="6">
        <v>957</v>
      </c>
      <c r="C961" s="130" t="s">
        <v>1565</v>
      </c>
      <c r="D961" s="14"/>
      <c r="E961" s="148"/>
      <c r="F961" s="13" t="s">
        <v>1599</v>
      </c>
      <c r="G961" s="14" t="s">
        <v>9</v>
      </c>
      <c r="H961" s="130" t="s">
        <v>23</v>
      </c>
      <c r="I961" s="130">
        <v>3</v>
      </c>
      <c r="J961" s="148" t="str">
        <f>IF(I961=0,"",(VLOOKUP(I961,Cover!B$56:C$60,2,0)))</f>
        <v>Intermediate</v>
      </c>
      <c r="K961" s="15"/>
      <c r="L961" s="16"/>
      <c r="M961" s="121">
        <f>IF(J961="","",(VLOOKUP(H961,Cover!A$48:C$51,2,0)))</f>
        <v>0.5</v>
      </c>
      <c r="N961" s="119" t="str">
        <f t="shared" si="32"/>
        <v>ID.GV</v>
      </c>
    </row>
    <row r="962" spans="2:14" s="2" customFormat="1" ht="25.5" x14ac:dyDescent="0.25">
      <c r="B962" s="6">
        <v>958</v>
      </c>
      <c r="C962" s="130" t="s">
        <v>1565</v>
      </c>
      <c r="D962" s="14"/>
      <c r="E962" s="148"/>
      <c r="F962" s="13" t="s">
        <v>1600</v>
      </c>
      <c r="G962" s="14" t="s">
        <v>9</v>
      </c>
      <c r="H962" s="130" t="s">
        <v>23</v>
      </c>
      <c r="I962" s="130">
        <v>3</v>
      </c>
      <c r="J962" s="148" t="str">
        <f>IF(I962=0,"",(VLOOKUP(I962,Cover!B$56:C$60,2,0)))</f>
        <v>Intermediate</v>
      </c>
      <c r="K962" s="15"/>
      <c r="L962" s="16"/>
      <c r="M962" s="121">
        <f>IF(J962="","",(VLOOKUP(H962,Cover!A$48:C$51,2,0)))</f>
        <v>0.5</v>
      </c>
      <c r="N962" s="119" t="str">
        <f t="shared" si="32"/>
        <v>ID.GV</v>
      </c>
    </row>
    <row r="963" spans="2:14" s="2" customFormat="1" ht="25.5" x14ac:dyDescent="0.25">
      <c r="B963" s="6">
        <v>959</v>
      </c>
      <c r="C963" s="130" t="s">
        <v>1565</v>
      </c>
      <c r="D963" s="14"/>
      <c r="E963" s="148"/>
      <c r="F963" s="13" t="s">
        <v>1601</v>
      </c>
      <c r="G963" s="14" t="s">
        <v>9</v>
      </c>
      <c r="H963" s="130" t="s">
        <v>23</v>
      </c>
      <c r="I963" s="130">
        <v>3</v>
      </c>
      <c r="J963" s="148" t="str">
        <f>IF(I963=0,"",(VLOOKUP(I963,Cover!B$56:C$60,2,0)))</f>
        <v>Intermediate</v>
      </c>
      <c r="K963" s="15"/>
      <c r="L963" s="16"/>
      <c r="M963" s="121">
        <f>IF(J963="","",(VLOOKUP(H963,Cover!A$48:C$51,2,0)))</f>
        <v>0.5</v>
      </c>
      <c r="N963" s="119" t="str">
        <f t="shared" si="32"/>
        <v>ID.GV</v>
      </c>
    </row>
    <row r="964" spans="2:14" s="2" customFormat="1" ht="12.75" x14ac:dyDescent="0.25">
      <c r="B964" s="6">
        <v>960</v>
      </c>
      <c r="C964" s="130" t="s">
        <v>1602</v>
      </c>
      <c r="D964" s="14"/>
      <c r="E964" s="148"/>
      <c r="F964" s="13" t="s">
        <v>1603</v>
      </c>
      <c r="G964" s="14" t="s">
        <v>9</v>
      </c>
      <c r="H964" s="130" t="s">
        <v>23</v>
      </c>
      <c r="I964" s="130">
        <v>3</v>
      </c>
      <c r="J964" s="148" t="str">
        <f>IF(I964=0,"",(VLOOKUP(I964,Cover!B$56:C$60,2,0)))</f>
        <v>Intermediate</v>
      </c>
      <c r="K964" s="15"/>
      <c r="L964" s="16"/>
      <c r="M964" s="121">
        <f>IF(J964="","",(VLOOKUP(H964,Cover!A$48:C$51,2,0)))</f>
        <v>0.5</v>
      </c>
      <c r="N964" s="119" t="str">
        <f t="shared" si="32"/>
        <v>ID.GV</v>
      </c>
    </row>
    <row r="965" spans="2:14" s="2" customFormat="1" ht="12.75" x14ac:dyDescent="0.25">
      <c r="B965" s="6">
        <v>961</v>
      </c>
      <c r="C965" s="130" t="s">
        <v>1602</v>
      </c>
      <c r="D965" s="14"/>
      <c r="E965" s="148"/>
      <c r="F965" s="13" t="s">
        <v>1604</v>
      </c>
      <c r="G965" s="14" t="s">
        <v>9</v>
      </c>
      <c r="H965" s="130" t="s">
        <v>23</v>
      </c>
      <c r="I965" s="130">
        <v>3</v>
      </c>
      <c r="J965" s="148" t="str">
        <f>IF(I965=0,"",(VLOOKUP(I965,Cover!B$56:C$60,2,0)))</f>
        <v>Intermediate</v>
      </c>
      <c r="K965" s="15"/>
      <c r="L965" s="16"/>
      <c r="M965" s="121">
        <f>IF(J965="","",(VLOOKUP(H965,Cover!A$48:C$51,2,0)))</f>
        <v>0.5</v>
      </c>
      <c r="N965" s="119" t="str">
        <f t="shared" si="32"/>
        <v>ID.GV</v>
      </c>
    </row>
    <row r="966" spans="2:14" s="2" customFormat="1" ht="12.75" x14ac:dyDescent="0.25">
      <c r="B966" s="6">
        <v>962</v>
      </c>
      <c r="C966" s="130" t="s">
        <v>1602</v>
      </c>
      <c r="D966" s="14"/>
      <c r="E966" s="148"/>
      <c r="F966" s="13" t="s">
        <v>1605</v>
      </c>
      <c r="G966" s="14" t="s">
        <v>9</v>
      </c>
      <c r="H966" s="130" t="s">
        <v>23</v>
      </c>
      <c r="I966" s="130">
        <v>3</v>
      </c>
      <c r="J966" s="148" t="str">
        <f>IF(I966=0,"",(VLOOKUP(I966,Cover!B$56:C$60,2,0)))</f>
        <v>Intermediate</v>
      </c>
      <c r="K966" s="15"/>
      <c r="L966" s="16"/>
      <c r="M966" s="121">
        <f>IF(J966="","",(VLOOKUP(H966,Cover!A$48:C$51,2,0)))</f>
        <v>0.5</v>
      </c>
      <c r="N966" s="119" t="str">
        <f t="shared" si="32"/>
        <v>ID.GV</v>
      </c>
    </row>
    <row r="967" spans="2:14" s="2" customFormat="1" ht="12.75" x14ac:dyDescent="0.25">
      <c r="B967" s="6">
        <v>963</v>
      </c>
      <c r="C967" s="130" t="s">
        <v>1602</v>
      </c>
      <c r="D967" s="14"/>
      <c r="E967" s="148"/>
      <c r="F967" s="13" t="s">
        <v>1606</v>
      </c>
      <c r="G967" s="14" t="s">
        <v>9</v>
      </c>
      <c r="H967" s="130" t="s">
        <v>23</v>
      </c>
      <c r="I967" s="130">
        <v>3</v>
      </c>
      <c r="J967" s="148" t="str">
        <f>IF(I967=0,"",(VLOOKUP(I967,Cover!B$56:C$60,2,0)))</f>
        <v>Intermediate</v>
      </c>
      <c r="K967" s="15"/>
      <c r="L967" s="16"/>
      <c r="M967" s="121">
        <f>IF(J967="","",(VLOOKUP(H967,Cover!A$48:C$51,2,0)))</f>
        <v>0.5</v>
      </c>
      <c r="N967" s="119" t="str">
        <f t="shared" si="32"/>
        <v>ID.GV</v>
      </c>
    </row>
    <row r="968" spans="2:14" s="2" customFormat="1" ht="12.75" x14ac:dyDescent="0.25">
      <c r="B968" s="6">
        <v>964</v>
      </c>
      <c r="C968" s="130" t="s">
        <v>1602</v>
      </c>
      <c r="D968" s="14"/>
      <c r="E968" s="148"/>
      <c r="F968" s="13" t="s">
        <v>1607</v>
      </c>
      <c r="G968" s="14" t="s">
        <v>9</v>
      </c>
      <c r="H968" s="130" t="s">
        <v>23</v>
      </c>
      <c r="I968" s="130">
        <v>3</v>
      </c>
      <c r="J968" s="148" t="str">
        <f>IF(I968=0,"",(VLOOKUP(I968,Cover!B$56:C$60,2,0)))</f>
        <v>Intermediate</v>
      </c>
      <c r="K968" s="15"/>
      <c r="L968" s="16"/>
      <c r="M968" s="121">
        <f>IF(J968="","",(VLOOKUP(H968,Cover!A$48:C$51,2,0)))</f>
        <v>0.5</v>
      </c>
      <c r="N968" s="119" t="str">
        <f t="shared" si="32"/>
        <v>ID.GV</v>
      </c>
    </row>
    <row r="969" spans="2:14" s="2" customFormat="1" ht="12.75" x14ac:dyDescent="0.25">
      <c r="B969" s="6">
        <v>965</v>
      </c>
      <c r="C969" s="130" t="s">
        <v>1602</v>
      </c>
      <c r="D969" s="14"/>
      <c r="E969" s="148"/>
      <c r="F969" s="13" t="s">
        <v>1608</v>
      </c>
      <c r="G969" s="14" t="s">
        <v>9</v>
      </c>
      <c r="H969" s="130" t="s">
        <v>23</v>
      </c>
      <c r="I969" s="130">
        <v>3</v>
      </c>
      <c r="J969" s="148" t="str">
        <f>IF(I969=0,"",(VLOOKUP(I969,Cover!B$56:C$60,2,0)))</f>
        <v>Intermediate</v>
      </c>
      <c r="K969" s="15"/>
      <c r="L969" s="16"/>
      <c r="M969" s="121">
        <f>IF(J969="","",(VLOOKUP(H969,Cover!A$48:C$51,2,0)))</f>
        <v>0.5</v>
      </c>
      <c r="N969" s="119" t="str">
        <f t="shared" si="32"/>
        <v>ID.GV</v>
      </c>
    </row>
    <row r="970" spans="2:14" s="2" customFormat="1" ht="12.75" x14ac:dyDescent="0.25">
      <c r="B970" s="6">
        <v>966</v>
      </c>
      <c r="C970" s="130" t="s">
        <v>1602</v>
      </c>
      <c r="D970" s="14"/>
      <c r="E970" s="148"/>
      <c r="F970" s="13" t="s">
        <v>1609</v>
      </c>
      <c r="G970" s="14" t="s">
        <v>9</v>
      </c>
      <c r="H970" s="130" t="s">
        <v>23</v>
      </c>
      <c r="I970" s="130">
        <v>3</v>
      </c>
      <c r="J970" s="148" t="str">
        <f>IF(I970=0,"",(VLOOKUP(I970,Cover!B$56:C$60,2,0)))</f>
        <v>Intermediate</v>
      </c>
      <c r="K970" s="15"/>
      <c r="L970" s="16"/>
      <c r="M970" s="121">
        <f>IF(J970="","",(VLOOKUP(H970,Cover!A$48:C$51,2,0)))</f>
        <v>0.5</v>
      </c>
      <c r="N970" s="119" t="str">
        <f t="shared" si="32"/>
        <v>ID.GV</v>
      </c>
    </row>
    <row r="971" spans="2:14" s="2" customFormat="1" ht="12.75" x14ac:dyDescent="0.25">
      <c r="B971" s="6">
        <v>967</v>
      </c>
      <c r="C971" s="130" t="s">
        <v>1602</v>
      </c>
      <c r="D971" s="14"/>
      <c r="E971" s="148"/>
      <c r="F971" s="13" t="s">
        <v>1610</v>
      </c>
      <c r="G971" s="14" t="s">
        <v>9</v>
      </c>
      <c r="H971" s="130" t="s">
        <v>23</v>
      </c>
      <c r="I971" s="130">
        <v>3</v>
      </c>
      <c r="J971" s="148" t="str">
        <f>IF(I971=0,"",(VLOOKUP(I971,Cover!B$56:C$60,2,0)))</f>
        <v>Intermediate</v>
      </c>
      <c r="K971" s="15"/>
      <c r="L971" s="16"/>
      <c r="M971" s="121">
        <f>IF(J971="","",(VLOOKUP(H971,Cover!A$48:C$51,2,0)))</f>
        <v>0.5</v>
      </c>
      <c r="N971" s="119" t="str">
        <f t="shared" si="32"/>
        <v>ID.GV</v>
      </c>
    </row>
    <row r="972" spans="2:14" s="2" customFormat="1" ht="12.75" x14ac:dyDescent="0.25">
      <c r="B972" s="6">
        <v>968</v>
      </c>
      <c r="C972" s="130" t="s">
        <v>1602</v>
      </c>
      <c r="D972" s="14"/>
      <c r="E972" s="148"/>
      <c r="F972" s="13" t="s">
        <v>1611</v>
      </c>
      <c r="G972" s="14" t="s">
        <v>9</v>
      </c>
      <c r="H972" s="130" t="s">
        <v>23</v>
      </c>
      <c r="I972" s="130">
        <v>3</v>
      </c>
      <c r="J972" s="148" t="str">
        <f>IF(I972=0,"",(VLOOKUP(I972,Cover!B$56:C$60,2,0)))</f>
        <v>Intermediate</v>
      </c>
      <c r="K972" s="15"/>
      <c r="L972" s="16"/>
      <c r="M972" s="121">
        <f>IF(J972="","",(VLOOKUP(H972,Cover!A$48:C$51,2,0)))</f>
        <v>0.5</v>
      </c>
      <c r="N972" s="119" t="str">
        <f t="shared" si="32"/>
        <v>ID.GV</v>
      </c>
    </row>
    <row r="973" spans="2:14" s="2" customFormat="1" ht="12.75" x14ac:dyDescent="0.25">
      <c r="B973" s="6">
        <v>969</v>
      </c>
      <c r="C973" s="130" t="s">
        <v>1602</v>
      </c>
      <c r="D973" s="14"/>
      <c r="E973" s="148"/>
      <c r="F973" s="13" t="s">
        <v>1612</v>
      </c>
      <c r="G973" s="14" t="s">
        <v>9</v>
      </c>
      <c r="H973" s="130" t="s">
        <v>23</v>
      </c>
      <c r="I973" s="130">
        <v>3</v>
      </c>
      <c r="J973" s="148" t="str">
        <f>IF(I973=0,"",(VLOOKUP(I973,Cover!B$56:C$60,2,0)))</f>
        <v>Intermediate</v>
      </c>
      <c r="K973" s="15"/>
      <c r="L973" s="16"/>
      <c r="M973" s="121">
        <f>IF(J973="","",(VLOOKUP(H973,Cover!A$48:C$51,2,0)))</f>
        <v>0.5</v>
      </c>
      <c r="N973" s="119" t="str">
        <f t="shared" si="32"/>
        <v>ID.GV</v>
      </c>
    </row>
    <row r="974" spans="2:14" s="2" customFormat="1" ht="12.75" x14ac:dyDescent="0.25">
      <c r="B974" s="6">
        <v>970</v>
      </c>
      <c r="C974" s="130" t="s">
        <v>1602</v>
      </c>
      <c r="D974" s="14"/>
      <c r="E974" s="148"/>
      <c r="F974" s="13" t="s">
        <v>1613</v>
      </c>
      <c r="G974" s="14" t="s">
        <v>9</v>
      </c>
      <c r="H974" s="130" t="s">
        <v>23</v>
      </c>
      <c r="I974" s="130">
        <v>3</v>
      </c>
      <c r="J974" s="148" t="str">
        <f>IF(I974=0,"",(VLOOKUP(I974,Cover!B$56:C$60,2,0)))</f>
        <v>Intermediate</v>
      </c>
      <c r="K974" s="15"/>
      <c r="L974" s="16"/>
      <c r="M974" s="121">
        <f>IF(J974="","",(VLOOKUP(H974,Cover!A$48:C$51,2,0)))</f>
        <v>0.5</v>
      </c>
      <c r="N974" s="119" t="str">
        <f t="shared" si="32"/>
        <v>ID.GV</v>
      </c>
    </row>
    <row r="975" spans="2:14" s="2" customFormat="1" ht="12.75" x14ac:dyDescent="0.25">
      <c r="B975" s="6">
        <v>971</v>
      </c>
      <c r="C975" s="130" t="s">
        <v>1602</v>
      </c>
      <c r="D975" s="14"/>
      <c r="E975" s="148"/>
      <c r="F975" s="13" t="s">
        <v>1614</v>
      </c>
      <c r="G975" s="14" t="s">
        <v>9</v>
      </c>
      <c r="H975" s="130" t="s">
        <v>23</v>
      </c>
      <c r="I975" s="130">
        <v>3</v>
      </c>
      <c r="J975" s="148" t="str">
        <f>IF(I975=0,"",(VLOOKUP(I975,Cover!B$56:C$60,2,0)))</f>
        <v>Intermediate</v>
      </c>
      <c r="K975" s="15"/>
      <c r="L975" s="16"/>
      <c r="M975" s="121">
        <f>IF(J975="","",(VLOOKUP(H975,Cover!A$48:C$51,2,0)))</f>
        <v>0.5</v>
      </c>
      <c r="N975" s="119" t="str">
        <f t="shared" si="32"/>
        <v>ID.GV</v>
      </c>
    </row>
    <row r="976" spans="2:14" s="2" customFormat="1" ht="12.75" x14ac:dyDescent="0.25">
      <c r="B976" s="6">
        <v>972</v>
      </c>
      <c r="C976" s="130" t="s">
        <v>1602</v>
      </c>
      <c r="D976" s="14"/>
      <c r="E976" s="148"/>
      <c r="F976" s="13" t="s">
        <v>1615</v>
      </c>
      <c r="G976" s="14" t="s">
        <v>9</v>
      </c>
      <c r="H976" s="130" t="s">
        <v>23</v>
      </c>
      <c r="I976" s="130">
        <v>3</v>
      </c>
      <c r="J976" s="148" t="str">
        <f>IF(I976=0,"",(VLOOKUP(I976,Cover!B$56:C$60,2,0)))</f>
        <v>Intermediate</v>
      </c>
      <c r="K976" s="15"/>
      <c r="L976" s="16"/>
      <c r="M976" s="121">
        <f>IF(J976="","",(VLOOKUP(H976,Cover!A$48:C$51,2,0)))</f>
        <v>0.5</v>
      </c>
      <c r="N976" s="119" t="str">
        <f t="shared" si="32"/>
        <v>ID.GV</v>
      </c>
    </row>
    <row r="977" spans="2:14" s="2" customFormat="1" ht="12.75" x14ac:dyDescent="0.25">
      <c r="B977" s="6">
        <v>973</v>
      </c>
      <c r="C977" s="130" t="s">
        <v>1602</v>
      </c>
      <c r="D977" s="14"/>
      <c r="E977" s="148"/>
      <c r="F977" s="13" t="s">
        <v>1616</v>
      </c>
      <c r="G977" s="14" t="s">
        <v>9</v>
      </c>
      <c r="H977" s="130" t="s">
        <v>23</v>
      </c>
      <c r="I977" s="130">
        <v>3</v>
      </c>
      <c r="J977" s="148" t="str">
        <f>IF(I977=0,"",(VLOOKUP(I977,Cover!B$56:C$60,2,0)))</f>
        <v>Intermediate</v>
      </c>
      <c r="K977" s="15"/>
      <c r="L977" s="16"/>
      <c r="M977" s="121">
        <f>IF(J977="","",(VLOOKUP(H977,Cover!A$48:C$51,2,0)))</f>
        <v>0.5</v>
      </c>
      <c r="N977" s="119" t="str">
        <f t="shared" si="32"/>
        <v>ID.GV</v>
      </c>
    </row>
    <row r="978" spans="2:14" s="2" customFormat="1" ht="12.75" x14ac:dyDescent="0.25">
      <c r="B978" s="6">
        <v>974</v>
      </c>
      <c r="C978" s="130" t="s">
        <v>1602</v>
      </c>
      <c r="D978" s="14"/>
      <c r="E978" s="148"/>
      <c r="F978" s="13" t="s">
        <v>1617</v>
      </c>
      <c r="G978" s="14" t="s">
        <v>9</v>
      </c>
      <c r="H978" s="130" t="s">
        <v>23</v>
      </c>
      <c r="I978" s="130">
        <v>3</v>
      </c>
      <c r="J978" s="148" t="str">
        <f>IF(I978=0,"",(VLOOKUP(I978,Cover!B$56:C$60,2,0)))</f>
        <v>Intermediate</v>
      </c>
      <c r="K978" s="15"/>
      <c r="L978" s="16"/>
      <c r="M978" s="121">
        <f>IF(J978="","",(VLOOKUP(H978,Cover!A$48:C$51,2,0)))</f>
        <v>0.5</v>
      </c>
      <c r="N978" s="119" t="str">
        <f t="shared" si="32"/>
        <v>ID.GV</v>
      </c>
    </row>
    <row r="979" spans="2:14" s="2" customFormat="1" ht="12.75" x14ac:dyDescent="0.25">
      <c r="B979" s="6">
        <v>975</v>
      </c>
      <c r="C979" s="130" t="s">
        <v>1602</v>
      </c>
      <c r="D979" s="14"/>
      <c r="E979" s="148"/>
      <c r="F979" s="13" t="s">
        <v>1618</v>
      </c>
      <c r="G979" s="14" t="s">
        <v>9</v>
      </c>
      <c r="H979" s="130" t="s">
        <v>23</v>
      </c>
      <c r="I979" s="130">
        <v>3</v>
      </c>
      <c r="J979" s="148" t="str">
        <f>IF(I979=0,"",(VLOOKUP(I979,Cover!B$56:C$60,2,0)))</f>
        <v>Intermediate</v>
      </c>
      <c r="K979" s="15"/>
      <c r="L979" s="16"/>
      <c r="M979" s="121">
        <f>IF(J979="","",(VLOOKUP(H979,Cover!A$48:C$51,2,0)))</f>
        <v>0.5</v>
      </c>
      <c r="N979" s="119" t="str">
        <f t="shared" si="32"/>
        <v>ID.GV</v>
      </c>
    </row>
    <row r="980" spans="2:14" s="2" customFormat="1" ht="25.5" x14ac:dyDescent="0.25">
      <c r="B980" s="6">
        <v>976</v>
      </c>
      <c r="C980" s="130" t="s">
        <v>1602</v>
      </c>
      <c r="D980" s="14"/>
      <c r="E980" s="148"/>
      <c r="F980" s="13" t="s">
        <v>719</v>
      </c>
      <c r="G980" s="14" t="s">
        <v>9</v>
      </c>
      <c r="H980" s="130" t="s">
        <v>23</v>
      </c>
      <c r="I980" s="130">
        <v>3</v>
      </c>
      <c r="J980" s="148" t="str">
        <f>IF(I980=0,"",(VLOOKUP(I980,Cover!B$56:C$60,2,0)))</f>
        <v>Intermediate</v>
      </c>
      <c r="K980" s="15"/>
      <c r="L980" s="16"/>
      <c r="M980" s="121">
        <f>IF(J980="","",(VLOOKUP(H980,Cover!A$48:C$51,2,0)))</f>
        <v>0.5</v>
      </c>
      <c r="N980" s="119" t="str">
        <f t="shared" si="32"/>
        <v>ID.GV</v>
      </c>
    </row>
    <row r="981" spans="2:14" s="2" customFormat="1" ht="25.5" x14ac:dyDescent="0.25">
      <c r="B981" s="6">
        <v>977</v>
      </c>
      <c r="C981" s="130" t="s">
        <v>1602</v>
      </c>
      <c r="D981" s="14"/>
      <c r="E981" s="148"/>
      <c r="F981" s="13" t="s">
        <v>720</v>
      </c>
      <c r="G981" s="14" t="s">
        <v>9</v>
      </c>
      <c r="H981" s="130" t="s">
        <v>23</v>
      </c>
      <c r="I981" s="130">
        <v>3</v>
      </c>
      <c r="J981" s="148" t="str">
        <f>IF(I981=0,"",(VLOOKUP(I981,Cover!B$56:C$60,2,0)))</f>
        <v>Intermediate</v>
      </c>
      <c r="K981" s="15"/>
      <c r="L981" s="16"/>
      <c r="M981" s="121">
        <f>IF(J981="","",(VLOOKUP(H981,Cover!A$48:C$51,2,0)))</f>
        <v>0.5</v>
      </c>
      <c r="N981" s="119" t="str">
        <f t="shared" si="32"/>
        <v>ID.GV</v>
      </c>
    </row>
    <row r="982" spans="2:14" s="2" customFormat="1" ht="25.5" x14ac:dyDescent="0.25">
      <c r="B982" s="6">
        <v>978</v>
      </c>
      <c r="C982" s="130" t="s">
        <v>1619</v>
      </c>
      <c r="D982" s="14"/>
      <c r="E982" s="148"/>
      <c r="F982" s="13" t="s">
        <v>722</v>
      </c>
      <c r="G982" s="14" t="s">
        <v>9</v>
      </c>
      <c r="H982" s="130" t="s">
        <v>23</v>
      </c>
      <c r="I982" s="130">
        <v>3</v>
      </c>
      <c r="J982" s="148" t="str">
        <f>IF(I982=0,"",(VLOOKUP(I982,Cover!B$56:C$60,2,0)))</f>
        <v>Intermediate</v>
      </c>
      <c r="K982" s="15"/>
      <c r="L982" s="16"/>
      <c r="M982" s="121">
        <f>IF(J982="","",(VLOOKUP(H982,Cover!A$48:C$51,2,0)))</f>
        <v>0.5</v>
      </c>
      <c r="N982" s="119" t="str">
        <f t="shared" si="32"/>
        <v>ID.GV</v>
      </c>
    </row>
    <row r="983" spans="2:14" s="2" customFormat="1" ht="38.25" x14ac:dyDescent="0.25">
      <c r="B983" s="6">
        <v>979</v>
      </c>
      <c r="C983" s="130" t="s">
        <v>1619</v>
      </c>
      <c r="D983" s="14"/>
      <c r="E983" s="148"/>
      <c r="F983" s="13" t="s">
        <v>1620</v>
      </c>
      <c r="G983" s="14" t="s">
        <v>9</v>
      </c>
      <c r="H983" s="130" t="s">
        <v>23</v>
      </c>
      <c r="I983" s="130">
        <v>3</v>
      </c>
      <c r="J983" s="148" t="str">
        <f>IF(I983=0,"",(VLOOKUP(I983,Cover!B$56:C$60,2,0)))</f>
        <v>Intermediate</v>
      </c>
      <c r="K983" s="15"/>
      <c r="L983" s="16"/>
      <c r="M983" s="121">
        <f>IF(J983="","",(VLOOKUP(H983,Cover!A$48:C$51,2,0)))</f>
        <v>0.5</v>
      </c>
      <c r="N983" s="119" t="str">
        <f t="shared" si="32"/>
        <v>ID.GV</v>
      </c>
    </row>
    <row r="984" spans="2:14" s="2" customFormat="1" ht="25.5" x14ac:dyDescent="0.25">
      <c r="B984" s="6">
        <v>980</v>
      </c>
      <c r="C984" s="130" t="s">
        <v>1619</v>
      </c>
      <c r="D984" s="14"/>
      <c r="E984" s="148"/>
      <c r="F984" s="13" t="s">
        <v>724</v>
      </c>
      <c r="G984" s="14" t="s">
        <v>9</v>
      </c>
      <c r="H984" s="130" t="s">
        <v>23</v>
      </c>
      <c r="I984" s="130">
        <v>3</v>
      </c>
      <c r="J984" s="148" t="str">
        <f>IF(I984=0,"",(VLOOKUP(I984,Cover!B$56:C$60,2,0)))</f>
        <v>Intermediate</v>
      </c>
      <c r="K984" s="15"/>
      <c r="L984" s="16"/>
      <c r="M984" s="121">
        <f>IF(J984="","",(VLOOKUP(H984,Cover!A$48:C$51,2,0)))</f>
        <v>0.5</v>
      </c>
      <c r="N984" s="119" t="str">
        <f t="shared" si="32"/>
        <v>ID.GV</v>
      </c>
    </row>
    <row r="985" spans="2:14" s="2" customFormat="1" ht="12.75" x14ac:dyDescent="0.25">
      <c r="B985" s="6">
        <v>981</v>
      </c>
      <c r="C985" s="130" t="s">
        <v>1619</v>
      </c>
      <c r="D985" s="14"/>
      <c r="E985" s="148"/>
      <c r="F985" s="13" t="s">
        <v>725</v>
      </c>
      <c r="G985" s="14" t="s">
        <v>9</v>
      </c>
      <c r="H985" s="130" t="s">
        <v>23</v>
      </c>
      <c r="I985" s="130">
        <v>3</v>
      </c>
      <c r="J985" s="148" t="str">
        <f>IF(I985=0,"",(VLOOKUP(I985,Cover!B$56:C$60,2,0)))</f>
        <v>Intermediate</v>
      </c>
      <c r="K985" s="15"/>
      <c r="L985" s="16"/>
      <c r="M985" s="121">
        <f>IF(J985="","",(VLOOKUP(H985,Cover!A$48:C$51,2,0)))</f>
        <v>0.5</v>
      </c>
      <c r="N985" s="119" t="str">
        <f t="shared" si="32"/>
        <v>ID.GV</v>
      </c>
    </row>
    <row r="986" spans="2:14" s="2" customFormat="1" ht="12.75" x14ac:dyDescent="0.25">
      <c r="B986" s="6">
        <v>982</v>
      </c>
      <c r="C986" s="130" t="s">
        <v>1619</v>
      </c>
      <c r="D986" s="14"/>
      <c r="E986" s="148"/>
      <c r="F986" s="13" t="s">
        <v>1621</v>
      </c>
      <c r="G986" s="14" t="s">
        <v>9</v>
      </c>
      <c r="H986" s="130" t="s">
        <v>23</v>
      </c>
      <c r="I986" s="130">
        <v>3</v>
      </c>
      <c r="J986" s="148" t="str">
        <f>IF(I986=0,"",(VLOOKUP(I986,Cover!B$56:C$60,2,0)))</f>
        <v>Intermediate</v>
      </c>
      <c r="K986" s="15"/>
      <c r="L986" s="16"/>
      <c r="M986" s="121">
        <f>IF(J986="","",(VLOOKUP(H986,Cover!A$48:C$51,2,0)))</f>
        <v>0.5</v>
      </c>
      <c r="N986" s="119" t="str">
        <f t="shared" si="32"/>
        <v>ID.GV</v>
      </c>
    </row>
    <row r="987" spans="2:14" s="2" customFormat="1" ht="25.5" x14ac:dyDescent="0.25">
      <c r="B987" s="6">
        <v>983</v>
      </c>
      <c r="C987" s="130" t="s">
        <v>1619</v>
      </c>
      <c r="D987" s="14"/>
      <c r="E987" s="148"/>
      <c r="F987" s="13" t="s">
        <v>726</v>
      </c>
      <c r="G987" s="14" t="s">
        <v>9</v>
      </c>
      <c r="H987" s="130" t="s">
        <v>23</v>
      </c>
      <c r="I987" s="130">
        <v>3</v>
      </c>
      <c r="J987" s="148" t="str">
        <f>IF(I987=0,"",(VLOOKUP(I987,Cover!B$56:C$60,2,0)))</f>
        <v>Intermediate</v>
      </c>
      <c r="K987" s="15"/>
      <c r="L987" s="16"/>
      <c r="M987" s="121">
        <f>IF(J987="","",(VLOOKUP(H987,Cover!A$48:C$51,2,0)))</f>
        <v>0.5</v>
      </c>
      <c r="N987" s="119" t="str">
        <f t="shared" si="32"/>
        <v>ID.GV</v>
      </c>
    </row>
    <row r="988" spans="2:14" s="2" customFormat="1" ht="25.5" x14ac:dyDescent="0.25">
      <c r="B988" s="6">
        <v>984</v>
      </c>
      <c r="C988" s="130" t="s">
        <v>1619</v>
      </c>
      <c r="D988" s="14"/>
      <c r="E988" s="148"/>
      <c r="F988" s="13" t="s">
        <v>728</v>
      </c>
      <c r="G988" s="14" t="s">
        <v>9</v>
      </c>
      <c r="H988" s="130" t="s">
        <v>23</v>
      </c>
      <c r="I988" s="130">
        <v>3</v>
      </c>
      <c r="J988" s="148" t="str">
        <f>IF(I988=0,"",(VLOOKUP(I988,Cover!B$56:C$60,2,0)))</f>
        <v>Intermediate</v>
      </c>
      <c r="K988" s="15"/>
      <c r="L988" s="16"/>
      <c r="M988" s="121">
        <f>IF(J988="","",(VLOOKUP(H988,Cover!A$48:C$51,2,0)))</f>
        <v>0.5</v>
      </c>
      <c r="N988" s="119" t="str">
        <f t="shared" si="32"/>
        <v>ID.GV</v>
      </c>
    </row>
    <row r="989" spans="2:14" s="2" customFormat="1" ht="38.25" x14ac:dyDescent="0.25">
      <c r="B989" s="6">
        <v>985</v>
      </c>
      <c r="C989" s="130" t="s">
        <v>1622</v>
      </c>
      <c r="D989" s="14"/>
      <c r="E989" s="148"/>
      <c r="F989" s="13" t="s">
        <v>730</v>
      </c>
      <c r="G989" s="14" t="s">
        <v>37</v>
      </c>
      <c r="H989" s="130" t="s">
        <v>23</v>
      </c>
      <c r="I989" s="130">
        <v>3</v>
      </c>
      <c r="J989" s="148" t="str">
        <f>IF(I989=0,"",(VLOOKUP(I989,Cover!B$56:C$60,2,0)))</f>
        <v>Intermediate</v>
      </c>
      <c r="K989" s="15"/>
      <c r="L989" s="16"/>
      <c r="M989" s="121">
        <f>IF(J989="","",(VLOOKUP(H989,Cover!A$48:C$51,2,0)))</f>
        <v>0.5</v>
      </c>
      <c r="N989" s="119" t="str">
        <f t="shared" si="32"/>
        <v>DE.CM</v>
      </c>
    </row>
    <row r="990" spans="2:14" s="2" customFormat="1" ht="25.5" x14ac:dyDescent="0.25">
      <c r="B990" s="6">
        <v>986</v>
      </c>
      <c r="C990" s="130" t="s">
        <v>1622</v>
      </c>
      <c r="D990" s="14"/>
      <c r="E990" s="148"/>
      <c r="F990" s="13" t="s">
        <v>731</v>
      </c>
      <c r="G990" s="14" t="s">
        <v>37</v>
      </c>
      <c r="H990" s="130" t="s">
        <v>23</v>
      </c>
      <c r="I990" s="130">
        <v>3</v>
      </c>
      <c r="J990" s="148" t="str">
        <f>IF(I990=0,"",(VLOOKUP(I990,Cover!B$56:C$60,2,0)))</f>
        <v>Intermediate</v>
      </c>
      <c r="K990" s="15"/>
      <c r="L990" s="16"/>
      <c r="M990" s="121">
        <f>IF(J990="","",(VLOOKUP(H990,Cover!A$48:C$51,2,0)))</f>
        <v>0.5</v>
      </c>
      <c r="N990" s="119" t="str">
        <f t="shared" si="32"/>
        <v>DE.CM</v>
      </c>
    </row>
    <row r="991" spans="2:14" s="2" customFormat="1" ht="12.75" x14ac:dyDescent="0.25">
      <c r="B991" s="6">
        <v>987</v>
      </c>
      <c r="C991" s="130" t="s">
        <v>1622</v>
      </c>
      <c r="D991" s="14"/>
      <c r="E991" s="148"/>
      <c r="F991" s="13" t="s">
        <v>1623</v>
      </c>
      <c r="G991" s="14" t="s">
        <v>37</v>
      </c>
      <c r="H991" s="130" t="s">
        <v>23</v>
      </c>
      <c r="I991" s="130">
        <v>3</v>
      </c>
      <c r="J991" s="148" t="str">
        <f>IF(I991=0,"",(VLOOKUP(I991,Cover!B$56:C$60,2,0)))</f>
        <v>Intermediate</v>
      </c>
      <c r="K991" s="15"/>
      <c r="L991" s="16"/>
      <c r="M991" s="121">
        <f>IF(J991="","",(VLOOKUP(H991,Cover!A$48:C$51,2,0)))</f>
        <v>0.5</v>
      </c>
      <c r="N991" s="119" t="str">
        <f t="shared" si="32"/>
        <v>DE.CM</v>
      </c>
    </row>
    <row r="992" spans="2:14" s="2" customFormat="1" ht="25.5" x14ac:dyDescent="0.25">
      <c r="B992" s="6">
        <v>988</v>
      </c>
      <c r="C992" s="130" t="s">
        <v>1622</v>
      </c>
      <c r="D992" s="14"/>
      <c r="E992" s="148"/>
      <c r="F992" s="13" t="s">
        <v>1624</v>
      </c>
      <c r="G992" s="14" t="s">
        <v>37</v>
      </c>
      <c r="H992" s="130" t="s">
        <v>23</v>
      </c>
      <c r="I992" s="130">
        <v>3</v>
      </c>
      <c r="J992" s="148" t="str">
        <f>IF(I992=0,"",(VLOOKUP(I992,Cover!B$56:C$60,2,0)))</f>
        <v>Intermediate</v>
      </c>
      <c r="K992" s="15"/>
      <c r="L992" s="16"/>
      <c r="M992" s="121">
        <f>IF(J992="","",(VLOOKUP(H992,Cover!A$48:C$51,2,0)))</f>
        <v>0.5</v>
      </c>
      <c r="N992" s="119" t="str">
        <f t="shared" si="32"/>
        <v>DE.CM</v>
      </c>
    </row>
    <row r="993" spans="2:14" s="2" customFormat="1" ht="25.5" x14ac:dyDescent="0.25">
      <c r="B993" s="6">
        <v>989</v>
      </c>
      <c r="C993" s="130" t="s">
        <v>1622</v>
      </c>
      <c r="D993" s="14"/>
      <c r="E993" s="148"/>
      <c r="F993" s="13" t="s">
        <v>1625</v>
      </c>
      <c r="G993" s="14" t="s">
        <v>37</v>
      </c>
      <c r="H993" s="130" t="s">
        <v>23</v>
      </c>
      <c r="I993" s="130">
        <v>3</v>
      </c>
      <c r="J993" s="148" t="str">
        <f>IF(I993=0,"",(VLOOKUP(I993,Cover!B$56:C$60,2,0)))</f>
        <v>Intermediate</v>
      </c>
      <c r="K993" s="15"/>
      <c r="L993" s="16"/>
      <c r="M993" s="121">
        <f>IF(J993="","",(VLOOKUP(H993,Cover!A$48:C$51,2,0)))</f>
        <v>0.5</v>
      </c>
      <c r="N993" s="119" t="str">
        <f t="shared" si="32"/>
        <v>DE.CM</v>
      </c>
    </row>
    <row r="994" spans="2:14" s="2" customFormat="1" ht="12.75" x14ac:dyDescent="0.25">
      <c r="B994" s="6">
        <v>990</v>
      </c>
      <c r="C994" s="130" t="s">
        <v>1622</v>
      </c>
      <c r="D994" s="14"/>
      <c r="E994" s="148"/>
      <c r="F994" s="13" t="s">
        <v>1626</v>
      </c>
      <c r="G994" s="14" t="s">
        <v>37</v>
      </c>
      <c r="H994" s="130" t="s">
        <v>23</v>
      </c>
      <c r="I994" s="130">
        <v>3</v>
      </c>
      <c r="J994" s="148" t="str">
        <f>IF(I994=0,"",(VLOOKUP(I994,Cover!B$56:C$60,2,0)))</f>
        <v>Intermediate</v>
      </c>
      <c r="K994" s="15"/>
      <c r="L994" s="16"/>
      <c r="M994" s="121">
        <f>IF(J994="","",(VLOOKUP(H994,Cover!A$48:C$51,2,0)))</f>
        <v>0.5</v>
      </c>
      <c r="N994" s="119" t="str">
        <f t="shared" si="32"/>
        <v>DE.CM</v>
      </c>
    </row>
    <row r="995" spans="2:14" s="2" customFormat="1" ht="25.5" x14ac:dyDescent="0.25">
      <c r="B995" s="6">
        <v>991</v>
      </c>
      <c r="C995" s="130" t="s">
        <v>1622</v>
      </c>
      <c r="D995" s="14"/>
      <c r="E995" s="148"/>
      <c r="F995" s="13" t="s">
        <v>1627</v>
      </c>
      <c r="G995" s="14" t="s">
        <v>37</v>
      </c>
      <c r="H995" s="130" t="s">
        <v>23</v>
      </c>
      <c r="I995" s="130">
        <v>3</v>
      </c>
      <c r="J995" s="148" t="str">
        <f>IF(I995=0,"",(VLOOKUP(I995,Cover!B$56:C$60,2,0)))</f>
        <v>Intermediate</v>
      </c>
      <c r="K995" s="15"/>
      <c r="L995" s="16"/>
      <c r="M995" s="121">
        <f>IF(J995="","",(VLOOKUP(H995,Cover!A$48:C$51,2,0)))</f>
        <v>0.5</v>
      </c>
      <c r="N995" s="119" t="str">
        <f t="shared" si="32"/>
        <v>DE.CM</v>
      </c>
    </row>
    <row r="996" spans="2:14" s="2" customFormat="1" ht="25.5" x14ac:dyDescent="0.25">
      <c r="B996" s="6">
        <v>992</v>
      </c>
      <c r="C996" s="130" t="s">
        <v>1622</v>
      </c>
      <c r="D996" s="14"/>
      <c r="E996" s="148"/>
      <c r="F996" s="13" t="s">
        <v>733</v>
      </c>
      <c r="G996" s="14" t="s">
        <v>37</v>
      </c>
      <c r="H996" s="130" t="s">
        <v>23</v>
      </c>
      <c r="I996" s="130">
        <v>3</v>
      </c>
      <c r="J996" s="148" t="str">
        <f>IF(I996=0,"",(VLOOKUP(I996,Cover!B$56:C$60,2,0)))</f>
        <v>Intermediate</v>
      </c>
      <c r="K996" s="15"/>
      <c r="L996" s="16"/>
      <c r="M996" s="121">
        <f>IF(J996="","",(VLOOKUP(H996,Cover!A$48:C$51,2,0)))</f>
        <v>0.5</v>
      </c>
      <c r="N996" s="119" t="str">
        <f t="shared" si="32"/>
        <v>DE.CM</v>
      </c>
    </row>
    <row r="997" spans="2:14" s="2" customFormat="1" ht="12.75" x14ac:dyDescent="0.25">
      <c r="B997" s="6">
        <v>993</v>
      </c>
      <c r="C997" s="130" t="s">
        <v>1622</v>
      </c>
      <c r="D997" s="14"/>
      <c r="E997" s="148"/>
      <c r="F997" s="13" t="s">
        <v>734</v>
      </c>
      <c r="G997" s="14" t="s">
        <v>37</v>
      </c>
      <c r="H997" s="130" t="s">
        <v>23</v>
      </c>
      <c r="I997" s="130">
        <v>3</v>
      </c>
      <c r="J997" s="148" t="str">
        <f>IF(I997=0,"",(VLOOKUP(I997,Cover!B$56:C$60,2,0)))</f>
        <v>Intermediate</v>
      </c>
      <c r="K997" s="15"/>
      <c r="L997" s="16"/>
      <c r="M997" s="121">
        <f>IF(J997="","",(VLOOKUP(H997,Cover!A$48:C$51,2,0)))</f>
        <v>0.5</v>
      </c>
      <c r="N997" s="119" t="str">
        <f t="shared" si="32"/>
        <v>DE.CM</v>
      </c>
    </row>
    <row r="998" spans="2:14" s="2" customFormat="1" ht="12.75" x14ac:dyDescent="0.25">
      <c r="B998" s="6">
        <v>994</v>
      </c>
      <c r="C998" s="130" t="s">
        <v>1622</v>
      </c>
      <c r="D998" s="14"/>
      <c r="E998" s="148"/>
      <c r="F998" s="13" t="s">
        <v>1628</v>
      </c>
      <c r="G998" s="14" t="s">
        <v>37</v>
      </c>
      <c r="H998" s="130" t="s">
        <v>23</v>
      </c>
      <c r="I998" s="130">
        <v>3</v>
      </c>
      <c r="J998" s="148" t="str">
        <f>IF(I998=0,"",(VLOOKUP(I998,Cover!B$56:C$60,2,0)))</f>
        <v>Intermediate</v>
      </c>
      <c r="K998" s="15"/>
      <c r="L998" s="16"/>
      <c r="M998" s="121">
        <f>IF(J998="","",(VLOOKUP(H998,Cover!A$48:C$51,2,0)))</f>
        <v>0.5</v>
      </c>
      <c r="N998" s="119" t="str">
        <f t="shared" ref="N998:N1061" si="33">IF(H998="Not_Applicable","",G998)</f>
        <v>DE.CM</v>
      </c>
    </row>
    <row r="999" spans="2:14" s="2" customFormat="1" ht="12.75" x14ac:dyDescent="0.25">
      <c r="B999" s="6">
        <v>995</v>
      </c>
      <c r="C999" s="130" t="s">
        <v>1622</v>
      </c>
      <c r="D999" s="14"/>
      <c r="E999" s="148"/>
      <c r="F999" s="13" t="s">
        <v>735</v>
      </c>
      <c r="G999" s="14" t="s">
        <v>37</v>
      </c>
      <c r="H999" s="130" t="s">
        <v>23</v>
      </c>
      <c r="I999" s="130">
        <v>3</v>
      </c>
      <c r="J999" s="148" t="str">
        <f>IF(I999=0,"",(VLOOKUP(I999,Cover!B$56:C$60,2,0)))</f>
        <v>Intermediate</v>
      </c>
      <c r="K999" s="15"/>
      <c r="L999" s="16"/>
      <c r="M999" s="121">
        <f>IF(J999="","",(VLOOKUP(H999,Cover!A$48:C$51,2,0)))</f>
        <v>0.5</v>
      </c>
      <c r="N999" s="119" t="str">
        <f t="shared" si="33"/>
        <v>DE.CM</v>
      </c>
    </row>
    <row r="1000" spans="2:14" s="2" customFormat="1" ht="25.5" x14ac:dyDescent="0.25">
      <c r="B1000" s="6">
        <v>996</v>
      </c>
      <c r="C1000" s="130" t="s">
        <v>1622</v>
      </c>
      <c r="D1000" s="14"/>
      <c r="E1000" s="148"/>
      <c r="F1000" s="13" t="s">
        <v>1629</v>
      </c>
      <c r="G1000" s="14" t="s">
        <v>37</v>
      </c>
      <c r="H1000" s="130" t="s">
        <v>23</v>
      </c>
      <c r="I1000" s="130">
        <v>3</v>
      </c>
      <c r="J1000" s="148" t="str">
        <f>IF(I1000=0,"",(VLOOKUP(I1000,Cover!B$56:C$60,2,0)))</f>
        <v>Intermediate</v>
      </c>
      <c r="K1000" s="15"/>
      <c r="L1000" s="16"/>
      <c r="M1000" s="121">
        <f>IF(J1000="","",(VLOOKUP(H1000,Cover!A$48:C$51,2,0)))</f>
        <v>0.5</v>
      </c>
      <c r="N1000" s="119" t="str">
        <f t="shared" si="33"/>
        <v>DE.CM</v>
      </c>
    </row>
    <row r="1001" spans="2:14" s="2" customFormat="1" ht="25.5" x14ac:dyDescent="0.25">
      <c r="B1001" s="6">
        <v>997</v>
      </c>
      <c r="C1001" s="130" t="s">
        <v>1622</v>
      </c>
      <c r="D1001" s="14"/>
      <c r="E1001" s="148"/>
      <c r="F1001" s="13" t="s">
        <v>1630</v>
      </c>
      <c r="G1001" s="14" t="s">
        <v>37</v>
      </c>
      <c r="H1001" s="130" t="s">
        <v>23</v>
      </c>
      <c r="I1001" s="130">
        <v>3</v>
      </c>
      <c r="J1001" s="148" t="str">
        <f>IF(I1001=0,"",(VLOOKUP(I1001,Cover!B$56:C$60,2,0)))</f>
        <v>Intermediate</v>
      </c>
      <c r="K1001" s="15"/>
      <c r="L1001" s="16"/>
      <c r="M1001" s="121">
        <f>IF(J1001="","",(VLOOKUP(H1001,Cover!A$48:C$51,2,0)))</f>
        <v>0.5</v>
      </c>
      <c r="N1001" s="119" t="str">
        <f t="shared" si="33"/>
        <v>DE.CM</v>
      </c>
    </row>
    <row r="1002" spans="2:14" s="2" customFormat="1" ht="12.75" x14ac:dyDescent="0.25">
      <c r="B1002" s="6">
        <v>998</v>
      </c>
      <c r="C1002" s="130" t="s">
        <v>1622</v>
      </c>
      <c r="D1002" s="14"/>
      <c r="E1002" s="148"/>
      <c r="F1002" s="13" t="s">
        <v>736</v>
      </c>
      <c r="G1002" s="14" t="s">
        <v>32</v>
      </c>
      <c r="H1002" s="130" t="s">
        <v>23</v>
      </c>
      <c r="I1002" s="130">
        <v>3</v>
      </c>
      <c r="J1002" s="148" t="str">
        <f>IF(I1002=0,"",(VLOOKUP(I1002,Cover!B$56:C$60,2,0)))</f>
        <v>Intermediate</v>
      </c>
      <c r="K1002" s="15"/>
      <c r="L1002" s="16"/>
      <c r="M1002" s="121">
        <f>IF(J1002="","",(VLOOKUP(H1002,Cover!A$48:C$51,2,0)))</f>
        <v>0.5</v>
      </c>
      <c r="N1002" s="119" t="str">
        <f t="shared" si="33"/>
        <v>PR.PT</v>
      </c>
    </row>
    <row r="1003" spans="2:14" s="2" customFormat="1" ht="12.75" x14ac:dyDescent="0.25">
      <c r="B1003" s="6">
        <v>999</v>
      </c>
      <c r="C1003" s="130" t="s">
        <v>1622</v>
      </c>
      <c r="D1003" s="14"/>
      <c r="E1003" s="148"/>
      <c r="F1003" s="13" t="s">
        <v>737</v>
      </c>
      <c r="G1003" s="14" t="s">
        <v>32</v>
      </c>
      <c r="H1003" s="130" t="s">
        <v>23</v>
      </c>
      <c r="I1003" s="130">
        <v>3</v>
      </c>
      <c r="J1003" s="148" t="str">
        <f>IF(I1003=0,"",(VLOOKUP(I1003,Cover!B$56:C$60,2,0)))</f>
        <v>Intermediate</v>
      </c>
      <c r="K1003" s="15"/>
      <c r="L1003" s="16"/>
      <c r="M1003" s="121">
        <f>IF(J1003="","",(VLOOKUP(H1003,Cover!A$48:C$51,2,0)))</f>
        <v>0.5</v>
      </c>
      <c r="N1003" s="119" t="str">
        <f t="shared" si="33"/>
        <v>PR.PT</v>
      </c>
    </row>
    <row r="1004" spans="2:14" s="2" customFormat="1" ht="12.75" x14ac:dyDescent="0.25">
      <c r="B1004" s="6">
        <v>1000</v>
      </c>
      <c r="C1004" s="130" t="s">
        <v>1622</v>
      </c>
      <c r="D1004" s="14"/>
      <c r="E1004" s="148"/>
      <c r="F1004" s="13" t="s">
        <v>738</v>
      </c>
      <c r="G1004" s="14" t="s">
        <v>1631</v>
      </c>
      <c r="H1004" s="130" t="s">
        <v>23</v>
      </c>
      <c r="I1004" s="130">
        <v>3</v>
      </c>
      <c r="J1004" s="148" t="str">
        <f>IF(I1004=0,"",(VLOOKUP(I1004,Cover!B$56:C$60,2,0)))</f>
        <v>Intermediate</v>
      </c>
      <c r="K1004" s="15"/>
      <c r="L1004" s="16"/>
      <c r="M1004" s="121">
        <f>IF(J1004="","",(VLOOKUP(H1004,Cover!A$48:C$51,2,0)))</f>
        <v>0.5</v>
      </c>
      <c r="N1004" s="119" t="str">
        <f t="shared" si="33"/>
        <v>PT.PT</v>
      </c>
    </row>
    <row r="1005" spans="2:14" s="2" customFormat="1" ht="12.75" x14ac:dyDescent="0.25">
      <c r="B1005" s="6">
        <v>1001</v>
      </c>
      <c r="C1005" s="130" t="s">
        <v>1622</v>
      </c>
      <c r="D1005" s="14"/>
      <c r="E1005" s="148"/>
      <c r="F1005" s="13" t="s">
        <v>739</v>
      </c>
      <c r="G1005" s="14" t="s">
        <v>32</v>
      </c>
      <c r="H1005" s="130" t="s">
        <v>23</v>
      </c>
      <c r="I1005" s="130">
        <v>3</v>
      </c>
      <c r="J1005" s="148" t="str">
        <f>IF(I1005=0,"",(VLOOKUP(I1005,Cover!B$56:C$60,2,0)))</f>
        <v>Intermediate</v>
      </c>
      <c r="K1005" s="15"/>
      <c r="L1005" s="16"/>
      <c r="M1005" s="121">
        <f>IF(J1005="","",(VLOOKUP(H1005,Cover!A$48:C$51,2,0)))</f>
        <v>0.5</v>
      </c>
      <c r="N1005" s="119" t="str">
        <f t="shared" si="33"/>
        <v>PR.PT</v>
      </c>
    </row>
    <row r="1006" spans="2:14" s="2" customFormat="1" ht="38.25" x14ac:dyDescent="0.25">
      <c r="B1006" s="6">
        <v>1002</v>
      </c>
      <c r="C1006" s="130" t="s">
        <v>1622</v>
      </c>
      <c r="D1006" s="14"/>
      <c r="E1006" s="148"/>
      <c r="F1006" s="13" t="s">
        <v>740</v>
      </c>
      <c r="G1006" s="14" t="s">
        <v>37</v>
      </c>
      <c r="H1006" s="130" t="s">
        <v>23</v>
      </c>
      <c r="I1006" s="130">
        <v>3</v>
      </c>
      <c r="J1006" s="148" t="str">
        <f>IF(I1006=0,"",(VLOOKUP(I1006,Cover!B$56:C$60,2,0)))</f>
        <v>Intermediate</v>
      </c>
      <c r="K1006" s="15"/>
      <c r="L1006" s="16"/>
      <c r="M1006" s="121">
        <f>IF(J1006="","",(VLOOKUP(H1006,Cover!A$48:C$51,2,0)))</f>
        <v>0.5</v>
      </c>
      <c r="N1006" s="119" t="str">
        <f t="shared" si="33"/>
        <v>DE.CM</v>
      </c>
    </row>
    <row r="1007" spans="2:14" s="2" customFormat="1" ht="25.5" x14ac:dyDescent="0.25">
      <c r="B1007" s="6">
        <v>1003</v>
      </c>
      <c r="C1007" s="130" t="s">
        <v>1622</v>
      </c>
      <c r="D1007" s="14"/>
      <c r="E1007" s="148"/>
      <c r="F1007" s="13" t="s">
        <v>1632</v>
      </c>
      <c r="G1007" s="14" t="s">
        <v>37</v>
      </c>
      <c r="H1007" s="130" t="s">
        <v>23</v>
      </c>
      <c r="I1007" s="130">
        <v>3</v>
      </c>
      <c r="J1007" s="148" t="str">
        <f>IF(I1007=0,"",(VLOOKUP(I1007,Cover!B$56:C$60,2,0)))</f>
        <v>Intermediate</v>
      </c>
      <c r="K1007" s="15"/>
      <c r="L1007" s="16"/>
      <c r="M1007" s="121">
        <f>IF(J1007="","",(VLOOKUP(H1007,Cover!A$48:C$51,2,0)))</f>
        <v>0.5</v>
      </c>
      <c r="N1007" s="119" t="str">
        <f t="shared" si="33"/>
        <v>DE.CM</v>
      </c>
    </row>
    <row r="1008" spans="2:14" s="2" customFormat="1" ht="12.75" x14ac:dyDescent="0.25">
      <c r="B1008" s="6">
        <v>1004</v>
      </c>
      <c r="C1008" s="130" t="s">
        <v>1622</v>
      </c>
      <c r="D1008" s="14"/>
      <c r="E1008" s="148"/>
      <c r="F1008" s="13" t="s">
        <v>1633</v>
      </c>
      <c r="G1008" s="14" t="s">
        <v>37</v>
      </c>
      <c r="H1008" s="130" t="s">
        <v>23</v>
      </c>
      <c r="I1008" s="130">
        <v>3</v>
      </c>
      <c r="J1008" s="148" t="str">
        <f>IF(I1008=0,"",(VLOOKUP(I1008,Cover!B$56:C$60,2,0)))</f>
        <v>Intermediate</v>
      </c>
      <c r="K1008" s="15"/>
      <c r="L1008" s="16"/>
      <c r="M1008" s="121">
        <f>IF(J1008="","",(VLOOKUP(H1008,Cover!A$48:C$51,2,0)))</f>
        <v>0.5</v>
      </c>
      <c r="N1008" s="119" t="str">
        <f t="shared" si="33"/>
        <v>DE.CM</v>
      </c>
    </row>
    <row r="1009" spans="2:14" s="2" customFormat="1" ht="12.75" x14ac:dyDescent="0.25">
      <c r="B1009" s="6">
        <v>1005</v>
      </c>
      <c r="C1009" s="130" t="s">
        <v>1622</v>
      </c>
      <c r="D1009" s="14"/>
      <c r="E1009" s="148"/>
      <c r="F1009" s="13" t="s">
        <v>1634</v>
      </c>
      <c r="G1009" s="14" t="s">
        <v>32</v>
      </c>
      <c r="H1009" s="130" t="s">
        <v>23</v>
      </c>
      <c r="I1009" s="130">
        <v>3</v>
      </c>
      <c r="J1009" s="148" t="str">
        <f>IF(I1009=0,"",(VLOOKUP(I1009,Cover!B$56:C$60,2,0)))</f>
        <v>Intermediate</v>
      </c>
      <c r="K1009" s="15"/>
      <c r="L1009" s="16"/>
      <c r="M1009" s="121">
        <f>IF(J1009="","",(VLOOKUP(H1009,Cover!A$48:C$51,2,0)))</f>
        <v>0.5</v>
      </c>
      <c r="N1009" s="119" t="str">
        <f t="shared" si="33"/>
        <v>PR.PT</v>
      </c>
    </row>
    <row r="1010" spans="2:14" s="2" customFormat="1" ht="25.5" x14ac:dyDescent="0.25">
      <c r="B1010" s="6">
        <v>1006</v>
      </c>
      <c r="C1010" s="130" t="s">
        <v>1622</v>
      </c>
      <c r="D1010" s="14"/>
      <c r="E1010" s="148"/>
      <c r="F1010" s="13" t="s">
        <v>1635</v>
      </c>
      <c r="G1010" s="14" t="s">
        <v>37</v>
      </c>
      <c r="H1010" s="130" t="s">
        <v>23</v>
      </c>
      <c r="I1010" s="130">
        <v>3</v>
      </c>
      <c r="J1010" s="148" t="str">
        <f>IF(I1010=0,"",(VLOOKUP(I1010,Cover!B$56:C$60,2,0)))</f>
        <v>Intermediate</v>
      </c>
      <c r="K1010" s="15"/>
      <c r="L1010" s="16"/>
      <c r="M1010" s="121">
        <f>IF(J1010="","",(VLOOKUP(H1010,Cover!A$48:C$51,2,0)))</f>
        <v>0.5</v>
      </c>
      <c r="N1010" s="119" t="str">
        <f t="shared" si="33"/>
        <v>DE.CM</v>
      </c>
    </row>
    <row r="1011" spans="2:14" s="2" customFormat="1" ht="12.75" x14ac:dyDescent="0.25">
      <c r="B1011" s="6">
        <v>1007</v>
      </c>
      <c r="C1011" s="130" t="s">
        <v>1622</v>
      </c>
      <c r="D1011" s="14"/>
      <c r="E1011" s="148"/>
      <c r="F1011" s="13" t="s">
        <v>741</v>
      </c>
      <c r="G1011" s="14" t="s">
        <v>37</v>
      </c>
      <c r="H1011" s="130" t="s">
        <v>23</v>
      </c>
      <c r="I1011" s="130">
        <v>3</v>
      </c>
      <c r="J1011" s="148" t="str">
        <f>IF(I1011=0,"",(VLOOKUP(I1011,Cover!B$56:C$60,2,0)))</f>
        <v>Intermediate</v>
      </c>
      <c r="K1011" s="15"/>
      <c r="L1011" s="16"/>
      <c r="M1011" s="121">
        <f>IF(J1011="","",(VLOOKUP(H1011,Cover!A$48:C$51,2,0)))</f>
        <v>0.5</v>
      </c>
      <c r="N1011" s="119" t="str">
        <f t="shared" si="33"/>
        <v>DE.CM</v>
      </c>
    </row>
    <row r="1012" spans="2:14" s="2" customFormat="1" ht="38.25" x14ac:dyDescent="0.25">
      <c r="B1012" s="6">
        <v>1008</v>
      </c>
      <c r="C1012" s="130" t="s">
        <v>1622</v>
      </c>
      <c r="D1012" s="14"/>
      <c r="E1012" s="148"/>
      <c r="F1012" s="13" t="s">
        <v>1636</v>
      </c>
      <c r="G1012" s="14" t="s">
        <v>37</v>
      </c>
      <c r="H1012" s="130" t="s">
        <v>23</v>
      </c>
      <c r="I1012" s="130">
        <v>3</v>
      </c>
      <c r="J1012" s="148" t="str">
        <f>IF(I1012=0,"",(VLOOKUP(I1012,Cover!B$56:C$60,2,0)))</f>
        <v>Intermediate</v>
      </c>
      <c r="K1012" s="15"/>
      <c r="L1012" s="16"/>
      <c r="M1012" s="121">
        <f>IF(J1012="","",(VLOOKUP(H1012,Cover!A$48:C$51,2,0)))</f>
        <v>0.5</v>
      </c>
      <c r="N1012" s="119" t="str">
        <f t="shared" si="33"/>
        <v>DE.CM</v>
      </c>
    </row>
    <row r="1013" spans="2:14" s="2" customFormat="1" ht="25.5" x14ac:dyDescent="0.25">
      <c r="B1013" s="6">
        <v>1009</v>
      </c>
      <c r="C1013" s="130" t="s">
        <v>1622</v>
      </c>
      <c r="D1013" s="14"/>
      <c r="E1013" s="148"/>
      <c r="F1013" s="13" t="s">
        <v>1637</v>
      </c>
      <c r="G1013" s="14" t="s">
        <v>37</v>
      </c>
      <c r="H1013" s="130" t="s">
        <v>23</v>
      </c>
      <c r="I1013" s="130">
        <v>3</v>
      </c>
      <c r="J1013" s="148" t="str">
        <f>IF(I1013=0,"",(VLOOKUP(I1013,Cover!B$56:C$60,2,0)))</f>
        <v>Intermediate</v>
      </c>
      <c r="K1013" s="15"/>
      <c r="L1013" s="16"/>
      <c r="M1013" s="121">
        <f>IF(J1013="","",(VLOOKUP(H1013,Cover!A$48:C$51,2,0)))</f>
        <v>0.5</v>
      </c>
      <c r="N1013" s="119" t="str">
        <f t="shared" si="33"/>
        <v>DE.CM</v>
      </c>
    </row>
    <row r="1014" spans="2:14" s="2" customFormat="1" ht="12.75" x14ac:dyDescent="0.25">
      <c r="B1014" s="6">
        <v>1010</v>
      </c>
      <c r="C1014" s="130" t="s">
        <v>1622</v>
      </c>
      <c r="D1014" s="14"/>
      <c r="E1014" s="148"/>
      <c r="F1014" s="13" t="s">
        <v>1638</v>
      </c>
      <c r="G1014" s="14" t="s">
        <v>37</v>
      </c>
      <c r="H1014" s="130" t="s">
        <v>23</v>
      </c>
      <c r="I1014" s="130">
        <v>3</v>
      </c>
      <c r="J1014" s="148" t="str">
        <f>IF(I1014=0,"",(VLOOKUP(I1014,Cover!B$56:C$60,2,0)))</f>
        <v>Intermediate</v>
      </c>
      <c r="K1014" s="15"/>
      <c r="L1014" s="16"/>
      <c r="M1014" s="121">
        <f>IF(J1014="","",(VLOOKUP(H1014,Cover!A$48:C$51,2,0)))</f>
        <v>0.5</v>
      </c>
      <c r="N1014" s="119" t="str">
        <f t="shared" si="33"/>
        <v>DE.CM</v>
      </c>
    </row>
    <row r="1015" spans="2:14" s="2" customFormat="1" ht="25.5" x14ac:dyDescent="0.25">
      <c r="B1015" s="6">
        <v>1011</v>
      </c>
      <c r="C1015" s="130" t="s">
        <v>1639</v>
      </c>
      <c r="D1015" s="14"/>
      <c r="E1015" s="148"/>
      <c r="F1015" s="13" t="s">
        <v>1640</v>
      </c>
      <c r="G1015" s="14" t="s">
        <v>35</v>
      </c>
      <c r="H1015" s="130" t="s">
        <v>23</v>
      </c>
      <c r="I1015" s="130">
        <v>3</v>
      </c>
      <c r="J1015" s="148" t="str">
        <f>IF(I1015=0,"",(VLOOKUP(I1015,Cover!B$56:C$60,2,0)))</f>
        <v>Intermediate</v>
      </c>
      <c r="K1015" s="15"/>
      <c r="L1015" s="16"/>
      <c r="M1015" s="121">
        <f>IF(J1015="","",(VLOOKUP(H1015,Cover!A$48:C$51,2,0)))</f>
        <v>0.5</v>
      </c>
      <c r="N1015" s="119" t="str">
        <f t="shared" si="33"/>
        <v>DE.AE</v>
      </c>
    </row>
    <row r="1016" spans="2:14" s="2" customFormat="1" ht="12.75" x14ac:dyDescent="0.25">
      <c r="B1016" s="6">
        <v>1012</v>
      </c>
      <c r="C1016" s="130" t="s">
        <v>1639</v>
      </c>
      <c r="D1016" s="14"/>
      <c r="E1016" s="148"/>
      <c r="F1016" s="13" t="s">
        <v>1641</v>
      </c>
      <c r="G1016" s="14" t="s">
        <v>9</v>
      </c>
      <c r="H1016" s="130" t="s">
        <v>23</v>
      </c>
      <c r="I1016" s="130">
        <v>3</v>
      </c>
      <c r="J1016" s="148" t="str">
        <f>IF(I1016=0,"",(VLOOKUP(I1016,Cover!B$56:C$60,2,0)))</f>
        <v>Intermediate</v>
      </c>
      <c r="K1016" s="15"/>
      <c r="L1016" s="16"/>
      <c r="M1016" s="121">
        <f>IF(J1016="","",(VLOOKUP(H1016,Cover!A$48:C$51,2,0)))</f>
        <v>0.5</v>
      </c>
      <c r="N1016" s="119" t="str">
        <f t="shared" si="33"/>
        <v>ID.GV</v>
      </c>
    </row>
    <row r="1017" spans="2:14" s="2" customFormat="1" ht="12.75" x14ac:dyDescent="0.25">
      <c r="B1017" s="6">
        <v>1013</v>
      </c>
      <c r="C1017" s="130" t="s">
        <v>1639</v>
      </c>
      <c r="D1017" s="14"/>
      <c r="E1017" s="148"/>
      <c r="F1017" s="13" t="s">
        <v>1642</v>
      </c>
      <c r="G1017" s="14" t="s">
        <v>9</v>
      </c>
      <c r="H1017" s="130" t="s">
        <v>23</v>
      </c>
      <c r="I1017" s="130">
        <v>3</v>
      </c>
      <c r="J1017" s="148" t="str">
        <f>IF(I1017=0,"",(VLOOKUP(I1017,Cover!B$56:C$60,2,0)))</f>
        <v>Intermediate</v>
      </c>
      <c r="K1017" s="15"/>
      <c r="L1017" s="16"/>
      <c r="M1017" s="121">
        <f>IF(J1017="","",(VLOOKUP(H1017,Cover!A$48:C$51,2,0)))</f>
        <v>0.5</v>
      </c>
      <c r="N1017" s="119" t="str">
        <f t="shared" si="33"/>
        <v>ID.GV</v>
      </c>
    </row>
    <row r="1018" spans="2:14" s="2" customFormat="1" ht="12.75" x14ac:dyDescent="0.25">
      <c r="B1018" s="6">
        <v>1014</v>
      </c>
      <c r="C1018" s="130" t="s">
        <v>1639</v>
      </c>
      <c r="D1018" s="14"/>
      <c r="E1018" s="148"/>
      <c r="F1018" s="13" t="s">
        <v>1643</v>
      </c>
      <c r="G1018" s="14" t="s">
        <v>9</v>
      </c>
      <c r="H1018" s="130" t="s">
        <v>23</v>
      </c>
      <c r="I1018" s="130">
        <v>3</v>
      </c>
      <c r="J1018" s="148" t="str">
        <f>IF(I1018=0,"",(VLOOKUP(I1018,Cover!B$56:C$60,2,0)))</f>
        <v>Intermediate</v>
      </c>
      <c r="K1018" s="15"/>
      <c r="L1018" s="16"/>
      <c r="M1018" s="121">
        <f>IF(J1018="","",(VLOOKUP(H1018,Cover!A$48:C$51,2,0)))</f>
        <v>0.5</v>
      </c>
      <c r="N1018" s="119" t="str">
        <f t="shared" si="33"/>
        <v>ID.GV</v>
      </c>
    </row>
    <row r="1019" spans="2:14" s="2" customFormat="1" ht="12.75" x14ac:dyDescent="0.25">
      <c r="B1019" s="6">
        <v>1015</v>
      </c>
      <c r="C1019" s="130" t="s">
        <v>1639</v>
      </c>
      <c r="D1019" s="14"/>
      <c r="E1019" s="148"/>
      <c r="F1019" s="13" t="s">
        <v>1644</v>
      </c>
      <c r="G1019" s="14" t="s">
        <v>9</v>
      </c>
      <c r="H1019" s="130" t="s">
        <v>23</v>
      </c>
      <c r="I1019" s="130">
        <v>3</v>
      </c>
      <c r="J1019" s="148" t="str">
        <f>IF(I1019=0,"",(VLOOKUP(I1019,Cover!B$56:C$60,2,0)))</f>
        <v>Intermediate</v>
      </c>
      <c r="K1019" s="15"/>
      <c r="L1019" s="16"/>
      <c r="M1019" s="121">
        <f>IF(J1019="","",(VLOOKUP(H1019,Cover!A$48:C$51,2,0)))</f>
        <v>0.5</v>
      </c>
      <c r="N1019" s="119" t="str">
        <f t="shared" si="33"/>
        <v>ID.GV</v>
      </c>
    </row>
    <row r="1020" spans="2:14" s="2" customFormat="1" ht="12.75" x14ac:dyDescent="0.25">
      <c r="B1020" s="6">
        <v>1016</v>
      </c>
      <c r="C1020" s="130" t="s">
        <v>1639</v>
      </c>
      <c r="D1020" s="14"/>
      <c r="E1020" s="148"/>
      <c r="F1020" s="13" t="s">
        <v>1645</v>
      </c>
      <c r="G1020" s="14" t="s">
        <v>9</v>
      </c>
      <c r="H1020" s="130" t="s">
        <v>23</v>
      </c>
      <c r="I1020" s="130">
        <v>3</v>
      </c>
      <c r="J1020" s="148" t="str">
        <f>IF(I1020=0,"",(VLOOKUP(I1020,Cover!B$56:C$60,2,0)))</f>
        <v>Intermediate</v>
      </c>
      <c r="K1020" s="15"/>
      <c r="L1020" s="16"/>
      <c r="M1020" s="121">
        <f>IF(J1020="","",(VLOOKUP(H1020,Cover!A$48:C$51,2,0)))</f>
        <v>0.5</v>
      </c>
      <c r="N1020" s="119" t="str">
        <f t="shared" si="33"/>
        <v>ID.GV</v>
      </c>
    </row>
    <row r="1021" spans="2:14" s="2" customFormat="1" ht="12.75" x14ac:dyDescent="0.25">
      <c r="B1021" s="6">
        <v>1017</v>
      </c>
      <c r="C1021" s="130" t="s">
        <v>1639</v>
      </c>
      <c r="D1021" s="14"/>
      <c r="E1021" s="148"/>
      <c r="F1021" s="13" t="s">
        <v>1646</v>
      </c>
      <c r="G1021" s="14" t="s">
        <v>9</v>
      </c>
      <c r="H1021" s="130" t="s">
        <v>23</v>
      </c>
      <c r="I1021" s="130">
        <v>3</v>
      </c>
      <c r="J1021" s="148" t="str">
        <f>IF(I1021=0,"",(VLOOKUP(I1021,Cover!B$56:C$60,2,0)))</f>
        <v>Intermediate</v>
      </c>
      <c r="K1021" s="15"/>
      <c r="L1021" s="16"/>
      <c r="M1021" s="121">
        <f>IF(J1021="","",(VLOOKUP(H1021,Cover!A$48:C$51,2,0)))</f>
        <v>0.5</v>
      </c>
      <c r="N1021" s="119" t="str">
        <f t="shared" si="33"/>
        <v>ID.GV</v>
      </c>
    </row>
    <row r="1022" spans="2:14" s="2" customFormat="1" ht="12.75" x14ac:dyDescent="0.25">
      <c r="B1022" s="6">
        <v>1018</v>
      </c>
      <c r="C1022" s="130" t="s">
        <v>1639</v>
      </c>
      <c r="D1022" s="14"/>
      <c r="E1022" s="148"/>
      <c r="F1022" s="13" t="s">
        <v>1647</v>
      </c>
      <c r="G1022" s="14" t="s">
        <v>9</v>
      </c>
      <c r="H1022" s="130" t="s">
        <v>23</v>
      </c>
      <c r="I1022" s="130">
        <v>3</v>
      </c>
      <c r="J1022" s="148" t="str">
        <f>IF(I1022=0,"",(VLOOKUP(I1022,Cover!B$56:C$60,2,0)))</f>
        <v>Intermediate</v>
      </c>
      <c r="K1022" s="15"/>
      <c r="L1022" s="16"/>
      <c r="M1022" s="121">
        <f>IF(J1022="","",(VLOOKUP(H1022,Cover!A$48:C$51,2,0)))</f>
        <v>0.5</v>
      </c>
      <c r="N1022" s="119" t="str">
        <f t="shared" si="33"/>
        <v>ID.GV</v>
      </c>
    </row>
    <row r="1023" spans="2:14" s="2" customFormat="1" ht="12.75" x14ac:dyDescent="0.25">
      <c r="B1023" s="6">
        <v>1019</v>
      </c>
      <c r="C1023" s="130" t="s">
        <v>1639</v>
      </c>
      <c r="D1023" s="14"/>
      <c r="E1023" s="148"/>
      <c r="F1023" s="13" t="s">
        <v>1648</v>
      </c>
      <c r="G1023" s="14" t="s">
        <v>9</v>
      </c>
      <c r="H1023" s="130" t="s">
        <v>23</v>
      </c>
      <c r="I1023" s="130">
        <v>3</v>
      </c>
      <c r="J1023" s="148" t="str">
        <f>IF(I1023=0,"",(VLOOKUP(I1023,Cover!B$56:C$60,2,0)))</f>
        <v>Intermediate</v>
      </c>
      <c r="K1023" s="15"/>
      <c r="L1023" s="16"/>
      <c r="M1023" s="121">
        <f>IF(J1023="","",(VLOOKUP(H1023,Cover!A$48:C$51,2,0)))</f>
        <v>0.5</v>
      </c>
      <c r="N1023" s="119" t="str">
        <f t="shared" si="33"/>
        <v>ID.GV</v>
      </c>
    </row>
    <row r="1024" spans="2:14" s="2" customFormat="1" ht="12.75" x14ac:dyDescent="0.25">
      <c r="B1024" s="6">
        <v>1020</v>
      </c>
      <c r="C1024" s="130" t="s">
        <v>1639</v>
      </c>
      <c r="D1024" s="14"/>
      <c r="E1024" s="148"/>
      <c r="F1024" s="13" t="s">
        <v>1649</v>
      </c>
      <c r="G1024" s="14" t="s">
        <v>9</v>
      </c>
      <c r="H1024" s="130" t="s">
        <v>23</v>
      </c>
      <c r="I1024" s="130">
        <v>3</v>
      </c>
      <c r="J1024" s="148" t="str">
        <f>IF(I1024=0,"",(VLOOKUP(I1024,Cover!B$56:C$60,2,0)))</f>
        <v>Intermediate</v>
      </c>
      <c r="K1024" s="15"/>
      <c r="L1024" s="16"/>
      <c r="M1024" s="121">
        <f>IF(J1024="","",(VLOOKUP(H1024,Cover!A$48:C$51,2,0)))</f>
        <v>0.5</v>
      </c>
      <c r="N1024" s="119" t="str">
        <f t="shared" si="33"/>
        <v>ID.GV</v>
      </c>
    </row>
    <row r="1025" spans="2:14" s="2" customFormat="1" ht="12.75" x14ac:dyDescent="0.25">
      <c r="B1025" s="6">
        <v>1021</v>
      </c>
      <c r="C1025" s="130" t="s">
        <v>1639</v>
      </c>
      <c r="D1025" s="14"/>
      <c r="E1025" s="148"/>
      <c r="F1025" s="13" t="s">
        <v>1650</v>
      </c>
      <c r="G1025" s="14" t="s">
        <v>9</v>
      </c>
      <c r="H1025" s="130" t="s">
        <v>23</v>
      </c>
      <c r="I1025" s="130">
        <v>3</v>
      </c>
      <c r="J1025" s="148" t="str">
        <f>IF(I1025=0,"",(VLOOKUP(I1025,Cover!B$56:C$60,2,0)))</f>
        <v>Intermediate</v>
      </c>
      <c r="K1025" s="15"/>
      <c r="L1025" s="16"/>
      <c r="M1025" s="121">
        <f>IF(J1025="","",(VLOOKUP(H1025,Cover!A$48:C$51,2,0)))</f>
        <v>0.5</v>
      </c>
      <c r="N1025" s="119" t="str">
        <f t="shared" si="33"/>
        <v>ID.GV</v>
      </c>
    </row>
    <row r="1026" spans="2:14" s="2" customFormat="1" ht="12.75" x14ac:dyDescent="0.25">
      <c r="B1026" s="6">
        <v>1022</v>
      </c>
      <c r="C1026" s="130" t="s">
        <v>1639</v>
      </c>
      <c r="D1026" s="14"/>
      <c r="E1026" s="148"/>
      <c r="F1026" s="13" t="s">
        <v>1651</v>
      </c>
      <c r="G1026" s="14" t="s">
        <v>9</v>
      </c>
      <c r="H1026" s="130" t="s">
        <v>23</v>
      </c>
      <c r="I1026" s="130">
        <v>3</v>
      </c>
      <c r="J1026" s="148" t="str">
        <f>IF(I1026=0,"",(VLOOKUP(I1026,Cover!B$56:C$60,2,0)))</f>
        <v>Intermediate</v>
      </c>
      <c r="K1026" s="15"/>
      <c r="L1026" s="16"/>
      <c r="M1026" s="121">
        <f>IF(J1026="","",(VLOOKUP(H1026,Cover!A$48:C$51,2,0)))</f>
        <v>0.5</v>
      </c>
      <c r="N1026" s="119" t="str">
        <f t="shared" si="33"/>
        <v>ID.GV</v>
      </c>
    </row>
    <row r="1027" spans="2:14" s="2" customFormat="1" ht="12.75" x14ac:dyDescent="0.25">
      <c r="B1027" s="6">
        <v>1023</v>
      </c>
      <c r="C1027" s="130" t="s">
        <v>1639</v>
      </c>
      <c r="D1027" s="14"/>
      <c r="E1027" s="148"/>
      <c r="F1027" s="13" t="s">
        <v>1652</v>
      </c>
      <c r="G1027" s="14" t="s">
        <v>9</v>
      </c>
      <c r="H1027" s="130" t="s">
        <v>23</v>
      </c>
      <c r="I1027" s="130">
        <v>3</v>
      </c>
      <c r="J1027" s="148" t="str">
        <f>IF(I1027=0,"",(VLOOKUP(I1027,Cover!B$56:C$60,2,0)))</f>
        <v>Intermediate</v>
      </c>
      <c r="K1027" s="15"/>
      <c r="L1027" s="16"/>
      <c r="M1027" s="121">
        <f>IF(J1027="","",(VLOOKUP(H1027,Cover!A$48:C$51,2,0)))</f>
        <v>0.5</v>
      </c>
      <c r="N1027" s="119" t="str">
        <f t="shared" si="33"/>
        <v>ID.GV</v>
      </c>
    </row>
    <row r="1028" spans="2:14" s="2" customFormat="1" ht="12.75" x14ac:dyDescent="0.25">
      <c r="B1028" s="6">
        <v>1024</v>
      </c>
      <c r="C1028" s="130" t="s">
        <v>1639</v>
      </c>
      <c r="D1028" s="14"/>
      <c r="E1028" s="148"/>
      <c r="F1028" s="13" t="s">
        <v>1653</v>
      </c>
      <c r="G1028" s="14" t="s">
        <v>9</v>
      </c>
      <c r="H1028" s="130" t="s">
        <v>23</v>
      </c>
      <c r="I1028" s="130">
        <v>3</v>
      </c>
      <c r="J1028" s="148" t="str">
        <f>IF(I1028=0,"",(VLOOKUP(I1028,Cover!B$56:C$60,2,0)))</f>
        <v>Intermediate</v>
      </c>
      <c r="K1028" s="15"/>
      <c r="L1028" s="16"/>
      <c r="M1028" s="121">
        <f>IF(J1028="","",(VLOOKUP(H1028,Cover!A$48:C$51,2,0)))</f>
        <v>0.5</v>
      </c>
      <c r="N1028" s="119" t="str">
        <f t="shared" si="33"/>
        <v>ID.GV</v>
      </c>
    </row>
    <row r="1029" spans="2:14" s="2" customFormat="1" ht="12.75" x14ac:dyDescent="0.25">
      <c r="B1029" s="6">
        <v>1025</v>
      </c>
      <c r="C1029" s="130" t="s">
        <v>1639</v>
      </c>
      <c r="D1029" s="14"/>
      <c r="E1029" s="148"/>
      <c r="F1029" s="13" t="s">
        <v>1654</v>
      </c>
      <c r="G1029" s="14" t="s">
        <v>9</v>
      </c>
      <c r="H1029" s="130" t="s">
        <v>23</v>
      </c>
      <c r="I1029" s="130">
        <v>3</v>
      </c>
      <c r="J1029" s="148" t="str">
        <f>IF(I1029=0,"",(VLOOKUP(I1029,Cover!B$56:C$60,2,0)))</f>
        <v>Intermediate</v>
      </c>
      <c r="K1029" s="15"/>
      <c r="L1029" s="16"/>
      <c r="M1029" s="121">
        <f>IF(J1029="","",(VLOOKUP(H1029,Cover!A$48:C$51,2,0)))</f>
        <v>0.5</v>
      </c>
      <c r="N1029" s="119" t="str">
        <f t="shared" si="33"/>
        <v>ID.GV</v>
      </c>
    </row>
    <row r="1030" spans="2:14" s="2" customFormat="1" ht="12.75" x14ac:dyDescent="0.25">
      <c r="B1030" s="6">
        <v>1026</v>
      </c>
      <c r="C1030" s="130" t="s">
        <v>1639</v>
      </c>
      <c r="D1030" s="14"/>
      <c r="E1030" s="148"/>
      <c r="F1030" s="13" t="s">
        <v>1655</v>
      </c>
      <c r="G1030" s="14" t="s">
        <v>9</v>
      </c>
      <c r="H1030" s="130" t="s">
        <v>23</v>
      </c>
      <c r="I1030" s="130">
        <v>3</v>
      </c>
      <c r="J1030" s="148" t="str">
        <f>IF(I1030=0,"",(VLOOKUP(I1030,Cover!B$56:C$60,2,0)))</f>
        <v>Intermediate</v>
      </c>
      <c r="K1030" s="15"/>
      <c r="L1030" s="16"/>
      <c r="M1030" s="121">
        <f>IF(J1030="","",(VLOOKUP(H1030,Cover!A$48:C$51,2,0)))</f>
        <v>0.5</v>
      </c>
      <c r="N1030" s="119" t="str">
        <f t="shared" si="33"/>
        <v>ID.GV</v>
      </c>
    </row>
    <row r="1031" spans="2:14" s="2" customFormat="1" ht="12.75" x14ac:dyDescent="0.25">
      <c r="B1031" s="6">
        <v>1027</v>
      </c>
      <c r="C1031" s="130" t="s">
        <v>1639</v>
      </c>
      <c r="D1031" s="14"/>
      <c r="E1031" s="148"/>
      <c r="F1031" s="13" t="s">
        <v>1656</v>
      </c>
      <c r="G1031" s="14" t="s">
        <v>9</v>
      </c>
      <c r="H1031" s="130" t="s">
        <v>23</v>
      </c>
      <c r="I1031" s="130">
        <v>3</v>
      </c>
      <c r="J1031" s="148" t="str">
        <f>IF(I1031=0,"",(VLOOKUP(I1031,Cover!B$56:C$60,2,0)))</f>
        <v>Intermediate</v>
      </c>
      <c r="K1031" s="15"/>
      <c r="L1031" s="16"/>
      <c r="M1031" s="121">
        <f>IF(J1031="","",(VLOOKUP(H1031,Cover!A$48:C$51,2,0)))</f>
        <v>0.5</v>
      </c>
      <c r="N1031" s="119" t="str">
        <f t="shared" si="33"/>
        <v>ID.GV</v>
      </c>
    </row>
    <row r="1032" spans="2:14" s="2" customFormat="1" ht="25.5" x14ac:dyDescent="0.25">
      <c r="B1032" s="6">
        <v>1028</v>
      </c>
      <c r="C1032" s="130" t="s">
        <v>1657</v>
      </c>
      <c r="D1032" s="14"/>
      <c r="E1032" s="148"/>
      <c r="F1032" s="13" t="s">
        <v>747</v>
      </c>
      <c r="G1032" s="14" t="s">
        <v>18</v>
      </c>
      <c r="H1032" s="130" t="s">
        <v>23</v>
      </c>
      <c r="I1032" s="130">
        <v>3</v>
      </c>
      <c r="J1032" s="148" t="str">
        <f>IF(I1032=0,"",(VLOOKUP(I1032,Cover!B$56:C$60,2,0)))</f>
        <v>Intermediate</v>
      </c>
      <c r="K1032" s="15"/>
      <c r="L1032" s="16"/>
      <c r="M1032" s="121">
        <f>IF(J1032="","",(VLOOKUP(H1032,Cover!A$48:C$51,2,0)))</f>
        <v>0.5</v>
      </c>
      <c r="N1032" s="119" t="str">
        <f t="shared" si="33"/>
        <v>PR.AC</v>
      </c>
    </row>
    <row r="1033" spans="2:14" s="2" customFormat="1" ht="25.5" x14ac:dyDescent="0.25">
      <c r="B1033" s="6">
        <v>1029</v>
      </c>
      <c r="C1033" s="130" t="s">
        <v>1657</v>
      </c>
      <c r="D1033" s="14"/>
      <c r="E1033" s="148"/>
      <c r="F1033" s="13" t="s">
        <v>1658</v>
      </c>
      <c r="G1033" s="14" t="s">
        <v>18</v>
      </c>
      <c r="H1033" s="130" t="s">
        <v>23</v>
      </c>
      <c r="I1033" s="130">
        <v>3</v>
      </c>
      <c r="J1033" s="148" t="str">
        <f>IF(I1033=0,"",(VLOOKUP(I1033,Cover!B$56:C$60,2,0)))</f>
        <v>Intermediate</v>
      </c>
      <c r="K1033" s="15"/>
      <c r="L1033" s="16"/>
      <c r="M1033" s="121">
        <f>IF(J1033="","",(VLOOKUP(H1033,Cover!A$48:C$51,2,0)))</f>
        <v>0.5</v>
      </c>
      <c r="N1033" s="119" t="str">
        <f t="shared" si="33"/>
        <v>PR.AC</v>
      </c>
    </row>
    <row r="1034" spans="2:14" s="2" customFormat="1" ht="76.5" x14ac:dyDescent="0.25">
      <c r="B1034" s="6">
        <v>1030</v>
      </c>
      <c r="C1034" s="130" t="s">
        <v>1657</v>
      </c>
      <c r="D1034" s="14"/>
      <c r="E1034" s="148"/>
      <c r="F1034" s="13" t="s">
        <v>1659</v>
      </c>
      <c r="G1034" s="14" t="s">
        <v>18</v>
      </c>
      <c r="H1034" s="130" t="s">
        <v>23</v>
      </c>
      <c r="I1034" s="130">
        <v>3</v>
      </c>
      <c r="J1034" s="148" t="str">
        <f>IF(I1034=0,"",(VLOOKUP(I1034,Cover!B$56:C$60,2,0)))</f>
        <v>Intermediate</v>
      </c>
      <c r="K1034" s="15"/>
      <c r="L1034" s="16"/>
      <c r="M1034" s="121">
        <f>IF(J1034="","",(VLOOKUP(H1034,Cover!A$48:C$51,2,0)))</f>
        <v>0.5</v>
      </c>
      <c r="N1034" s="119" t="str">
        <f t="shared" si="33"/>
        <v>PR.AC</v>
      </c>
    </row>
    <row r="1035" spans="2:14" s="2" customFormat="1" ht="25.5" x14ac:dyDescent="0.25">
      <c r="B1035" s="6">
        <v>1031</v>
      </c>
      <c r="C1035" s="130" t="s">
        <v>1657</v>
      </c>
      <c r="D1035" s="14"/>
      <c r="E1035" s="148"/>
      <c r="F1035" s="13" t="s">
        <v>1660</v>
      </c>
      <c r="G1035" s="14" t="s">
        <v>18</v>
      </c>
      <c r="H1035" s="130" t="s">
        <v>23</v>
      </c>
      <c r="I1035" s="130">
        <v>3</v>
      </c>
      <c r="J1035" s="148" t="str">
        <f>IF(I1035=0,"",(VLOOKUP(I1035,Cover!B$56:C$60,2,0)))</f>
        <v>Intermediate</v>
      </c>
      <c r="K1035" s="15"/>
      <c r="L1035" s="16"/>
      <c r="M1035" s="121">
        <f>IF(J1035="","",(VLOOKUP(H1035,Cover!A$48:C$51,2,0)))</f>
        <v>0.5</v>
      </c>
      <c r="N1035" s="119" t="str">
        <f t="shared" si="33"/>
        <v>PR.AC</v>
      </c>
    </row>
    <row r="1036" spans="2:14" s="2" customFormat="1" ht="25.5" x14ac:dyDescent="0.25">
      <c r="B1036" s="6">
        <v>1032</v>
      </c>
      <c r="C1036" s="130" t="s">
        <v>1657</v>
      </c>
      <c r="D1036" s="14"/>
      <c r="E1036" s="148"/>
      <c r="F1036" s="13" t="s">
        <v>1661</v>
      </c>
      <c r="G1036" s="14" t="s">
        <v>18</v>
      </c>
      <c r="H1036" s="130" t="s">
        <v>23</v>
      </c>
      <c r="I1036" s="130">
        <v>3</v>
      </c>
      <c r="J1036" s="148" t="str">
        <f>IF(I1036=0,"",(VLOOKUP(I1036,Cover!B$56:C$60,2,0)))</f>
        <v>Intermediate</v>
      </c>
      <c r="K1036" s="15"/>
      <c r="L1036" s="16"/>
      <c r="M1036" s="121">
        <f>IF(J1036="","",(VLOOKUP(H1036,Cover!A$48:C$51,2,0)))</f>
        <v>0.5</v>
      </c>
      <c r="N1036" s="119" t="str">
        <f t="shared" si="33"/>
        <v>PR.AC</v>
      </c>
    </row>
    <row r="1037" spans="2:14" s="2" customFormat="1" ht="25.5" x14ac:dyDescent="0.25">
      <c r="B1037" s="6">
        <v>1033</v>
      </c>
      <c r="C1037" s="130" t="s">
        <v>1657</v>
      </c>
      <c r="D1037" s="14"/>
      <c r="E1037" s="148"/>
      <c r="F1037" s="13" t="s">
        <v>1662</v>
      </c>
      <c r="G1037" s="14" t="s">
        <v>18</v>
      </c>
      <c r="H1037" s="130" t="s">
        <v>23</v>
      </c>
      <c r="I1037" s="130">
        <v>3</v>
      </c>
      <c r="J1037" s="148" t="str">
        <f>IF(I1037=0,"",(VLOOKUP(I1037,Cover!B$56:C$60,2,0)))</f>
        <v>Intermediate</v>
      </c>
      <c r="K1037" s="15"/>
      <c r="L1037" s="16"/>
      <c r="M1037" s="121">
        <f>IF(J1037="","",(VLOOKUP(H1037,Cover!A$48:C$51,2,0)))</f>
        <v>0.5</v>
      </c>
      <c r="N1037" s="119" t="str">
        <f t="shared" si="33"/>
        <v>PR.AC</v>
      </c>
    </row>
    <row r="1038" spans="2:14" s="2" customFormat="1" ht="25.5" x14ac:dyDescent="0.25">
      <c r="B1038" s="6">
        <v>1034</v>
      </c>
      <c r="C1038" s="130" t="s">
        <v>1657</v>
      </c>
      <c r="D1038" s="14"/>
      <c r="E1038" s="148"/>
      <c r="F1038" s="13" t="s">
        <v>1663</v>
      </c>
      <c r="G1038" s="14" t="s">
        <v>18</v>
      </c>
      <c r="H1038" s="130" t="s">
        <v>23</v>
      </c>
      <c r="I1038" s="130">
        <v>3</v>
      </c>
      <c r="J1038" s="148" t="str">
        <f>IF(I1038=0,"",(VLOOKUP(I1038,Cover!B$56:C$60,2,0)))</f>
        <v>Intermediate</v>
      </c>
      <c r="K1038" s="15"/>
      <c r="L1038" s="16"/>
      <c r="M1038" s="121">
        <f>IF(J1038="","",(VLOOKUP(H1038,Cover!A$48:C$51,2,0)))</f>
        <v>0.5</v>
      </c>
      <c r="N1038" s="119" t="str">
        <f t="shared" si="33"/>
        <v>PR.AC</v>
      </c>
    </row>
    <row r="1039" spans="2:14" s="2" customFormat="1" ht="25.5" x14ac:dyDescent="0.25">
      <c r="B1039" s="6">
        <v>1035</v>
      </c>
      <c r="C1039" s="130" t="s">
        <v>1657</v>
      </c>
      <c r="D1039" s="14"/>
      <c r="E1039" s="148"/>
      <c r="F1039" s="13" t="s">
        <v>1664</v>
      </c>
      <c r="G1039" s="14" t="s">
        <v>18</v>
      </c>
      <c r="H1039" s="130" t="s">
        <v>23</v>
      </c>
      <c r="I1039" s="130">
        <v>3</v>
      </c>
      <c r="J1039" s="148" t="str">
        <f>IF(I1039=0,"",(VLOOKUP(I1039,Cover!B$56:C$60,2,0)))</f>
        <v>Intermediate</v>
      </c>
      <c r="K1039" s="15"/>
      <c r="L1039" s="16"/>
      <c r="M1039" s="121">
        <f>IF(J1039="","",(VLOOKUP(H1039,Cover!A$48:C$51,2,0)))</f>
        <v>0.5</v>
      </c>
      <c r="N1039" s="119" t="str">
        <f t="shared" si="33"/>
        <v>PR.AC</v>
      </c>
    </row>
    <row r="1040" spans="2:14" s="2" customFormat="1" ht="38.25" x14ac:dyDescent="0.25">
      <c r="B1040" s="6">
        <v>1036</v>
      </c>
      <c r="C1040" s="130" t="s">
        <v>1657</v>
      </c>
      <c r="D1040" s="14"/>
      <c r="E1040" s="148"/>
      <c r="F1040" s="13" t="s">
        <v>1665</v>
      </c>
      <c r="G1040" s="14" t="s">
        <v>18</v>
      </c>
      <c r="H1040" s="130" t="s">
        <v>23</v>
      </c>
      <c r="I1040" s="130">
        <v>3</v>
      </c>
      <c r="J1040" s="148" t="str">
        <f>IF(I1040=0,"",(VLOOKUP(I1040,Cover!B$56:C$60,2,0)))</f>
        <v>Intermediate</v>
      </c>
      <c r="K1040" s="15"/>
      <c r="L1040" s="16"/>
      <c r="M1040" s="121">
        <f>IF(J1040="","",(VLOOKUP(H1040,Cover!A$48:C$51,2,0)))</f>
        <v>0.5</v>
      </c>
      <c r="N1040" s="119" t="str">
        <f t="shared" si="33"/>
        <v>PR.AC</v>
      </c>
    </row>
    <row r="1041" spans="2:14" s="2" customFormat="1" ht="25.5" x14ac:dyDescent="0.25">
      <c r="B1041" s="6">
        <v>1037</v>
      </c>
      <c r="C1041" s="130" t="s">
        <v>1657</v>
      </c>
      <c r="D1041" s="14"/>
      <c r="E1041" s="148"/>
      <c r="F1041" s="13" t="s">
        <v>751</v>
      </c>
      <c r="G1041" s="14" t="s">
        <v>18</v>
      </c>
      <c r="H1041" s="130" t="s">
        <v>23</v>
      </c>
      <c r="I1041" s="130">
        <v>3</v>
      </c>
      <c r="J1041" s="148" t="str">
        <f>IF(I1041=0,"",(VLOOKUP(I1041,Cover!B$56:C$60,2,0)))</f>
        <v>Intermediate</v>
      </c>
      <c r="K1041" s="15"/>
      <c r="L1041" s="16"/>
      <c r="M1041" s="121">
        <f>IF(J1041="","",(VLOOKUP(H1041,Cover!A$48:C$51,2,0)))</f>
        <v>0.5</v>
      </c>
      <c r="N1041" s="119" t="str">
        <f t="shared" si="33"/>
        <v>PR.AC</v>
      </c>
    </row>
    <row r="1042" spans="2:14" s="2" customFormat="1" ht="12.75" x14ac:dyDescent="0.25">
      <c r="B1042" s="6">
        <v>1038</v>
      </c>
      <c r="C1042" s="130" t="s">
        <v>1657</v>
      </c>
      <c r="D1042" s="14"/>
      <c r="E1042" s="148"/>
      <c r="F1042" s="13" t="s">
        <v>1666</v>
      </c>
      <c r="G1042" s="14" t="s">
        <v>18</v>
      </c>
      <c r="H1042" s="130" t="s">
        <v>23</v>
      </c>
      <c r="I1042" s="130">
        <v>3</v>
      </c>
      <c r="J1042" s="148" t="str">
        <f>IF(I1042=0,"",(VLOOKUP(I1042,Cover!B$56:C$60,2,0)))</f>
        <v>Intermediate</v>
      </c>
      <c r="K1042" s="15"/>
      <c r="L1042" s="16"/>
      <c r="M1042" s="121">
        <f>IF(J1042="","",(VLOOKUP(H1042,Cover!A$48:C$51,2,0)))</f>
        <v>0.5</v>
      </c>
      <c r="N1042" s="119" t="str">
        <f t="shared" si="33"/>
        <v>PR.AC</v>
      </c>
    </row>
    <row r="1043" spans="2:14" s="2" customFormat="1" ht="25.5" x14ac:dyDescent="0.25">
      <c r="B1043" s="6">
        <v>1039</v>
      </c>
      <c r="C1043" s="130" t="s">
        <v>1667</v>
      </c>
      <c r="D1043" s="14"/>
      <c r="E1043" s="148"/>
      <c r="F1043" s="13" t="s">
        <v>1668</v>
      </c>
      <c r="G1043" s="14" t="s">
        <v>11</v>
      </c>
      <c r="H1043" s="130" t="s">
        <v>23</v>
      </c>
      <c r="I1043" s="130">
        <v>3</v>
      </c>
      <c r="J1043" s="148" t="str">
        <f>IF(I1043=0,"",(VLOOKUP(I1043,Cover!B$56:C$60,2,0)))</f>
        <v>Intermediate</v>
      </c>
      <c r="K1043" s="15"/>
      <c r="L1043" s="16"/>
      <c r="M1043" s="121">
        <f>IF(J1043="","",(VLOOKUP(H1043,Cover!A$48:C$51,2,0)))</f>
        <v>0.5</v>
      </c>
      <c r="N1043" s="119" t="str">
        <f t="shared" si="33"/>
        <v>ID.RA</v>
      </c>
    </row>
    <row r="1044" spans="2:14" s="2" customFormat="1" ht="25.5" x14ac:dyDescent="0.25">
      <c r="B1044" s="6">
        <v>1040</v>
      </c>
      <c r="C1044" s="130" t="s">
        <v>1667</v>
      </c>
      <c r="E1044" s="148"/>
      <c r="F1044" s="13" t="s">
        <v>1669</v>
      </c>
      <c r="G1044" s="14" t="s">
        <v>11</v>
      </c>
      <c r="H1044" s="130" t="s">
        <v>23</v>
      </c>
      <c r="I1044" s="130">
        <v>3</v>
      </c>
      <c r="J1044" s="148" t="str">
        <f>IF(I1044=0,"",(VLOOKUP(I1044,Cover!B$56:C$60,2,0)))</f>
        <v>Intermediate</v>
      </c>
      <c r="K1044" s="15"/>
      <c r="L1044" s="16"/>
      <c r="M1044" s="121">
        <f>IF(J1044="","",(VLOOKUP(H1044,Cover!A$48:C$51,2,0)))</f>
        <v>0.5</v>
      </c>
      <c r="N1044" s="119" t="str">
        <f t="shared" si="33"/>
        <v>ID.RA</v>
      </c>
    </row>
    <row r="1045" spans="2:14" s="2" customFormat="1" ht="25.5" x14ac:dyDescent="0.25">
      <c r="B1045" s="6">
        <v>1041</v>
      </c>
      <c r="C1045" s="130" t="s">
        <v>1667</v>
      </c>
      <c r="D1045" s="14"/>
      <c r="E1045" s="148"/>
      <c r="F1045" s="13" t="s">
        <v>1670</v>
      </c>
      <c r="G1045" s="14" t="s">
        <v>11</v>
      </c>
      <c r="H1045" s="130" t="s">
        <v>23</v>
      </c>
      <c r="I1045" s="130">
        <v>3</v>
      </c>
      <c r="J1045" s="148" t="str">
        <f>IF(I1045=0,"",(VLOOKUP(I1045,Cover!B$56:C$60,2,0)))</f>
        <v>Intermediate</v>
      </c>
      <c r="K1045" s="15"/>
      <c r="L1045" s="16"/>
      <c r="M1045" s="121">
        <f>IF(J1045="","",(VLOOKUP(H1045,Cover!A$48:C$51,2,0)))</f>
        <v>0.5</v>
      </c>
      <c r="N1045" s="119" t="str">
        <f t="shared" si="33"/>
        <v>ID.RA</v>
      </c>
    </row>
    <row r="1046" spans="2:14" s="2" customFormat="1" ht="25.5" x14ac:dyDescent="0.25">
      <c r="B1046" s="6">
        <v>1042</v>
      </c>
      <c r="C1046" s="130" t="s">
        <v>1667</v>
      </c>
      <c r="D1046" s="14"/>
      <c r="E1046" s="148"/>
      <c r="F1046" s="13" t="s">
        <v>754</v>
      </c>
      <c r="G1046" s="14" t="s">
        <v>11</v>
      </c>
      <c r="H1046" s="130" t="s">
        <v>23</v>
      </c>
      <c r="I1046" s="130">
        <v>3</v>
      </c>
      <c r="J1046" s="148" t="str">
        <f>IF(I1046=0,"",(VLOOKUP(I1046,Cover!B$56:C$60,2,0)))</f>
        <v>Intermediate</v>
      </c>
      <c r="K1046" s="15"/>
      <c r="L1046" s="16"/>
      <c r="M1046" s="121">
        <f>IF(J1046="","",(VLOOKUP(H1046,Cover!A$48:C$51,2,0)))</f>
        <v>0.5</v>
      </c>
      <c r="N1046" s="119" t="str">
        <f t="shared" si="33"/>
        <v>ID.RA</v>
      </c>
    </row>
    <row r="1047" spans="2:14" s="2" customFormat="1" ht="25.5" x14ac:dyDescent="0.25">
      <c r="B1047" s="6">
        <v>1043</v>
      </c>
      <c r="C1047" s="130" t="s">
        <v>1667</v>
      </c>
      <c r="D1047" s="14"/>
      <c r="E1047" s="148"/>
      <c r="F1047" s="13" t="s">
        <v>1671</v>
      </c>
      <c r="G1047" s="14" t="s">
        <v>13</v>
      </c>
      <c r="H1047" s="130" t="s">
        <v>23</v>
      </c>
      <c r="I1047" s="130">
        <v>3</v>
      </c>
      <c r="J1047" s="148" t="str">
        <f>IF(I1047=0,"",(VLOOKUP(I1047,Cover!B$56:C$60,2,0)))</f>
        <v>Intermediate</v>
      </c>
      <c r="K1047" s="15"/>
      <c r="L1047" s="16"/>
      <c r="M1047" s="121">
        <f>IF(J1047="","",(VLOOKUP(H1047,Cover!A$48:C$51,2,0)))</f>
        <v>0.5</v>
      </c>
      <c r="N1047" s="119" t="str">
        <f t="shared" si="33"/>
        <v>ID.RM</v>
      </c>
    </row>
    <row r="1048" spans="2:14" s="2" customFormat="1" ht="12.75" x14ac:dyDescent="0.25">
      <c r="B1048" s="6">
        <v>1044</v>
      </c>
      <c r="C1048" s="130" t="s">
        <v>1667</v>
      </c>
      <c r="D1048" s="14"/>
      <c r="E1048" s="148"/>
      <c r="F1048" s="13" t="s">
        <v>1672</v>
      </c>
      <c r="G1048" s="14" t="s">
        <v>13</v>
      </c>
      <c r="H1048" s="130" t="s">
        <v>23</v>
      </c>
      <c r="I1048" s="130">
        <v>3</v>
      </c>
      <c r="J1048" s="148" t="str">
        <f>IF(I1048=0,"",(VLOOKUP(I1048,Cover!B$56:C$60,2,0)))</f>
        <v>Intermediate</v>
      </c>
      <c r="K1048" s="15"/>
      <c r="L1048" s="16"/>
      <c r="M1048" s="121">
        <f>IF(J1048="","",(VLOOKUP(H1048,Cover!A$48:C$51,2,0)))</f>
        <v>0.5</v>
      </c>
      <c r="N1048" s="119" t="str">
        <f t="shared" si="33"/>
        <v>ID.RM</v>
      </c>
    </row>
    <row r="1049" spans="2:14" s="2" customFormat="1" ht="38.25" x14ac:dyDescent="0.25">
      <c r="B1049" s="6">
        <v>1045</v>
      </c>
      <c r="C1049" s="130" t="s">
        <v>1667</v>
      </c>
      <c r="D1049" s="14"/>
      <c r="E1049" s="148"/>
      <c r="F1049" s="13" t="s">
        <v>1673</v>
      </c>
      <c r="G1049" s="14" t="s">
        <v>13</v>
      </c>
      <c r="H1049" s="130" t="s">
        <v>23</v>
      </c>
      <c r="I1049" s="130">
        <v>3</v>
      </c>
      <c r="J1049" s="148" t="str">
        <f>IF(I1049=0,"",(VLOOKUP(I1049,Cover!B$56:C$60,2,0)))</f>
        <v>Intermediate</v>
      </c>
      <c r="K1049" s="15"/>
      <c r="L1049" s="16"/>
      <c r="M1049" s="121">
        <f>IF(J1049="","",(VLOOKUP(H1049,Cover!A$48:C$51,2,0)))</f>
        <v>0.5</v>
      </c>
      <c r="N1049" s="119" t="str">
        <f t="shared" si="33"/>
        <v>ID.RM</v>
      </c>
    </row>
    <row r="1050" spans="2:14" s="2" customFormat="1" ht="12.75" x14ac:dyDescent="0.25">
      <c r="B1050" s="6">
        <v>1046</v>
      </c>
      <c r="C1050" s="130" t="s">
        <v>1667</v>
      </c>
      <c r="D1050" s="14"/>
      <c r="E1050" s="148"/>
      <c r="F1050" s="13" t="s">
        <v>1674</v>
      </c>
      <c r="G1050" s="14" t="s">
        <v>13</v>
      </c>
      <c r="H1050" s="130" t="s">
        <v>23</v>
      </c>
      <c r="I1050" s="130">
        <v>3</v>
      </c>
      <c r="J1050" s="148" t="str">
        <f>IF(I1050=0,"",(VLOOKUP(I1050,Cover!B$56:C$60,2,0)))</f>
        <v>Intermediate</v>
      </c>
      <c r="K1050" s="15"/>
      <c r="L1050" s="16"/>
      <c r="M1050" s="121">
        <f>IF(J1050="","",(VLOOKUP(H1050,Cover!A$48:C$51,2,0)))</f>
        <v>0.5</v>
      </c>
      <c r="N1050" s="119" t="str">
        <f t="shared" si="33"/>
        <v>ID.RM</v>
      </c>
    </row>
    <row r="1051" spans="2:14" s="2" customFormat="1" ht="25.5" x14ac:dyDescent="0.25">
      <c r="B1051" s="6">
        <v>1047</v>
      </c>
      <c r="C1051" s="130" t="s">
        <v>1667</v>
      </c>
      <c r="D1051" s="14"/>
      <c r="E1051" s="148"/>
      <c r="F1051" s="13" t="s">
        <v>1675</v>
      </c>
      <c r="G1051" s="14" t="s">
        <v>13</v>
      </c>
      <c r="H1051" s="130" t="s">
        <v>23</v>
      </c>
      <c r="I1051" s="130">
        <v>3</v>
      </c>
      <c r="J1051" s="148" t="str">
        <f>IF(I1051=0,"",(VLOOKUP(I1051,Cover!B$56:C$60,2,0)))</f>
        <v>Intermediate</v>
      </c>
      <c r="K1051" s="15"/>
      <c r="L1051" s="16"/>
      <c r="M1051" s="121">
        <f>IF(J1051="","",(VLOOKUP(H1051,Cover!A$48:C$51,2,0)))</f>
        <v>0.5</v>
      </c>
      <c r="N1051" s="119" t="str">
        <f t="shared" si="33"/>
        <v>ID.RM</v>
      </c>
    </row>
    <row r="1052" spans="2:14" s="2" customFormat="1" ht="51" x14ac:dyDescent="0.25">
      <c r="B1052" s="6">
        <v>1048</v>
      </c>
      <c r="C1052" s="130" t="s">
        <v>1667</v>
      </c>
      <c r="D1052" s="14"/>
      <c r="E1052" s="148"/>
      <c r="F1052" s="13" t="s">
        <v>1676</v>
      </c>
      <c r="G1052" s="14" t="s">
        <v>13</v>
      </c>
      <c r="H1052" s="130" t="s">
        <v>23</v>
      </c>
      <c r="I1052" s="130">
        <v>3</v>
      </c>
      <c r="J1052" s="148" t="str">
        <f>IF(I1052=0,"",(VLOOKUP(I1052,Cover!B$56:C$60,2,0)))</f>
        <v>Intermediate</v>
      </c>
      <c r="K1052" s="15"/>
      <c r="L1052" s="16"/>
      <c r="M1052" s="121">
        <f>IF(J1052="","",(VLOOKUP(H1052,Cover!A$48:C$51,2,0)))</f>
        <v>0.5</v>
      </c>
      <c r="N1052" s="119" t="str">
        <f t="shared" si="33"/>
        <v>ID.RM</v>
      </c>
    </row>
    <row r="1053" spans="2:14" s="2" customFormat="1" ht="25.5" x14ac:dyDescent="0.25">
      <c r="B1053" s="6">
        <v>1049</v>
      </c>
      <c r="C1053" s="130" t="s">
        <v>1667</v>
      </c>
      <c r="D1053" s="14"/>
      <c r="E1053" s="148"/>
      <c r="F1053" s="13" t="s">
        <v>1677</v>
      </c>
      <c r="G1053" s="14" t="s">
        <v>13</v>
      </c>
      <c r="H1053" s="130" t="s">
        <v>23</v>
      </c>
      <c r="I1053" s="130">
        <v>3</v>
      </c>
      <c r="J1053" s="148" t="str">
        <f>IF(I1053=0,"",(VLOOKUP(I1053,Cover!B$56:C$60,2,0)))</f>
        <v>Intermediate</v>
      </c>
      <c r="K1053" s="15"/>
      <c r="L1053" s="16"/>
      <c r="M1053" s="121">
        <f>IF(J1053="","",(VLOOKUP(H1053,Cover!A$48:C$51,2,0)))</f>
        <v>0.5</v>
      </c>
      <c r="N1053" s="119" t="str">
        <f t="shared" si="33"/>
        <v>ID.RM</v>
      </c>
    </row>
    <row r="1054" spans="2:14" s="2" customFormat="1" ht="25.5" x14ac:dyDescent="0.25">
      <c r="B1054" s="6">
        <v>1050</v>
      </c>
      <c r="C1054" s="130" t="s">
        <v>1667</v>
      </c>
      <c r="D1054" s="14"/>
      <c r="E1054" s="148"/>
      <c r="F1054" s="13" t="s">
        <v>1678</v>
      </c>
      <c r="G1054" s="14" t="s">
        <v>13</v>
      </c>
      <c r="H1054" s="130" t="s">
        <v>23</v>
      </c>
      <c r="I1054" s="130">
        <v>3</v>
      </c>
      <c r="J1054" s="148" t="str">
        <f>IF(I1054=0,"",(VLOOKUP(I1054,Cover!B$56:C$60,2,0)))</f>
        <v>Intermediate</v>
      </c>
      <c r="K1054" s="15"/>
      <c r="L1054" s="16"/>
      <c r="M1054" s="121">
        <f>IF(J1054="","",(VLOOKUP(H1054,Cover!A$48:C$51,2,0)))</f>
        <v>0.5</v>
      </c>
      <c r="N1054" s="119" t="str">
        <f t="shared" si="33"/>
        <v>ID.RM</v>
      </c>
    </row>
    <row r="1055" spans="2:14" s="2" customFormat="1" ht="12.75" x14ac:dyDescent="0.25">
      <c r="B1055" s="6">
        <v>1051</v>
      </c>
      <c r="C1055" s="130" t="s">
        <v>1667</v>
      </c>
      <c r="D1055" s="14"/>
      <c r="E1055" s="148"/>
      <c r="F1055" s="13" t="s">
        <v>1679</v>
      </c>
      <c r="G1055" s="14" t="s">
        <v>13</v>
      </c>
      <c r="H1055" s="130" t="s">
        <v>23</v>
      </c>
      <c r="I1055" s="130">
        <v>3</v>
      </c>
      <c r="J1055" s="148" t="str">
        <f>IF(I1055=0,"",(VLOOKUP(I1055,Cover!B$56:C$60,2,0)))</f>
        <v>Intermediate</v>
      </c>
      <c r="K1055" s="15"/>
      <c r="L1055" s="16"/>
      <c r="M1055" s="121">
        <f>IF(J1055="","",(VLOOKUP(H1055,Cover!A$48:C$51,2,0)))</f>
        <v>0.5</v>
      </c>
      <c r="N1055" s="119" t="str">
        <f t="shared" si="33"/>
        <v>ID.RM</v>
      </c>
    </row>
    <row r="1056" spans="2:14" s="2" customFormat="1" ht="25.5" x14ac:dyDescent="0.25">
      <c r="B1056" s="6">
        <v>1052</v>
      </c>
      <c r="C1056" s="130" t="s">
        <v>1667</v>
      </c>
      <c r="D1056" s="14"/>
      <c r="E1056" s="148"/>
      <c r="F1056" s="13" t="s">
        <v>1680</v>
      </c>
      <c r="G1056" s="14" t="s">
        <v>13</v>
      </c>
      <c r="H1056" s="130" t="s">
        <v>23</v>
      </c>
      <c r="I1056" s="130">
        <v>3</v>
      </c>
      <c r="J1056" s="148" t="str">
        <f>IF(I1056=0,"",(VLOOKUP(I1056,Cover!B$56:C$60,2,0)))</f>
        <v>Intermediate</v>
      </c>
      <c r="K1056" s="15"/>
      <c r="L1056" s="16"/>
      <c r="M1056" s="121">
        <f>IF(J1056="","",(VLOOKUP(H1056,Cover!A$48:C$51,2,0)))</f>
        <v>0.5</v>
      </c>
      <c r="N1056" s="119" t="str">
        <f t="shared" si="33"/>
        <v>ID.RM</v>
      </c>
    </row>
    <row r="1057" spans="2:14" s="2" customFormat="1" ht="25.5" x14ac:dyDescent="0.25">
      <c r="B1057" s="6">
        <v>1053</v>
      </c>
      <c r="C1057" s="130" t="s">
        <v>1667</v>
      </c>
      <c r="D1057" s="14"/>
      <c r="E1057" s="148"/>
      <c r="F1057" s="13" t="s">
        <v>1681</v>
      </c>
      <c r="G1057" s="14" t="s">
        <v>13</v>
      </c>
      <c r="H1057" s="130" t="s">
        <v>23</v>
      </c>
      <c r="I1057" s="130">
        <v>3</v>
      </c>
      <c r="J1057" s="148" t="str">
        <f>IF(I1057=0,"",(VLOOKUP(I1057,Cover!B$56:C$60,2,0)))</f>
        <v>Intermediate</v>
      </c>
      <c r="K1057" s="15"/>
      <c r="L1057" s="16"/>
      <c r="M1057" s="121">
        <f>IF(J1057="","",(VLOOKUP(H1057,Cover!A$48:C$51,2,0)))</f>
        <v>0.5</v>
      </c>
      <c r="N1057" s="119" t="str">
        <f t="shared" si="33"/>
        <v>ID.RM</v>
      </c>
    </row>
    <row r="1058" spans="2:14" s="2" customFormat="1" ht="25.5" x14ac:dyDescent="0.25">
      <c r="B1058" s="6">
        <v>1054</v>
      </c>
      <c r="C1058" s="130" t="s">
        <v>1667</v>
      </c>
      <c r="D1058" s="14"/>
      <c r="E1058" s="148"/>
      <c r="F1058" s="13" t="s">
        <v>1682</v>
      </c>
      <c r="G1058" s="14" t="s">
        <v>13</v>
      </c>
      <c r="H1058" s="130" t="s">
        <v>23</v>
      </c>
      <c r="I1058" s="130">
        <v>3</v>
      </c>
      <c r="J1058" s="148" t="str">
        <f>IF(I1058=0,"",(VLOOKUP(I1058,Cover!B$56:C$60,2,0)))</f>
        <v>Intermediate</v>
      </c>
      <c r="K1058" s="15"/>
      <c r="L1058" s="16"/>
      <c r="M1058" s="121">
        <f>IF(J1058="","",(VLOOKUP(H1058,Cover!A$48:C$51,2,0)))</f>
        <v>0.5</v>
      </c>
      <c r="N1058" s="119" t="str">
        <f t="shared" si="33"/>
        <v>ID.RM</v>
      </c>
    </row>
    <row r="1059" spans="2:14" s="2" customFormat="1" ht="25.5" x14ac:dyDescent="0.25">
      <c r="B1059" s="6">
        <v>1055</v>
      </c>
      <c r="C1059" s="130" t="s">
        <v>1667</v>
      </c>
      <c r="D1059" s="14"/>
      <c r="E1059" s="148"/>
      <c r="F1059" s="13" t="s">
        <v>1683</v>
      </c>
      <c r="G1059" s="14" t="s">
        <v>13</v>
      </c>
      <c r="H1059" s="130" t="s">
        <v>23</v>
      </c>
      <c r="I1059" s="130">
        <v>3</v>
      </c>
      <c r="J1059" s="148" t="str">
        <f>IF(I1059=0,"",(VLOOKUP(I1059,Cover!B$56:C$60,2,0)))</f>
        <v>Intermediate</v>
      </c>
      <c r="K1059" s="15"/>
      <c r="L1059" s="16"/>
      <c r="M1059" s="121">
        <f>IF(J1059="","",(VLOOKUP(H1059,Cover!A$48:C$51,2,0)))</f>
        <v>0.5</v>
      </c>
      <c r="N1059" s="119" t="str">
        <f t="shared" si="33"/>
        <v>ID.RM</v>
      </c>
    </row>
    <row r="1060" spans="2:14" s="2" customFormat="1" ht="25.5" x14ac:dyDescent="0.25">
      <c r="B1060" s="6">
        <v>1056</v>
      </c>
      <c r="C1060" s="130" t="s">
        <v>1667</v>
      </c>
      <c r="D1060" s="14"/>
      <c r="E1060" s="148"/>
      <c r="F1060" s="13" t="s">
        <v>1684</v>
      </c>
      <c r="G1060" s="14" t="s">
        <v>13</v>
      </c>
      <c r="H1060" s="130" t="s">
        <v>23</v>
      </c>
      <c r="I1060" s="130">
        <v>3</v>
      </c>
      <c r="J1060" s="148" t="str">
        <f>IF(I1060=0,"",(VLOOKUP(I1060,Cover!B$56:C$60,2,0)))</f>
        <v>Intermediate</v>
      </c>
      <c r="K1060" s="15"/>
      <c r="L1060" s="16"/>
      <c r="M1060" s="121">
        <f>IF(J1060="","",(VLOOKUP(H1060,Cover!A$48:C$51,2,0)))</f>
        <v>0.5</v>
      </c>
      <c r="N1060" s="119" t="str">
        <f t="shared" si="33"/>
        <v>ID.RM</v>
      </c>
    </row>
    <row r="1061" spans="2:14" s="2" customFormat="1" ht="25.5" x14ac:dyDescent="0.25">
      <c r="B1061" s="6">
        <v>1057</v>
      </c>
      <c r="C1061" s="130" t="s">
        <v>1685</v>
      </c>
      <c r="D1061" s="14"/>
      <c r="E1061" s="148"/>
      <c r="F1061" s="13" t="s">
        <v>1686</v>
      </c>
      <c r="G1061" s="14" t="s">
        <v>32</v>
      </c>
      <c r="H1061" s="130" t="s">
        <v>23</v>
      </c>
      <c r="I1061" s="130">
        <v>3</v>
      </c>
      <c r="J1061" s="148" t="str">
        <f>IF(I1061=0,"",(VLOOKUP(I1061,Cover!B$56:C$60,2,0)))</f>
        <v>Intermediate</v>
      </c>
      <c r="K1061" s="15"/>
      <c r="L1061" s="16"/>
      <c r="M1061" s="121">
        <f>IF(J1061="","",(VLOOKUP(H1061,Cover!A$48:C$51,2,0)))</f>
        <v>0.5</v>
      </c>
      <c r="N1061" s="119" t="str">
        <f t="shared" si="33"/>
        <v>PR.PT</v>
      </c>
    </row>
    <row r="1062" spans="2:14" s="2" customFormat="1" ht="12.75" x14ac:dyDescent="0.25">
      <c r="B1062" s="6">
        <v>1058</v>
      </c>
      <c r="C1062" s="130" t="s">
        <v>1685</v>
      </c>
      <c r="D1062" s="14"/>
      <c r="E1062" s="148"/>
      <c r="F1062" s="13" t="s">
        <v>1687</v>
      </c>
      <c r="G1062" s="14" t="s">
        <v>32</v>
      </c>
      <c r="H1062" s="130" t="s">
        <v>23</v>
      </c>
      <c r="I1062" s="130">
        <v>3</v>
      </c>
      <c r="J1062" s="148" t="str">
        <f>IF(I1062=0,"",(VLOOKUP(I1062,Cover!B$56:C$60,2,0)))</f>
        <v>Intermediate</v>
      </c>
      <c r="K1062" s="15"/>
      <c r="L1062" s="16"/>
      <c r="M1062" s="121">
        <f>IF(J1062="","",(VLOOKUP(H1062,Cover!A$48:C$51,2,0)))</f>
        <v>0.5</v>
      </c>
      <c r="N1062" s="119" t="str">
        <f t="shared" ref="N1062:N1125" si="34">IF(H1062="Not_Applicable","",G1062)</f>
        <v>PR.PT</v>
      </c>
    </row>
    <row r="1063" spans="2:14" s="2" customFormat="1" ht="25.5" x14ac:dyDescent="0.25">
      <c r="B1063" s="6">
        <v>1059</v>
      </c>
      <c r="C1063" s="130" t="s">
        <v>1688</v>
      </c>
      <c r="D1063" s="14"/>
      <c r="E1063" s="148"/>
      <c r="F1063" s="13" t="s">
        <v>1689</v>
      </c>
      <c r="G1063" s="14" t="s">
        <v>27</v>
      </c>
      <c r="H1063" s="130" t="s">
        <v>23</v>
      </c>
      <c r="I1063" s="130">
        <v>3</v>
      </c>
      <c r="J1063" s="148" t="str">
        <f>IF(I1063=0,"",(VLOOKUP(I1063,Cover!B$56:C$60,2,0)))</f>
        <v>Intermediate</v>
      </c>
      <c r="K1063" s="15"/>
      <c r="L1063" s="16"/>
      <c r="M1063" s="121">
        <f>IF(J1063="","",(VLOOKUP(H1063,Cover!A$48:C$51,2,0)))</f>
        <v>0.5</v>
      </c>
      <c r="N1063" s="119" t="str">
        <f t="shared" si="34"/>
        <v>PR.IP</v>
      </c>
    </row>
    <row r="1064" spans="2:14" s="2" customFormat="1" ht="25.5" x14ac:dyDescent="0.25">
      <c r="B1064" s="6">
        <v>1060</v>
      </c>
      <c r="C1064" s="130" t="s">
        <v>1688</v>
      </c>
      <c r="D1064" s="14"/>
      <c r="E1064" s="148"/>
      <c r="F1064" s="13" t="s">
        <v>1690</v>
      </c>
      <c r="G1064" s="14" t="s">
        <v>27</v>
      </c>
      <c r="H1064" s="130" t="s">
        <v>23</v>
      </c>
      <c r="I1064" s="130">
        <v>3</v>
      </c>
      <c r="J1064" s="148" t="str">
        <f>IF(I1064=0,"",(VLOOKUP(I1064,Cover!B$56:C$60,2,0)))</f>
        <v>Intermediate</v>
      </c>
      <c r="K1064" s="15"/>
      <c r="L1064" s="16"/>
      <c r="M1064" s="121">
        <f>IF(J1064="","",(VLOOKUP(H1064,Cover!A$48:C$51,2,0)))</f>
        <v>0.5</v>
      </c>
      <c r="N1064" s="119" t="str">
        <f t="shared" si="34"/>
        <v>PR.IP</v>
      </c>
    </row>
    <row r="1065" spans="2:14" s="2" customFormat="1" ht="38.25" x14ac:dyDescent="0.25">
      <c r="B1065" s="6">
        <v>1061</v>
      </c>
      <c r="C1065" s="130" t="s">
        <v>1688</v>
      </c>
      <c r="D1065" s="14"/>
      <c r="E1065" s="148"/>
      <c r="F1065" s="13" t="s">
        <v>1691</v>
      </c>
      <c r="G1065" s="14" t="s">
        <v>27</v>
      </c>
      <c r="H1065" s="130" t="s">
        <v>23</v>
      </c>
      <c r="I1065" s="130">
        <v>3</v>
      </c>
      <c r="J1065" s="148" t="str">
        <f>IF(I1065=0,"",(VLOOKUP(I1065,Cover!B$56:C$60,2,0)))</f>
        <v>Intermediate</v>
      </c>
      <c r="K1065" s="15"/>
      <c r="L1065" s="16"/>
      <c r="M1065" s="121">
        <f>IF(J1065="","",(VLOOKUP(H1065,Cover!A$48:C$51,2,0)))</f>
        <v>0.5</v>
      </c>
      <c r="N1065" s="119" t="str">
        <f t="shared" si="34"/>
        <v>PR.IP</v>
      </c>
    </row>
    <row r="1066" spans="2:14" ht="38.25" x14ac:dyDescent="0.25">
      <c r="B1066" s="6">
        <v>1062</v>
      </c>
      <c r="C1066" s="130" t="s">
        <v>1688</v>
      </c>
      <c r="D1066" s="14"/>
      <c r="E1066" s="148"/>
      <c r="F1066" s="13" t="s">
        <v>1692</v>
      </c>
      <c r="G1066" s="14" t="s">
        <v>27</v>
      </c>
      <c r="H1066" s="130" t="s">
        <v>23</v>
      </c>
      <c r="I1066" s="130">
        <v>3</v>
      </c>
      <c r="J1066" s="148" t="str">
        <f>IF(I1066=0,"",(VLOOKUP(I1066,Cover!B$56:C$60,2,0)))</f>
        <v>Intermediate</v>
      </c>
      <c r="M1066" s="121">
        <f>IF(J1066="","",(VLOOKUP(H1066,Cover!A$48:C$51,2,0)))</f>
        <v>0.5</v>
      </c>
      <c r="N1066" s="119" t="str">
        <f t="shared" si="34"/>
        <v>PR.IP</v>
      </c>
    </row>
    <row r="1067" spans="2:14" ht="38.25" x14ac:dyDescent="0.25">
      <c r="B1067" s="6">
        <v>1063</v>
      </c>
      <c r="C1067" s="130" t="s">
        <v>1688</v>
      </c>
      <c r="D1067" s="14"/>
      <c r="E1067" s="148"/>
      <c r="F1067" s="13" t="s">
        <v>1693</v>
      </c>
      <c r="G1067" s="14" t="s">
        <v>27</v>
      </c>
      <c r="H1067" s="130" t="s">
        <v>23</v>
      </c>
      <c r="I1067" s="130">
        <v>3</v>
      </c>
      <c r="J1067" s="148" t="str">
        <f>IF(I1067=0,"",(VLOOKUP(I1067,Cover!B$56:C$60,2,0)))</f>
        <v>Intermediate</v>
      </c>
      <c r="M1067" s="121">
        <f>IF(J1067="","",(VLOOKUP(H1067,Cover!A$48:C$51,2,0)))</f>
        <v>0.5</v>
      </c>
      <c r="N1067" s="119" t="str">
        <f t="shared" si="34"/>
        <v>PR.IP</v>
      </c>
    </row>
    <row r="1068" spans="2:14" ht="51" x14ac:dyDescent="0.25">
      <c r="B1068" s="6">
        <v>1064</v>
      </c>
      <c r="C1068" s="130" t="s">
        <v>1688</v>
      </c>
      <c r="D1068" s="14"/>
      <c r="E1068" s="148"/>
      <c r="F1068" s="13" t="s">
        <v>1694</v>
      </c>
      <c r="G1068" s="14" t="s">
        <v>27</v>
      </c>
      <c r="H1068" s="130" t="s">
        <v>23</v>
      </c>
      <c r="I1068" s="130">
        <v>3</v>
      </c>
      <c r="J1068" s="148" t="str">
        <f>IF(I1068=0,"",(VLOOKUP(I1068,Cover!B$56:C$60,2,0)))</f>
        <v>Intermediate</v>
      </c>
      <c r="M1068" s="121">
        <f>IF(J1068="","",(VLOOKUP(H1068,Cover!A$48:C$51,2,0)))</f>
        <v>0.5</v>
      </c>
      <c r="N1068" s="119" t="str">
        <f t="shared" si="34"/>
        <v>PR.IP</v>
      </c>
    </row>
    <row r="1069" spans="2:14" ht="25.5" x14ac:dyDescent="0.25">
      <c r="B1069" s="6">
        <v>1065</v>
      </c>
      <c r="C1069" s="130" t="s">
        <v>1688</v>
      </c>
      <c r="D1069" s="14"/>
      <c r="E1069" s="148"/>
      <c r="F1069" s="13" t="s">
        <v>1695</v>
      </c>
      <c r="G1069" s="14" t="s">
        <v>27</v>
      </c>
      <c r="H1069" s="130" t="s">
        <v>23</v>
      </c>
      <c r="I1069" s="130">
        <v>3</v>
      </c>
      <c r="J1069" s="148" t="str">
        <f>IF(I1069=0,"",(VLOOKUP(I1069,Cover!B$56:C$60,2,0)))</f>
        <v>Intermediate</v>
      </c>
      <c r="M1069" s="121">
        <f>IF(J1069="","",(VLOOKUP(H1069,Cover!A$48:C$51,2,0)))</f>
        <v>0.5</v>
      </c>
      <c r="N1069" s="119" t="str">
        <f t="shared" si="34"/>
        <v>PR.IP</v>
      </c>
    </row>
    <row r="1070" spans="2:14" ht="38.25" x14ac:dyDescent="0.25">
      <c r="B1070" s="6">
        <v>1066</v>
      </c>
      <c r="C1070" s="130" t="s">
        <v>1688</v>
      </c>
      <c r="D1070" s="14"/>
      <c r="E1070" s="148"/>
      <c r="F1070" s="13" t="s">
        <v>1696</v>
      </c>
      <c r="G1070" s="14" t="s">
        <v>27</v>
      </c>
      <c r="H1070" s="130" t="s">
        <v>26</v>
      </c>
      <c r="I1070" s="130">
        <v>3</v>
      </c>
      <c r="J1070" s="148" t="str">
        <f>IF(I1070=0,"",(VLOOKUP(I1070,Cover!B$56:C$60,2,0)))</f>
        <v>Intermediate</v>
      </c>
      <c r="M1070" s="121">
        <f>IF(J1070="","",(VLOOKUP(H1070,Cover!A$48:C$51,2,0)))</f>
        <v>1</v>
      </c>
      <c r="N1070" s="119" t="str">
        <f t="shared" si="34"/>
        <v>PR.IP</v>
      </c>
    </row>
    <row r="1071" spans="2:14" ht="51" x14ac:dyDescent="0.25">
      <c r="B1071" s="6">
        <v>1067</v>
      </c>
      <c r="C1071" s="130" t="s">
        <v>1688</v>
      </c>
      <c r="D1071" s="14"/>
      <c r="E1071" s="148"/>
      <c r="F1071" s="13" t="s">
        <v>1697</v>
      </c>
      <c r="G1071" s="14" t="s">
        <v>27</v>
      </c>
      <c r="H1071" s="130" t="s">
        <v>23</v>
      </c>
      <c r="I1071" s="130">
        <v>3</v>
      </c>
      <c r="J1071" s="148" t="str">
        <f>IF(I1071=0,"",(VLOOKUP(I1071,Cover!B$56:C$60,2,0)))</f>
        <v>Intermediate</v>
      </c>
      <c r="M1071" s="121">
        <f>IF(J1071="","",(VLOOKUP(H1071,Cover!A$48:C$51,2,0)))</f>
        <v>0.5</v>
      </c>
      <c r="N1071" s="119" t="str">
        <f t="shared" si="34"/>
        <v>PR.IP</v>
      </c>
    </row>
    <row r="1072" spans="2:14" ht="25.5" x14ac:dyDescent="0.25">
      <c r="B1072" s="6">
        <v>1068</v>
      </c>
      <c r="C1072" s="130" t="s">
        <v>1688</v>
      </c>
      <c r="D1072" s="14"/>
      <c r="E1072" s="148"/>
      <c r="F1072" s="13" t="s">
        <v>1698</v>
      </c>
      <c r="G1072" s="14" t="s">
        <v>27</v>
      </c>
      <c r="H1072" s="130" t="s">
        <v>23</v>
      </c>
      <c r="I1072" s="130">
        <v>3</v>
      </c>
      <c r="J1072" s="148" t="str">
        <f>IF(I1072=0,"",(VLOOKUP(I1072,Cover!B$56:C$60,2,0)))</f>
        <v>Intermediate</v>
      </c>
      <c r="M1072" s="121">
        <f>IF(J1072="","",(VLOOKUP(H1072,Cover!A$48:C$51,2,0)))</f>
        <v>0.5</v>
      </c>
      <c r="N1072" s="119" t="str">
        <f t="shared" si="34"/>
        <v>PR.IP</v>
      </c>
    </row>
    <row r="1073" spans="2:14" ht="38.25" x14ac:dyDescent="0.25">
      <c r="B1073" s="6">
        <v>1069</v>
      </c>
      <c r="C1073" s="130" t="s">
        <v>1688</v>
      </c>
      <c r="D1073" s="14"/>
      <c r="E1073" s="148"/>
      <c r="F1073" s="13" t="s">
        <v>1699</v>
      </c>
      <c r="G1073" s="14" t="s">
        <v>27</v>
      </c>
      <c r="H1073" s="130" t="s">
        <v>23</v>
      </c>
      <c r="I1073" s="130">
        <v>3</v>
      </c>
      <c r="J1073" s="148" t="str">
        <f>IF(I1073=0,"",(VLOOKUP(I1073,Cover!B$56:C$60,2,0)))</f>
        <v>Intermediate</v>
      </c>
      <c r="M1073" s="121">
        <f>IF(J1073="","",(VLOOKUP(H1073,Cover!A$48:C$51,2,0)))</f>
        <v>0.5</v>
      </c>
      <c r="N1073" s="119" t="str">
        <f t="shared" si="34"/>
        <v>PR.IP</v>
      </c>
    </row>
    <row r="1074" spans="2:14" ht="51" x14ac:dyDescent="0.25">
      <c r="B1074" s="6">
        <v>1070</v>
      </c>
      <c r="C1074" s="130" t="s">
        <v>1688</v>
      </c>
      <c r="D1074" s="14"/>
      <c r="E1074" s="148"/>
      <c r="F1074" s="13" t="s">
        <v>1700</v>
      </c>
      <c r="G1074" s="14" t="s">
        <v>27</v>
      </c>
      <c r="H1074" s="130" t="s">
        <v>23</v>
      </c>
      <c r="I1074" s="130">
        <v>3</v>
      </c>
      <c r="J1074" s="148" t="str">
        <f>IF(I1074=0,"",(VLOOKUP(I1074,Cover!B$56:C$60,2,0)))</f>
        <v>Intermediate</v>
      </c>
      <c r="M1074" s="121">
        <f>IF(J1074="","",(VLOOKUP(H1074,Cover!A$48:C$51,2,0)))</f>
        <v>0.5</v>
      </c>
      <c r="N1074" s="119" t="str">
        <f t="shared" si="34"/>
        <v>PR.IP</v>
      </c>
    </row>
    <row r="1075" spans="2:14" ht="38.25" x14ac:dyDescent="0.25">
      <c r="B1075" s="6">
        <v>1071</v>
      </c>
      <c r="C1075" s="130" t="s">
        <v>1688</v>
      </c>
      <c r="D1075" s="14"/>
      <c r="E1075" s="148"/>
      <c r="F1075" s="13" t="s">
        <v>762</v>
      </c>
      <c r="G1075" s="14" t="s">
        <v>27</v>
      </c>
      <c r="H1075" s="130" t="s">
        <v>23</v>
      </c>
      <c r="I1075" s="130">
        <v>3</v>
      </c>
      <c r="J1075" s="148" t="str">
        <f>IF(I1075=0,"",(VLOOKUP(I1075,Cover!B$56:C$60,2,0)))</f>
        <v>Intermediate</v>
      </c>
      <c r="M1075" s="121">
        <f>IF(J1075="","",(VLOOKUP(H1075,Cover!A$48:C$51,2,0)))</f>
        <v>0.5</v>
      </c>
      <c r="N1075" s="119" t="str">
        <f t="shared" si="34"/>
        <v>PR.IP</v>
      </c>
    </row>
    <row r="1076" spans="2:14" ht="25.5" x14ac:dyDescent="0.25">
      <c r="B1076" s="6">
        <v>1072</v>
      </c>
      <c r="C1076" s="130" t="s">
        <v>1688</v>
      </c>
      <c r="D1076" s="14"/>
      <c r="E1076" s="148"/>
      <c r="F1076" s="13" t="s">
        <v>761</v>
      </c>
      <c r="G1076" s="14" t="s">
        <v>27</v>
      </c>
      <c r="H1076" s="130" t="s">
        <v>23</v>
      </c>
      <c r="I1076" s="130">
        <v>3</v>
      </c>
      <c r="J1076" s="148" t="str">
        <f>IF(I1076=0,"",(VLOOKUP(I1076,Cover!B$56:C$60,2,0)))</f>
        <v>Intermediate</v>
      </c>
      <c r="M1076" s="121">
        <f>IF(J1076="","",(VLOOKUP(H1076,Cover!A$48:C$51,2,0)))</f>
        <v>0.5</v>
      </c>
      <c r="N1076" s="119" t="str">
        <f t="shared" si="34"/>
        <v>PR.IP</v>
      </c>
    </row>
    <row r="1077" spans="2:14" ht="25.5" x14ac:dyDescent="0.25">
      <c r="B1077" s="6">
        <v>1073</v>
      </c>
      <c r="C1077" s="130" t="s">
        <v>1688</v>
      </c>
      <c r="D1077" s="14"/>
      <c r="E1077" s="148"/>
      <c r="F1077" s="13" t="s">
        <v>1701</v>
      </c>
      <c r="G1077" s="14" t="s">
        <v>27</v>
      </c>
      <c r="H1077" s="130" t="s">
        <v>23</v>
      </c>
      <c r="I1077" s="130">
        <v>3</v>
      </c>
      <c r="J1077" s="148" t="str">
        <f>IF(I1077=0,"",(VLOOKUP(I1077,Cover!B$56:C$60,2,0)))</f>
        <v>Intermediate</v>
      </c>
      <c r="M1077" s="121">
        <f>IF(J1077="","",(VLOOKUP(H1077,Cover!A$48:C$51,2,0)))</f>
        <v>0.5</v>
      </c>
      <c r="N1077" s="119" t="str">
        <f t="shared" si="34"/>
        <v>PR.IP</v>
      </c>
    </row>
    <row r="1078" spans="2:14" x14ac:dyDescent="0.25">
      <c r="B1078" s="6">
        <v>1074</v>
      </c>
      <c r="C1078" s="130" t="s">
        <v>1688</v>
      </c>
      <c r="D1078" s="14"/>
      <c r="E1078" s="148"/>
      <c r="F1078" s="13" t="s">
        <v>1702</v>
      </c>
      <c r="G1078" s="14" t="s">
        <v>27</v>
      </c>
      <c r="H1078" s="130" t="s">
        <v>23</v>
      </c>
      <c r="I1078" s="130">
        <v>3</v>
      </c>
      <c r="J1078" s="148" t="str">
        <f>IF(I1078=0,"",(VLOOKUP(I1078,Cover!B$56:C$60,2,0)))</f>
        <v>Intermediate</v>
      </c>
      <c r="M1078" s="121">
        <f>IF(J1078="","",(VLOOKUP(H1078,Cover!A$48:C$51,2,0)))</f>
        <v>0.5</v>
      </c>
      <c r="N1078" s="119" t="str">
        <f t="shared" si="34"/>
        <v>PR.IP</v>
      </c>
    </row>
    <row r="1079" spans="2:14" ht="25.5" x14ac:dyDescent="0.25">
      <c r="B1079" s="6">
        <v>1075</v>
      </c>
      <c r="C1079" s="130" t="s">
        <v>1688</v>
      </c>
      <c r="D1079" s="14"/>
      <c r="E1079" s="148"/>
      <c r="F1079" s="13" t="s">
        <v>1703</v>
      </c>
      <c r="G1079" s="14" t="s">
        <v>27</v>
      </c>
      <c r="H1079" s="130" t="s">
        <v>23</v>
      </c>
      <c r="I1079" s="130">
        <v>3</v>
      </c>
      <c r="J1079" s="148" t="str">
        <f>IF(I1079=0,"",(VLOOKUP(I1079,Cover!B$56:C$60,2,0)))</f>
        <v>Intermediate</v>
      </c>
      <c r="M1079" s="121">
        <f>IF(J1079="","",(VLOOKUP(H1079,Cover!A$48:C$51,2,0)))</f>
        <v>0.5</v>
      </c>
      <c r="N1079" s="119" t="str">
        <f t="shared" si="34"/>
        <v>PR.IP</v>
      </c>
    </row>
    <row r="1080" spans="2:14" x14ac:dyDescent="0.25">
      <c r="B1080" s="6">
        <v>1076</v>
      </c>
      <c r="C1080" s="130" t="s">
        <v>1688</v>
      </c>
      <c r="D1080" s="14"/>
      <c r="E1080" s="148"/>
      <c r="F1080" s="13" t="s">
        <v>1704</v>
      </c>
      <c r="G1080" s="14" t="s">
        <v>27</v>
      </c>
      <c r="H1080" s="130" t="s">
        <v>23</v>
      </c>
      <c r="I1080" s="130">
        <v>3</v>
      </c>
      <c r="J1080" s="148" t="str">
        <f>IF(I1080=0,"",(VLOOKUP(I1080,Cover!B$56:C$60,2,0)))</f>
        <v>Intermediate</v>
      </c>
      <c r="M1080" s="121">
        <f>IF(J1080="","",(VLOOKUP(H1080,Cover!A$48:C$51,2,0)))</f>
        <v>0.5</v>
      </c>
      <c r="N1080" s="119" t="str">
        <f t="shared" si="34"/>
        <v>PR.IP</v>
      </c>
    </row>
    <row r="1081" spans="2:14" ht="38.25" x14ac:dyDescent="0.25">
      <c r="B1081" s="6">
        <v>1077</v>
      </c>
      <c r="C1081" s="130" t="s">
        <v>1688</v>
      </c>
      <c r="D1081" s="14"/>
      <c r="E1081" s="148"/>
      <c r="F1081" s="13" t="s">
        <v>1705</v>
      </c>
      <c r="G1081" s="14" t="s">
        <v>27</v>
      </c>
      <c r="H1081" s="130" t="s">
        <v>23</v>
      </c>
      <c r="I1081" s="130">
        <v>3</v>
      </c>
      <c r="J1081" s="148" t="str">
        <f>IF(I1081=0,"",(VLOOKUP(I1081,Cover!B$56:C$60,2,0)))</f>
        <v>Intermediate</v>
      </c>
      <c r="M1081" s="121">
        <f>IF(J1081="","",(VLOOKUP(H1081,Cover!A$48:C$51,2,0)))</f>
        <v>0.5</v>
      </c>
      <c r="N1081" s="119" t="str">
        <f t="shared" si="34"/>
        <v>PR.IP</v>
      </c>
    </row>
    <row r="1082" spans="2:14" ht="25.5" x14ac:dyDescent="0.25">
      <c r="B1082" s="6">
        <v>1078</v>
      </c>
      <c r="C1082" s="130" t="s">
        <v>1688</v>
      </c>
      <c r="D1082" s="14"/>
      <c r="E1082" s="148"/>
      <c r="F1082" s="13" t="s">
        <v>1706</v>
      </c>
      <c r="G1082" s="14" t="s">
        <v>27</v>
      </c>
      <c r="H1082" s="130" t="s">
        <v>23</v>
      </c>
      <c r="I1082" s="130">
        <v>3</v>
      </c>
      <c r="J1082" s="148" t="str">
        <f>IF(I1082=0,"",(VLOOKUP(I1082,Cover!B$56:C$60,2,0)))</f>
        <v>Intermediate</v>
      </c>
      <c r="M1082" s="121">
        <f>IF(J1082="","",(VLOOKUP(H1082,Cover!A$48:C$51,2,0)))</f>
        <v>0.5</v>
      </c>
      <c r="N1082" s="119" t="str">
        <f t="shared" si="34"/>
        <v>PR.IP</v>
      </c>
    </row>
    <row r="1083" spans="2:14" ht="25.5" x14ac:dyDescent="0.25">
      <c r="B1083" s="6">
        <v>1079</v>
      </c>
      <c r="C1083" s="130" t="s">
        <v>1688</v>
      </c>
      <c r="D1083" s="14"/>
      <c r="E1083" s="148"/>
      <c r="F1083" s="13" t="s">
        <v>1707</v>
      </c>
      <c r="G1083" s="14" t="s">
        <v>27</v>
      </c>
      <c r="H1083" s="130" t="s">
        <v>23</v>
      </c>
      <c r="I1083" s="130">
        <v>3</v>
      </c>
      <c r="J1083" s="148" t="str">
        <f>IF(I1083=0,"",(VLOOKUP(I1083,Cover!B$56:C$60,2,0)))</f>
        <v>Intermediate</v>
      </c>
      <c r="M1083" s="121">
        <f>IF(J1083="","",(VLOOKUP(H1083,Cover!A$48:C$51,2,0)))</f>
        <v>0.5</v>
      </c>
      <c r="N1083" s="119" t="str">
        <f t="shared" si="34"/>
        <v>PR.IP</v>
      </c>
    </row>
    <row r="1084" spans="2:14" ht="25.5" x14ac:dyDescent="0.25">
      <c r="B1084" s="6">
        <v>1080</v>
      </c>
      <c r="C1084" s="130" t="s">
        <v>1688</v>
      </c>
      <c r="D1084" s="14"/>
      <c r="E1084" s="148"/>
      <c r="F1084" s="13" t="s">
        <v>1708</v>
      </c>
      <c r="G1084" s="14" t="s">
        <v>27</v>
      </c>
      <c r="H1084" s="130" t="s">
        <v>23</v>
      </c>
      <c r="I1084" s="130">
        <v>3</v>
      </c>
      <c r="J1084" s="148" t="str">
        <f>IF(I1084=0,"",(VLOOKUP(I1084,Cover!B$56:C$60,2,0)))</f>
        <v>Intermediate</v>
      </c>
      <c r="M1084" s="121">
        <f>IF(J1084="","",(VLOOKUP(H1084,Cover!A$48:C$51,2,0)))</f>
        <v>0.5</v>
      </c>
      <c r="N1084" s="119" t="str">
        <f t="shared" si="34"/>
        <v>PR.IP</v>
      </c>
    </row>
    <row r="1085" spans="2:14" ht="38.25" x14ac:dyDescent="0.25">
      <c r="B1085" s="6">
        <v>1081</v>
      </c>
      <c r="C1085" s="130" t="s">
        <v>1688</v>
      </c>
      <c r="D1085" s="14"/>
      <c r="E1085" s="148"/>
      <c r="F1085" s="13" t="s">
        <v>1709</v>
      </c>
      <c r="G1085" s="14" t="s">
        <v>27</v>
      </c>
      <c r="H1085" s="130" t="s">
        <v>23</v>
      </c>
      <c r="I1085" s="130">
        <v>3</v>
      </c>
      <c r="J1085" s="148" t="str">
        <f>IF(I1085=0,"",(VLOOKUP(I1085,Cover!B$56:C$60,2,0)))</f>
        <v>Intermediate</v>
      </c>
      <c r="M1085" s="121">
        <f>IF(J1085="","",(VLOOKUP(H1085,Cover!A$48:C$51,2,0)))</f>
        <v>0.5</v>
      </c>
      <c r="N1085" s="119" t="str">
        <f t="shared" si="34"/>
        <v>PR.IP</v>
      </c>
    </row>
    <row r="1086" spans="2:14" ht="38.25" x14ac:dyDescent="0.25">
      <c r="B1086" s="6">
        <v>1082</v>
      </c>
      <c r="C1086" s="130" t="s">
        <v>1688</v>
      </c>
      <c r="D1086" s="14"/>
      <c r="E1086" s="148"/>
      <c r="F1086" s="13" t="s">
        <v>1710</v>
      </c>
      <c r="G1086" s="14" t="s">
        <v>27</v>
      </c>
      <c r="H1086" s="130" t="s">
        <v>23</v>
      </c>
      <c r="I1086" s="130">
        <v>3</v>
      </c>
      <c r="J1086" s="148" t="str">
        <f>IF(I1086=0,"",(VLOOKUP(I1086,Cover!B$56:C$60,2,0)))</f>
        <v>Intermediate</v>
      </c>
      <c r="M1086" s="121">
        <f>IF(J1086="","",(VLOOKUP(H1086,Cover!A$48:C$51,2,0)))</f>
        <v>0.5</v>
      </c>
      <c r="N1086" s="119" t="str">
        <f t="shared" si="34"/>
        <v>PR.IP</v>
      </c>
    </row>
    <row r="1087" spans="2:14" x14ac:dyDescent="0.25">
      <c r="B1087" s="6">
        <v>1083</v>
      </c>
      <c r="C1087" s="130" t="s">
        <v>1688</v>
      </c>
      <c r="D1087" s="14"/>
      <c r="E1087" s="148"/>
      <c r="F1087" s="13" t="s">
        <v>1711</v>
      </c>
      <c r="G1087" s="14" t="s">
        <v>27</v>
      </c>
      <c r="H1087" s="130" t="s">
        <v>23</v>
      </c>
      <c r="I1087" s="130">
        <v>3</v>
      </c>
      <c r="J1087" s="148" t="str">
        <f>IF(I1087=0,"",(VLOOKUP(I1087,Cover!B$56:C$60,2,0)))</f>
        <v>Intermediate</v>
      </c>
      <c r="M1087" s="121">
        <f>IF(J1087="","",(VLOOKUP(H1087,Cover!A$48:C$51,2,0)))</f>
        <v>0.5</v>
      </c>
      <c r="N1087" s="119" t="str">
        <f t="shared" si="34"/>
        <v>PR.IP</v>
      </c>
    </row>
    <row r="1088" spans="2:14" ht="25.5" x14ac:dyDescent="0.25">
      <c r="B1088" s="6">
        <v>1084</v>
      </c>
      <c r="C1088" s="130" t="s">
        <v>1688</v>
      </c>
      <c r="D1088" s="14"/>
      <c r="E1088" s="148"/>
      <c r="F1088" s="13" t="s">
        <v>757</v>
      </c>
      <c r="G1088" s="14" t="s">
        <v>27</v>
      </c>
      <c r="H1088" s="130" t="s">
        <v>23</v>
      </c>
      <c r="I1088" s="130">
        <v>3</v>
      </c>
      <c r="J1088" s="148" t="str">
        <f>IF(I1088=0,"",(VLOOKUP(I1088,Cover!B$56:C$60,2,0)))</f>
        <v>Intermediate</v>
      </c>
      <c r="M1088" s="121">
        <f>IF(J1088="","",(VLOOKUP(H1088,Cover!A$48:C$51,2,0)))</f>
        <v>0.5</v>
      </c>
      <c r="N1088" s="119" t="str">
        <f t="shared" si="34"/>
        <v>PR.IP</v>
      </c>
    </row>
    <row r="1089" spans="2:14" ht="38.25" x14ac:dyDescent="0.25">
      <c r="B1089" s="6">
        <v>1085</v>
      </c>
      <c r="C1089" s="130" t="s">
        <v>1688</v>
      </c>
      <c r="D1089" s="14"/>
      <c r="E1089" s="148"/>
      <c r="F1089" s="13" t="s">
        <v>1712</v>
      </c>
      <c r="G1089" s="14" t="s">
        <v>27</v>
      </c>
      <c r="H1089" s="130" t="s">
        <v>23</v>
      </c>
      <c r="I1089" s="130">
        <v>3</v>
      </c>
      <c r="J1089" s="148" t="str">
        <f>IF(I1089=0,"",(VLOOKUP(I1089,Cover!B$56:C$60,2,0)))</f>
        <v>Intermediate</v>
      </c>
      <c r="M1089" s="121">
        <f>IF(J1089="","",(VLOOKUP(H1089,Cover!A$48:C$51,2,0)))</f>
        <v>0.5</v>
      </c>
      <c r="N1089" s="119" t="str">
        <f t="shared" si="34"/>
        <v>PR.IP</v>
      </c>
    </row>
    <row r="1090" spans="2:14" ht="25.5" x14ac:dyDescent="0.25">
      <c r="B1090" s="6">
        <v>1086</v>
      </c>
      <c r="C1090" s="130" t="s">
        <v>1688</v>
      </c>
      <c r="D1090" s="14"/>
      <c r="E1090" s="148"/>
      <c r="F1090" s="13" t="s">
        <v>1713</v>
      </c>
      <c r="G1090" s="14" t="s">
        <v>27</v>
      </c>
      <c r="H1090" s="130" t="s">
        <v>23</v>
      </c>
      <c r="I1090" s="130">
        <v>3</v>
      </c>
      <c r="J1090" s="148" t="str">
        <f>IF(I1090=0,"",(VLOOKUP(I1090,Cover!B$56:C$60,2,0)))</f>
        <v>Intermediate</v>
      </c>
      <c r="M1090" s="121">
        <f>IF(J1090="","",(VLOOKUP(H1090,Cover!A$48:C$51,2,0)))</f>
        <v>0.5</v>
      </c>
      <c r="N1090" s="119" t="str">
        <f t="shared" si="34"/>
        <v>PR.IP</v>
      </c>
    </row>
    <row r="1091" spans="2:14" x14ac:dyDescent="0.25">
      <c r="B1091" s="6">
        <v>1087</v>
      </c>
      <c r="C1091" s="130" t="s">
        <v>1688</v>
      </c>
      <c r="D1091" s="14"/>
      <c r="E1091" s="148"/>
      <c r="F1091" s="13" t="s">
        <v>760</v>
      </c>
      <c r="G1091" s="14" t="s">
        <v>37</v>
      </c>
      <c r="H1091" s="130" t="s">
        <v>23</v>
      </c>
      <c r="I1091" s="130">
        <v>3</v>
      </c>
      <c r="J1091" s="148" t="str">
        <f>IF(I1091=0,"",(VLOOKUP(I1091,Cover!B$56:C$60,2,0)))</f>
        <v>Intermediate</v>
      </c>
      <c r="M1091" s="121">
        <f>IF(J1091="","",(VLOOKUP(H1091,Cover!A$48:C$51,2,0)))</f>
        <v>0.5</v>
      </c>
      <c r="N1091" s="119" t="str">
        <f t="shared" si="34"/>
        <v>DE.CM</v>
      </c>
    </row>
    <row r="1092" spans="2:14" ht="25.5" x14ac:dyDescent="0.25">
      <c r="B1092" s="6">
        <v>1088</v>
      </c>
      <c r="C1092" s="130" t="s">
        <v>1688</v>
      </c>
      <c r="D1092" s="14"/>
      <c r="E1092" s="148"/>
      <c r="F1092" s="13" t="s">
        <v>1714</v>
      </c>
      <c r="G1092" s="14" t="s">
        <v>27</v>
      </c>
      <c r="H1092" s="130" t="s">
        <v>23</v>
      </c>
      <c r="I1092" s="130">
        <v>3</v>
      </c>
      <c r="J1092" s="148" t="str">
        <f>IF(I1092=0,"",(VLOOKUP(I1092,Cover!B$56:C$60,2,0)))</f>
        <v>Intermediate</v>
      </c>
      <c r="M1092" s="121">
        <f>IF(J1092="","",(VLOOKUP(H1092,Cover!A$48:C$51,2,0)))</f>
        <v>0.5</v>
      </c>
      <c r="N1092" s="119" t="str">
        <f t="shared" si="34"/>
        <v>PR.IP</v>
      </c>
    </row>
    <row r="1093" spans="2:14" ht="25.5" x14ac:dyDescent="0.25">
      <c r="B1093" s="6">
        <v>1089</v>
      </c>
      <c r="C1093" s="130" t="s">
        <v>1688</v>
      </c>
      <c r="D1093" s="14"/>
      <c r="E1093" s="148"/>
      <c r="F1093" s="13" t="s">
        <v>1715</v>
      </c>
      <c r="G1093" s="14" t="s">
        <v>27</v>
      </c>
      <c r="H1093" s="130" t="s">
        <v>23</v>
      </c>
      <c r="I1093" s="130">
        <v>3</v>
      </c>
      <c r="J1093" s="148" t="str">
        <f>IF(I1093=0,"",(VLOOKUP(I1093,Cover!B$56:C$60,2,0)))</f>
        <v>Intermediate</v>
      </c>
      <c r="M1093" s="121">
        <f>IF(J1093="","",(VLOOKUP(H1093,Cover!A$48:C$51,2,0)))</f>
        <v>0.5</v>
      </c>
      <c r="N1093" s="119" t="str">
        <f t="shared" si="34"/>
        <v>PR.IP</v>
      </c>
    </row>
    <row r="1094" spans="2:14" ht="38.25" x14ac:dyDescent="0.25">
      <c r="B1094" s="6">
        <v>1090</v>
      </c>
      <c r="C1094" s="130" t="s">
        <v>1688</v>
      </c>
      <c r="D1094" s="14"/>
      <c r="E1094" s="148"/>
      <c r="F1094" s="13" t="s">
        <v>1716</v>
      </c>
      <c r="G1094" s="14" t="s">
        <v>37</v>
      </c>
      <c r="H1094" s="130" t="s">
        <v>23</v>
      </c>
      <c r="I1094" s="130">
        <v>3</v>
      </c>
      <c r="J1094" s="148" t="str">
        <f>IF(I1094=0,"",(VLOOKUP(I1094,Cover!B$56:C$60,2,0)))</f>
        <v>Intermediate</v>
      </c>
      <c r="M1094" s="121">
        <f>IF(J1094="","",(VLOOKUP(H1094,Cover!A$48:C$51,2,0)))</f>
        <v>0.5</v>
      </c>
      <c r="N1094" s="119" t="str">
        <f t="shared" si="34"/>
        <v>DE.CM</v>
      </c>
    </row>
    <row r="1095" spans="2:14" x14ac:dyDescent="0.25">
      <c r="B1095" s="6">
        <v>1091</v>
      </c>
      <c r="C1095" s="130" t="s">
        <v>1688</v>
      </c>
      <c r="D1095" s="14"/>
      <c r="E1095" s="148"/>
      <c r="F1095" s="13" t="s">
        <v>1717</v>
      </c>
      <c r="G1095" s="14" t="s">
        <v>27</v>
      </c>
      <c r="H1095" s="130" t="s">
        <v>23</v>
      </c>
      <c r="I1095" s="130">
        <v>3</v>
      </c>
      <c r="J1095" s="148" t="str">
        <f>IF(I1095=0,"",(VLOOKUP(I1095,Cover!B$56:C$60,2,0)))</f>
        <v>Intermediate</v>
      </c>
      <c r="M1095" s="121">
        <f>IF(J1095="","",(VLOOKUP(H1095,Cover!A$48:C$51,2,0)))</f>
        <v>0.5</v>
      </c>
      <c r="N1095" s="119" t="str">
        <f t="shared" si="34"/>
        <v>PR.IP</v>
      </c>
    </row>
    <row r="1096" spans="2:14" ht="25.5" x14ac:dyDescent="0.25">
      <c r="B1096" s="6">
        <v>1092</v>
      </c>
      <c r="C1096" s="130" t="s">
        <v>1688</v>
      </c>
      <c r="D1096" s="14"/>
      <c r="E1096" s="148"/>
      <c r="F1096" s="13" t="s">
        <v>1718</v>
      </c>
      <c r="G1096" s="14" t="s">
        <v>27</v>
      </c>
      <c r="H1096" s="130" t="s">
        <v>23</v>
      </c>
      <c r="I1096" s="130">
        <v>3</v>
      </c>
      <c r="J1096" s="148" t="str">
        <f>IF(I1096=0,"",(VLOOKUP(I1096,Cover!B$56:C$60,2,0)))</f>
        <v>Intermediate</v>
      </c>
      <c r="M1096" s="121">
        <f>IF(J1096="","",(VLOOKUP(H1096,Cover!A$48:C$51,2,0)))</f>
        <v>0.5</v>
      </c>
      <c r="N1096" s="119" t="str">
        <f t="shared" si="34"/>
        <v>PR.IP</v>
      </c>
    </row>
    <row r="1097" spans="2:14" ht="25.5" x14ac:dyDescent="0.25">
      <c r="B1097" s="6">
        <v>1093</v>
      </c>
      <c r="C1097" s="130" t="s">
        <v>1688</v>
      </c>
      <c r="D1097" s="14"/>
      <c r="E1097" s="148"/>
      <c r="F1097" s="13" t="s">
        <v>1719</v>
      </c>
      <c r="G1097" s="14" t="s">
        <v>27</v>
      </c>
      <c r="H1097" s="130" t="s">
        <v>23</v>
      </c>
      <c r="I1097" s="130">
        <v>3</v>
      </c>
      <c r="J1097" s="148" t="str">
        <f>IF(I1097=0,"",(VLOOKUP(I1097,Cover!B$56:C$60,2,0)))</f>
        <v>Intermediate</v>
      </c>
      <c r="M1097" s="121">
        <f>IF(J1097="","",(VLOOKUP(H1097,Cover!A$48:C$51,2,0)))</f>
        <v>0.5</v>
      </c>
      <c r="N1097" s="119" t="str">
        <f t="shared" si="34"/>
        <v>PR.IP</v>
      </c>
    </row>
    <row r="1098" spans="2:14" ht="25.5" x14ac:dyDescent="0.25">
      <c r="B1098" s="6">
        <v>1094</v>
      </c>
      <c r="C1098" s="130" t="s">
        <v>1688</v>
      </c>
      <c r="D1098" s="14"/>
      <c r="E1098" s="148"/>
      <c r="F1098" s="13" t="s">
        <v>1720</v>
      </c>
      <c r="G1098" s="14" t="s">
        <v>27</v>
      </c>
      <c r="H1098" s="130" t="s">
        <v>23</v>
      </c>
      <c r="I1098" s="130">
        <v>3</v>
      </c>
      <c r="J1098" s="148" t="str">
        <f>IF(I1098=0,"",(VLOOKUP(I1098,Cover!B$56:C$60,2,0)))</f>
        <v>Intermediate</v>
      </c>
      <c r="M1098" s="121">
        <f>IF(J1098="","",(VLOOKUP(H1098,Cover!A$48:C$51,2,0)))</f>
        <v>0.5</v>
      </c>
      <c r="N1098" s="119" t="str">
        <f t="shared" si="34"/>
        <v>PR.IP</v>
      </c>
    </row>
    <row r="1099" spans="2:14" x14ac:dyDescent="0.25">
      <c r="B1099" s="6">
        <v>1095</v>
      </c>
      <c r="C1099" s="130" t="s">
        <v>1688</v>
      </c>
      <c r="D1099" s="14"/>
      <c r="E1099" s="148"/>
      <c r="F1099" s="13" t="s">
        <v>1721</v>
      </c>
      <c r="G1099" s="14" t="s">
        <v>27</v>
      </c>
      <c r="H1099" s="130" t="s">
        <v>23</v>
      </c>
      <c r="I1099" s="130">
        <v>3</v>
      </c>
      <c r="J1099" s="148" t="str">
        <f>IF(I1099=0,"",(VLOOKUP(I1099,Cover!B$56:C$60,2,0)))</f>
        <v>Intermediate</v>
      </c>
      <c r="M1099" s="121">
        <f>IF(J1099="","",(VLOOKUP(H1099,Cover!A$48:C$51,2,0)))</f>
        <v>0.5</v>
      </c>
      <c r="N1099" s="119" t="str">
        <f t="shared" si="34"/>
        <v>PR.IP</v>
      </c>
    </row>
    <row r="1100" spans="2:14" ht="25.5" x14ac:dyDescent="0.25">
      <c r="B1100" s="6">
        <v>1096</v>
      </c>
      <c r="C1100" s="130" t="s">
        <v>1688</v>
      </c>
      <c r="D1100" s="14"/>
      <c r="E1100" s="148"/>
      <c r="F1100" s="13" t="s">
        <v>1722</v>
      </c>
      <c r="G1100" s="14" t="s">
        <v>27</v>
      </c>
      <c r="H1100" s="130" t="s">
        <v>23</v>
      </c>
      <c r="I1100" s="130">
        <v>3</v>
      </c>
      <c r="J1100" s="148" t="str">
        <f>IF(I1100=0,"",(VLOOKUP(I1100,Cover!B$56:C$60,2,0)))</f>
        <v>Intermediate</v>
      </c>
      <c r="M1100" s="121">
        <f>IF(J1100="","",(VLOOKUP(H1100,Cover!A$48:C$51,2,0)))</f>
        <v>0.5</v>
      </c>
      <c r="N1100" s="119" t="str">
        <f t="shared" si="34"/>
        <v>PR.IP</v>
      </c>
    </row>
    <row r="1101" spans="2:14" ht="25.5" x14ac:dyDescent="0.25">
      <c r="B1101" s="6">
        <v>1097</v>
      </c>
      <c r="C1101" s="130" t="s">
        <v>1688</v>
      </c>
      <c r="D1101" s="14"/>
      <c r="E1101" s="148"/>
      <c r="F1101" s="13" t="s">
        <v>1723</v>
      </c>
      <c r="G1101" s="14" t="s">
        <v>27</v>
      </c>
      <c r="H1101" s="130" t="s">
        <v>23</v>
      </c>
      <c r="I1101" s="130">
        <v>3</v>
      </c>
      <c r="J1101" s="148" t="str">
        <f>IF(I1101=0,"",(VLOOKUP(I1101,Cover!B$56:C$60,2,0)))</f>
        <v>Intermediate</v>
      </c>
      <c r="M1101" s="121">
        <f>IF(J1101="","",(VLOOKUP(H1101,Cover!A$48:C$51,2,0)))</f>
        <v>0.5</v>
      </c>
      <c r="N1101" s="119" t="str">
        <f t="shared" si="34"/>
        <v>PR.IP</v>
      </c>
    </row>
    <row r="1102" spans="2:14" x14ac:dyDescent="0.25">
      <c r="B1102" s="6">
        <v>1098</v>
      </c>
      <c r="C1102" s="130" t="s">
        <v>1724</v>
      </c>
      <c r="D1102" s="14"/>
      <c r="E1102" s="148"/>
      <c r="F1102" s="13" t="s">
        <v>1725</v>
      </c>
      <c r="G1102" s="14" t="s">
        <v>27</v>
      </c>
      <c r="H1102" s="130" t="s">
        <v>23</v>
      </c>
      <c r="I1102" s="130">
        <v>3</v>
      </c>
      <c r="J1102" s="148" t="str">
        <f>IF(I1102=0,"",(VLOOKUP(I1102,Cover!B$56:C$60,2,0)))</f>
        <v>Intermediate</v>
      </c>
      <c r="M1102" s="121">
        <f>IF(J1102="","",(VLOOKUP(H1102,Cover!A$48:C$51,2,0)))</f>
        <v>0.5</v>
      </c>
      <c r="N1102" s="119" t="str">
        <f t="shared" si="34"/>
        <v>PR.IP</v>
      </c>
    </row>
    <row r="1103" spans="2:14" ht="38.25" x14ac:dyDescent="0.25">
      <c r="B1103" s="6">
        <v>1099</v>
      </c>
      <c r="C1103" s="130" t="s">
        <v>1724</v>
      </c>
      <c r="D1103" s="14"/>
      <c r="E1103" s="148"/>
      <c r="F1103" s="13" t="s">
        <v>766</v>
      </c>
      <c r="G1103" s="14" t="s">
        <v>35</v>
      </c>
      <c r="H1103" s="130" t="s">
        <v>23</v>
      </c>
      <c r="I1103" s="130">
        <v>3</v>
      </c>
      <c r="J1103" s="148" t="str">
        <f>IF(I1103=0,"",(VLOOKUP(I1103,Cover!B$56:C$60,2,0)))</f>
        <v>Intermediate</v>
      </c>
      <c r="M1103" s="121">
        <f>IF(J1103="","",(VLOOKUP(H1103,Cover!A$48:C$51,2,0)))</f>
        <v>0.5</v>
      </c>
      <c r="N1103" s="119" t="str">
        <f t="shared" si="34"/>
        <v>DE.AE</v>
      </c>
    </row>
    <row r="1104" spans="2:14" x14ac:dyDescent="0.25">
      <c r="B1104" s="6">
        <v>1100</v>
      </c>
      <c r="C1104" s="130" t="s">
        <v>1724</v>
      </c>
      <c r="D1104" s="14"/>
      <c r="E1104" s="148"/>
      <c r="F1104" s="13" t="s">
        <v>1726</v>
      </c>
      <c r="G1104" s="14" t="s">
        <v>39</v>
      </c>
      <c r="H1104" s="130" t="s">
        <v>23</v>
      </c>
      <c r="I1104" s="130">
        <v>3</v>
      </c>
      <c r="J1104" s="148" t="str">
        <f>IF(I1104=0,"",(VLOOKUP(I1104,Cover!B$56:C$60,2,0)))</f>
        <v>Intermediate</v>
      </c>
      <c r="M1104" s="121">
        <f>IF(J1104="","",(VLOOKUP(H1104,Cover!A$48:C$51,2,0)))</f>
        <v>0.5</v>
      </c>
      <c r="N1104" s="119" t="str">
        <f t="shared" si="34"/>
        <v>DE.DP</v>
      </c>
    </row>
    <row r="1105" spans="2:14" x14ac:dyDescent="0.25">
      <c r="B1105" s="6">
        <v>1101</v>
      </c>
      <c r="C1105" s="130" t="s">
        <v>1724</v>
      </c>
      <c r="D1105" s="14"/>
      <c r="E1105" s="148"/>
      <c r="F1105" s="13" t="s">
        <v>767</v>
      </c>
      <c r="G1105" s="14" t="s">
        <v>35</v>
      </c>
      <c r="H1105" s="130" t="s">
        <v>23</v>
      </c>
      <c r="I1105" s="130">
        <v>3</v>
      </c>
      <c r="J1105" s="148" t="str">
        <f>IF(I1105=0,"",(VLOOKUP(I1105,Cover!B$56:C$60,2,0)))</f>
        <v>Intermediate</v>
      </c>
      <c r="M1105" s="121">
        <f>IF(J1105="","",(VLOOKUP(H1105,Cover!A$48:C$51,2,0)))</f>
        <v>0.5</v>
      </c>
      <c r="N1105" s="119" t="str">
        <f t="shared" si="34"/>
        <v>DE.AE</v>
      </c>
    </row>
    <row r="1106" spans="2:14" ht="25.5" x14ac:dyDescent="0.25">
      <c r="B1106" s="6">
        <v>1102</v>
      </c>
      <c r="C1106" s="130" t="s">
        <v>1724</v>
      </c>
      <c r="D1106" s="14"/>
      <c r="E1106" s="148"/>
      <c r="F1106" s="13" t="s">
        <v>1727</v>
      </c>
      <c r="G1106" s="14" t="s">
        <v>39</v>
      </c>
      <c r="H1106" s="130" t="s">
        <v>23</v>
      </c>
      <c r="I1106" s="130">
        <v>3</v>
      </c>
      <c r="J1106" s="148" t="str">
        <f>IF(I1106=0,"",(VLOOKUP(I1106,Cover!B$56:C$60,2,0)))</f>
        <v>Intermediate</v>
      </c>
      <c r="M1106" s="121">
        <f>IF(J1106="","",(VLOOKUP(H1106,Cover!A$48:C$51,2,0)))</f>
        <v>0.5</v>
      </c>
      <c r="N1106" s="119" t="str">
        <f t="shared" si="34"/>
        <v>DE.DP</v>
      </c>
    </row>
    <row r="1107" spans="2:14" ht="25.5" x14ac:dyDescent="0.25">
      <c r="B1107" s="6">
        <v>1103</v>
      </c>
      <c r="C1107" s="130" t="s">
        <v>1724</v>
      </c>
      <c r="D1107" s="14"/>
      <c r="E1107" s="148"/>
      <c r="F1107" s="13" t="s">
        <v>1728</v>
      </c>
      <c r="G1107" s="14" t="s">
        <v>39</v>
      </c>
      <c r="H1107" s="130" t="s">
        <v>23</v>
      </c>
      <c r="I1107" s="130">
        <v>3</v>
      </c>
      <c r="J1107" s="148" t="str">
        <f>IF(I1107=0,"",(VLOOKUP(I1107,Cover!B$56:C$60,2,0)))</f>
        <v>Intermediate</v>
      </c>
      <c r="M1107" s="121">
        <f>IF(J1107="","",(VLOOKUP(H1107,Cover!A$48:C$51,2,0)))</f>
        <v>0.5</v>
      </c>
      <c r="N1107" s="119" t="str">
        <f t="shared" si="34"/>
        <v>DE.DP</v>
      </c>
    </row>
    <row r="1108" spans="2:14" ht="38.25" x14ac:dyDescent="0.25">
      <c r="B1108" s="6">
        <v>1104</v>
      </c>
      <c r="C1108" s="130" t="s">
        <v>1724</v>
      </c>
      <c r="D1108" s="14"/>
      <c r="E1108" s="148"/>
      <c r="F1108" s="13" t="s">
        <v>1729</v>
      </c>
      <c r="G1108" s="14" t="s">
        <v>39</v>
      </c>
      <c r="H1108" s="130" t="s">
        <v>23</v>
      </c>
      <c r="I1108" s="130">
        <v>3</v>
      </c>
      <c r="J1108" s="148" t="str">
        <f>IF(I1108=0,"",(VLOOKUP(I1108,Cover!B$56:C$60,2,0)))</f>
        <v>Intermediate</v>
      </c>
      <c r="M1108" s="121">
        <f>IF(J1108="","",(VLOOKUP(H1108,Cover!A$48:C$51,2,0)))</f>
        <v>0.5</v>
      </c>
      <c r="N1108" s="119" t="str">
        <f t="shared" si="34"/>
        <v>DE.DP</v>
      </c>
    </row>
    <row r="1109" spans="2:14" ht="25.5" x14ac:dyDescent="0.25">
      <c r="B1109" s="6">
        <v>1105</v>
      </c>
      <c r="C1109" s="130" t="s">
        <v>1724</v>
      </c>
      <c r="D1109" s="14"/>
      <c r="E1109" s="148"/>
      <c r="F1109" s="13" t="s">
        <v>1730</v>
      </c>
      <c r="G1109" s="14" t="s">
        <v>39</v>
      </c>
      <c r="H1109" s="130" t="s">
        <v>23</v>
      </c>
      <c r="I1109" s="130">
        <v>3</v>
      </c>
      <c r="J1109" s="148" t="str">
        <f>IF(I1109=0,"",(VLOOKUP(I1109,Cover!B$56:C$60,2,0)))</f>
        <v>Intermediate</v>
      </c>
      <c r="M1109" s="121">
        <f>IF(J1109="","",(VLOOKUP(H1109,Cover!A$48:C$51,2,0)))</f>
        <v>0.5</v>
      </c>
      <c r="N1109" s="119" t="str">
        <f t="shared" si="34"/>
        <v>DE.DP</v>
      </c>
    </row>
    <row r="1110" spans="2:14" ht="38.25" x14ac:dyDescent="0.25">
      <c r="B1110" s="6">
        <v>1106</v>
      </c>
      <c r="C1110" s="130" t="s">
        <v>1724</v>
      </c>
      <c r="D1110" s="14"/>
      <c r="E1110" s="148"/>
      <c r="F1110" s="13" t="s">
        <v>1731</v>
      </c>
      <c r="G1110" s="14" t="s">
        <v>39</v>
      </c>
      <c r="H1110" s="130" t="s">
        <v>23</v>
      </c>
      <c r="I1110" s="130">
        <v>3</v>
      </c>
      <c r="J1110" s="148" t="str">
        <f>IF(I1110=0,"",(VLOOKUP(I1110,Cover!B$56:C$60,2,0)))</f>
        <v>Intermediate</v>
      </c>
      <c r="M1110" s="121">
        <f>IF(J1110="","",(VLOOKUP(H1110,Cover!A$48:C$51,2,0)))</f>
        <v>0.5</v>
      </c>
      <c r="N1110" s="119" t="str">
        <f t="shared" si="34"/>
        <v>DE.DP</v>
      </c>
    </row>
    <row r="1111" spans="2:14" x14ac:dyDescent="0.25">
      <c r="B1111" s="6">
        <v>1107</v>
      </c>
      <c r="C1111" s="130" t="s">
        <v>1724</v>
      </c>
      <c r="D1111" s="14"/>
      <c r="E1111" s="148"/>
      <c r="F1111" s="13" t="s">
        <v>1732</v>
      </c>
      <c r="G1111" s="14" t="s">
        <v>39</v>
      </c>
      <c r="H1111" s="130" t="s">
        <v>23</v>
      </c>
      <c r="I1111" s="130">
        <v>3</v>
      </c>
      <c r="J1111" s="148" t="str">
        <f>IF(I1111=0,"",(VLOOKUP(I1111,Cover!B$56:C$60,2,0)))</f>
        <v>Intermediate</v>
      </c>
      <c r="M1111" s="121">
        <f>IF(J1111="","",(VLOOKUP(H1111,Cover!A$48:C$51,2,0)))</f>
        <v>0.5</v>
      </c>
      <c r="N1111" s="119" t="str">
        <f t="shared" si="34"/>
        <v>DE.DP</v>
      </c>
    </row>
    <row r="1112" spans="2:14" ht="25.5" x14ac:dyDescent="0.25">
      <c r="B1112" s="6">
        <v>1108</v>
      </c>
      <c r="C1112" s="130" t="s">
        <v>1724</v>
      </c>
      <c r="D1112" s="14"/>
      <c r="E1112" s="148"/>
      <c r="F1112" s="13" t="s">
        <v>1733</v>
      </c>
      <c r="G1112" s="14" t="s">
        <v>39</v>
      </c>
      <c r="H1112" s="130" t="s">
        <v>23</v>
      </c>
      <c r="I1112" s="130">
        <v>3</v>
      </c>
      <c r="J1112" s="148" t="str">
        <f>IF(I1112=0,"",(VLOOKUP(I1112,Cover!B$56:C$60,2,0)))</f>
        <v>Intermediate</v>
      </c>
      <c r="M1112" s="121">
        <f>IF(J1112="","",(VLOOKUP(H1112,Cover!A$48:C$51,2,0)))</f>
        <v>0.5</v>
      </c>
      <c r="N1112" s="119" t="str">
        <f t="shared" si="34"/>
        <v>DE.DP</v>
      </c>
    </row>
    <row r="1113" spans="2:14" ht="25.5" x14ac:dyDescent="0.25">
      <c r="B1113" s="6">
        <v>1109</v>
      </c>
      <c r="C1113" s="130" t="s">
        <v>1724</v>
      </c>
      <c r="D1113" s="14"/>
      <c r="E1113" s="148"/>
      <c r="F1113" s="13" t="s">
        <v>1734</v>
      </c>
      <c r="G1113" s="14" t="s">
        <v>39</v>
      </c>
      <c r="H1113" s="130" t="s">
        <v>23</v>
      </c>
      <c r="I1113" s="130">
        <v>3</v>
      </c>
      <c r="J1113" s="148" t="str">
        <f>IF(I1113=0,"",(VLOOKUP(I1113,Cover!B$56:C$60,2,0)))</f>
        <v>Intermediate</v>
      </c>
      <c r="M1113" s="121">
        <f>IF(J1113="","",(VLOOKUP(H1113,Cover!A$48:C$51,2,0)))</f>
        <v>0.5</v>
      </c>
      <c r="N1113" s="119" t="str">
        <f t="shared" si="34"/>
        <v>DE.DP</v>
      </c>
    </row>
    <row r="1114" spans="2:14" ht="25.5" x14ac:dyDescent="0.25">
      <c r="B1114" s="6">
        <v>1110</v>
      </c>
      <c r="C1114" s="130" t="s">
        <v>1724</v>
      </c>
      <c r="D1114" s="14"/>
      <c r="E1114" s="148"/>
      <c r="F1114" s="13" t="s">
        <v>1735</v>
      </c>
      <c r="G1114" s="14" t="s">
        <v>39</v>
      </c>
      <c r="H1114" s="130" t="s">
        <v>23</v>
      </c>
      <c r="I1114" s="130">
        <v>3</v>
      </c>
      <c r="J1114" s="148" t="str">
        <f>IF(I1114=0,"",(VLOOKUP(I1114,Cover!B$56:C$60,2,0)))</f>
        <v>Intermediate</v>
      </c>
      <c r="M1114" s="121">
        <f>IF(J1114="","",(VLOOKUP(H1114,Cover!A$48:C$51,2,0)))</f>
        <v>0.5</v>
      </c>
      <c r="N1114" s="119" t="str">
        <f t="shared" si="34"/>
        <v>DE.DP</v>
      </c>
    </row>
    <row r="1115" spans="2:14" x14ac:dyDescent="0.25">
      <c r="B1115" s="6">
        <v>1111</v>
      </c>
      <c r="C1115" s="130" t="s">
        <v>1724</v>
      </c>
      <c r="D1115" s="14"/>
      <c r="E1115" s="148"/>
      <c r="F1115" s="13" t="s">
        <v>1736</v>
      </c>
      <c r="G1115" s="14" t="s">
        <v>35</v>
      </c>
      <c r="H1115" s="130" t="s">
        <v>23</v>
      </c>
      <c r="I1115" s="130">
        <v>3</v>
      </c>
      <c r="J1115" s="148" t="str">
        <f>IF(I1115=0,"",(VLOOKUP(I1115,Cover!B$56:C$60,2,0)))</f>
        <v>Intermediate</v>
      </c>
      <c r="M1115" s="121">
        <f>IF(J1115="","",(VLOOKUP(H1115,Cover!A$48:C$51,2,0)))</f>
        <v>0.5</v>
      </c>
      <c r="N1115" s="119" t="str">
        <f t="shared" si="34"/>
        <v>DE.AE</v>
      </c>
    </row>
    <row r="1116" spans="2:14" ht="25.5" x14ac:dyDescent="0.25">
      <c r="B1116" s="6">
        <v>1112</v>
      </c>
      <c r="C1116" s="130" t="s">
        <v>1724</v>
      </c>
      <c r="D1116" s="14"/>
      <c r="E1116" s="148"/>
      <c r="F1116" s="13" t="s">
        <v>1737</v>
      </c>
      <c r="G1116" s="14" t="s">
        <v>39</v>
      </c>
      <c r="H1116" s="130" t="s">
        <v>23</v>
      </c>
      <c r="I1116" s="130">
        <v>3</v>
      </c>
      <c r="J1116" s="148" t="str">
        <f>IF(I1116=0,"",(VLOOKUP(I1116,Cover!B$56:C$60,2,0)))</f>
        <v>Intermediate</v>
      </c>
      <c r="M1116" s="121">
        <f>IF(J1116="","",(VLOOKUP(H1116,Cover!A$48:C$51,2,0)))</f>
        <v>0.5</v>
      </c>
      <c r="N1116" s="119" t="str">
        <f t="shared" si="34"/>
        <v>DE.DP</v>
      </c>
    </row>
    <row r="1117" spans="2:14" ht="25.5" x14ac:dyDescent="0.25">
      <c r="B1117" s="6">
        <v>1113</v>
      </c>
      <c r="C1117" s="130" t="s">
        <v>1724</v>
      </c>
      <c r="D1117" s="14"/>
      <c r="E1117" s="148"/>
      <c r="F1117" s="13" t="s">
        <v>1738</v>
      </c>
      <c r="G1117" s="14" t="s">
        <v>39</v>
      </c>
      <c r="H1117" s="130" t="s">
        <v>23</v>
      </c>
      <c r="I1117" s="130">
        <v>3</v>
      </c>
      <c r="J1117" s="148" t="str">
        <f>IF(I1117=0,"",(VLOOKUP(I1117,Cover!B$56:C$60,2,0)))</f>
        <v>Intermediate</v>
      </c>
      <c r="M1117" s="121">
        <f>IF(J1117="","",(VLOOKUP(H1117,Cover!A$48:C$51,2,0)))</f>
        <v>0.5</v>
      </c>
      <c r="N1117" s="119" t="str">
        <f t="shared" si="34"/>
        <v>DE.DP</v>
      </c>
    </row>
    <row r="1118" spans="2:14" ht="25.5" x14ac:dyDescent="0.25">
      <c r="B1118" s="6">
        <v>1114</v>
      </c>
      <c r="C1118" s="130" t="s">
        <v>1724</v>
      </c>
      <c r="D1118" s="14"/>
      <c r="E1118" s="148"/>
      <c r="F1118" s="13" t="s">
        <v>1739</v>
      </c>
      <c r="G1118" s="14" t="s">
        <v>39</v>
      </c>
      <c r="H1118" s="130" t="s">
        <v>23</v>
      </c>
      <c r="I1118" s="130">
        <v>3</v>
      </c>
      <c r="J1118" s="148" t="str">
        <f>IF(I1118=0,"",(VLOOKUP(I1118,Cover!B$56:C$60,2,0)))</f>
        <v>Intermediate</v>
      </c>
      <c r="M1118" s="121">
        <f>IF(J1118="","",(VLOOKUP(H1118,Cover!A$48:C$51,2,0)))</f>
        <v>0.5</v>
      </c>
      <c r="N1118" s="119" t="str">
        <f t="shared" si="34"/>
        <v>DE.DP</v>
      </c>
    </row>
    <row r="1119" spans="2:14" ht="25.5" x14ac:dyDescent="0.25">
      <c r="B1119" s="6">
        <v>1115</v>
      </c>
      <c r="C1119" s="130" t="s">
        <v>1724</v>
      </c>
      <c r="D1119" s="14"/>
      <c r="E1119" s="148"/>
      <c r="F1119" s="13" t="s">
        <v>1740</v>
      </c>
      <c r="G1119" s="14" t="s">
        <v>39</v>
      </c>
      <c r="H1119" s="130" t="s">
        <v>23</v>
      </c>
      <c r="I1119" s="130">
        <v>3</v>
      </c>
      <c r="J1119" s="148" t="str">
        <f>IF(I1119=0,"",(VLOOKUP(I1119,Cover!B$56:C$60,2,0)))</f>
        <v>Intermediate</v>
      </c>
      <c r="M1119" s="121">
        <f>IF(J1119="","",(VLOOKUP(H1119,Cover!A$48:C$51,2,0)))</f>
        <v>0.5</v>
      </c>
      <c r="N1119" s="119" t="str">
        <f t="shared" si="34"/>
        <v>DE.DP</v>
      </c>
    </row>
    <row r="1120" spans="2:14" ht="25.5" x14ac:dyDescent="0.25">
      <c r="B1120" s="6">
        <v>1116</v>
      </c>
      <c r="C1120" s="130" t="s">
        <v>1724</v>
      </c>
      <c r="D1120" s="14"/>
      <c r="E1120" s="148"/>
      <c r="F1120" s="13" t="s">
        <v>1741</v>
      </c>
      <c r="G1120" s="14" t="s">
        <v>39</v>
      </c>
      <c r="H1120" s="130" t="s">
        <v>23</v>
      </c>
      <c r="I1120" s="130">
        <v>3</v>
      </c>
      <c r="J1120" s="148" t="str">
        <f>IF(I1120=0,"",(VLOOKUP(I1120,Cover!B$56:C$60,2,0)))</f>
        <v>Intermediate</v>
      </c>
      <c r="M1120" s="121">
        <f>IF(J1120="","",(VLOOKUP(H1120,Cover!A$48:C$51,2,0)))</f>
        <v>0.5</v>
      </c>
      <c r="N1120" s="119" t="str">
        <f t="shared" si="34"/>
        <v>DE.DP</v>
      </c>
    </row>
    <row r="1121" spans="2:14" ht="25.5" x14ac:dyDescent="0.25">
      <c r="B1121" s="6">
        <v>1117</v>
      </c>
      <c r="C1121" s="130" t="s">
        <v>1724</v>
      </c>
      <c r="D1121" s="14"/>
      <c r="E1121" s="148"/>
      <c r="F1121" s="13" t="s">
        <v>1742</v>
      </c>
      <c r="G1121" s="14" t="s">
        <v>35</v>
      </c>
      <c r="H1121" s="130" t="s">
        <v>23</v>
      </c>
      <c r="I1121" s="130">
        <v>3</v>
      </c>
      <c r="J1121" s="148" t="str">
        <f>IF(I1121=0,"",(VLOOKUP(I1121,Cover!B$56:C$60,2,0)))</f>
        <v>Intermediate</v>
      </c>
      <c r="M1121" s="121">
        <f>IF(J1121="","",(VLOOKUP(H1121,Cover!A$48:C$51,2,0)))</f>
        <v>0.5</v>
      </c>
      <c r="N1121" s="119" t="str">
        <f t="shared" si="34"/>
        <v>DE.AE</v>
      </c>
    </row>
    <row r="1122" spans="2:14" ht="25.5" x14ac:dyDescent="0.25">
      <c r="B1122" s="6">
        <v>1118</v>
      </c>
      <c r="C1122" s="130" t="s">
        <v>1724</v>
      </c>
      <c r="D1122" s="14"/>
      <c r="E1122" s="148"/>
      <c r="F1122" s="13" t="s">
        <v>1743</v>
      </c>
      <c r="G1122" s="14" t="s">
        <v>39</v>
      </c>
      <c r="H1122" s="130" t="s">
        <v>23</v>
      </c>
      <c r="I1122" s="130">
        <v>3</v>
      </c>
      <c r="J1122" s="148" t="str">
        <f>IF(I1122=0,"",(VLOOKUP(I1122,Cover!B$56:C$60,2,0)))</f>
        <v>Intermediate</v>
      </c>
      <c r="M1122" s="121">
        <f>IF(J1122="","",(VLOOKUP(H1122,Cover!A$48:C$51,2,0)))</f>
        <v>0.5</v>
      </c>
      <c r="N1122" s="119" t="str">
        <f t="shared" si="34"/>
        <v>DE.DP</v>
      </c>
    </row>
    <row r="1123" spans="2:14" x14ac:dyDescent="0.25">
      <c r="B1123" s="6">
        <v>1119</v>
      </c>
      <c r="C1123" s="130" t="s">
        <v>1724</v>
      </c>
      <c r="D1123" s="14"/>
      <c r="E1123" s="148"/>
      <c r="F1123" s="13" t="s">
        <v>1744</v>
      </c>
      <c r="G1123" s="14" t="s">
        <v>39</v>
      </c>
      <c r="H1123" s="130" t="s">
        <v>23</v>
      </c>
      <c r="I1123" s="130">
        <v>3</v>
      </c>
      <c r="J1123" s="148" t="str">
        <f>IF(I1123=0,"",(VLOOKUP(I1123,Cover!B$56:C$60,2,0)))</f>
        <v>Intermediate</v>
      </c>
      <c r="M1123" s="121">
        <f>IF(J1123="","",(VLOOKUP(H1123,Cover!A$48:C$51,2,0)))</f>
        <v>0.5</v>
      </c>
      <c r="N1123" s="119" t="str">
        <f t="shared" si="34"/>
        <v>DE.DP</v>
      </c>
    </row>
    <row r="1124" spans="2:14" ht="25.5" x14ac:dyDescent="0.25">
      <c r="B1124" s="6">
        <v>1120</v>
      </c>
      <c r="C1124" s="130" t="s">
        <v>1724</v>
      </c>
      <c r="D1124" s="14"/>
      <c r="E1124" s="148"/>
      <c r="F1124" s="13" t="s">
        <v>773</v>
      </c>
      <c r="G1124" s="14" t="s">
        <v>39</v>
      </c>
      <c r="H1124" s="130" t="s">
        <v>23</v>
      </c>
      <c r="I1124" s="130">
        <v>3</v>
      </c>
      <c r="J1124" s="148" t="str">
        <f>IF(I1124=0,"",(VLOOKUP(I1124,Cover!B$56:C$60,2,0)))</f>
        <v>Intermediate</v>
      </c>
      <c r="M1124" s="121">
        <f>IF(J1124="","",(VLOOKUP(H1124,Cover!A$48:C$51,2,0)))</f>
        <v>0.5</v>
      </c>
      <c r="N1124" s="119" t="str">
        <f t="shared" si="34"/>
        <v>DE.DP</v>
      </c>
    </row>
    <row r="1125" spans="2:14" x14ac:dyDescent="0.25">
      <c r="B1125" s="6">
        <v>1121</v>
      </c>
      <c r="C1125" s="130" t="s">
        <v>1724</v>
      </c>
      <c r="D1125" s="14"/>
      <c r="E1125" s="148"/>
      <c r="F1125" s="13" t="s">
        <v>774</v>
      </c>
      <c r="G1125" s="14" t="s">
        <v>39</v>
      </c>
      <c r="H1125" s="130" t="s">
        <v>23</v>
      </c>
      <c r="I1125" s="130">
        <v>3</v>
      </c>
      <c r="J1125" s="148" t="str">
        <f>IF(I1125=0,"",(VLOOKUP(I1125,Cover!B$56:C$60,2,0)))</f>
        <v>Intermediate</v>
      </c>
      <c r="M1125" s="121">
        <f>IF(J1125="","",(VLOOKUP(H1125,Cover!A$48:C$51,2,0)))</f>
        <v>0.5</v>
      </c>
      <c r="N1125" s="119" t="str">
        <f t="shared" si="34"/>
        <v>DE.DP</v>
      </c>
    </row>
    <row r="1126" spans="2:14" x14ac:dyDescent="0.25">
      <c r="B1126" s="6">
        <v>1122</v>
      </c>
      <c r="C1126" s="130" t="s">
        <v>1724</v>
      </c>
      <c r="D1126" s="14"/>
      <c r="E1126" s="148"/>
      <c r="F1126" s="13" t="s">
        <v>1745</v>
      </c>
      <c r="G1126" s="14" t="s">
        <v>39</v>
      </c>
      <c r="H1126" s="130" t="s">
        <v>23</v>
      </c>
      <c r="I1126" s="130">
        <v>3</v>
      </c>
      <c r="J1126" s="148" t="str">
        <f>IF(I1126=0,"",(VLOOKUP(I1126,Cover!B$56:C$60,2,0)))</f>
        <v>Intermediate</v>
      </c>
      <c r="M1126" s="121">
        <f>IF(J1126="","",(VLOOKUP(H1126,Cover!A$48:C$51,2,0)))</f>
        <v>0.5</v>
      </c>
      <c r="N1126" s="119" t="str">
        <f t="shared" ref="N1126:N1189" si="35">IF(H1126="Not_Applicable","",G1126)</f>
        <v>DE.DP</v>
      </c>
    </row>
    <row r="1127" spans="2:14" ht="25.5" x14ac:dyDescent="0.25">
      <c r="B1127" s="6">
        <v>1123</v>
      </c>
      <c r="C1127" s="130" t="s">
        <v>1724</v>
      </c>
      <c r="D1127" s="14"/>
      <c r="E1127" s="148"/>
      <c r="F1127" s="13" t="s">
        <v>1746</v>
      </c>
      <c r="G1127" s="14" t="s">
        <v>39</v>
      </c>
      <c r="H1127" s="130" t="s">
        <v>23</v>
      </c>
      <c r="I1127" s="130">
        <v>3</v>
      </c>
      <c r="J1127" s="148" t="str">
        <f>IF(I1127=0,"",(VLOOKUP(I1127,Cover!B$56:C$60,2,0)))</f>
        <v>Intermediate</v>
      </c>
      <c r="M1127" s="121">
        <f>IF(J1127="","",(VLOOKUP(H1127,Cover!A$48:C$51,2,0)))</f>
        <v>0.5</v>
      </c>
      <c r="N1127" s="119" t="str">
        <f t="shared" si="35"/>
        <v>DE.DP</v>
      </c>
    </row>
    <row r="1128" spans="2:14" ht="25.5" x14ac:dyDescent="0.25">
      <c r="B1128" s="6">
        <v>1124</v>
      </c>
      <c r="C1128" s="130" t="s">
        <v>1724</v>
      </c>
      <c r="D1128" s="14"/>
      <c r="E1128" s="148"/>
      <c r="F1128" s="13" t="s">
        <v>1747</v>
      </c>
      <c r="G1128" s="14" t="s">
        <v>39</v>
      </c>
      <c r="H1128" s="130" t="s">
        <v>23</v>
      </c>
      <c r="I1128" s="130">
        <v>3</v>
      </c>
      <c r="J1128" s="148" t="str">
        <f>IF(I1128=0,"",(VLOOKUP(I1128,Cover!B$56:C$60,2,0)))</f>
        <v>Intermediate</v>
      </c>
      <c r="M1128" s="121">
        <f>IF(J1128="","",(VLOOKUP(H1128,Cover!A$48:C$51,2,0)))</f>
        <v>0.5</v>
      </c>
      <c r="N1128" s="119" t="str">
        <f t="shared" si="35"/>
        <v>DE.DP</v>
      </c>
    </row>
    <row r="1129" spans="2:14" ht="25.5" x14ac:dyDescent="0.25">
      <c r="B1129" s="6">
        <v>1125</v>
      </c>
      <c r="C1129" s="130" t="s">
        <v>1724</v>
      </c>
      <c r="D1129" s="14"/>
      <c r="E1129" s="148"/>
      <c r="F1129" s="13" t="s">
        <v>1748</v>
      </c>
      <c r="G1129" s="14" t="s">
        <v>39</v>
      </c>
      <c r="H1129" s="130" t="s">
        <v>23</v>
      </c>
      <c r="I1129" s="130">
        <v>3</v>
      </c>
      <c r="J1129" s="148" t="str">
        <f>IF(I1129=0,"",(VLOOKUP(I1129,Cover!B$56:C$60,2,0)))</f>
        <v>Intermediate</v>
      </c>
      <c r="M1129" s="121">
        <f>IF(J1129="","",(VLOOKUP(H1129,Cover!A$48:C$51,2,0)))</f>
        <v>0.5</v>
      </c>
      <c r="N1129" s="119" t="str">
        <f t="shared" si="35"/>
        <v>DE.DP</v>
      </c>
    </row>
    <row r="1130" spans="2:14" ht="25.5" x14ac:dyDescent="0.25">
      <c r="B1130" s="6">
        <v>1126</v>
      </c>
      <c r="C1130" s="130" t="s">
        <v>1724</v>
      </c>
      <c r="D1130" s="14"/>
      <c r="E1130" s="148"/>
      <c r="F1130" s="13" t="s">
        <v>775</v>
      </c>
      <c r="G1130" s="14" t="s">
        <v>37</v>
      </c>
      <c r="H1130" s="130" t="s">
        <v>23</v>
      </c>
      <c r="I1130" s="130">
        <v>3</v>
      </c>
      <c r="J1130" s="148" t="str">
        <f>IF(I1130=0,"",(VLOOKUP(I1130,Cover!B$56:C$60,2,0)))</f>
        <v>Intermediate</v>
      </c>
      <c r="M1130" s="121">
        <f>IF(J1130="","",(VLOOKUP(H1130,Cover!A$48:C$51,2,0)))</f>
        <v>0.5</v>
      </c>
      <c r="N1130" s="119" t="str">
        <f t="shared" si="35"/>
        <v>DE.CM</v>
      </c>
    </row>
    <row r="1131" spans="2:14" ht="38.25" x14ac:dyDescent="0.25">
      <c r="B1131" s="6">
        <v>1127</v>
      </c>
      <c r="C1131" s="130" t="s">
        <v>1724</v>
      </c>
      <c r="D1131" s="14"/>
      <c r="E1131" s="148"/>
      <c r="F1131" s="13" t="s">
        <v>1749</v>
      </c>
      <c r="G1131" s="14" t="s">
        <v>37</v>
      </c>
      <c r="H1131" s="130" t="s">
        <v>23</v>
      </c>
      <c r="I1131" s="130">
        <v>3</v>
      </c>
      <c r="J1131" s="148" t="str">
        <f>IF(I1131=0,"",(VLOOKUP(I1131,Cover!B$56:C$60,2,0)))</f>
        <v>Intermediate</v>
      </c>
      <c r="M1131" s="121">
        <f>IF(J1131="","",(VLOOKUP(H1131,Cover!A$48:C$51,2,0)))</f>
        <v>0.5</v>
      </c>
      <c r="N1131" s="119" t="str">
        <f t="shared" si="35"/>
        <v>DE.CM</v>
      </c>
    </row>
    <row r="1132" spans="2:14" ht="38.25" x14ac:dyDescent="0.25">
      <c r="B1132" s="6">
        <v>1128</v>
      </c>
      <c r="C1132" s="130" t="s">
        <v>1724</v>
      </c>
      <c r="D1132" s="14"/>
      <c r="E1132" s="148"/>
      <c r="F1132" s="13" t="s">
        <v>1750</v>
      </c>
      <c r="G1132" s="14" t="s">
        <v>37</v>
      </c>
      <c r="H1132" s="130" t="s">
        <v>23</v>
      </c>
      <c r="I1132" s="130">
        <v>3</v>
      </c>
      <c r="J1132" s="148" t="str">
        <f>IF(I1132=0,"",(VLOOKUP(I1132,Cover!B$56:C$60,2,0)))</f>
        <v>Intermediate</v>
      </c>
      <c r="M1132" s="121">
        <f>IF(J1132="","",(VLOOKUP(H1132,Cover!A$48:C$51,2,0)))</f>
        <v>0.5</v>
      </c>
      <c r="N1132" s="119" t="str">
        <f t="shared" si="35"/>
        <v>DE.CM</v>
      </c>
    </row>
    <row r="1133" spans="2:14" ht="25.5" x14ac:dyDescent="0.25">
      <c r="B1133" s="6">
        <v>1129</v>
      </c>
      <c r="C1133" s="130" t="s">
        <v>1724</v>
      </c>
      <c r="D1133" s="14"/>
      <c r="E1133" s="148"/>
      <c r="F1133" s="13" t="s">
        <v>1751</v>
      </c>
      <c r="G1133" s="14" t="s">
        <v>37</v>
      </c>
      <c r="H1133" s="130" t="s">
        <v>23</v>
      </c>
      <c r="I1133" s="130">
        <v>3</v>
      </c>
      <c r="J1133" s="148" t="str">
        <f>IF(I1133=0,"",(VLOOKUP(I1133,Cover!B$56:C$60,2,0)))</f>
        <v>Intermediate</v>
      </c>
      <c r="M1133" s="121">
        <f>IF(J1133="","",(VLOOKUP(H1133,Cover!A$48:C$51,2,0)))</f>
        <v>0.5</v>
      </c>
      <c r="N1133" s="119" t="str">
        <f t="shared" si="35"/>
        <v>DE.CM</v>
      </c>
    </row>
    <row r="1134" spans="2:14" ht="25.5" x14ac:dyDescent="0.25">
      <c r="B1134" s="6">
        <v>1130</v>
      </c>
      <c r="C1134" s="130" t="s">
        <v>1724</v>
      </c>
      <c r="D1134" s="14"/>
      <c r="E1134" s="148"/>
      <c r="F1134" s="13" t="s">
        <v>1752</v>
      </c>
      <c r="G1134" s="136" t="s">
        <v>32</v>
      </c>
      <c r="H1134" s="130" t="s">
        <v>23</v>
      </c>
      <c r="I1134" s="130">
        <v>2</v>
      </c>
      <c r="J1134" s="148" t="str">
        <f>IF(I1134=0,"",(VLOOKUP(I1134,Cover!B$56:C$60,2,0)))</f>
        <v>Evolving</v>
      </c>
      <c r="M1134" s="121">
        <f>IF(J1134="","",(VLOOKUP(H1134,Cover!A$48:C$51,2,0)))</f>
        <v>0.5</v>
      </c>
      <c r="N1134" s="119" t="str">
        <f t="shared" si="35"/>
        <v>PR.PT</v>
      </c>
    </row>
    <row r="1135" spans="2:14" x14ac:dyDescent="0.25">
      <c r="B1135" s="6">
        <v>1131</v>
      </c>
      <c r="C1135" s="130" t="s">
        <v>1753</v>
      </c>
      <c r="D1135" s="14"/>
      <c r="E1135" s="148"/>
      <c r="F1135" s="13" t="s">
        <v>1754</v>
      </c>
      <c r="G1135" s="136" t="s">
        <v>32</v>
      </c>
      <c r="H1135" s="130" t="s">
        <v>23</v>
      </c>
      <c r="I1135" s="130">
        <v>3</v>
      </c>
      <c r="J1135" s="148" t="str">
        <f>IF(I1135=0,"",(VLOOKUP(I1135,Cover!B$56:C$60,2,0)))</f>
        <v>Intermediate</v>
      </c>
      <c r="M1135" s="121">
        <f>IF(J1135="","",(VLOOKUP(H1135,Cover!A$48:C$51,2,0)))</f>
        <v>0.5</v>
      </c>
      <c r="N1135" s="119" t="str">
        <f t="shared" si="35"/>
        <v>PR.PT</v>
      </c>
    </row>
    <row r="1136" spans="2:14" ht="25.5" x14ac:dyDescent="0.25">
      <c r="B1136" s="6">
        <v>1132</v>
      </c>
      <c r="C1136" s="130" t="s">
        <v>1753</v>
      </c>
      <c r="D1136" s="14"/>
      <c r="E1136" s="148"/>
      <c r="F1136" s="13" t="s">
        <v>1755</v>
      </c>
      <c r="G1136" s="136" t="s">
        <v>32</v>
      </c>
      <c r="H1136" s="130" t="s">
        <v>23</v>
      </c>
      <c r="I1136" s="130">
        <v>3</v>
      </c>
      <c r="J1136" s="148" t="str">
        <f>IF(I1136=0,"",(VLOOKUP(I1136,Cover!B$56:C$60,2,0)))</f>
        <v>Intermediate</v>
      </c>
      <c r="M1136" s="121">
        <f>IF(J1136="","",(VLOOKUP(H1136,Cover!A$48:C$51,2,0)))</f>
        <v>0.5</v>
      </c>
      <c r="N1136" s="119" t="str">
        <f t="shared" si="35"/>
        <v>PR.PT</v>
      </c>
    </row>
    <row r="1137" spans="2:14" ht="38.25" x14ac:dyDescent="0.25">
      <c r="B1137" s="6">
        <v>1133</v>
      </c>
      <c r="C1137" s="130" t="s">
        <v>1753</v>
      </c>
      <c r="D1137" s="14"/>
      <c r="E1137" s="148"/>
      <c r="F1137" s="13" t="s">
        <v>1756</v>
      </c>
      <c r="G1137" s="136" t="s">
        <v>32</v>
      </c>
      <c r="H1137" s="130" t="s">
        <v>23</v>
      </c>
      <c r="I1137" s="130">
        <v>3</v>
      </c>
      <c r="J1137" s="148" t="str">
        <f>IF(I1137=0,"",(VLOOKUP(I1137,Cover!B$56:C$60,2,0)))</f>
        <v>Intermediate</v>
      </c>
      <c r="M1137" s="121">
        <f>IF(J1137="","",(VLOOKUP(H1137,Cover!A$48:C$51,2,0)))</f>
        <v>0.5</v>
      </c>
      <c r="N1137" s="119" t="str">
        <f t="shared" si="35"/>
        <v>PR.PT</v>
      </c>
    </row>
    <row r="1138" spans="2:14" ht="25.5" x14ac:dyDescent="0.25">
      <c r="B1138" s="6">
        <v>1134</v>
      </c>
      <c r="C1138" s="130" t="s">
        <v>1753</v>
      </c>
      <c r="D1138" s="14"/>
      <c r="E1138" s="148"/>
      <c r="F1138" s="13" t="s">
        <v>1757</v>
      </c>
      <c r="G1138" s="136" t="s">
        <v>32</v>
      </c>
      <c r="H1138" s="130" t="s">
        <v>23</v>
      </c>
      <c r="I1138" s="130">
        <v>3</v>
      </c>
      <c r="J1138" s="148" t="str">
        <f>IF(I1138=0,"",(VLOOKUP(I1138,Cover!B$56:C$60,2,0)))</f>
        <v>Intermediate</v>
      </c>
      <c r="M1138" s="121">
        <f>IF(J1138="","",(VLOOKUP(H1138,Cover!A$48:C$51,2,0)))</f>
        <v>0.5</v>
      </c>
      <c r="N1138" s="119" t="str">
        <f t="shared" si="35"/>
        <v>PR.PT</v>
      </c>
    </row>
    <row r="1139" spans="2:14" ht="38.25" x14ac:dyDescent="0.25">
      <c r="B1139" s="6">
        <v>1135</v>
      </c>
      <c r="C1139" s="130" t="s">
        <v>1753</v>
      </c>
      <c r="D1139" s="14"/>
      <c r="E1139" s="148"/>
      <c r="F1139" s="13" t="s">
        <v>778</v>
      </c>
      <c r="G1139" s="136" t="s">
        <v>32</v>
      </c>
      <c r="H1139" s="130" t="s">
        <v>23</v>
      </c>
      <c r="I1139" s="130">
        <v>3</v>
      </c>
      <c r="J1139" s="148" t="str">
        <f>IF(I1139=0,"",(VLOOKUP(I1139,Cover!B$56:C$60,2,0)))</f>
        <v>Intermediate</v>
      </c>
      <c r="M1139" s="121">
        <f>IF(J1139="","",(VLOOKUP(H1139,Cover!A$48:C$51,2,0)))</f>
        <v>0.5</v>
      </c>
      <c r="N1139" s="119" t="str">
        <f t="shared" si="35"/>
        <v>PR.PT</v>
      </c>
    </row>
    <row r="1140" spans="2:14" ht="25.5" x14ac:dyDescent="0.25">
      <c r="B1140" s="6">
        <v>1136</v>
      </c>
      <c r="C1140" s="130" t="s">
        <v>1753</v>
      </c>
      <c r="D1140" s="14"/>
      <c r="E1140" s="148"/>
      <c r="F1140" s="13" t="s">
        <v>1758</v>
      </c>
      <c r="G1140" s="136" t="s">
        <v>32</v>
      </c>
      <c r="H1140" s="130" t="s">
        <v>23</v>
      </c>
      <c r="I1140" s="130">
        <v>3</v>
      </c>
      <c r="J1140" s="148" t="str">
        <f>IF(I1140=0,"",(VLOOKUP(I1140,Cover!B$56:C$60,2,0)))</f>
        <v>Intermediate</v>
      </c>
      <c r="M1140" s="121">
        <f>IF(J1140="","",(VLOOKUP(H1140,Cover!A$48:C$51,2,0)))</f>
        <v>0.5</v>
      </c>
      <c r="N1140" s="119" t="str">
        <f t="shared" si="35"/>
        <v>PR.PT</v>
      </c>
    </row>
    <row r="1141" spans="2:14" ht="25.5" x14ac:dyDescent="0.25">
      <c r="B1141" s="6">
        <v>1137</v>
      </c>
      <c r="C1141" s="130" t="s">
        <v>1753</v>
      </c>
      <c r="D1141" s="14"/>
      <c r="E1141" s="148"/>
      <c r="F1141" s="13" t="s">
        <v>1759</v>
      </c>
      <c r="G1141" s="136" t="s">
        <v>32</v>
      </c>
      <c r="H1141" s="130" t="s">
        <v>23</v>
      </c>
      <c r="I1141" s="130">
        <v>3</v>
      </c>
      <c r="J1141" s="148" t="str">
        <f>IF(I1141=0,"",(VLOOKUP(I1141,Cover!B$56:C$60,2,0)))</f>
        <v>Intermediate</v>
      </c>
      <c r="M1141" s="121">
        <f>IF(J1141="","",(VLOOKUP(H1141,Cover!A$48:C$51,2,0)))</f>
        <v>0.5</v>
      </c>
      <c r="N1141" s="119" t="str">
        <f t="shared" si="35"/>
        <v>PR.PT</v>
      </c>
    </row>
    <row r="1142" spans="2:14" ht="25.5" x14ac:dyDescent="0.25">
      <c r="B1142" s="6">
        <v>1138</v>
      </c>
      <c r="C1142" s="130" t="s">
        <v>1753</v>
      </c>
      <c r="D1142" s="14"/>
      <c r="E1142" s="148"/>
      <c r="F1142" s="13" t="s">
        <v>1760</v>
      </c>
      <c r="G1142" s="136" t="s">
        <v>32</v>
      </c>
      <c r="H1142" s="130" t="s">
        <v>23</v>
      </c>
      <c r="I1142" s="130">
        <v>3</v>
      </c>
      <c r="J1142" s="148" t="str">
        <f>IF(I1142=0,"",(VLOOKUP(I1142,Cover!B$56:C$60,2,0)))</f>
        <v>Intermediate</v>
      </c>
      <c r="M1142" s="121">
        <f>IF(J1142="","",(VLOOKUP(H1142,Cover!A$48:C$51,2,0)))</f>
        <v>0.5</v>
      </c>
      <c r="N1142" s="119" t="str">
        <f t="shared" si="35"/>
        <v>PR.PT</v>
      </c>
    </row>
    <row r="1143" spans="2:14" ht="25.5" x14ac:dyDescent="0.25">
      <c r="B1143" s="6">
        <v>1139</v>
      </c>
      <c r="C1143" s="130" t="s">
        <v>1753</v>
      </c>
      <c r="D1143" s="14"/>
      <c r="E1143" s="148"/>
      <c r="F1143" s="13" t="s">
        <v>1761</v>
      </c>
      <c r="G1143" s="136" t="s">
        <v>32</v>
      </c>
      <c r="H1143" s="130" t="s">
        <v>23</v>
      </c>
      <c r="I1143" s="130">
        <v>3</v>
      </c>
      <c r="J1143" s="148" t="str">
        <f>IF(I1143=0,"",(VLOOKUP(I1143,Cover!B$56:C$60,2,0)))</f>
        <v>Intermediate</v>
      </c>
      <c r="M1143" s="121">
        <f>IF(J1143="","",(VLOOKUP(H1143,Cover!A$48:C$51,2,0)))</f>
        <v>0.5</v>
      </c>
      <c r="N1143" s="119" t="str">
        <f t="shared" si="35"/>
        <v>PR.PT</v>
      </c>
    </row>
    <row r="1144" spans="2:14" ht="25.5" x14ac:dyDescent="0.25">
      <c r="B1144" s="6">
        <v>1140</v>
      </c>
      <c r="C1144" s="130" t="s">
        <v>1753</v>
      </c>
      <c r="D1144" s="14"/>
      <c r="E1144" s="148"/>
      <c r="F1144" s="13" t="s">
        <v>1762</v>
      </c>
      <c r="G1144" s="136" t="s">
        <v>32</v>
      </c>
      <c r="H1144" s="130" t="s">
        <v>23</v>
      </c>
      <c r="I1144" s="130">
        <v>3</v>
      </c>
      <c r="J1144" s="148" t="str">
        <f>IF(I1144=0,"",(VLOOKUP(I1144,Cover!B$56:C$60,2,0)))</f>
        <v>Intermediate</v>
      </c>
      <c r="M1144" s="121">
        <f>IF(J1144="","",(VLOOKUP(H1144,Cover!A$48:C$51,2,0)))</f>
        <v>0.5</v>
      </c>
      <c r="N1144" s="119" t="str">
        <f t="shared" si="35"/>
        <v>PR.PT</v>
      </c>
    </row>
    <row r="1145" spans="2:14" ht="25.5" x14ac:dyDescent="0.25">
      <c r="B1145" s="6">
        <v>1141</v>
      </c>
      <c r="C1145" s="130" t="s">
        <v>1753</v>
      </c>
      <c r="D1145" s="14"/>
      <c r="E1145" s="148"/>
      <c r="F1145" s="13" t="s">
        <v>1763</v>
      </c>
      <c r="G1145" s="136" t="s">
        <v>32</v>
      </c>
      <c r="H1145" s="130" t="s">
        <v>23</v>
      </c>
      <c r="I1145" s="130">
        <v>3</v>
      </c>
      <c r="J1145" s="148" t="str">
        <f>IF(I1145=0,"",(VLOOKUP(I1145,Cover!B$56:C$60,2,0)))</f>
        <v>Intermediate</v>
      </c>
      <c r="M1145" s="121">
        <f>IF(J1145="","",(VLOOKUP(H1145,Cover!A$48:C$51,2,0)))</f>
        <v>0.5</v>
      </c>
      <c r="N1145" s="119" t="str">
        <f t="shared" si="35"/>
        <v>PR.PT</v>
      </c>
    </row>
    <row r="1146" spans="2:14" ht="38.25" x14ac:dyDescent="0.25">
      <c r="B1146" s="6">
        <v>1142</v>
      </c>
      <c r="C1146" s="130" t="s">
        <v>1753</v>
      </c>
      <c r="D1146" s="14"/>
      <c r="E1146" s="148"/>
      <c r="F1146" s="13" t="s">
        <v>1764</v>
      </c>
      <c r="G1146" s="136" t="s">
        <v>32</v>
      </c>
      <c r="H1146" s="130" t="s">
        <v>23</v>
      </c>
      <c r="I1146" s="130">
        <v>3</v>
      </c>
      <c r="J1146" s="148" t="str">
        <f>IF(I1146=0,"",(VLOOKUP(I1146,Cover!B$56:C$60,2,0)))</f>
        <v>Intermediate</v>
      </c>
      <c r="M1146" s="121">
        <f>IF(J1146="","",(VLOOKUP(H1146,Cover!A$48:C$51,2,0)))</f>
        <v>0.5</v>
      </c>
      <c r="N1146" s="119" t="str">
        <f t="shared" si="35"/>
        <v>PR.PT</v>
      </c>
    </row>
    <row r="1147" spans="2:14" ht="25.5" x14ac:dyDescent="0.25">
      <c r="B1147" s="6">
        <v>1143</v>
      </c>
      <c r="C1147" s="130" t="s">
        <v>1753</v>
      </c>
      <c r="D1147" s="14"/>
      <c r="E1147" s="148"/>
      <c r="F1147" s="13" t="s">
        <v>1765</v>
      </c>
      <c r="G1147" s="136" t="s">
        <v>32</v>
      </c>
      <c r="H1147" s="130" t="s">
        <v>23</v>
      </c>
      <c r="I1147" s="130">
        <v>3</v>
      </c>
      <c r="J1147" s="148" t="str">
        <f>IF(I1147=0,"",(VLOOKUP(I1147,Cover!B$56:C$60,2,0)))</f>
        <v>Intermediate</v>
      </c>
      <c r="M1147" s="121">
        <f>IF(J1147="","",(VLOOKUP(H1147,Cover!A$48:C$51,2,0)))</f>
        <v>0.5</v>
      </c>
      <c r="N1147" s="119" t="str">
        <f t="shared" si="35"/>
        <v>PR.PT</v>
      </c>
    </row>
    <row r="1148" spans="2:14" ht="38.25" x14ac:dyDescent="0.25">
      <c r="B1148" s="6">
        <v>1144</v>
      </c>
      <c r="C1148" s="130" t="s">
        <v>1753</v>
      </c>
      <c r="D1148" s="14"/>
      <c r="E1148" s="148"/>
      <c r="F1148" s="13" t="s">
        <v>1766</v>
      </c>
      <c r="G1148" s="136" t="s">
        <v>32</v>
      </c>
      <c r="H1148" s="130" t="s">
        <v>23</v>
      </c>
      <c r="I1148" s="130">
        <v>3</v>
      </c>
      <c r="J1148" s="148" t="str">
        <f>IF(I1148=0,"",(VLOOKUP(I1148,Cover!B$56:C$60,2,0)))</f>
        <v>Intermediate</v>
      </c>
      <c r="M1148" s="121">
        <f>IF(J1148="","",(VLOOKUP(H1148,Cover!A$48:C$51,2,0)))</f>
        <v>0.5</v>
      </c>
      <c r="N1148" s="119" t="str">
        <f t="shared" si="35"/>
        <v>PR.PT</v>
      </c>
    </row>
    <row r="1149" spans="2:14" x14ac:dyDescent="0.25">
      <c r="B1149" s="6">
        <v>1145</v>
      </c>
      <c r="C1149" s="130" t="s">
        <v>1753</v>
      </c>
      <c r="D1149" s="14"/>
      <c r="E1149" s="148"/>
      <c r="F1149" s="13" t="s">
        <v>1767</v>
      </c>
      <c r="G1149" s="136" t="s">
        <v>32</v>
      </c>
      <c r="H1149" s="130" t="s">
        <v>23</v>
      </c>
      <c r="I1149" s="130">
        <v>3</v>
      </c>
      <c r="J1149" s="148" t="str">
        <f>IF(I1149=0,"",(VLOOKUP(I1149,Cover!B$56:C$60,2,0)))</f>
        <v>Intermediate</v>
      </c>
      <c r="M1149" s="121">
        <f>IF(J1149="","",(VLOOKUP(H1149,Cover!A$48:C$51,2,0)))</f>
        <v>0.5</v>
      </c>
      <c r="N1149" s="119" t="str">
        <f t="shared" si="35"/>
        <v>PR.PT</v>
      </c>
    </row>
    <row r="1150" spans="2:14" ht="38.25" x14ac:dyDescent="0.25">
      <c r="B1150" s="6">
        <v>1146</v>
      </c>
      <c r="C1150" s="130" t="s">
        <v>1753</v>
      </c>
      <c r="D1150" s="14"/>
      <c r="E1150" s="148"/>
      <c r="F1150" s="13" t="s">
        <v>1768</v>
      </c>
      <c r="G1150" s="136" t="s">
        <v>32</v>
      </c>
      <c r="H1150" s="130" t="s">
        <v>23</v>
      </c>
      <c r="I1150" s="130">
        <v>3</v>
      </c>
      <c r="J1150" s="148" t="str">
        <f>IF(I1150=0,"",(VLOOKUP(I1150,Cover!B$56:C$60,2,0)))</f>
        <v>Intermediate</v>
      </c>
      <c r="M1150" s="121">
        <f>IF(J1150="","",(VLOOKUP(H1150,Cover!A$48:C$51,2,0)))</f>
        <v>0.5</v>
      </c>
      <c r="N1150" s="119" t="str">
        <f t="shared" si="35"/>
        <v>PR.PT</v>
      </c>
    </row>
    <row r="1151" spans="2:14" ht="25.5" x14ac:dyDescent="0.25">
      <c r="B1151" s="6">
        <v>1147</v>
      </c>
      <c r="C1151" s="130" t="s">
        <v>1753</v>
      </c>
      <c r="D1151" s="14"/>
      <c r="E1151" s="148"/>
      <c r="F1151" s="13" t="s">
        <v>1769</v>
      </c>
      <c r="G1151" s="136" t="s">
        <v>32</v>
      </c>
      <c r="H1151" s="130" t="s">
        <v>23</v>
      </c>
      <c r="I1151" s="130">
        <v>3</v>
      </c>
      <c r="J1151" s="148" t="str">
        <f>IF(I1151=0,"",(VLOOKUP(I1151,Cover!B$56:C$60,2,0)))</f>
        <v>Intermediate</v>
      </c>
      <c r="M1151" s="121">
        <f>IF(J1151="","",(VLOOKUP(H1151,Cover!A$48:C$51,2,0)))</f>
        <v>0.5</v>
      </c>
      <c r="N1151" s="119" t="str">
        <f t="shared" si="35"/>
        <v>PR.PT</v>
      </c>
    </row>
    <row r="1152" spans="2:14" ht="25.5" x14ac:dyDescent="0.25">
      <c r="B1152" s="6">
        <v>1148</v>
      </c>
      <c r="C1152" s="130" t="s">
        <v>1753</v>
      </c>
      <c r="D1152" s="14"/>
      <c r="E1152" s="148"/>
      <c r="F1152" s="13" t="s">
        <v>1770</v>
      </c>
      <c r="G1152" s="136" t="s">
        <v>32</v>
      </c>
      <c r="H1152" s="130" t="s">
        <v>23</v>
      </c>
      <c r="I1152" s="130">
        <v>3</v>
      </c>
      <c r="J1152" s="148" t="str">
        <f>IF(I1152=0,"",(VLOOKUP(I1152,Cover!B$56:C$60,2,0)))</f>
        <v>Intermediate</v>
      </c>
      <c r="M1152" s="121">
        <f>IF(J1152="","",(VLOOKUP(H1152,Cover!A$48:C$51,2,0)))</f>
        <v>0.5</v>
      </c>
      <c r="N1152" s="119" t="str">
        <f t="shared" si="35"/>
        <v>PR.PT</v>
      </c>
    </row>
    <row r="1153" spans="2:14" ht="25.5" x14ac:dyDescent="0.25">
      <c r="B1153" s="6">
        <v>1149</v>
      </c>
      <c r="C1153" s="130" t="s">
        <v>1753</v>
      </c>
      <c r="D1153" s="14"/>
      <c r="E1153" s="148"/>
      <c r="F1153" s="13" t="s">
        <v>1771</v>
      </c>
      <c r="G1153" s="136" t="s">
        <v>32</v>
      </c>
      <c r="H1153" s="130" t="s">
        <v>23</v>
      </c>
      <c r="I1153" s="130">
        <v>3</v>
      </c>
      <c r="J1153" s="148" t="str">
        <f>IF(I1153=0,"",(VLOOKUP(I1153,Cover!B$56:C$60,2,0)))</f>
        <v>Intermediate</v>
      </c>
      <c r="M1153" s="121">
        <f>IF(J1153="","",(VLOOKUP(H1153,Cover!A$48:C$51,2,0)))</f>
        <v>0.5</v>
      </c>
      <c r="N1153" s="119" t="str">
        <f t="shared" si="35"/>
        <v>PR.PT</v>
      </c>
    </row>
    <row r="1154" spans="2:14" ht="38.25" x14ac:dyDescent="0.25">
      <c r="B1154" s="6">
        <v>1150</v>
      </c>
      <c r="C1154" s="130" t="s">
        <v>1753</v>
      </c>
      <c r="D1154" s="14"/>
      <c r="E1154" s="148"/>
      <c r="F1154" s="13" t="s">
        <v>1772</v>
      </c>
      <c r="G1154" s="136" t="s">
        <v>32</v>
      </c>
      <c r="H1154" s="130" t="s">
        <v>23</v>
      </c>
      <c r="I1154" s="130">
        <v>3</v>
      </c>
      <c r="J1154" s="148" t="str">
        <f>IF(I1154=0,"",(VLOOKUP(I1154,Cover!B$56:C$60,2,0)))</f>
        <v>Intermediate</v>
      </c>
      <c r="M1154" s="121">
        <f>IF(J1154="","",(VLOOKUP(H1154,Cover!A$48:C$51,2,0)))</f>
        <v>0.5</v>
      </c>
      <c r="N1154" s="119" t="str">
        <f t="shared" si="35"/>
        <v>PR.PT</v>
      </c>
    </row>
    <row r="1155" spans="2:14" ht="25.5" x14ac:dyDescent="0.25">
      <c r="B1155" s="6">
        <v>1151</v>
      </c>
      <c r="C1155" s="130" t="s">
        <v>1753</v>
      </c>
      <c r="D1155" s="14"/>
      <c r="E1155" s="148"/>
      <c r="F1155" s="13" t="s">
        <v>1773</v>
      </c>
      <c r="G1155" s="136" t="s">
        <v>32</v>
      </c>
      <c r="H1155" s="130" t="s">
        <v>23</v>
      </c>
      <c r="I1155" s="130">
        <v>3</v>
      </c>
      <c r="J1155" s="148" t="str">
        <f>IF(I1155=0,"",(VLOOKUP(I1155,Cover!B$56:C$60,2,0)))</f>
        <v>Intermediate</v>
      </c>
      <c r="M1155" s="121">
        <f>IF(J1155="","",(VLOOKUP(H1155,Cover!A$48:C$51,2,0)))</f>
        <v>0.5</v>
      </c>
      <c r="N1155" s="119" t="str">
        <f t="shared" si="35"/>
        <v>PR.PT</v>
      </c>
    </row>
    <row r="1156" spans="2:14" x14ac:dyDescent="0.25">
      <c r="B1156" s="6">
        <v>1152</v>
      </c>
      <c r="C1156" s="130" t="s">
        <v>1753</v>
      </c>
      <c r="D1156" s="14"/>
      <c r="E1156" s="148"/>
      <c r="F1156" s="13" t="s">
        <v>1774</v>
      </c>
      <c r="G1156" s="136" t="s">
        <v>32</v>
      </c>
      <c r="H1156" s="130" t="s">
        <v>23</v>
      </c>
      <c r="I1156" s="130">
        <v>3</v>
      </c>
      <c r="J1156" s="148" t="str">
        <f>IF(I1156=0,"",(VLOOKUP(I1156,Cover!B$56:C$60,2,0)))</f>
        <v>Intermediate</v>
      </c>
      <c r="M1156" s="121">
        <f>IF(J1156="","",(VLOOKUP(H1156,Cover!A$48:C$51,2,0)))</f>
        <v>0.5</v>
      </c>
      <c r="N1156" s="119" t="str">
        <f t="shared" si="35"/>
        <v>PR.PT</v>
      </c>
    </row>
    <row r="1157" spans="2:14" ht="25.5" x14ac:dyDescent="0.25">
      <c r="B1157" s="6">
        <v>1153</v>
      </c>
      <c r="C1157" s="130" t="s">
        <v>1753</v>
      </c>
      <c r="D1157" s="14"/>
      <c r="E1157" s="148"/>
      <c r="F1157" s="13" t="s">
        <v>1775</v>
      </c>
      <c r="G1157" s="136" t="s">
        <v>32</v>
      </c>
      <c r="H1157" s="130" t="s">
        <v>23</v>
      </c>
      <c r="I1157" s="130">
        <v>3</v>
      </c>
      <c r="J1157" s="148" t="str">
        <f>IF(I1157=0,"",(VLOOKUP(I1157,Cover!B$56:C$60,2,0)))</f>
        <v>Intermediate</v>
      </c>
      <c r="M1157" s="121">
        <f>IF(J1157="","",(VLOOKUP(H1157,Cover!A$48:C$51,2,0)))</f>
        <v>0.5</v>
      </c>
      <c r="N1157" s="119" t="str">
        <f t="shared" si="35"/>
        <v>PR.PT</v>
      </c>
    </row>
    <row r="1158" spans="2:14" ht="38.25" x14ac:dyDescent="0.25">
      <c r="B1158" s="6">
        <v>1154</v>
      </c>
      <c r="C1158" s="130" t="s">
        <v>1753</v>
      </c>
      <c r="D1158" s="14"/>
      <c r="E1158" s="148"/>
      <c r="F1158" s="13" t="s">
        <v>1776</v>
      </c>
      <c r="G1158" s="136" t="s">
        <v>32</v>
      </c>
      <c r="H1158" s="130" t="s">
        <v>23</v>
      </c>
      <c r="I1158" s="130">
        <v>3</v>
      </c>
      <c r="J1158" s="148" t="str">
        <f>IF(I1158=0,"",(VLOOKUP(I1158,Cover!B$56:C$60,2,0)))</f>
        <v>Intermediate</v>
      </c>
      <c r="M1158" s="121">
        <f>IF(J1158="","",(VLOOKUP(H1158,Cover!A$48:C$51,2,0)))</f>
        <v>0.5</v>
      </c>
      <c r="N1158" s="119" t="str">
        <f t="shared" si="35"/>
        <v>PR.PT</v>
      </c>
    </row>
    <row r="1159" spans="2:14" ht="25.5" x14ac:dyDescent="0.25">
      <c r="B1159" s="6">
        <v>1155</v>
      </c>
      <c r="C1159" s="130" t="s">
        <v>1753</v>
      </c>
      <c r="D1159" s="14"/>
      <c r="E1159" s="148"/>
      <c r="F1159" s="13" t="s">
        <v>1777</v>
      </c>
      <c r="G1159" s="136" t="s">
        <v>32</v>
      </c>
      <c r="H1159" s="130" t="s">
        <v>23</v>
      </c>
      <c r="I1159" s="130">
        <v>3</v>
      </c>
      <c r="J1159" s="148" t="str">
        <f>IF(I1159=0,"",(VLOOKUP(I1159,Cover!B$56:C$60,2,0)))</f>
        <v>Intermediate</v>
      </c>
      <c r="M1159" s="121">
        <f>IF(J1159="","",(VLOOKUP(H1159,Cover!A$48:C$51,2,0)))</f>
        <v>0.5</v>
      </c>
      <c r="N1159" s="119" t="str">
        <f t="shared" si="35"/>
        <v>PR.PT</v>
      </c>
    </row>
    <row r="1160" spans="2:14" ht="25.5" x14ac:dyDescent="0.25">
      <c r="B1160" s="6">
        <v>1156</v>
      </c>
      <c r="C1160" s="130" t="s">
        <v>1753</v>
      </c>
      <c r="D1160" s="14"/>
      <c r="E1160" s="148"/>
      <c r="F1160" s="13" t="s">
        <v>1778</v>
      </c>
      <c r="G1160" s="136" t="s">
        <v>32</v>
      </c>
      <c r="H1160" s="130" t="s">
        <v>23</v>
      </c>
      <c r="I1160" s="130">
        <v>3</v>
      </c>
      <c r="J1160" s="148" t="str">
        <f>IF(I1160=0,"",(VLOOKUP(I1160,Cover!B$56:C$60,2,0)))</f>
        <v>Intermediate</v>
      </c>
      <c r="M1160" s="121">
        <f>IF(J1160="","",(VLOOKUP(H1160,Cover!A$48:C$51,2,0)))</f>
        <v>0.5</v>
      </c>
      <c r="N1160" s="119" t="str">
        <f t="shared" si="35"/>
        <v>PR.PT</v>
      </c>
    </row>
    <row r="1161" spans="2:14" ht="25.5" x14ac:dyDescent="0.25">
      <c r="B1161" s="6">
        <v>1157</v>
      </c>
      <c r="C1161" s="130" t="s">
        <v>1753</v>
      </c>
      <c r="D1161" s="14"/>
      <c r="E1161" s="148"/>
      <c r="F1161" s="13" t="s">
        <v>1779</v>
      </c>
      <c r="G1161" s="136" t="s">
        <v>32</v>
      </c>
      <c r="H1161" s="130" t="s">
        <v>23</v>
      </c>
      <c r="I1161" s="130">
        <v>3</v>
      </c>
      <c r="J1161" s="148" t="str">
        <f>IF(I1161=0,"",(VLOOKUP(I1161,Cover!B$56:C$60,2,0)))</f>
        <v>Intermediate</v>
      </c>
      <c r="M1161" s="121">
        <f>IF(J1161="","",(VLOOKUP(H1161,Cover!A$48:C$51,2,0)))</f>
        <v>0.5</v>
      </c>
      <c r="N1161" s="119" t="str">
        <f t="shared" si="35"/>
        <v>PR.PT</v>
      </c>
    </row>
    <row r="1162" spans="2:14" ht="25.5" x14ac:dyDescent="0.25">
      <c r="B1162" s="6">
        <v>1158</v>
      </c>
      <c r="C1162" s="130" t="s">
        <v>1753</v>
      </c>
      <c r="D1162" s="14"/>
      <c r="E1162" s="148"/>
      <c r="F1162" s="13" t="s">
        <v>1780</v>
      </c>
      <c r="G1162" s="136" t="s">
        <v>32</v>
      </c>
      <c r="H1162" s="130" t="s">
        <v>23</v>
      </c>
      <c r="I1162" s="130">
        <v>3</v>
      </c>
      <c r="J1162" s="148" t="str">
        <f>IF(I1162=0,"",(VLOOKUP(I1162,Cover!B$56:C$60,2,0)))</f>
        <v>Intermediate</v>
      </c>
      <c r="M1162" s="121">
        <f>IF(J1162="","",(VLOOKUP(H1162,Cover!A$48:C$51,2,0)))</f>
        <v>0.5</v>
      </c>
      <c r="N1162" s="119" t="str">
        <f t="shared" si="35"/>
        <v>PR.PT</v>
      </c>
    </row>
    <row r="1163" spans="2:14" x14ac:dyDescent="0.25">
      <c r="B1163" s="6">
        <v>1159</v>
      </c>
      <c r="C1163" s="130" t="s">
        <v>1781</v>
      </c>
      <c r="D1163" s="14"/>
      <c r="E1163" s="148"/>
      <c r="F1163" s="13" t="s">
        <v>1782</v>
      </c>
      <c r="G1163" s="1" t="s">
        <v>21</v>
      </c>
      <c r="H1163" s="130" t="s">
        <v>23</v>
      </c>
      <c r="I1163" s="130">
        <v>3</v>
      </c>
      <c r="J1163" s="148" t="str">
        <f>IF(I1163=0,"",(VLOOKUP(I1163,Cover!B$56:C$60,2,0)))</f>
        <v>Intermediate</v>
      </c>
      <c r="M1163" s="121">
        <f>IF(J1163="","",(VLOOKUP(H1163,Cover!A$48:C$51,2,0)))</f>
        <v>0.5</v>
      </c>
      <c r="N1163" s="119" t="str">
        <f t="shared" si="35"/>
        <v>PR.AT</v>
      </c>
    </row>
    <row r="1164" spans="2:14" ht="25.5" x14ac:dyDescent="0.25">
      <c r="B1164" s="6">
        <v>1160</v>
      </c>
      <c r="C1164" s="130" t="s">
        <v>1781</v>
      </c>
      <c r="D1164" s="14"/>
      <c r="E1164" s="148"/>
      <c r="F1164" s="13" t="s">
        <v>1783</v>
      </c>
      <c r="G1164" s="1" t="s">
        <v>21</v>
      </c>
      <c r="H1164" s="130" t="s">
        <v>23</v>
      </c>
      <c r="I1164" s="130">
        <v>3</v>
      </c>
      <c r="J1164" s="148" t="str">
        <f>IF(I1164=0,"",(VLOOKUP(I1164,Cover!B$56:C$60,2,0)))</f>
        <v>Intermediate</v>
      </c>
      <c r="M1164" s="121">
        <f>IF(J1164="","",(VLOOKUP(H1164,Cover!A$48:C$51,2,0)))</f>
        <v>0.5</v>
      </c>
      <c r="N1164" s="119" t="str">
        <f t="shared" si="35"/>
        <v>PR.AT</v>
      </c>
    </row>
    <row r="1165" spans="2:14" ht="25.5" x14ac:dyDescent="0.25">
      <c r="B1165" s="6">
        <v>1161</v>
      </c>
      <c r="C1165" s="130" t="s">
        <v>1781</v>
      </c>
      <c r="D1165" s="14"/>
      <c r="E1165" s="148"/>
      <c r="F1165" s="13" t="s">
        <v>1784</v>
      </c>
      <c r="G1165" s="1" t="s">
        <v>21</v>
      </c>
      <c r="H1165" s="130" t="s">
        <v>23</v>
      </c>
      <c r="I1165" s="130">
        <v>3</v>
      </c>
      <c r="J1165" s="148" t="str">
        <f>IF(I1165=0,"",(VLOOKUP(I1165,Cover!B$56:C$60,2,0)))</f>
        <v>Intermediate</v>
      </c>
      <c r="M1165" s="121">
        <f>IF(J1165="","",(VLOOKUP(H1165,Cover!A$48:C$51,2,0)))</f>
        <v>0.5</v>
      </c>
      <c r="N1165" s="119" t="str">
        <f t="shared" si="35"/>
        <v>PR.AT</v>
      </c>
    </row>
    <row r="1166" spans="2:14" ht="38.25" x14ac:dyDescent="0.25">
      <c r="B1166" s="6">
        <v>1162</v>
      </c>
      <c r="C1166" s="130" t="s">
        <v>1781</v>
      </c>
      <c r="D1166" s="14"/>
      <c r="E1166" s="148"/>
      <c r="F1166" s="13" t="s">
        <v>1785</v>
      </c>
      <c r="G1166" s="1" t="s">
        <v>21</v>
      </c>
      <c r="H1166" s="130" t="s">
        <v>23</v>
      </c>
      <c r="I1166" s="130">
        <v>3</v>
      </c>
      <c r="J1166" s="148" t="str">
        <f>IF(I1166=0,"",(VLOOKUP(I1166,Cover!B$56:C$60,2,0)))</f>
        <v>Intermediate</v>
      </c>
      <c r="M1166" s="121">
        <f>IF(J1166="","",(VLOOKUP(H1166,Cover!A$48:C$51,2,0)))</f>
        <v>0.5</v>
      </c>
      <c r="N1166" s="119" t="str">
        <f t="shared" si="35"/>
        <v>PR.AT</v>
      </c>
    </row>
    <row r="1167" spans="2:14" ht="25.5" x14ac:dyDescent="0.25">
      <c r="B1167" s="6">
        <v>1163</v>
      </c>
      <c r="C1167" s="130" t="s">
        <v>1781</v>
      </c>
      <c r="D1167" s="14"/>
      <c r="E1167" s="148"/>
      <c r="F1167" s="13" t="s">
        <v>1786</v>
      </c>
      <c r="G1167" s="1" t="s">
        <v>21</v>
      </c>
      <c r="H1167" s="130" t="s">
        <v>23</v>
      </c>
      <c r="I1167" s="130">
        <v>3</v>
      </c>
      <c r="J1167" s="148" t="str">
        <f>IF(I1167=0,"",(VLOOKUP(I1167,Cover!B$56:C$60,2,0)))</f>
        <v>Intermediate</v>
      </c>
      <c r="M1167" s="121">
        <f>IF(J1167="","",(VLOOKUP(H1167,Cover!A$48:C$51,2,0)))</f>
        <v>0.5</v>
      </c>
      <c r="N1167" s="119" t="str">
        <f t="shared" si="35"/>
        <v>PR.AT</v>
      </c>
    </row>
    <row r="1168" spans="2:14" ht="38.25" x14ac:dyDescent="0.25">
      <c r="B1168" s="6">
        <v>1164</v>
      </c>
      <c r="C1168" s="130" t="s">
        <v>1781</v>
      </c>
      <c r="D1168" s="14"/>
      <c r="E1168" s="148"/>
      <c r="F1168" s="13" t="s">
        <v>1787</v>
      </c>
      <c r="G1168" s="1" t="s">
        <v>21</v>
      </c>
      <c r="H1168" s="130" t="s">
        <v>23</v>
      </c>
      <c r="I1168" s="130">
        <v>3</v>
      </c>
      <c r="J1168" s="148" t="str">
        <f>IF(I1168=0,"",(VLOOKUP(I1168,Cover!B$56:C$60,2,0)))</f>
        <v>Intermediate</v>
      </c>
      <c r="M1168" s="121">
        <f>IF(J1168="","",(VLOOKUP(H1168,Cover!A$48:C$51,2,0)))</f>
        <v>0.5</v>
      </c>
      <c r="N1168" s="119" t="str">
        <f t="shared" si="35"/>
        <v>PR.AT</v>
      </c>
    </row>
    <row r="1169" spans="2:14" ht="25.5" x14ac:dyDescent="0.25">
      <c r="B1169" s="6">
        <v>1165</v>
      </c>
      <c r="C1169" s="130" t="s">
        <v>1781</v>
      </c>
      <c r="D1169" s="14"/>
      <c r="E1169" s="148"/>
      <c r="F1169" s="13" t="s">
        <v>1788</v>
      </c>
      <c r="G1169" s="1" t="s">
        <v>21</v>
      </c>
      <c r="H1169" s="130" t="s">
        <v>23</v>
      </c>
      <c r="I1169" s="130">
        <v>3</v>
      </c>
      <c r="J1169" s="148" t="str">
        <f>IF(I1169=0,"",(VLOOKUP(I1169,Cover!B$56:C$60,2,0)))</f>
        <v>Intermediate</v>
      </c>
      <c r="M1169" s="121">
        <f>IF(J1169="","",(VLOOKUP(H1169,Cover!A$48:C$51,2,0)))</f>
        <v>0.5</v>
      </c>
      <c r="N1169" s="119" t="str">
        <f t="shared" si="35"/>
        <v>PR.AT</v>
      </c>
    </row>
    <row r="1170" spans="2:14" ht="25.5" x14ac:dyDescent="0.25">
      <c r="B1170" s="6">
        <v>1166</v>
      </c>
      <c r="C1170" s="130" t="s">
        <v>1781</v>
      </c>
      <c r="D1170" s="14"/>
      <c r="E1170" s="148"/>
      <c r="F1170" s="13" t="s">
        <v>1789</v>
      </c>
      <c r="G1170" s="1" t="s">
        <v>21</v>
      </c>
      <c r="H1170" s="130" t="s">
        <v>23</v>
      </c>
      <c r="I1170" s="130">
        <v>3</v>
      </c>
      <c r="J1170" s="148" t="str">
        <f>IF(I1170=0,"",(VLOOKUP(I1170,Cover!B$56:C$60,2,0)))</f>
        <v>Intermediate</v>
      </c>
      <c r="M1170" s="121">
        <f>IF(J1170="","",(VLOOKUP(H1170,Cover!A$48:C$51,2,0)))</f>
        <v>0.5</v>
      </c>
      <c r="N1170" s="119" t="str">
        <f t="shared" si="35"/>
        <v>PR.AT</v>
      </c>
    </row>
    <row r="1171" spans="2:14" ht="25.5" x14ac:dyDescent="0.25">
      <c r="B1171" s="6">
        <v>1167</v>
      </c>
      <c r="C1171" s="130" t="s">
        <v>1781</v>
      </c>
      <c r="D1171" s="14"/>
      <c r="E1171" s="148"/>
      <c r="F1171" s="13" t="s">
        <v>1790</v>
      </c>
      <c r="G1171" s="1" t="s">
        <v>21</v>
      </c>
      <c r="H1171" s="130" t="s">
        <v>23</v>
      </c>
      <c r="I1171" s="130">
        <v>3</v>
      </c>
      <c r="J1171" s="148" t="str">
        <f>IF(I1171=0,"",(VLOOKUP(I1171,Cover!B$56:C$60,2,0)))</f>
        <v>Intermediate</v>
      </c>
      <c r="M1171" s="121">
        <f>IF(J1171="","",(VLOOKUP(H1171,Cover!A$48:C$51,2,0)))</f>
        <v>0.5</v>
      </c>
      <c r="N1171" s="119" t="str">
        <f t="shared" si="35"/>
        <v>PR.AT</v>
      </c>
    </row>
    <row r="1172" spans="2:14" ht="25.5" x14ac:dyDescent="0.25">
      <c r="B1172" s="6">
        <v>1168</v>
      </c>
      <c r="C1172" s="130" t="s">
        <v>1791</v>
      </c>
      <c r="D1172" s="14"/>
      <c r="E1172" s="148"/>
      <c r="F1172" s="13" t="s">
        <v>1792</v>
      </c>
      <c r="G1172" s="1" t="s">
        <v>18</v>
      </c>
      <c r="H1172" s="130" t="s">
        <v>23</v>
      </c>
      <c r="I1172" s="130">
        <v>3</v>
      </c>
      <c r="J1172" s="148" t="str">
        <f>IF(I1172=0,"",(VLOOKUP(I1172,Cover!B$56:C$60,2,0)))</f>
        <v>Intermediate</v>
      </c>
      <c r="M1172" s="121">
        <f>IF(J1172="","",(VLOOKUP(H1172,Cover!A$48:C$51,2,0)))</f>
        <v>0.5</v>
      </c>
      <c r="N1172" s="119" t="str">
        <f t="shared" si="35"/>
        <v>PR.AC</v>
      </c>
    </row>
    <row r="1173" spans="2:14" x14ac:dyDescent="0.25">
      <c r="B1173" s="6">
        <v>1169</v>
      </c>
      <c r="C1173" s="130" t="s">
        <v>1791</v>
      </c>
      <c r="D1173" s="14"/>
      <c r="E1173" s="148"/>
      <c r="F1173" s="13" t="s">
        <v>1793</v>
      </c>
      <c r="G1173" s="1" t="s">
        <v>18</v>
      </c>
      <c r="H1173" s="130" t="s">
        <v>23</v>
      </c>
      <c r="I1173" s="130">
        <v>3</v>
      </c>
      <c r="J1173" s="148" t="str">
        <f>IF(I1173=0,"",(VLOOKUP(I1173,Cover!B$56:C$60,2,0)))</f>
        <v>Intermediate</v>
      </c>
      <c r="M1173" s="121">
        <f>IF(J1173="","",(VLOOKUP(H1173,Cover!A$48:C$51,2,0)))</f>
        <v>0.5</v>
      </c>
      <c r="N1173" s="119" t="str">
        <f t="shared" si="35"/>
        <v>PR.AC</v>
      </c>
    </row>
    <row r="1174" spans="2:14" ht="25.5" x14ac:dyDescent="0.25">
      <c r="B1174" s="6">
        <v>1170</v>
      </c>
      <c r="C1174" s="130" t="s">
        <v>1791</v>
      </c>
      <c r="D1174" s="14"/>
      <c r="E1174" s="148"/>
      <c r="F1174" s="13" t="s">
        <v>1794</v>
      </c>
      <c r="G1174" s="1" t="s">
        <v>18</v>
      </c>
      <c r="H1174" s="130" t="s">
        <v>23</v>
      </c>
      <c r="I1174" s="130">
        <v>3</v>
      </c>
      <c r="J1174" s="148" t="str">
        <f>IF(I1174=0,"",(VLOOKUP(I1174,Cover!B$56:C$60,2,0)))</f>
        <v>Intermediate</v>
      </c>
      <c r="M1174" s="121">
        <f>IF(J1174="","",(VLOOKUP(H1174,Cover!A$48:C$51,2,0)))</f>
        <v>0.5</v>
      </c>
      <c r="N1174" s="119" t="str">
        <f t="shared" si="35"/>
        <v>PR.AC</v>
      </c>
    </row>
    <row r="1175" spans="2:14" x14ac:dyDescent="0.25">
      <c r="B1175" s="6">
        <v>1171</v>
      </c>
      <c r="C1175" s="130" t="s">
        <v>1791</v>
      </c>
      <c r="D1175" s="14"/>
      <c r="E1175" s="148"/>
      <c r="F1175" s="13" t="s">
        <v>1795</v>
      </c>
      <c r="G1175" s="1" t="s">
        <v>18</v>
      </c>
      <c r="H1175" s="130" t="s">
        <v>23</v>
      </c>
      <c r="I1175" s="130">
        <v>3</v>
      </c>
      <c r="J1175" s="148" t="str">
        <f>IF(I1175=0,"",(VLOOKUP(I1175,Cover!B$56:C$60,2,0)))</f>
        <v>Intermediate</v>
      </c>
      <c r="M1175" s="121">
        <f>IF(J1175="","",(VLOOKUP(H1175,Cover!A$48:C$51,2,0)))</f>
        <v>0.5</v>
      </c>
      <c r="N1175" s="119" t="str">
        <f t="shared" si="35"/>
        <v>PR.AC</v>
      </c>
    </row>
    <row r="1176" spans="2:14" x14ac:dyDescent="0.25">
      <c r="B1176" s="6">
        <v>1172</v>
      </c>
      <c r="C1176" s="130" t="s">
        <v>1791</v>
      </c>
      <c r="D1176" s="14"/>
      <c r="E1176" s="148"/>
      <c r="F1176" s="13" t="s">
        <v>543</v>
      </c>
      <c r="G1176" s="1" t="s">
        <v>18</v>
      </c>
      <c r="H1176" s="130" t="s">
        <v>23</v>
      </c>
      <c r="I1176" s="130">
        <v>3</v>
      </c>
      <c r="J1176" s="148" t="str">
        <f>IF(I1176=0,"",(VLOOKUP(I1176,Cover!B$56:C$60,2,0)))</f>
        <v>Intermediate</v>
      </c>
      <c r="M1176" s="121">
        <f>IF(J1176="","",(VLOOKUP(H1176,Cover!A$48:C$51,2,0)))</f>
        <v>0.5</v>
      </c>
      <c r="N1176" s="119" t="str">
        <f t="shared" si="35"/>
        <v>PR.AC</v>
      </c>
    </row>
    <row r="1177" spans="2:14" ht="38.25" x14ac:dyDescent="0.25">
      <c r="B1177" s="6">
        <v>1173</v>
      </c>
      <c r="C1177" s="130" t="s">
        <v>1796</v>
      </c>
      <c r="D1177" s="14"/>
      <c r="E1177" s="148"/>
      <c r="F1177" s="13" t="s">
        <v>1797</v>
      </c>
      <c r="G1177" s="1" t="s">
        <v>18</v>
      </c>
      <c r="H1177" s="130" t="s">
        <v>23</v>
      </c>
      <c r="I1177" s="130">
        <v>3</v>
      </c>
      <c r="J1177" s="148" t="str">
        <f>IF(I1177=0,"",(VLOOKUP(I1177,Cover!B$56:C$60,2,0)))</f>
        <v>Intermediate</v>
      </c>
      <c r="M1177" s="121">
        <f>IF(J1177="","",(VLOOKUP(H1177,Cover!A$48:C$51,2,0)))</f>
        <v>0.5</v>
      </c>
      <c r="N1177" s="119" t="str">
        <f t="shared" si="35"/>
        <v>PR.AC</v>
      </c>
    </row>
    <row r="1178" spans="2:14" x14ac:dyDescent="0.25">
      <c r="B1178" s="6">
        <v>1174</v>
      </c>
      <c r="C1178" s="130" t="s">
        <v>1796</v>
      </c>
      <c r="D1178" s="14"/>
      <c r="E1178" s="148"/>
      <c r="F1178" s="13" t="s">
        <v>1798</v>
      </c>
      <c r="G1178" s="1" t="s">
        <v>18</v>
      </c>
      <c r="H1178" s="130" t="s">
        <v>23</v>
      </c>
      <c r="I1178" s="130">
        <v>3</v>
      </c>
      <c r="J1178" s="148" t="str">
        <f>IF(I1178=0,"",(VLOOKUP(I1178,Cover!B$56:C$60,2,0)))</f>
        <v>Intermediate</v>
      </c>
      <c r="M1178" s="121">
        <f>IF(J1178="","",(VLOOKUP(H1178,Cover!A$48:C$51,2,0)))</f>
        <v>0.5</v>
      </c>
      <c r="N1178" s="119" t="str">
        <f t="shared" si="35"/>
        <v>PR.AC</v>
      </c>
    </row>
    <row r="1179" spans="2:14" ht="25.5" x14ac:dyDescent="0.25">
      <c r="B1179" s="6">
        <v>1175</v>
      </c>
      <c r="C1179" s="130" t="s">
        <v>1799</v>
      </c>
      <c r="D1179" s="14"/>
      <c r="E1179" s="148"/>
      <c r="F1179" s="13" t="s">
        <v>1800</v>
      </c>
      <c r="G1179" s="1" t="s">
        <v>18</v>
      </c>
      <c r="H1179" s="130" t="s">
        <v>23</v>
      </c>
      <c r="I1179" s="130">
        <v>3</v>
      </c>
      <c r="J1179" s="148" t="str">
        <f>IF(I1179=0,"",(VLOOKUP(I1179,Cover!B$56:C$60,2,0)))</f>
        <v>Intermediate</v>
      </c>
      <c r="M1179" s="121">
        <f>IF(J1179="","",(VLOOKUP(H1179,Cover!A$48:C$51,2,0)))</f>
        <v>0.5</v>
      </c>
      <c r="N1179" s="119" t="str">
        <f t="shared" si="35"/>
        <v>PR.AC</v>
      </c>
    </row>
    <row r="1180" spans="2:14" ht="25.5" x14ac:dyDescent="0.25">
      <c r="B1180" s="6">
        <v>1176</v>
      </c>
      <c r="C1180" s="130" t="s">
        <v>1801</v>
      </c>
      <c r="D1180" s="14"/>
      <c r="E1180" s="148"/>
      <c r="F1180" s="13" t="s">
        <v>1802</v>
      </c>
      <c r="G1180" s="1" t="s">
        <v>27</v>
      </c>
      <c r="H1180" s="130" t="s">
        <v>23</v>
      </c>
      <c r="I1180" s="130">
        <v>3</v>
      </c>
      <c r="J1180" s="148" t="str">
        <f>IF(I1180=0,"",(VLOOKUP(I1180,Cover!B$56:C$60,2,0)))</f>
        <v>Intermediate</v>
      </c>
      <c r="M1180" s="121">
        <f>IF(J1180="","",(VLOOKUP(H1180,Cover!A$48:C$51,2,0)))</f>
        <v>0.5</v>
      </c>
      <c r="N1180" s="119" t="str">
        <f t="shared" si="35"/>
        <v>PR.IP</v>
      </c>
    </row>
    <row r="1181" spans="2:14" ht="25.5" x14ac:dyDescent="0.25">
      <c r="B1181" s="6">
        <v>1177</v>
      </c>
      <c r="C1181" s="130" t="s">
        <v>1801</v>
      </c>
      <c r="D1181" s="14"/>
      <c r="E1181" s="148"/>
      <c r="F1181" s="13" t="s">
        <v>1803</v>
      </c>
      <c r="G1181" s="1" t="s">
        <v>27</v>
      </c>
      <c r="H1181" s="130" t="s">
        <v>23</v>
      </c>
      <c r="I1181" s="130">
        <v>3</v>
      </c>
      <c r="J1181" s="148" t="str">
        <f>IF(I1181=0,"",(VLOOKUP(I1181,Cover!B$56:C$60,2,0)))</f>
        <v>Intermediate</v>
      </c>
      <c r="M1181" s="121">
        <f>IF(J1181="","",(VLOOKUP(H1181,Cover!A$48:C$51,2,0)))</f>
        <v>0.5</v>
      </c>
      <c r="N1181" s="119" t="str">
        <f t="shared" si="35"/>
        <v>PR.IP</v>
      </c>
    </row>
    <row r="1182" spans="2:14" ht="25.5" x14ac:dyDescent="0.25">
      <c r="B1182" s="6">
        <v>1178</v>
      </c>
      <c r="C1182" s="130" t="s">
        <v>1801</v>
      </c>
      <c r="D1182" s="14"/>
      <c r="E1182" s="148"/>
      <c r="F1182" s="13" t="s">
        <v>1804</v>
      </c>
      <c r="G1182" s="1" t="s">
        <v>27</v>
      </c>
      <c r="H1182" s="130" t="s">
        <v>23</v>
      </c>
      <c r="I1182" s="130">
        <v>3</v>
      </c>
      <c r="J1182" s="148" t="str">
        <f>IF(I1182=0,"",(VLOOKUP(I1182,Cover!B$56:C$60,2,0)))</f>
        <v>Intermediate</v>
      </c>
      <c r="M1182" s="121">
        <f>IF(J1182="","",(VLOOKUP(H1182,Cover!A$48:C$51,2,0)))</f>
        <v>0.5</v>
      </c>
      <c r="N1182" s="119" t="str">
        <f t="shared" si="35"/>
        <v>PR.IP</v>
      </c>
    </row>
    <row r="1183" spans="2:14" x14ac:dyDescent="0.25">
      <c r="B1183" s="6">
        <v>1179</v>
      </c>
      <c r="C1183" s="130" t="s">
        <v>1805</v>
      </c>
      <c r="D1183" s="14"/>
      <c r="E1183" s="148"/>
      <c r="F1183" s="13" t="s">
        <v>1806</v>
      </c>
      <c r="G1183" s="1" t="s">
        <v>5</v>
      </c>
      <c r="H1183" s="130" t="s">
        <v>23</v>
      </c>
      <c r="I1183" s="130">
        <v>3</v>
      </c>
      <c r="J1183" s="148" t="str">
        <f>IF(I1183=0,"",(VLOOKUP(I1183,Cover!B$56:C$60,2,0)))</f>
        <v>Intermediate</v>
      </c>
      <c r="M1183" s="121">
        <f>IF(J1183="","",(VLOOKUP(H1183,Cover!A$48:C$51,2,0)))</f>
        <v>0.5</v>
      </c>
      <c r="N1183" s="119" t="str">
        <f t="shared" si="35"/>
        <v>ID.AM</v>
      </c>
    </row>
    <row r="1184" spans="2:14" ht="38.25" x14ac:dyDescent="0.25">
      <c r="B1184" s="6">
        <v>1180</v>
      </c>
      <c r="C1184" s="130" t="s">
        <v>1805</v>
      </c>
      <c r="D1184" s="14"/>
      <c r="E1184" s="148"/>
      <c r="F1184" s="13" t="s">
        <v>1807</v>
      </c>
      <c r="G1184" s="1" t="s">
        <v>57</v>
      </c>
      <c r="H1184" s="130" t="s">
        <v>23</v>
      </c>
      <c r="I1184" s="130">
        <v>3</v>
      </c>
      <c r="J1184" s="148" t="str">
        <f>IF(I1184=0,"",(VLOOKUP(I1184,Cover!B$56:C$60,2,0)))</f>
        <v>Intermediate</v>
      </c>
      <c r="M1184" s="121">
        <f>IF(J1184="","",(VLOOKUP(H1184,Cover!A$48:C$51,2,0)))</f>
        <v>0.5</v>
      </c>
      <c r="N1184" s="119" t="str">
        <f t="shared" si="35"/>
        <v>RC.RP</v>
      </c>
    </row>
    <row r="1185" spans="2:14" x14ac:dyDescent="0.25">
      <c r="B1185" s="6">
        <v>1181</v>
      </c>
      <c r="C1185" s="130" t="s">
        <v>1805</v>
      </c>
      <c r="D1185" s="14"/>
      <c r="E1185" s="148"/>
      <c r="F1185" s="13" t="s">
        <v>1808</v>
      </c>
      <c r="G1185" s="1" t="s">
        <v>57</v>
      </c>
      <c r="H1185" s="130" t="s">
        <v>23</v>
      </c>
      <c r="I1185" s="130">
        <v>3</v>
      </c>
      <c r="J1185" s="148" t="str">
        <f>IF(I1185=0,"",(VLOOKUP(I1185,Cover!B$56:C$60,2,0)))</f>
        <v>Intermediate</v>
      </c>
      <c r="M1185" s="121">
        <f>IF(J1185="","",(VLOOKUP(H1185,Cover!A$48:C$51,2,0)))</f>
        <v>0.5</v>
      </c>
      <c r="N1185" s="119" t="str">
        <f t="shared" si="35"/>
        <v>RC.RP</v>
      </c>
    </row>
    <row r="1186" spans="2:14" ht="25.5" x14ac:dyDescent="0.25">
      <c r="B1186" s="6">
        <v>1182</v>
      </c>
      <c r="C1186" s="130" t="s">
        <v>1805</v>
      </c>
      <c r="D1186" s="14"/>
      <c r="E1186" s="148"/>
      <c r="F1186" s="13" t="s">
        <v>1809</v>
      </c>
      <c r="G1186" s="1" t="s">
        <v>57</v>
      </c>
      <c r="H1186" s="130" t="s">
        <v>23</v>
      </c>
      <c r="I1186" s="130">
        <v>3</v>
      </c>
      <c r="J1186" s="148" t="str">
        <f>IF(I1186=0,"",(VLOOKUP(I1186,Cover!B$56:C$60,2,0)))</f>
        <v>Intermediate</v>
      </c>
      <c r="M1186" s="121">
        <f>IF(J1186="","",(VLOOKUP(H1186,Cover!A$48:C$51,2,0)))</f>
        <v>0.5</v>
      </c>
      <c r="N1186" s="119" t="str">
        <f t="shared" si="35"/>
        <v>RC.RP</v>
      </c>
    </row>
    <row r="1187" spans="2:14" ht="38.25" x14ac:dyDescent="0.25">
      <c r="B1187" s="6">
        <v>1183</v>
      </c>
      <c r="C1187" s="130" t="s">
        <v>1805</v>
      </c>
      <c r="D1187" s="14"/>
      <c r="E1187" s="148"/>
      <c r="F1187" s="13" t="s">
        <v>1810</v>
      </c>
      <c r="G1187" s="1" t="s">
        <v>57</v>
      </c>
      <c r="H1187" s="130" t="s">
        <v>23</v>
      </c>
      <c r="I1187" s="130">
        <v>3</v>
      </c>
      <c r="J1187" s="148" t="str">
        <f>IF(I1187=0,"",(VLOOKUP(I1187,Cover!B$56:C$60,2,0)))</f>
        <v>Intermediate</v>
      </c>
      <c r="M1187" s="121">
        <f>IF(J1187="","",(VLOOKUP(H1187,Cover!A$48:C$51,2,0)))</f>
        <v>0.5</v>
      </c>
      <c r="N1187" s="119" t="str">
        <f t="shared" si="35"/>
        <v>RC.RP</v>
      </c>
    </row>
    <row r="1188" spans="2:14" ht="38.25" x14ac:dyDescent="0.25">
      <c r="B1188" s="6">
        <v>1184</v>
      </c>
      <c r="C1188" s="130" t="s">
        <v>1805</v>
      </c>
      <c r="D1188" s="14"/>
      <c r="E1188" s="148"/>
      <c r="F1188" s="13" t="s">
        <v>1811</v>
      </c>
      <c r="G1188" s="1" t="s">
        <v>61</v>
      </c>
      <c r="H1188" s="130" t="s">
        <v>23</v>
      </c>
      <c r="I1188" s="130">
        <v>3</v>
      </c>
      <c r="J1188" s="148" t="str">
        <f>IF(I1188=0,"",(VLOOKUP(I1188,Cover!B$56:C$60,2,0)))</f>
        <v>Intermediate</v>
      </c>
      <c r="M1188" s="121">
        <f>IF(J1188="","",(VLOOKUP(H1188,Cover!A$48:C$51,2,0)))</f>
        <v>0.5</v>
      </c>
      <c r="N1188" s="119" t="str">
        <f t="shared" si="35"/>
        <v>RC.CO</v>
      </c>
    </row>
    <row r="1189" spans="2:14" ht="38.25" x14ac:dyDescent="0.25">
      <c r="B1189" s="6">
        <v>1185</v>
      </c>
      <c r="C1189" s="130" t="s">
        <v>1812</v>
      </c>
      <c r="D1189" s="14"/>
      <c r="E1189" s="148"/>
      <c r="F1189" s="13" t="s">
        <v>1813</v>
      </c>
      <c r="G1189" s="1" t="s">
        <v>42</v>
      </c>
      <c r="H1189" s="130" t="s">
        <v>23</v>
      </c>
      <c r="I1189" s="130">
        <v>3</v>
      </c>
      <c r="J1189" s="148" t="str">
        <f>IF(I1189=0,"",(VLOOKUP(I1189,Cover!B$56:C$60,2,0)))</f>
        <v>Intermediate</v>
      </c>
      <c r="M1189" s="121">
        <f>IF(J1189="","",(VLOOKUP(H1189,Cover!A$48:C$51,2,0)))</f>
        <v>0.5</v>
      </c>
      <c r="N1189" s="119" t="str">
        <f t="shared" si="35"/>
        <v>RS.RP</v>
      </c>
    </row>
    <row r="1190" spans="2:14" ht="51" x14ac:dyDescent="0.25">
      <c r="B1190" s="6">
        <v>1186</v>
      </c>
      <c r="C1190" s="130" t="s">
        <v>1812</v>
      </c>
      <c r="D1190" s="14"/>
      <c r="E1190" s="148"/>
      <c r="F1190" s="13" t="s">
        <v>1814</v>
      </c>
      <c r="G1190" s="1" t="s">
        <v>42</v>
      </c>
      <c r="H1190" s="130" t="s">
        <v>23</v>
      </c>
      <c r="I1190" s="130">
        <v>3</v>
      </c>
      <c r="J1190" s="148" t="str">
        <f>IF(I1190=0,"",(VLOOKUP(I1190,Cover!B$56:C$60,2,0)))</f>
        <v>Intermediate</v>
      </c>
      <c r="M1190" s="121">
        <f>IF(J1190="","",(VLOOKUP(H1190,Cover!A$48:C$51,2,0)))</f>
        <v>0.5</v>
      </c>
      <c r="N1190" s="119" t="str">
        <f t="shared" ref="N1190:N1243" si="36">IF(H1190="Not_Applicable","",G1190)</f>
        <v>RS.RP</v>
      </c>
    </row>
    <row r="1191" spans="2:14" ht="25.5" x14ac:dyDescent="0.25">
      <c r="B1191" s="6">
        <v>1187</v>
      </c>
      <c r="C1191" s="130" t="s">
        <v>1812</v>
      </c>
      <c r="D1191" s="14"/>
      <c r="E1191" s="148"/>
      <c r="F1191" s="13" t="s">
        <v>1815</v>
      </c>
      <c r="G1191" s="1" t="s">
        <v>44</v>
      </c>
      <c r="H1191" s="130" t="s">
        <v>23</v>
      </c>
      <c r="I1191" s="130">
        <v>3</v>
      </c>
      <c r="J1191" s="148" t="str">
        <f>IF(I1191=0,"",(VLOOKUP(I1191,Cover!B$56:C$60,2,0)))</f>
        <v>Intermediate</v>
      </c>
      <c r="M1191" s="121">
        <f>IF(J1191="","",(VLOOKUP(H1191,Cover!A$48:C$51,2,0)))</f>
        <v>0.5</v>
      </c>
      <c r="N1191" s="119" t="str">
        <f t="shared" si="36"/>
        <v>RS.CO</v>
      </c>
    </row>
    <row r="1192" spans="2:14" ht="25.5" x14ac:dyDescent="0.25">
      <c r="B1192" s="6">
        <v>1188</v>
      </c>
      <c r="C1192" s="130" t="s">
        <v>1812</v>
      </c>
      <c r="D1192" s="14"/>
      <c r="E1192" s="148"/>
      <c r="F1192" s="13" t="s">
        <v>1816</v>
      </c>
      <c r="G1192" s="1" t="s">
        <v>44</v>
      </c>
      <c r="H1192" s="130" t="s">
        <v>23</v>
      </c>
      <c r="I1192" s="130">
        <v>3</v>
      </c>
      <c r="J1192" s="148" t="str">
        <f>IF(I1192=0,"",(VLOOKUP(I1192,Cover!B$56:C$60,2,0)))</f>
        <v>Intermediate</v>
      </c>
      <c r="M1192" s="121">
        <f>IF(J1192="","",(VLOOKUP(H1192,Cover!A$48:C$51,2,0)))</f>
        <v>0.5</v>
      </c>
      <c r="N1192" s="119" t="str">
        <f t="shared" si="36"/>
        <v>RS.CO</v>
      </c>
    </row>
    <row r="1193" spans="2:14" ht="25.5" x14ac:dyDescent="0.25">
      <c r="B1193" s="6">
        <v>1189</v>
      </c>
      <c r="C1193" s="130" t="s">
        <v>1812</v>
      </c>
      <c r="D1193" s="14"/>
      <c r="E1193" s="148"/>
      <c r="F1193" s="13" t="s">
        <v>1817</v>
      </c>
      <c r="G1193" s="1" t="s">
        <v>44</v>
      </c>
      <c r="H1193" s="130" t="s">
        <v>23</v>
      </c>
      <c r="I1193" s="130">
        <v>3</v>
      </c>
      <c r="J1193" s="148" t="str">
        <f>IF(I1193=0,"",(VLOOKUP(I1193,Cover!B$56:C$60,2,0)))</f>
        <v>Intermediate</v>
      </c>
      <c r="M1193" s="121">
        <f>IF(J1193="","",(VLOOKUP(H1193,Cover!A$48:C$51,2,0)))</f>
        <v>0.5</v>
      </c>
      <c r="N1193" s="119" t="str">
        <f t="shared" si="36"/>
        <v>RS.CO</v>
      </c>
    </row>
    <row r="1194" spans="2:14" ht="25.5" x14ac:dyDescent="0.25">
      <c r="B1194" s="6">
        <v>1190</v>
      </c>
      <c r="C1194" s="130" t="s">
        <v>1812</v>
      </c>
      <c r="D1194" s="14"/>
      <c r="E1194" s="148"/>
      <c r="F1194" s="13" t="s">
        <v>1818</v>
      </c>
      <c r="G1194" s="1" t="s">
        <v>1819</v>
      </c>
      <c r="H1194" s="130" t="s">
        <v>23</v>
      </c>
      <c r="I1194" s="130">
        <v>3</v>
      </c>
      <c r="J1194" s="148" t="str">
        <f>IF(I1194=0,"",(VLOOKUP(I1194,Cover!B$56:C$60,2,0)))</f>
        <v>Intermediate</v>
      </c>
      <c r="M1194" s="121">
        <f>IF(J1194="","",(VLOOKUP(H1194,Cover!A$48:C$51,2,0)))</f>
        <v>0.5</v>
      </c>
      <c r="N1194" s="119" t="str">
        <f t="shared" si="36"/>
        <v>RS.CP</v>
      </c>
    </row>
    <row r="1195" spans="2:14" ht="25.5" x14ac:dyDescent="0.25">
      <c r="B1195" s="6">
        <v>1191</v>
      </c>
      <c r="C1195" s="130" t="s">
        <v>1820</v>
      </c>
      <c r="D1195" s="14"/>
      <c r="E1195" s="148"/>
      <c r="F1195" s="13" t="s">
        <v>1821</v>
      </c>
      <c r="G1195" s="1" t="s">
        <v>27</v>
      </c>
      <c r="H1195" s="130" t="s">
        <v>23</v>
      </c>
      <c r="I1195" s="130">
        <v>3</v>
      </c>
      <c r="J1195" s="148" t="str">
        <f>IF(I1195=0,"",(VLOOKUP(I1195,Cover!B$56:C$60,2,0)))</f>
        <v>Intermediate</v>
      </c>
      <c r="M1195" s="121">
        <f>IF(J1195="","",(VLOOKUP(H1195,Cover!A$48:C$51,2,0)))</f>
        <v>0.5</v>
      </c>
      <c r="N1195" s="119" t="str">
        <f t="shared" si="36"/>
        <v>PR.IP</v>
      </c>
    </row>
    <row r="1196" spans="2:14" ht="25.5" x14ac:dyDescent="0.25">
      <c r="B1196" s="6">
        <v>1192</v>
      </c>
      <c r="C1196" s="130" t="s">
        <v>1820</v>
      </c>
      <c r="D1196" s="14"/>
      <c r="E1196" s="148"/>
      <c r="F1196" s="13" t="s">
        <v>1822</v>
      </c>
      <c r="G1196" s="1" t="s">
        <v>27</v>
      </c>
      <c r="H1196" s="130" t="s">
        <v>23</v>
      </c>
      <c r="I1196" s="130">
        <v>3</v>
      </c>
      <c r="J1196" s="148" t="str">
        <f>IF(I1196=0,"",(VLOOKUP(I1196,Cover!B$56:C$60,2,0)))</f>
        <v>Intermediate</v>
      </c>
      <c r="M1196" s="121">
        <f>IF(J1196="","",(VLOOKUP(H1196,Cover!A$48:C$51,2,0)))</f>
        <v>0.5</v>
      </c>
      <c r="N1196" s="119" t="str">
        <f t="shared" si="36"/>
        <v>PR.IP</v>
      </c>
    </row>
    <row r="1197" spans="2:14" x14ac:dyDescent="0.25">
      <c r="B1197" s="6">
        <v>1193</v>
      </c>
      <c r="C1197" s="130" t="s">
        <v>1820</v>
      </c>
      <c r="D1197" s="14"/>
      <c r="E1197" s="148"/>
      <c r="F1197" s="13" t="s">
        <v>1823</v>
      </c>
      <c r="G1197" s="1" t="s">
        <v>27</v>
      </c>
      <c r="H1197" s="130" t="s">
        <v>23</v>
      </c>
      <c r="I1197" s="130">
        <v>3</v>
      </c>
      <c r="J1197" s="148" t="str">
        <f>IF(I1197=0,"",(VLOOKUP(I1197,Cover!B$56:C$60,2,0)))</f>
        <v>Intermediate</v>
      </c>
      <c r="M1197" s="121">
        <f>IF(J1197="","",(VLOOKUP(H1197,Cover!A$48:C$51,2,0)))</f>
        <v>0.5</v>
      </c>
      <c r="N1197" s="119" t="str">
        <f t="shared" si="36"/>
        <v>PR.IP</v>
      </c>
    </row>
    <row r="1198" spans="2:14" ht="38.25" x14ac:dyDescent="0.25">
      <c r="B1198" s="6">
        <v>1194</v>
      </c>
      <c r="C1198" s="130" t="s">
        <v>1824</v>
      </c>
      <c r="D1198" s="14"/>
      <c r="E1198" s="148"/>
      <c r="F1198" s="13" t="s">
        <v>1460</v>
      </c>
      <c r="G1198" s="1" t="s">
        <v>37</v>
      </c>
      <c r="H1198" s="130" t="s">
        <v>23</v>
      </c>
      <c r="I1198" s="130">
        <v>3</v>
      </c>
      <c r="J1198" s="148" t="str">
        <f>IF(I1198=0,"",(VLOOKUP(I1198,Cover!B$56:C$60,2,0)))</f>
        <v>Intermediate</v>
      </c>
      <c r="M1198" s="121">
        <f>IF(J1198="","",(VLOOKUP(H1198,Cover!A$48:C$51,2,0)))</f>
        <v>0.5</v>
      </c>
      <c r="N1198" s="119" t="str">
        <f t="shared" si="36"/>
        <v>DE.CM</v>
      </c>
    </row>
    <row r="1199" spans="2:14" ht="38.25" x14ac:dyDescent="0.25">
      <c r="B1199" s="6">
        <v>1195</v>
      </c>
      <c r="C1199" s="130" t="s">
        <v>1824</v>
      </c>
      <c r="D1199" s="14"/>
      <c r="E1199" s="148"/>
      <c r="F1199" s="13" t="s">
        <v>1825</v>
      </c>
      <c r="G1199" s="1" t="s">
        <v>37</v>
      </c>
      <c r="H1199" s="130" t="s">
        <v>23</v>
      </c>
      <c r="I1199" s="130">
        <v>3</v>
      </c>
      <c r="J1199" s="148" t="str">
        <f>IF(I1199=0,"",(VLOOKUP(I1199,Cover!B$56:C$60,2,0)))</f>
        <v>Intermediate</v>
      </c>
      <c r="M1199" s="121">
        <f>IF(J1199="","",(VLOOKUP(H1199,Cover!A$48:C$51,2,0)))</f>
        <v>0.5</v>
      </c>
      <c r="N1199" s="119" t="str">
        <f t="shared" si="36"/>
        <v>DE.CM</v>
      </c>
    </row>
    <row r="1200" spans="2:14" x14ac:dyDescent="0.25">
      <c r="B1200" s="6">
        <v>1196</v>
      </c>
      <c r="C1200" s="130" t="s">
        <v>1824</v>
      </c>
      <c r="D1200" s="14"/>
      <c r="E1200" s="148"/>
      <c r="F1200" s="13" t="s">
        <v>1826</v>
      </c>
      <c r="G1200" s="1" t="s">
        <v>32</v>
      </c>
      <c r="H1200" s="130" t="s">
        <v>23</v>
      </c>
      <c r="I1200" s="130">
        <v>3</v>
      </c>
      <c r="J1200" s="148" t="str">
        <f>IF(I1200=0,"",(VLOOKUP(I1200,Cover!B$56:C$60,2,0)))</f>
        <v>Intermediate</v>
      </c>
      <c r="M1200" s="121">
        <f>IF(J1200="","",(VLOOKUP(H1200,Cover!A$48:C$51,2,0)))</f>
        <v>0.5</v>
      </c>
      <c r="N1200" s="119" t="str">
        <f t="shared" si="36"/>
        <v>PR.PT</v>
      </c>
    </row>
    <row r="1201" spans="2:14" ht="38.25" x14ac:dyDescent="0.25">
      <c r="B1201" s="6">
        <v>1197</v>
      </c>
      <c r="C1201" s="130" t="s">
        <v>1827</v>
      </c>
      <c r="D1201" s="14"/>
      <c r="E1201" s="148"/>
      <c r="F1201" s="13" t="s">
        <v>1828</v>
      </c>
      <c r="G1201" s="1" t="s">
        <v>37</v>
      </c>
      <c r="H1201" s="130" t="s">
        <v>23</v>
      </c>
      <c r="I1201" s="130">
        <v>3</v>
      </c>
      <c r="J1201" s="148" t="str">
        <f>IF(I1201=0,"",(VLOOKUP(I1201,Cover!B$56:C$60,2,0)))</f>
        <v>Intermediate</v>
      </c>
      <c r="M1201" s="121">
        <f>IF(J1201="","",(VLOOKUP(H1201,Cover!A$48:C$51,2,0)))</f>
        <v>0.5</v>
      </c>
      <c r="N1201" s="119" t="str">
        <f t="shared" si="36"/>
        <v>DE.CM</v>
      </c>
    </row>
    <row r="1202" spans="2:14" ht="25.5" x14ac:dyDescent="0.25">
      <c r="B1202" s="6">
        <v>1198</v>
      </c>
      <c r="C1202" s="130" t="s">
        <v>1827</v>
      </c>
      <c r="D1202" s="14"/>
      <c r="E1202" s="148"/>
      <c r="F1202" s="13" t="s">
        <v>1829</v>
      </c>
      <c r="G1202" s="1" t="s">
        <v>37</v>
      </c>
      <c r="H1202" s="130" t="s">
        <v>23</v>
      </c>
      <c r="I1202" s="130">
        <v>3</v>
      </c>
      <c r="J1202" s="148" t="str">
        <f>IF(I1202=0,"",(VLOOKUP(I1202,Cover!B$56:C$60,2,0)))</f>
        <v>Intermediate</v>
      </c>
      <c r="M1202" s="121">
        <f>IF(J1202="","",(VLOOKUP(H1202,Cover!A$48:C$51,2,0)))</f>
        <v>0.5</v>
      </c>
      <c r="N1202" s="119" t="str">
        <f t="shared" si="36"/>
        <v>DE.CM</v>
      </c>
    </row>
    <row r="1203" spans="2:14" ht="25.5" x14ac:dyDescent="0.25">
      <c r="B1203" s="6">
        <v>1199</v>
      </c>
      <c r="C1203" s="130" t="s">
        <v>1827</v>
      </c>
      <c r="D1203" s="14"/>
      <c r="E1203" s="148"/>
      <c r="F1203" s="13" t="s">
        <v>1830</v>
      </c>
      <c r="G1203" s="1" t="s">
        <v>37</v>
      </c>
      <c r="H1203" s="130" t="s">
        <v>23</v>
      </c>
      <c r="I1203" s="130">
        <v>3</v>
      </c>
      <c r="J1203" s="148" t="str">
        <f>IF(I1203=0,"",(VLOOKUP(I1203,Cover!B$56:C$60,2,0)))</f>
        <v>Intermediate</v>
      </c>
      <c r="M1203" s="121">
        <f>IF(J1203="","",(VLOOKUP(H1203,Cover!A$48:C$51,2,0)))</f>
        <v>0.5</v>
      </c>
      <c r="N1203" s="119" t="str">
        <f t="shared" si="36"/>
        <v>DE.CM</v>
      </c>
    </row>
    <row r="1204" spans="2:14" ht="25.5" x14ac:dyDescent="0.25">
      <c r="B1204" s="6">
        <v>1200</v>
      </c>
      <c r="C1204" s="130" t="s">
        <v>1827</v>
      </c>
      <c r="D1204" s="14"/>
      <c r="E1204" s="148"/>
      <c r="F1204" s="13" t="s">
        <v>1831</v>
      </c>
      <c r="G1204" s="1" t="s">
        <v>37</v>
      </c>
      <c r="H1204" s="130" t="s">
        <v>23</v>
      </c>
      <c r="I1204" s="130">
        <v>3</v>
      </c>
      <c r="J1204" s="148" t="str">
        <f>IF(I1204=0,"",(VLOOKUP(I1204,Cover!B$56:C$60,2,0)))</f>
        <v>Intermediate</v>
      </c>
      <c r="M1204" s="121">
        <f>IF(J1204="","",(VLOOKUP(H1204,Cover!A$48:C$51,2,0)))</f>
        <v>0.5</v>
      </c>
      <c r="N1204" s="119" t="str">
        <f t="shared" si="36"/>
        <v>DE.CM</v>
      </c>
    </row>
    <row r="1205" spans="2:14" ht="25.5" x14ac:dyDescent="0.25">
      <c r="B1205" s="6">
        <v>1201</v>
      </c>
      <c r="C1205" s="130" t="s">
        <v>1827</v>
      </c>
      <c r="D1205" s="14"/>
      <c r="E1205" s="148"/>
      <c r="F1205" s="13" t="s">
        <v>1832</v>
      </c>
      <c r="G1205" s="1" t="s">
        <v>9</v>
      </c>
      <c r="H1205" s="130" t="s">
        <v>23</v>
      </c>
      <c r="I1205" s="130">
        <v>3</v>
      </c>
      <c r="J1205" s="148" t="str">
        <f>IF(I1205=0,"",(VLOOKUP(I1205,Cover!B$56:C$60,2,0)))</f>
        <v>Intermediate</v>
      </c>
      <c r="M1205" s="121">
        <f>IF(J1205="","",(VLOOKUP(H1205,Cover!A$48:C$51,2,0)))</f>
        <v>0.5</v>
      </c>
      <c r="N1205" s="119" t="str">
        <f t="shared" si="36"/>
        <v>ID.GV</v>
      </c>
    </row>
    <row r="1206" spans="2:14" ht="25.5" x14ac:dyDescent="0.25">
      <c r="B1206" s="6">
        <v>1202</v>
      </c>
      <c r="C1206" s="130" t="s">
        <v>1827</v>
      </c>
      <c r="D1206" s="14"/>
      <c r="E1206" s="148"/>
      <c r="F1206" s="13" t="s">
        <v>1833</v>
      </c>
      <c r="G1206" s="1" t="s">
        <v>9</v>
      </c>
      <c r="H1206" s="130" t="s">
        <v>23</v>
      </c>
      <c r="I1206" s="130">
        <v>3</v>
      </c>
      <c r="J1206" s="148" t="str">
        <f>IF(I1206=0,"",(VLOOKUP(I1206,Cover!B$56:C$60,2,0)))</f>
        <v>Intermediate</v>
      </c>
      <c r="M1206" s="121">
        <f>IF(J1206="","",(VLOOKUP(H1206,Cover!A$48:C$51,2,0)))</f>
        <v>0.5</v>
      </c>
      <c r="N1206" s="119" t="str">
        <f t="shared" si="36"/>
        <v>ID.GV</v>
      </c>
    </row>
    <row r="1207" spans="2:14" ht="25.5" x14ac:dyDescent="0.25">
      <c r="B1207" s="6">
        <v>1203</v>
      </c>
      <c r="C1207" s="130" t="s">
        <v>1827</v>
      </c>
      <c r="D1207" s="14"/>
      <c r="E1207" s="148"/>
      <c r="F1207" s="13" t="s">
        <v>1834</v>
      </c>
      <c r="G1207" s="1" t="s">
        <v>9</v>
      </c>
      <c r="H1207" s="130" t="s">
        <v>23</v>
      </c>
      <c r="I1207" s="130">
        <v>3</v>
      </c>
      <c r="J1207" s="148" t="str">
        <f>IF(I1207=0,"",(VLOOKUP(I1207,Cover!B$56:C$60,2,0)))</f>
        <v>Intermediate</v>
      </c>
      <c r="M1207" s="121">
        <f>IF(J1207="","",(VLOOKUP(H1207,Cover!A$48:C$51,2,0)))</f>
        <v>0.5</v>
      </c>
      <c r="N1207" s="119" t="str">
        <f t="shared" si="36"/>
        <v>ID.GV</v>
      </c>
    </row>
    <row r="1208" spans="2:14" ht="38.25" x14ac:dyDescent="0.25">
      <c r="B1208" s="6">
        <v>1204</v>
      </c>
      <c r="C1208" s="130" t="s">
        <v>1827</v>
      </c>
      <c r="D1208" s="14"/>
      <c r="E1208" s="148"/>
      <c r="F1208" s="13" t="s">
        <v>1835</v>
      </c>
      <c r="G1208" s="1" t="s">
        <v>5</v>
      </c>
      <c r="H1208" s="130" t="s">
        <v>23</v>
      </c>
      <c r="I1208" s="130">
        <v>3</v>
      </c>
      <c r="J1208" s="148" t="str">
        <f>IF(I1208=0,"",(VLOOKUP(I1208,Cover!B$56:C$60,2,0)))</f>
        <v>Intermediate</v>
      </c>
      <c r="M1208" s="121">
        <f>IF(J1208="","",(VLOOKUP(H1208,Cover!A$48:C$51,2,0)))</f>
        <v>0.5</v>
      </c>
      <c r="N1208" s="119" t="str">
        <f t="shared" si="36"/>
        <v>ID.AM</v>
      </c>
    </row>
    <row r="1209" spans="2:14" ht="25.5" x14ac:dyDescent="0.25">
      <c r="B1209" s="6">
        <v>1205</v>
      </c>
      <c r="C1209" s="130" t="s">
        <v>1836</v>
      </c>
      <c r="D1209" s="14"/>
      <c r="E1209" s="148"/>
      <c r="F1209" s="13" t="s">
        <v>1837</v>
      </c>
      <c r="G1209" s="1" t="s">
        <v>21</v>
      </c>
      <c r="H1209" s="130" t="s">
        <v>23</v>
      </c>
      <c r="I1209" s="130">
        <v>3</v>
      </c>
      <c r="J1209" s="148" t="str">
        <f>IF(I1209=0,"",(VLOOKUP(I1209,Cover!B$56:C$60,2,0)))</f>
        <v>Intermediate</v>
      </c>
      <c r="M1209" s="121">
        <f>IF(J1209="","",(VLOOKUP(H1209,Cover!A$48:C$51,2,0)))</f>
        <v>0.5</v>
      </c>
      <c r="N1209" s="119" t="str">
        <f t="shared" si="36"/>
        <v>PR.AT</v>
      </c>
    </row>
    <row r="1210" spans="2:14" ht="25.5" x14ac:dyDescent="0.25">
      <c r="B1210" s="6">
        <v>1206</v>
      </c>
      <c r="C1210" s="130" t="s">
        <v>1836</v>
      </c>
      <c r="D1210" s="14"/>
      <c r="E1210" s="148"/>
      <c r="F1210" s="13" t="s">
        <v>1838</v>
      </c>
      <c r="G1210" s="1" t="s">
        <v>21</v>
      </c>
      <c r="H1210" s="130" t="s">
        <v>23</v>
      </c>
      <c r="I1210" s="130">
        <v>3</v>
      </c>
      <c r="J1210" s="148" t="str">
        <f>IF(I1210=0,"",(VLOOKUP(I1210,Cover!B$56:C$60,2,0)))</f>
        <v>Intermediate</v>
      </c>
      <c r="M1210" s="121">
        <f>IF(J1210="","",(VLOOKUP(H1210,Cover!A$48:C$51,2,0)))</f>
        <v>0.5</v>
      </c>
      <c r="N1210" s="119" t="str">
        <f t="shared" si="36"/>
        <v>PR.AT</v>
      </c>
    </row>
    <row r="1211" spans="2:14" ht="25.5" x14ac:dyDescent="0.25">
      <c r="B1211" s="6">
        <v>1207</v>
      </c>
      <c r="C1211" s="130" t="s">
        <v>1836</v>
      </c>
      <c r="D1211" s="14"/>
      <c r="E1211" s="148"/>
      <c r="F1211" s="13" t="s">
        <v>1839</v>
      </c>
      <c r="G1211" s="1" t="s">
        <v>21</v>
      </c>
      <c r="H1211" s="130" t="s">
        <v>23</v>
      </c>
      <c r="I1211" s="130">
        <v>3</v>
      </c>
      <c r="J1211" s="148" t="str">
        <f>IF(I1211=0,"",(VLOOKUP(I1211,Cover!B$56:C$60,2,0)))</f>
        <v>Intermediate</v>
      </c>
      <c r="M1211" s="121">
        <f>IF(J1211="","",(VLOOKUP(H1211,Cover!A$48:C$51,2,0)))</f>
        <v>0.5</v>
      </c>
      <c r="N1211" s="119" t="str">
        <f t="shared" si="36"/>
        <v>PR.AT</v>
      </c>
    </row>
    <row r="1212" spans="2:14" ht="38.25" x14ac:dyDescent="0.25">
      <c r="B1212" s="6">
        <v>1208</v>
      </c>
      <c r="C1212" s="130" t="s">
        <v>1836</v>
      </c>
      <c r="D1212" s="14"/>
      <c r="E1212" s="148"/>
      <c r="F1212" s="13" t="s">
        <v>1840</v>
      </c>
      <c r="G1212" s="1" t="s">
        <v>11</v>
      </c>
      <c r="H1212" s="130" t="s">
        <v>23</v>
      </c>
      <c r="I1212" s="130">
        <v>3</v>
      </c>
      <c r="J1212" s="148" t="str">
        <f>IF(I1212=0,"",(VLOOKUP(I1212,Cover!B$56:C$60,2,0)))</f>
        <v>Intermediate</v>
      </c>
      <c r="M1212" s="121">
        <f>IF(J1212="","",(VLOOKUP(H1212,Cover!A$48:C$51,2,0)))</f>
        <v>0.5</v>
      </c>
      <c r="N1212" s="119" t="str">
        <f t="shared" si="36"/>
        <v>ID.RA</v>
      </c>
    </row>
    <row r="1213" spans="2:14" ht="25.5" x14ac:dyDescent="0.25">
      <c r="B1213" s="6">
        <v>1209</v>
      </c>
      <c r="C1213" s="130" t="s">
        <v>1836</v>
      </c>
      <c r="D1213" s="14"/>
      <c r="E1213" s="148"/>
      <c r="F1213" s="13" t="s">
        <v>1841</v>
      </c>
      <c r="G1213" s="1" t="s">
        <v>18</v>
      </c>
      <c r="H1213" s="130" t="s">
        <v>23</v>
      </c>
      <c r="I1213" s="130">
        <v>3</v>
      </c>
      <c r="J1213" s="148" t="str">
        <f>IF(I1213=0,"",(VLOOKUP(I1213,Cover!B$56:C$60,2,0)))</f>
        <v>Intermediate</v>
      </c>
      <c r="M1213" s="121">
        <f>IF(J1213="","",(VLOOKUP(H1213,Cover!A$48:C$51,2,0)))</f>
        <v>0.5</v>
      </c>
      <c r="N1213" s="119" t="str">
        <f t="shared" si="36"/>
        <v>PR.AC</v>
      </c>
    </row>
    <row r="1214" spans="2:14" x14ac:dyDescent="0.25">
      <c r="B1214" s="6">
        <v>1210</v>
      </c>
      <c r="C1214" s="130" t="s">
        <v>1836</v>
      </c>
      <c r="D1214" s="14"/>
      <c r="E1214" s="148"/>
      <c r="F1214" s="13" t="s">
        <v>1842</v>
      </c>
      <c r="G1214" s="1" t="s">
        <v>18</v>
      </c>
      <c r="H1214" s="130" t="s">
        <v>23</v>
      </c>
      <c r="I1214" s="130">
        <v>3</v>
      </c>
      <c r="J1214" s="148" t="str">
        <f>IF(I1214=0,"",(VLOOKUP(I1214,Cover!B$56:C$60,2,0)))</f>
        <v>Intermediate</v>
      </c>
      <c r="M1214" s="121">
        <f>IF(J1214="","",(VLOOKUP(H1214,Cover!A$48:C$51,2,0)))</f>
        <v>0.5</v>
      </c>
      <c r="N1214" s="119" t="str">
        <f t="shared" si="36"/>
        <v>PR.AC</v>
      </c>
    </row>
    <row r="1215" spans="2:14" ht="25.5" x14ac:dyDescent="0.25">
      <c r="B1215" s="6">
        <v>1211</v>
      </c>
      <c r="C1215" s="130" t="s">
        <v>1836</v>
      </c>
      <c r="D1215" s="14"/>
      <c r="E1215" s="148"/>
      <c r="F1215" s="13" t="s">
        <v>1843</v>
      </c>
      <c r="G1215" s="1" t="s">
        <v>18</v>
      </c>
      <c r="H1215" s="130" t="s">
        <v>23</v>
      </c>
      <c r="I1215" s="130">
        <v>3</v>
      </c>
      <c r="J1215" s="148" t="str">
        <f>IF(I1215=0,"",(VLOOKUP(I1215,Cover!B$56:C$60,2,0)))</f>
        <v>Intermediate</v>
      </c>
      <c r="M1215" s="121">
        <f>IF(J1215="","",(VLOOKUP(H1215,Cover!A$48:C$51,2,0)))</f>
        <v>0.5</v>
      </c>
      <c r="N1215" s="119" t="str">
        <f t="shared" si="36"/>
        <v>PR.AC</v>
      </c>
    </row>
    <row r="1216" spans="2:14" ht="38.25" x14ac:dyDescent="0.25">
      <c r="B1216" s="6">
        <v>1212</v>
      </c>
      <c r="C1216" s="130" t="s">
        <v>1836</v>
      </c>
      <c r="D1216" s="14"/>
      <c r="E1216" s="148"/>
      <c r="F1216" s="13" t="s">
        <v>1844</v>
      </c>
      <c r="G1216" s="1" t="s">
        <v>18</v>
      </c>
      <c r="H1216" s="130" t="s">
        <v>23</v>
      </c>
      <c r="I1216" s="130">
        <v>3</v>
      </c>
      <c r="J1216" s="148" t="str">
        <f>IF(I1216=0,"",(VLOOKUP(I1216,Cover!B$56:C$60,2,0)))</f>
        <v>Intermediate</v>
      </c>
      <c r="M1216" s="121">
        <f>IF(J1216="","",(VLOOKUP(H1216,Cover!A$48:C$51,2,0)))</f>
        <v>0.5</v>
      </c>
      <c r="N1216" s="119" t="str">
        <f t="shared" si="36"/>
        <v>PR.AC</v>
      </c>
    </row>
    <row r="1217" spans="2:14" ht="25.5" x14ac:dyDescent="0.25">
      <c r="B1217" s="6">
        <v>1213</v>
      </c>
      <c r="C1217" s="130" t="s">
        <v>1836</v>
      </c>
      <c r="D1217" s="14"/>
      <c r="E1217" s="148"/>
      <c r="F1217" s="13" t="s">
        <v>1845</v>
      </c>
      <c r="G1217" s="1" t="s">
        <v>18</v>
      </c>
      <c r="H1217" s="130" t="s">
        <v>23</v>
      </c>
      <c r="I1217" s="130">
        <v>3</v>
      </c>
      <c r="J1217" s="148" t="str">
        <f>IF(I1217=0,"",(VLOOKUP(I1217,Cover!B$56:C$60,2,0)))</f>
        <v>Intermediate</v>
      </c>
      <c r="M1217" s="121">
        <f>IF(J1217="","",(VLOOKUP(H1217,Cover!A$48:C$51,2,0)))</f>
        <v>0.5</v>
      </c>
      <c r="N1217" s="119" t="str">
        <f t="shared" si="36"/>
        <v>PR.AC</v>
      </c>
    </row>
    <row r="1218" spans="2:14" ht="25.5" x14ac:dyDescent="0.25">
      <c r="B1218" s="6">
        <v>1214</v>
      </c>
      <c r="C1218" s="130" t="s">
        <v>1846</v>
      </c>
      <c r="D1218" s="14"/>
      <c r="E1218" s="148"/>
      <c r="F1218" s="13" t="s">
        <v>1847</v>
      </c>
      <c r="G1218" s="1" t="s">
        <v>18</v>
      </c>
      <c r="H1218" s="130" t="s">
        <v>23</v>
      </c>
      <c r="I1218" s="130">
        <v>3</v>
      </c>
      <c r="J1218" s="148" t="str">
        <f>IF(I1218=0,"",(VLOOKUP(I1218,Cover!B$56:C$60,2,0)))</f>
        <v>Intermediate</v>
      </c>
      <c r="M1218" s="121">
        <f>IF(J1218="","",(VLOOKUP(H1218,Cover!A$48:C$51,2,0)))</f>
        <v>0.5</v>
      </c>
      <c r="N1218" s="119" t="str">
        <f t="shared" si="36"/>
        <v>PR.AC</v>
      </c>
    </row>
    <row r="1219" spans="2:14" ht="25.5" x14ac:dyDescent="0.25">
      <c r="B1219" s="6">
        <v>1215</v>
      </c>
      <c r="C1219" s="130" t="s">
        <v>1846</v>
      </c>
      <c r="D1219" s="14"/>
      <c r="E1219" s="148"/>
      <c r="F1219" s="13" t="s">
        <v>1848</v>
      </c>
      <c r="G1219" s="1" t="s">
        <v>18</v>
      </c>
      <c r="H1219" s="130" t="s">
        <v>23</v>
      </c>
      <c r="I1219" s="130">
        <v>3</v>
      </c>
      <c r="J1219" s="148" t="str">
        <f>IF(I1219=0,"",(VLOOKUP(I1219,Cover!B$56:C$60,2,0)))</f>
        <v>Intermediate</v>
      </c>
      <c r="M1219" s="121">
        <f>IF(J1219="","",(VLOOKUP(H1219,Cover!A$48:C$51,2,0)))</f>
        <v>0.5</v>
      </c>
      <c r="N1219" s="119" t="str">
        <f t="shared" si="36"/>
        <v>PR.AC</v>
      </c>
    </row>
    <row r="1220" spans="2:14" x14ac:dyDescent="0.25">
      <c r="B1220" s="6">
        <v>1216</v>
      </c>
      <c r="C1220" s="130" t="s">
        <v>1846</v>
      </c>
      <c r="D1220" s="14"/>
      <c r="E1220" s="148"/>
      <c r="F1220" s="13" t="s">
        <v>1849</v>
      </c>
      <c r="G1220" s="1" t="s">
        <v>18</v>
      </c>
      <c r="H1220" s="130" t="s">
        <v>23</v>
      </c>
      <c r="I1220" s="130">
        <v>3</v>
      </c>
      <c r="J1220" s="148" t="str">
        <f>IF(I1220=0,"",(VLOOKUP(I1220,Cover!B$56:C$60,2,0)))</f>
        <v>Intermediate</v>
      </c>
      <c r="M1220" s="121">
        <f>IF(J1220="","",(VLOOKUP(H1220,Cover!A$48:C$51,2,0)))</f>
        <v>0.5</v>
      </c>
      <c r="N1220" s="119" t="str">
        <f t="shared" si="36"/>
        <v>PR.AC</v>
      </c>
    </row>
    <row r="1221" spans="2:14" ht="25.5" x14ac:dyDescent="0.25">
      <c r="B1221" s="6">
        <v>1217</v>
      </c>
      <c r="C1221" s="130" t="s">
        <v>1846</v>
      </c>
      <c r="D1221" s="14"/>
      <c r="E1221" s="148"/>
      <c r="F1221" s="13" t="s">
        <v>1850</v>
      </c>
      <c r="G1221" s="1" t="s">
        <v>18</v>
      </c>
      <c r="H1221" s="130" t="s">
        <v>23</v>
      </c>
      <c r="I1221" s="130">
        <v>3</v>
      </c>
      <c r="J1221" s="148" t="str">
        <f>IF(I1221=0,"",(VLOOKUP(I1221,Cover!B$56:C$60,2,0)))</f>
        <v>Intermediate</v>
      </c>
      <c r="M1221" s="121">
        <f>IF(J1221="","",(VLOOKUP(H1221,Cover!A$48:C$51,2,0)))</f>
        <v>0.5</v>
      </c>
      <c r="N1221" s="119" t="str">
        <f t="shared" si="36"/>
        <v>PR.AC</v>
      </c>
    </row>
    <row r="1222" spans="2:14" ht="25.5" x14ac:dyDescent="0.25">
      <c r="B1222" s="6">
        <v>1218</v>
      </c>
      <c r="C1222" s="130" t="s">
        <v>1851</v>
      </c>
      <c r="D1222" s="14"/>
      <c r="E1222" s="148"/>
      <c r="F1222" s="13" t="s">
        <v>1852</v>
      </c>
      <c r="G1222" s="1" t="s">
        <v>27</v>
      </c>
      <c r="H1222" s="130" t="s">
        <v>23</v>
      </c>
      <c r="I1222" s="130">
        <v>3</v>
      </c>
      <c r="J1222" s="148" t="str">
        <f>IF(I1222=0,"",(VLOOKUP(I1222,Cover!B$56:C$60,2,0)))</f>
        <v>Intermediate</v>
      </c>
      <c r="M1222" s="121">
        <f>IF(J1222="","",(VLOOKUP(H1222,Cover!A$48:C$51,2,0)))</f>
        <v>0.5</v>
      </c>
      <c r="N1222" s="119" t="str">
        <f t="shared" si="36"/>
        <v>PR.IP</v>
      </c>
    </row>
    <row r="1223" spans="2:14" ht="25.5" x14ac:dyDescent="0.25">
      <c r="B1223" s="6">
        <v>1219</v>
      </c>
      <c r="C1223" s="130" t="s">
        <v>1851</v>
      </c>
      <c r="D1223" s="14"/>
      <c r="E1223" s="148"/>
      <c r="F1223" s="13" t="s">
        <v>1853</v>
      </c>
      <c r="G1223" s="1" t="s">
        <v>42</v>
      </c>
      <c r="H1223" s="130" t="s">
        <v>23</v>
      </c>
      <c r="I1223" s="130">
        <v>3</v>
      </c>
      <c r="J1223" s="148" t="str">
        <f>IF(I1223=0,"",(VLOOKUP(I1223,Cover!B$56:C$60,2,0)))</f>
        <v>Intermediate</v>
      </c>
      <c r="M1223" s="121">
        <f>IF(J1223="","",(VLOOKUP(H1223,Cover!A$48:C$51,2,0)))</f>
        <v>0.5</v>
      </c>
      <c r="N1223" s="119" t="str">
        <f t="shared" si="36"/>
        <v>RS.RP</v>
      </c>
    </row>
    <row r="1224" spans="2:14" x14ac:dyDescent="0.25">
      <c r="B1224" s="6">
        <v>1220</v>
      </c>
      <c r="C1224" s="130" t="s">
        <v>1851</v>
      </c>
      <c r="D1224" s="14"/>
      <c r="E1224" s="148"/>
      <c r="F1224" s="13" t="s">
        <v>1854</v>
      </c>
      <c r="G1224" s="1" t="s">
        <v>42</v>
      </c>
      <c r="H1224" s="130" t="s">
        <v>23</v>
      </c>
      <c r="I1224" s="130">
        <v>3</v>
      </c>
      <c r="J1224" s="148" t="str">
        <f>IF(I1224=0,"",(VLOOKUP(I1224,Cover!B$56:C$60,2,0)))</f>
        <v>Intermediate</v>
      </c>
      <c r="M1224" s="121">
        <f>IF(J1224="","",(VLOOKUP(H1224,Cover!A$48:C$51,2,0)))</f>
        <v>0.5</v>
      </c>
      <c r="N1224" s="119" t="str">
        <f t="shared" si="36"/>
        <v>RS.RP</v>
      </c>
    </row>
    <row r="1225" spans="2:14" x14ac:dyDescent="0.25">
      <c r="B1225" s="6">
        <v>1221</v>
      </c>
      <c r="C1225" s="130" t="s">
        <v>1851</v>
      </c>
      <c r="D1225" s="14"/>
      <c r="E1225" s="148"/>
      <c r="F1225" s="13" t="s">
        <v>1855</v>
      </c>
      <c r="G1225" s="1" t="s">
        <v>13</v>
      </c>
      <c r="H1225" s="130" t="s">
        <v>23</v>
      </c>
      <c r="I1225" s="130">
        <v>3</v>
      </c>
      <c r="J1225" s="148" t="str">
        <f>IF(I1225=0,"",(VLOOKUP(I1225,Cover!B$56:C$60,2,0)))</f>
        <v>Intermediate</v>
      </c>
      <c r="M1225" s="121">
        <f>IF(J1225="","",(VLOOKUP(H1225,Cover!A$48:C$51,2,0)))</f>
        <v>0.5</v>
      </c>
      <c r="N1225" s="119" t="str">
        <f t="shared" si="36"/>
        <v>ID.RM</v>
      </c>
    </row>
    <row r="1226" spans="2:14" ht="38.25" x14ac:dyDescent="0.25">
      <c r="B1226" s="6">
        <v>1222</v>
      </c>
      <c r="C1226" s="130" t="s">
        <v>1851</v>
      </c>
      <c r="D1226" s="14"/>
      <c r="E1226" s="148"/>
      <c r="F1226" s="13" t="s">
        <v>1856</v>
      </c>
      <c r="G1226" s="1" t="s">
        <v>13</v>
      </c>
      <c r="H1226" s="130" t="s">
        <v>23</v>
      </c>
      <c r="I1226" s="130">
        <v>3</v>
      </c>
      <c r="J1226" s="148" t="str">
        <f>IF(I1226=0,"",(VLOOKUP(I1226,Cover!B$56:C$60,2,0)))</f>
        <v>Intermediate</v>
      </c>
      <c r="M1226" s="121">
        <f>IF(J1226="","",(VLOOKUP(H1226,Cover!A$48:C$51,2,0)))</f>
        <v>0.5</v>
      </c>
      <c r="N1226" s="119" t="str">
        <f t="shared" si="36"/>
        <v>ID.RM</v>
      </c>
    </row>
    <row r="1227" spans="2:14" x14ac:dyDescent="0.25">
      <c r="B1227" s="6">
        <v>1223</v>
      </c>
      <c r="C1227" s="130" t="s">
        <v>1857</v>
      </c>
      <c r="D1227" s="14"/>
      <c r="E1227" s="148"/>
      <c r="F1227" s="13" t="s">
        <v>1858</v>
      </c>
      <c r="G1227" s="1" t="s">
        <v>32</v>
      </c>
      <c r="H1227" s="130" t="s">
        <v>23</v>
      </c>
      <c r="I1227" s="130">
        <v>3</v>
      </c>
      <c r="J1227" s="148" t="str">
        <f>IF(I1227=0,"",(VLOOKUP(I1227,Cover!B$56:C$60,2,0)))</f>
        <v>Intermediate</v>
      </c>
      <c r="M1227" s="121">
        <f>IF(J1227="","",(VLOOKUP(H1227,Cover!A$48:C$51,2,0)))</f>
        <v>0.5</v>
      </c>
      <c r="N1227" s="119" t="str">
        <f t="shared" si="36"/>
        <v>PR.PT</v>
      </c>
    </row>
    <row r="1228" spans="2:14" ht="38.25" x14ac:dyDescent="0.25">
      <c r="B1228" s="6">
        <v>1224</v>
      </c>
      <c r="C1228" s="130" t="s">
        <v>1857</v>
      </c>
      <c r="D1228" s="14"/>
      <c r="E1228" s="148"/>
      <c r="F1228" s="13" t="s">
        <v>1859</v>
      </c>
      <c r="G1228" s="1" t="s">
        <v>24</v>
      </c>
      <c r="H1228" s="130" t="s">
        <v>23</v>
      </c>
      <c r="I1228" s="130">
        <v>3</v>
      </c>
      <c r="J1228" s="148" t="str">
        <f>IF(I1228=0,"",(VLOOKUP(I1228,Cover!B$56:C$60,2,0)))</f>
        <v>Intermediate</v>
      </c>
      <c r="M1228" s="121">
        <f>IF(J1228="","",(VLOOKUP(H1228,Cover!A$48:C$51,2,0)))</f>
        <v>0.5</v>
      </c>
      <c r="N1228" s="119" t="str">
        <f t="shared" si="36"/>
        <v>PR.DS</v>
      </c>
    </row>
    <row r="1229" spans="2:14" ht="25.5" x14ac:dyDescent="0.25">
      <c r="B1229" s="6">
        <v>1225</v>
      </c>
      <c r="C1229" s="130" t="s">
        <v>1860</v>
      </c>
      <c r="D1229" s="14"/>
      <c r="E1229" s="148"/>
      <c r="F1229" s="13" t="s">
        <v>1861</v>
      </c>
      <c r="G1229" s="1" t="s">
        <v>50</v>
      </c>
      <c r="H1229" s="130" t="s">
        <v>23</v>
      </c>
      <c r="I1229" s="130">
        <v>3</v>
      </c>
      <c r="J1229" s="148" t="str">
        <f>IF(I1229=0,"",(VLOOKUP(I1229,Cover!B$56:C$60,2,0)))</f>
        <v>Intermediate</v>
      </c>
      <c r="M1229" s="121">
        <f>IF(J1229="","",(VLOOKUP(H1229,Cover!A$48:C$51,2,0)))</f>
        <v>0.5</v>
      </c>
      <c r="N1229" s="119" t="str">
        <f t="shared" si="36"/>
        <v>RS.MI</v>
      </c>
    </row>
    <row r="1230" spans="2:14" ht="25.5" x14ac:dyDescent="0.25">
      <c r="B1230" s="6">
        <v>1226</v>
      </c>
      <c r="C1230" s="130" t="s">
        <v>1860</v>
      </c>
      <c r="D1230" s="14"/>
      <c r="E1230" s="148"/>
      <c r="F1230" s="13" t="s">
        <v>1862</v>
      </c>
      <c r="G1230" s="1" t="s">
        <v>39</v>
      </c>
      <c r="H1230" s="130" t="s">
        <v>23</v>
      </c>
      <c r="I1230" s="130">
        <v>3</v>
      </c>
      <c r="J1230" s="148" t="str">
        <f>IF(I1230=0,"",(VLOOKUP(I1230,Cover!B$56:C$60,2,0)))</f>
        <v>Intermediate</v>
      </c>
      <c r="M1230" s="121">
        <f>IF(J1230="","",(VLOOKUP(H1230,Cover!A$48:C$51,2,0)))</f>
        <v>0.5</v>
      </c>
      <c r="N1230" s="119" t="str">
        <f t="shared" si="36"/>
        <v>DE.DP</v>
      </c>
    </row>
    <row r="1231" spans="2:14" x14ac:dyDescent="0.25">
      <c r="B1231" s="6">
        <v>1227</v>
      </c>
      <c r="C1231" s="130" t="s">
        <v>1860</v>
      </c>
      <c r="D1231" s="14"/>
      <c r="E1231" s="148"/>
      <c r="F1231" s="13" t="s">
        <v>1863</v>
      </c>
      <c r="G1231" s="1" t="s">
        <v>42</v>
      </c>
      <c r="H1231" s="130" t="s">
        <v>23</v>
      </c>
      <c r="I1231" s="130">
        <v>3</v>
      </c>
      <c r="J1231" s="148" t="str">
        <f>IF(I1231=0,"",(VLOOKUP(I1231,Cover!B$56:C$60,2,0)))</f>
        <v>Intermediate</v>
      </c>
      <c r="M1231" s="121">
        <f>IF(J1231="","",(VLOOKUP(H1231,Cover!A$48:C$51,2,0)))</f>
        <v>0.5</v>
      </c>
      <c r="N1231" s="119" t="str">
        <f t="shared" si="36"/>
        <v>RS.RP</v>
      </c>
    </row>
    <row r="1232" spans="2:14" ht="38.25" x14ac:dyDescent="0.25">
      <c r="B1232" s="6">
        <v>1228</v>
      </c>
      <c r="C1232" s="130" t="s">
        <v>1860</v>
      </c>
      <c r="D1232" s="14"/>
      <c r="E1232" s="148"/>
      <c r="F1232" s="13" t="s">
        <v>1864</v>
      </c>
      <c r="G1232" s="1" t="s">
        <v>32</v>
      </c>
      <c r="H1232" s="130" t="s">
        <v>23</v>
      </c>
      <c r="I1232" s="130">
        <v>3</v>
      </c>
      <c r="J1232" s="148" t="str">
        <f>IF(I1232=0,"",(VLOOKUP(I1232,Cover!B$56:C$60,2,0)))</f>
        <v>Intermediate</v>
      </c>
      <c r="M1232" s="121">
        <f>IF(J1232="","",(VLOOKUP(H1232,Cover!A$48:C$51,2,0)))</f>
        <v>0.5</v>
      </c>
      <c r="N1232" s="119" t="str">
        <f t="shared" si="36"/>
        <v>PR.PT</v>
      </c>
    </row>
    <row r="1233" spans="2:14" ht="38.25" x14ac:dyDescent="0.25">
      <c r="B1233" s="6">
        <v>1229</v>
      </c>
      <c r="C1233" s="130" t="s">
        <v>1860</v>
      </c>
      <c r="D1233" s="14"/>
      <c r="E1233" s="148"/>
      <c r="F1233" s="13" t="s">
        <v>1865</v>
      </c>
      <c r="G1233" s="1" t="s">
        <v>32</v>
      </c>
      <c r="H1233" s="130" t="s">
        <v>23</v>
      </c>
      <c r="I1233" s="130">
        <v>3</v>
      </c>
      <c r="J1233" s="148" t="str">
        <f>IF(I1233=0,"",(VLOOKUP(I1233,Cover!B$56:C$60,2,0)))</f>
        <v>Intermediate</v>
      </c>
      <c r="M1233" s="121">
        <f>IF(J1233="","",(VLOOKUP(H1233,Cover!A$48:C$51,2,0)))</f>
        <v>0.5</v>
      </c>
      <c r="N1233" s="119" t="str">
        <f t="shared" si="36"/>
        <v>PR.PT</v>
      </c>
    </row>
    <row r="1234" spans="2:14" ht="25.5" x14ac:dyDescent="0.25">
      <c r="B1234" s="6">
        <v>1230</v>
      </c>
      <c r="C1234" s="130" t="s">
        <v>1860</v>
      </c>
      <c r="D1234" s="14"/>
      <c r="E1234" s="148"/>
      <c r="F1234" s="13" t="s">
        <v>1866</v>
      </c>
      <c r="G1234" s="1" t="s">
        <v>18</v>
      </c>
      <c r="H1234" s="130" t="s">
        <v>23</v>
      </c>
      <c r="I1234" s="130">
        <v>3</v>
      </c>
      <c r="J1234" s="148" t="str">
        <f>IF(I1234=0,"",(VLOOKUP(I1234,Cover!B$56:C$60,2,0)))</f>
        <v>Intermediate</v>
      </c>
      <c r="M1234" s="121">
        <f>IF(J1234="","",(VLOOKUP(H1234,Cover!A$48:C$51,2,0)))</f>
        <v>0.5</v>
      </c>
      <c r="N1234" s="119" t="str">
        <f t="shared" si="36"/>
        <v>PR.AC</v>
      </c>
    </row>
    <row r="1235" spans="2:14" ht="25.5" x14ac:dyDescent="0.25">
      <c r="B1235" s="6">
        <v>1231</v>
      </c>
      <c r="C1235" s="130" t="s">
        <v>1860</v>
      </c>
      <c r="D1235" s="14"/>
      <c r="E1235" s="148"/>
      <c r="F1235" s="13" t="s">
        <v>1867</v>
      </c>
      <c r="G1235" s="1" t="s">
        <v>18</v>
      </c>
      <c r="H1235" s="130" t="s">
        <v>23</v>
      </c>
      <c r="I1235" s="130">
        <v>3</v>
      </c>
      <c r="J1235" s="148" t="str">
        <f>IF(I1235=0,"",(VLOOKUP(I1235,Cover!B$56:C$60,2,0)))</f>
        <v>Intermediate</v>
      </c>
      <c r="M1235" s="121">
        <f>IF(J1235="","",(VLOOKUP(H1235,Cover!A$48:C$51,2,0)))</f>
        <v>0.5</v>
      </c>
      <c r="N1235" s="119" t="str">
        <f t="shared" si="36"/>
        <v>PR.AC</v>
      </c>
    </row>
    <row r="1236" spans="2:14" ht="25.5" x14ac:dyDescent="0.25">
      <c r="B1236" s="6">
        <v>1232</v>
      </c>
      <c r="C1236" s="130" t="s">
        <v>1860</v>
      </c>
      <c r="D1236" s="14"/>
      <c r="E1236" s="148"/>
      <c r="F1236" s="13" t="s">
        <v>776</v>
      </c>
      <c r="G1236" s="1" t="s">
        <v>24</v>
      </c>
      <c r="H1236" s="130" t="s">
        <v>23</v>
      </c>
      <c r="I1236" s="130">
        <v>3</v>
      </c>
      <c r="J1236" s="148" t="str">
        <f>IF(I1236=0,"",(VLOOKUP(I1236,Cover!B$56:C$60,2,0)))</f>
        <v>Intermediate</v>
      </c>
      <c r="M1236" s="121">
        <f>IF(J1236="","",(VLOOKUP(H1236,Cover!A$48:C$51,2,0)))</f>
        <v>0.5</v>
      </c>
      <c r="N1236" s="119" t="str">
        <f t="shared" si="36"/>
        <v>PR.DS</v>
      </c>
    </row>
    <row r="1237" spans="2:14" x14ac:dyDescent="0.25">
      <c r="B1237" s="6">
        <v>1233</v>
      </c>
      <c r="C1237" s="130" t="s">
        <v>1868</v>
      </c>
      <c r="D1237" s="14"/>
      <c r="E1237" s="148"/>
      <c r="F1237" s="13" t="s">
        <v>1869</v>
      </c>
      <c r="G1237" s="1" t="s">
        <v>18</v>
      </c>
      <c r="H1237" s="130" t="s">
        <v>23</v>
      </c>
      <c r="I1237" s="130">
        <v>3</v>
      </c>
      <c r="J1237" s="148" t="str">
        <f>IF(I1237=0,"",(VLOOKUP(I1237,Cover!B$56:C$60,2,0)))</f>
        <v>Intermediate</v>
      </c>
      <c r="M1237" s="121">
        <f>IF(J1237="","",(VLOOKUP(H1237,Cover!A$48:C$51,2,0)))</f>
        <v>0.5</v>
      </c>
      <c r="N1237" s="119" t="str">
        <f t="shared" si="36"/>
        <v>PR.AC</v>
      </c>
    </row>
    <row r="1238" spans="2:14" ht="25.5" x14ac:dyDescent="0.25">
      <c r="B1238" s="6">
        <v>1234</v>
      </c>
      <c r="C1238" s="130" t="s">
        <v>1868</v>
      </c>
      <c r="D1238" s="14"/>
      <c r="E1238" s="148"/>
      <c r="F1238" s="13" t="s">
        <v>1870</v>
      </c>
      <c r="G1238" s="1" t="s">
        <v>27</v>
      </c>
      <c r="H1238" s="130" t="s">
        <v>23</v>
      </c>
      <c r="I1238" s="130">
        <v>3</v>
      </c>
      <c r="J1238" s="148" t="str">
        <f>IF(I1238=0,"",(VLOOKUP(I1238,Cover!B$56:C$60,2,0)))</f>
        <v>Intermediate</v>
      </c>
      <c r="M1238" s="121">
        <f>IF(J1238="","",(VLOOKUP(H1238,Cover!A$48:C$51,2,0)))</f>
        <v>0.5</v>
      </c>
      <c r="N1238" s="119" t="str">
        <f t="shared" si="36"/>
        <v>PR.IP</v>
      </c>
    </row>
    <row r="1239" spans="2:14" x14ac:dyDescent="0.25">
      <c r="B1239" s="6">
        <v>1235</v>
      </c>
      <c r="C1239" s="130" t="s">
        <v>1871</v>
      </c>
      <c r="D1239" s="14"/>
      <c r="E1239" s="148"/>
      <c r="F1239" s="13" t="s">
        <v>785</v>
      </c>
      <c r="G1239" s="1" t="s">
        <v>21</v>
      </c>
      <c r="H1239" s="130" t="s">
        <v>23</v>
      </c>
      <c r="I1239" s="130">
        <v>3</v>
      </c>
      <c r="J1239" s="148" t="str">
        <f>IF(I1239=0,"",(VLOOKUP(I1239,Cover!B$56:C$60,2,0)))</f>
        <v>Intermediate</v>
      </c>
      <c r="M1239" s="121">
        <f>IF(J1239="","",(VLOOKUP(H1239,Cover!A$48:C$51,2,0)))</f>
        <v>0.5</v>
      </c>
      <c r="N1239" s="119" t="str">
        <f t="shared" si="36"/>
        <v>PR.AT</v>
      </c>
    </row>
    <row r="1240" spans="2:14" ht="25.5" x14ac:dyDescent="0.25">
      <c r="B1240" s="6">
        <v>1236</v>
      </c>
      <c r="C1240" s="130" t="s">
        <v>1871</v>
      </c>
      <c r="D1240" s="14"/>
      <c r="E1240" s="148"/>
      <c r="F1240" s="13" t="s">
        <v>1872</v>
      </c>
      <c r="G1240" s="1" t="s">
        <v>21</v>
      </c>
      <c r="H1240" s="130" t="s">
        <v>23</v>
      </c>
      <c r="I1240" s="130">
        <v>3</v>
      </c>
      <c r="J1240" s="148" t="str">
        <f>IF(I1240=0,"",(VLOOKUP(I1240,Cover!B$56:C$60,2,0)))</f>
        <v>Intermediate</v>
      </c>
      <c r="M1240" s="121">
        <f>IF(J1240="","",(VLOOKUP(H1240,Cover!A$48:C$51,2,0)))</f>
        <v>0.5</v>
      </c>
      <c r="N1240" s="119" t="str">
        <f t="shared" si="36"/>
        <v>PR.AT</v>
      </c>
    </row>
    <row r="1241" spans="2:14" ht="51" x14ac:dyDescent="0.25">
      <c r="B1241" s="6">
        <v>1237</v>
      </c>
      <c r="C1241" s="130" t="s">
        <v>1871</v>
      </c>
      <c r="D1241" s="14"/>
      <c r="E1241" s="148"/>
      <c r="F1241" s="13" t="s">
        <v>1873</v>
      </c>
      <c r="G1241" s="1" t="s">
        <v>21</v>
      </c>
      <c r="H1241" s="130" t="s">
        <v>23</v>
      </c>
      <c r="I1241" s="130">
        <v>3</v>
      </c>
      <c r="J1241" s="148" t="str">
        <f>IF(I1241=0,"",(VLOOKUP(I1241,Cover!B$56:C$60,2,0)))</f>
        <v>Intermediate</v>
      </c>
      <c r="M1241" s="121">
        <f>IF(J1241="","",(VLOOKUP(H1241,Cover!A$48:C$51,2,0)))</f>
        <v>0.5</v>
      </c>
      <c r="N1241" s="119" t="str">
        <f t="shared" si="36"/>
        <v>PR.AT</v>
      </c>
    </row>
    <row r="1242" spans="2:14" x14ac:dyDescent="0.25">
      <c r="B1242" s="6">
        <v>1238</v>
      </c>
      <c r="C1242" s="130" t="s">
        <v>1871</v>
      </c>
      <c r="D1242" s="14"/>
      <c r="E1242" s="148"/>
      <c r="F1242" s="13" t="s">
        <v>1874</v>
      </c>
      <c r="G1242" s="1" t="s">
        <v>21</v>
      </c>
      <c r="H1242" s="130" t="s">
        <v>23</v>
      </c>
      <c r="I1242" s="130">
        <v>3</v>
      </c>
      <c r="J1242" s="148" t="str">
        <f>IF(I1242=0,"",(VLOOKUP(I1242,Cover!B$56:C$60,2,0)))</f>
        <v>Intermediate</v>
      </c>
      <c r="M1242" s="121">
        <f>IF(J1242="","",(VLOOKUP(H1242,Cover!A$48:C$51,2,0)))</f>
        <v>0.5</v>
      </c>
      <c r="N1242" s="119" t="str">
        <f t="shared" si="36"/>
        <v>PR.AT</v>
      </c>
    </row>
    <row r="1243" spans="2:14" x14ac:dyDescent="0.25">
      <c r="B1243" s="6">
        <v>1239</v>
      </c>
      <c r="C1243" s="130"/>
      <c r="D1243" s="14"/>
      <c r="E1243" s="148"/>
      <c r="F1243" s="13"/>
      <c r="G1243" s="1" t="s">
        <v>21</v>
      </c>
      <c r="H1243" s="130" t="s">
        <v>29</v>
      </c>
      <c r="I1243" s="130">
        <v>3</v>
      </c>
      <c r="J1243" s="148" t="str">
        <f>IF(I1243=0,"",(VLOOKUP(I1243,Cover!B$56:C$60,2,0)))</f>
        <v>Intermediate</v>
      </c>
      <c r="M1243" s="121" t="str">
        <f>IF(J1243="","",(VLOOKUP(H1243,Cover!A$48:C$51,2,0)))</f>
        <v>NA</v>
      </c>
      <c r="N1243" s="119" t="str">
        <f t="shared" si="36"/>
        <v/>
      </c>
    </row>
    <row r="1247" spans="2:14" s="2" customFormat="1" ht="14.25" x14ac:dyDescent="0.25">
      <c r="B1247" s="23" t="s">
        <v>1875</v>
      </c>
      <c r="C1247" s="67"/>
      <c r="M1247" s="120"/>
      <c r="N1247" s="119"/>
    </row>
    <row r="1248" spans="2:14" s="2" customFormat="1" ht="12.75" x14ac:dyDescent="0.25">
      <c r="B1248" s="215" t="s">
        <v>65</v>
      </c>
      <c r="C1248" s="216"/>
      <c r="D1248" s="217"/>
      <c r="E1248" s="221" t="s">
        <v>1876</v>
      </c>
      <c r="F1248" s="205" t="s">
        <v>2</v>
      </c>
      <c r="G1248" s="224" t="s">
        <v>1877</v>
      </c>
      <c r="H1248" s="205" t="s">
        <v>1878</v>
      </c>
      <c r="I1248" s="205"/>
      <c r="J1248" s="205" t="s">
        <v>1879</v>
      </c>
      <c r="K1248" s="205"/>
      <c r="L1248" s="24"/>
      <c r="M1248" s="120"/>
      <c r="N1248" s="119"/>
    </row>
    <row r="1249" spans="2:18" s="2" customFormat="1" ht="12.75" x14ac:dyDescent="0.25">
      <c r="B1249" s="218"/>
      <c r="C1249" s="219"/>
      <c r="D1249" s="220"/>
      <c r="E1249" s="222"/>
      <c r="F1249" s="223"/>
      <c r="G1249" s="221"/>
      <c r="H1249" s="25" t="s">
        <v>1880</v>
      </c>
      <c r="I1249" s="25" t="s">
        <v>1881</v>
      </c>
      <c r="J1249" s="25" t="s">
        <v>1882</v>
      </c>
      <c r="K1249" s="25" t="s">
        <v>1881</v>
      </c>
      <c r="L1249" s="24"/>
      <c r="M1249" s="120"/>
      <c r="N1249" s="119"/>
      <c r="O1249" s="206" t="s">
        <v>1883</v>
      </c>
      <c r="P1249" s="206"/>
      <c r="Q1249" s="4" t="s">
        <v>804</v>
      </c>
      <c r="R1249" s="4"/>
    </row>
    <row r="1250" spans="2:18" s="2" customFormat="1" ht="12.75" x14ac:dyDescent="0.25">
      <c r="B1250" s="207" t="s">
        <v>4</v>
      </c>
      <c r="C1250" s="208"/>
      <c r="D1250" s="208"/>
      <c r="E1250" s="7" t="s">
        <v>5</v>
      </c>
      <c r="F1250" s="26" t="s">
        <v>6</v>
      </c>
      <c r="G1250" s="148">
        <f t="shared" ref="G1250:G1271" si="37">COUNTIF($N$5:$N$1243,E1250)</f>
        <v>10</v>
      </c>
      <c r="H1250" s="150">
        <f t="shared" ref="H1250:H1271" si="38">IF(G1250=0,"",AVERAGEIF($N$5:$N$1243,E1250,$M$5:$M$1243))</f>
        <v>0.55000000000000004</v>
      </c>
      <c r="I1250" s="211">
        <f>IF(SUM(G1250:G1254)=0,"",SUM(H1250:H1254)/(COUNTA(H1250:H1254)-COUNTBLANK(H1250:H1254)))</f>
        <v>0.54358451072736791</v>
      </c>
      <c r="J1250" s="147">
        <f t="shared" ref="J1250:J1271" si="39">IF(G1250=0,"",SUMIF($N$5:$N$1243,E1250,$I$5:$I$1243)/G1250)</f>
        <v>2.2999999999999998</v>
      </c>
      <c r="K1250" s="212">
        <f>IF(SUM(G1250:G1254)=0,"",SUM(J1250:J1254)/(COUNTA(J1250:J1254)-COUNTBLANK(J1250:J1254)))</f>
        <v>2.6448665620094189</v>
      </c>
      <c r="L1250" s="27">
        <f>PRODUCT(G1250,J1250)</f>
        <v>23</v>
      </c>
      <c r="M1250" s="190">
        <f>SUM(L1250:L1254)/SUM(G1250:G1254)</f>
        <v>2.7012987012987013</v>
      </c>
      <c r="N1250" s="119"/>
      <c r="O1250" s="28">
        <f>I1250</f>
        <v>0.54358451072736791</v>
      </c>
      <c r="P1250" s="28">
        <f>IF(O1250="","",2-O1250)</f>
        <v>1.456415489272632</v>
      </c>
      <c r="Q1250" s="28">
        <f>K1250</f>
        <v>2.6448665620094189</v>
      </c>
      <c r="R1250" s="28">
        <f>IF(Q1250="","",5-Q1250)</f>
        <v>2.3551334379905811</v>
      </c>
    </row>
    <row r="1251" spans="2:18" s="2" customFormat="1" ht="12.75" x14ac:dyDescent="0.25">
      <c r="B1251" s="209"/>
      <c r="C1251" s="210"/>
      <c r="D1251" s="210"/>
      <c r="E1251" s="148" t="s">
        <v>7</v>
      </c>
      <c r="F1251" s="29" t="s">
        <v>8</v>
      </c>
      <c r="G1251" s="148">
        <f t="shared" si="37"/>
        <v>5</v>
      </c>
      <c r="H1251" s="150">
        <f t="shared" si="38"/>
        <v>0.5</v>
      </c>
      <c r="I1251" s="187"/>
      <c r="J1251" s="147">
        <f t="shared" si="39"/>
        <v>3</v>
      </c>
      <c r="K1251" s="213"/>
      <c r="L1251" s="27">
        <f t="shared" ref="L1251:L1256" si="40">PRODUCT(G1251,J1251)</f>
        <v>15</v>
      </c>
      <c r="M1251" s="191"/>
      <c r="N1251" s="119"/>
      <c r="O1251" s="28">
        <f>I1255</f>
        <v>0.5141653155018624</v>
      </c>
      <c r="P1251" s="28">
        <f>IF(O1251="","",2-O1251)</f>
        <v>1.4858346844981376</v>
      </c>
      <c r="Q1251" s="28">
        <f>K1255</f>
        <v>2.6928438716908545</v>
      </c>
      <c r="R1251" s="28">
        <f>IF(Q1251="","",5-Q1251)</f>
        <v>2.3071561283091455</v>
      </c>
    </row>
    <row r="1252" spans="2:18" s="2" customFormat="1" ht="12.75" x14ac:dyDescent="0.25">
      <c r="B1252" s="209"/>
      <c r="C1252" s="210"/>
      <c r="D1252" s="210"/>
      <c r="E1252" s="148" t="s">
        <v>9</v>
      </c>
      <c r="F1252" s="29" t="s">
        <v>10</v>
      </c>
      <c r="G1252" s="148">
        <f t="shared" si="37"/>
        <v>98</v>
      </c>
      <c r="H1252" s="150">
        <f t="shared" si="38"/>
        <v>0.50510204081632648</v>
      </c>
      <c r="I1252" s="187"/>
      <c r="J1252" s="147">
        <f t="shared" si="39"/>
        <v>2.7551020408163267</v>
      </c>
      <c r="K1252" s="213"/>
      <c r="L1252" s="27">
        <f t="shared" si="40"/>
        <v>270</v>
      </c>
      <c r="M1252" s="191"/>
      <c r="N1252" s="119"/>
      <c r="O1252" s="28">
        <f>I1261</f>
        <v>0.46437412095639941</v>
      </c>
      <c r="P1252" s="28">
        <f>IF(O1252="","",2-O1252)</f>
        <v>1.5356258790436006</v>
      </c>
      <c r="Q1252" s="28">
        <f>K1261</f>
        <v>2.578002812939522</v>
      </c>
      <c r="R1252" s="28">
        <f>IF(Q1252="","",5-Q1252)</f>
        <v>2.421997187060478</v>
      </c>
    </row>
    <row r="1253" spans="2:18" s="2" customFormat="1" ht="12.75" x14ac:dyDescent="0.25">
      <c r="B1253" s="209"/>
      <c r="C1253" s="210"/>
      <c r="D1253" s="210"/>
      <c r="E1253" s="148" t="s">
        <v>11</v>
      </c>
      <c r="F1253" s="29" t="s">
        <v>12</v>
      </c>
      <c r="G1253" s="148">
        <f t="shared" si="37"/>
        <v>15</v>
      </c>
      <c r="H1253" s="150">
        <f t="shared" si="38"/>
        <v>0.56666666666666665</v>
      </c>
      <c r="I1253" s="187"/>
      <c r="J1253" s="147">
        <f t="shared" si="39"/>
        <v>2.4</v>
      </c>
      <c r="K1253" s="213"/>
      <c r="L1253" s="27">
        <f t="shared" si="40"/>
        <v>36</v>
      </c>
      <c r="M1253" s="191"/>
      <c r="N1253" s="119"/>
      <c r="O1253" s="28">
        <f>I1264</f>
        <v>0.58534090909090908</v>
      </c>
      <c r="P1253" s="28">
        <f>IF(O1253="","",2-O1253)</f>
        <v>1.4146590909090908</v>
      </c>
      <c r="Q1253" s="28">
        <f>K1264</f>
        <v>2.7278030303030301</v>
      </c>
      <c r="R1253" s="28">
        <f>IF(Q1253="","",5-Q1253)</f>
        <v>2.2721969696969699</v>
      </c>
    </row>
    <row r="1254" spans="2:18" s="2" customFormat="1" ht="12.75" x14ac:dyDescent="0.25">
      <c r="B1254" s="209"/>
      <c r="C1254" s="210"/>
      <c r="D1254" s="210"/>
      <c r="E1254" s="148" t="s">
        <v>13</v>
      </c>
      <c r="F1254" s="29" t="s">
        <v>14</v>
      </c>
      <c r="G1254" s="148">
        <f t="shared" si="37"/>
        <v>26</v>
      </c>
      <c r="H1254" s="150">
        <f t="shared" si="38"/>
        <v>0.59615384615384615</v>
      </c>
      <c r="I1254" s="187"/>
      <c r="J1254" s="147">
        <f t="shared" si="39"/>
        <v>2.7692307692307692</v>
      </c>
      <c r="K1254" s="214"/>
      <c r="L1254" s="27">
        <f t="shared" si="40"/>
        <v>72</v>
      </c>
      <c r="M1254" s="191"/>
      <c r="N1254" s="119"/>
      <c r="O1254" s="28">
        <f>I1269</f>
        <v>0.5942982456140351</v>
      </c>
      <c r="P1254" s="28">
        <f>IF(O1254="","",2-O1254)</f>
        <v>1.4057017543859649</v>
      </c>
      <c r="Q1254" s="28">
        <f>K1269</f>
        <v>2.8201754385964914</v>
      </c>
      <c r="R1254" s="28">
        <f>IF(Q1254="","",5-Q1254)</f>
        <v>2.1798245614035086</v>
      </c>
    </row>
    <row r="1255" spans="2:18" s="2" customFormat="1" ht="12.75" x14ac:dyDescent="0.25">
      <c r="B1255" s="199" t="s">
        <v>17</v>
      </c>
      <c r="C1255" s="200"/>
      <c r="D1255" s="200"/>
      <c r="E1255" s="148" t="s">
        <v>18</v>
      </c>
      <c r="F1255" s="29" t="s">
        <v>19</v>
      </c>
      <c r="G1255" s="148">
        <f t="shared" si="37"/>
        <v>163</v>
      </c>
      <c r="H1255" s="150">
        <f t="shared" si="38"/>
        <v>0.59509202453987731</v>
      </c>
      <c r="I1255" s="186">
        <f>IF(SUM(G1255:G1260)=0,"",SUM(H1255:H1260)/(COUNTA(H1255:H1260)-COUNTBLANK(H1255:H1260)))</f>
        <v>0.5141653155018624</v>
      </c>
      <c r="J1255" s="147">
        <f t="shared" si="39"/>
        <v>3.0429447852760738</v>
      </c>
      <c r="K1255" s="188">
        <f>IF(SUM(G1255:G1260)=0,"",SUM(J1255:J1260)/(COUNTA(J1255:J1260)-COUNTBLANK(J1255:J1260)))</f>
        <v>2.6928438716908545</v>
      </c>
      <c r="L1255" s="27">
        <f t="shared" si="40"/>
        <v>496.00000000000006</v>
      </c>
      <c r="M1255" s="190">
        <f>SUM(L1255:L1260)/SUM(G1255:G1260)</f>
        <v>2.8032786885245899</v>
      </c>
      <c r="N1255" s="119"/>
    </row>
    <row r="1256" spans="2:18" s="2" customFormat="1" ht="12.75" x14ac:dyDescent="0.25">
      <c r="B1256" s="199"/>
      <c r="C1256" s="200"/>
      <c r="D1256" s="200"/>
      <c r="E1256" s="148" t="s">
        <v>21</v>
      </c>
      <c r="F1256" s="29" t="s">
        <v>22</v>
      </c>
      <c r="G1256" s="148">
        <f t="shared" si="37"/>
        <v>35</v>
      </c>
      <c r="H1256" s="150">
        <f t="shared" si="38"/>
        <v>0.51428571428571423</v>
      </c>
      <c r="I1256" s="187"/>
      <c r="J1256" s="147">
        <f t="shared" si="39"/>
        <v>2.8</v>
      </c>
      <c r="K1256" s="189"/>
      <c r="L1256" s="27">
        <f t="shared" si="40"/>
        <v>98</v>
      </c>
      <c r="M1256" s="191"/>
      <c r="N1256" s="119"/>
    </row>
    <row r="1257" spans="2:18" s="2" customFormat="1" ht="12.75" x14ac:dyDescent="0.25">
      <c r="B1257" s="199"/>
      <c r="C1257" s="200"/>
      <c r="D1257" s="200"/>
      <c r="E1257" s="148" t="s">
        <v>24</v>
      </c>
      <c r="F1257" s="29" t="s">
        <v>25</v>
      </c>
      <c r="G1257" s="148">
        <f t="shared" si="37"/>
        <v>26</v>
      </c>
      <c r="H1257" s="150">
        <f t="shared" si="38"/>
        <v>0.42307692307692307</v>
      </c>
      <c r="I1257" s="187"/>
      <c r="J1257" s="147">
        <f t="shared" si="39"/>
        <v>1.7692307692307692</v>
      </c>
      <c r="K1257" s="189"/>
      <c r="L1257" s="27">
        <f>PRODUCT(G1257,J1257)</f>
        <v>46</v>
      </c>
      <c r="M1257" s="191"/>
      <c r="N1257" s="119"/>
    </row>
    <row r="1258" spans="2:18" s="2" customFormat="1" ht="12.75" x14ac:dyDescent="0.25">
      <c r="B1258" s="199"/>
      <c r="C1258" s="200"/>
      <c r="D1258" s="200"/>
      <c r="E1258" s="148" t="s">
        <v>27</v>
      </c>
      <c r="F1258" s="29" t="s">
        <v>28</v>
      </c>
      <c r="G1258" s="148">
        <f t="shared" si="37"/>
        <v>177</v>
      </c>
      <c r="H1258" s="150">
        <f t="shared" si="38"/>
        <v>0.5</v>
      </c>
      <c r="I1258" s="187"/>
      <c r="J1258" s="147">
        <f t="shared" si="39"/>
        <v>2.6949152542372881</v>
      </c>
      <c r="K1258" s="189"/>
      <c r="L1258" s="27">
        <f t="shared" ref="L1258:L1271" si="41">PRODUCT(G1258,J1258)</f>
        <v>477</v>
      </c>
      <c r="M1258" s="191"/>
      <c r="N1258" s="119"/>
    </row>
    <row r="1259" spans="2:18" s="2" customFormat="1" ht="12.75" x14ac:dyDescent="0.25">
      <c r="B1259" s="199"/>
      <c r="C1259" s="200"/>
      <c r="D1259" s="200"/>
      <c r="E1259" s="148" t="s">
        <v>30</v>
      </c>
      <c r="F1259" s="29" t="s">
        <v>31</v>
      </c>
      <c r="G1259" s="148">
        <f t="shared" si="37"/>
        <v>37</v>
      </c>
      <c r="H1259" s="150">
        <f t="shared" si="38"/>
        <v>0.52702702702702697</v>
      </c>
      <c r="I1259" s="187"/>
      <c r="J1259" s="147">
        <f t="shared" si="39"/>
        <v>3.0540540540540539</v>
      </c>
      <c r="K1259" s="189"/>
      <c r="L1259" s="27">
        <f t="shared" si="41"/>
        <v>113</v>
      </c>
      <c r="M1259" s="191"/>
      <c r="N1259" s="119"/>
    </row>
    <row r="1260" spans="2:18" s="2" customFormat="1" ht="12.75" x14ac:dyDescent="0.25">
      <c r="B1260" s="199"/>
      <c r="C1260" s="200"/>
      <c r="D1260" s="200"/>
      <c r="E1260" s="148" t="s">
        <v>32</v>
      </c>
      <c r="F1260" s="29" t="s">
        <v>33</v>
      </c>
      <c r="G1260" s="148">
        <f t="shared" si="37"/>
        <v>294</v>
      </c>
      <c r="H1260" s="150">
        <f t="shared" si="38"/>
        <v>0.52551020408163263</v>
      </c>
      <c r="I1260" s="187"/>
      <c r="J1260" s="147">
        <f t="shared" si="39"/>
        <v>2.795918367346939</v>
      </c>
      <c r="K1260" s="189"/>
      <c r="L1260" s="27">
        <f t="shared" si="41"/>
        <v>822.00000000000011</v>
      </c>
      <c r="M1260" s="191"/>
      <c r="N1260" s="119"/>
    </row>
    <row r="1261" spans="2:18" s="2" customFormat="1" ht="12.75" x14ac:dyDescent="0.25">
      <c r="B1261" s="201" t="s">
        <v>34</v>
      </c>
      <c r="C1261" s="202"/>
      <c r="D1261" s="202"/>
      <c r="E1261" s="148" t="s">
        <v>35</v>
      </c>
      <c r="F1261" s="29" t="s">
        <v>36</v>
      </c>
      <c r="G1261" s="148">
        <f t="shared" si="37"/>
        <v>79</v>
      </c>
      <c r="H1261" s="150">
        <f t="shared" si="38"/>
        <v>0.31645569620253167</v>
      </c>
      <c r="I1261" s="186">
        <f>IF(SUM($G1261:$G1263)=0,"",SUM(H1261:H1263)/(COUNTA(H1261:H1263)-COUNTBLANK(H1261:H1263)))</f>
        <v>0.46437412095639941</v>
      </c>
      <c r="J1261" s="147">
        <f t="shared" si="39"/>
        <v>1.9873417721518987</v>
      </c>
      <c r="K1261" s="203">
        <f>IF(SUM($G1261:$G1263)=0,"",SUM(J1261:J1263)/(COUNTA(J1261:J1263)-COUNTBLANK(J1261:J1263)))</f>
        <v>2.578002812939522</v>
      </c>
      <c r="L1261" s="27">
        <f t="shared" si="41"/>
        <v>157</v>
      </c>
      <c r="M1261" s="190">
        <f>SUM(L1261:L1263)/SUM(G1261:G1263)</f>
        <v>2.5196078431372548</v>
      </c>
      <c r="N1261" s="119"/>
    </row>
    <row r="1262" spans="2:18" s="2" customFormat="1" ht="12.75" x14ac:dyDescent="0.25">
      <c r="B1262" s="201"/>
      <c r="C1262" s="202"/>
      <c r="D1262" s="202"/>
      <c r="E1262" s="148" t="s">
        <v>37</v>
      </c>
      <c r="F1262" s="29" t="s">
        <v>38</v>
      </c>
      <c r="G1262" s="148">
        <f t="shared" si="37"/>
        <v>75</v>
      </c>
      <c r="H1262" s="150">
        <f t="shared" si="38"/>
        <v>0.56666666666666665</v>
      </c>
      <c r="I1262" s="187"/>
      <c r="J1262" s="147">
        <f t="shared" si="39"/>
        <v>2.7866666666666666</v>
      </c>
      <c r="K1262" s="204"/>
      <c r="L1262" s="27">
        <f t="shared" si="41"/>
        <v>209</v>
      </c>
      <c r="M1262" s="191"/>
      <c r="N1262" s="119"/>
    </row>
    <row r="1263" spans="2:18" s="2" customFormat="1" ht="12.75" x14ac:dyDescent="0.25">
      <c r="B1263" s="201"/>
      <c r="C1263" s="202"/>
      <c r="D1263" s="202"/>
      <c r="E1263" s="148" t="s">
        <v>39</v>
      </c>
      <c r="F1263" s="29" t="s">
        <v>40</v>
      </c>
      <c r="G1263" s="148">
        <f t="shared" si="37"/>
        <v>50</v>
      </c>
      <c r="H1263" s="150">
        <f t="shared" si="38"/>
        <v>0.51</v>
      </c>
      <c r="I1263" s="187"/>
      <c r="J1263" s="147">
        <f t="shared" si="39"/>
        <v>2.96</v>
      </c>
      <c r="K1263" s="204"/>
      <c r="L1263" s="27">
        <f t="shared" si="41"/>
        <v>148</v>
      </c>
      <c r="M1263" s="191"/>
      <c r="N1263" s="119"/>
    </row>
    <row r="1264" spans="2:18" s="2" customFormat="1" ht="12.75" x14ac:dyDescent="0.25">
      <c r="B1264" s="184" t="s">
        <v>41</v>
      </c>
      <c r="C1264" s="185"/>
      <c r="D1264" s="185"/>
      <c r="E1264" s="148" t="s">
        <v>42</v>
      </c>
      <c r="F1264" s="29" t="s">
        <v>43</v>
      </c>
      <c r="G1264" s="148">
        <f t="shared" si="37"/>
        <v>24</v>
      </c>
      <c r="H1264" s="150">
        <f t="shared" si="38"/>
        <v>0.5</v>
      </c>
      <c r="I1264" s="186">
        <f>IF(SUM($G1264:$G1268)=0,"",SUM(H1264:H1268)/(COUNTA(H1264:H1268)-COUNTBLANK(H1264:H1268)))</f>
        <v>0.58534090909090908</v>
      </c>
      <c r="J1264" s="147">
        <f t="shared" si="39"/>
        <v>2.8333333333333335</v>
      </c>
      <c r="K1264" s="188">
        <f>IF(SUM($G1264:$G1268)=0,"",SUM(J1264:J1268)/(COUNTA(J1264:J1268)-COUNTBLANK(J1264:J1268)))</f>
        <v>2.7278030303030301</v>
      </c>
      <c r="L1264" s="27">
        <f t="shared" si="41"/>
        <v>68</v>
      </c>
      <c r="M1264" s="190">
        <f>SUM(L1264:L1268)/SUM(G1264:G1268)</f>
        <v>2.7424242424242422</v>
      </c>
      <c r="N1264" s="119"/>
    </row>
    <row r="1265" spans="2:14" s="2" customFormat="1" ht="12.75" x14ac:dyDescent="0.25">
      <c r="B1265" s="184"/>
      <c r="C1265" s="185"/>
      <c r="D1265" s="185"/>
      <c r="E1265" s="148" t="s">
        <v>44</v>
      </c>
      <c r="F1265" s="29" t="s">
        <v>45</v>
      </c>
      <c r="G1265" s="148">
        <f t="shared" si="37"/>
        <v>16</v>
      </c>
      <c r="H1265" s="150">
        <f t="shared" si="38"/>
        <v>0.53125</v>
      </c>
      <c r="I1265" s="187"/>
      <c r="J1265" s="147">
        <f t="shared" si="39"/>
        <v>2.6875</v>
      </c>
      <c r="K1265" s="189"/>
      <c r="L1265" s="27">
        <f t="shared" si="41"/>
        <v>43</v>
      </c>
      <c r="M1265" s="191"/>
      <c r="N1265" s="119"/>
    </row>
    <row r="1266" spans="2:14" s="2" customFormat="1" ht="12.75" x14ac:dyDescent="0.25">
      <c r="B1266" s="184"/>
      <c r="C1266" s="185"/>
      <c r="D1266" s="185"/>
      <c r="E1266" s="148" t="s">
        <v>47</v>
      </c>
      <c r="F1266" s="29" t="s">
        <v>48</v>
      </c>
      <c r="G1266" s="148">
        <f t="shared" si="37"/>
        <v>10</v>
      </c>
      <c r="H1266" s="150">
        <f t="shared" si="38"/>
        <v>0.55000000000000004</v>
      </c>
      <c r="I1266" s="187"/>
      <c r="J1266" s="147">
        <f t="shared" si="39"/>
        <v>2.5</v>
      </c>
      <c r="K1266" s="189"/>
      <c r="L1266" s="27">
        <f t="shared" si="41"/>
        <v>25</v>
      </c>
      <c r="M1266" s="191"/>
      <c r="N1266" s="119"/>
    </row>
    <row r="1267" spans="2:14" s="2" customFormat="1" ht="12.75" x14ac:dyDescent="0.25">
      <c r="B1267" s="184"/>
      <c r="C1267" s="185"/>
      <c r="D1267" s="185"/>
      <c r="E1267" s="148" t="s">
        <v>50</v>
      </c>
      <c r="F1267" s="29" t="s">
        <v>51</v>
      </c>
      <c r="G1267" s="148">
        <f t="shared" si="37"/>
        <v>5</v>
      </c>
      <c r="H1267" s="150">
        <f t="shared" si="38"/>
        <v>0.8</v>
      </c>
      <c r="I1267" s="187"/>
      <c r="J1267" s="147">
        <f t="shared" si="39"/>
        <v>2.8</v>
      </c>
      <c r="K1267" s="189"/>
      <c r="L1267" s="27">
        <f t="shared" si="41"/>
        <v>14</v>
      </c>
      <c r="M1267" s="191"/>
      <c r="N1267" s="119"/>
    </row>
    <row r="1268" spans="2:14" s="2" customFormat="1" ht="12.75" x14ac:dyDescent="0.25">
      <c r="B1268" s="184"/>
      <c r="C1268" s="185"/>
      <c r="D1268" s="185"/>
      <c r="E1268" s="148" t="s">
        <v>53</v>
      </c>
      <c r="F1268" s="29" t="s">
        <v>54</v>
      </c>
      <c r="G1268" s="148">
        <f t="shared" si="37"/>
        <v>11</v>
      </c>
      <c r="H1268" s="150">
        <f t="shared" si="38"/>
        <v>0.54545454545454541</v>
      </c>
      <c r="I1268" s="187"/>
      <c r="J1268" s="147">
        <f t="shared" si="39"/>
        <v>2.8181818181818183</v>
      </c>
      <c r="K1268" s="189"/>
      <c r="L1268" s="27">
        <f t="shared" si="41"/>
        <v>31</v>
      </c>
      <c r="M1268" s="191"/>
      <c r="N1268" s="119"/>
    </row>
    <row r="1269" spans="2:14" s="2" customFormat="1" ht="12.75" x14ac:dyDescent="0.25">
      <c r="B1269" s="192" t="s">
        <v>56</v>
      </c>
      <c r="C1269" s="193"/>
      <c r="D1269" s="193"/>
      <c r="E1269" s="148" t="s">
        <v>57</v>
      </c>
      <c r="F1269" s="29" t="s">
        <v>58</v>
      </c>
      <c r="G1269" s="148">
        <f t="shared" si="37"/>
        <v>76</v>
      </c>
      <c r="H1269" s="150">
        <f t="shared" si="38"/>
        <v>0.53289473684210531</v>
      </c>
      <c r="I1269" s="186">
        <f>IF(SUM($G1269:$G1271)=0,"",SUM(H1269:H1271)/(COUNTA(H1269:H1271)-COUNTBLANK(H1269:H1271)))</f>
        <v>0.5942982456140351</v>
      </c>
      <c r="J1269" s="147">
        <f t="shared" si="39"/>
        <v>2.9605263157894739</v>
      </c>
      <c r="K1269" s="188">
        <f>IF(SUM($G1269:$G1271)=0,"",SUM(J1269:J1271)/(COUNTA(J1269:J1271)-COUNTBLANK(J1269:J1271)))</f>
        <v>2.8201754385964914</v>
      </c>
      <c r="L1269" s="27">
        <f t="shared" si="41"/>
        <v>225.00000000000003</v>
      </c>
      <c r="M1269" s="190">
        <f>SUM(L1269:L1271)/SUM(G1269:G1271)</f>
        <v>2.95</v>
      </c>
      <c r="N1269" s="119"/>
    </row>
    <row r="1270" spans="2:14" s="2" customFormat="1" ht="12.75" x14ac:dyDescent="0.25">
      <c r="B1270" s="192"/>
      <c r="C1270" s="193"/>
      <c r="D1270" s="193"/>
      <c r="E1270" s="148" t="s">
        <v>60</v>
      </c>
      <c r="F1270" s="29" t="s">
        <v>54</v>
      </c>
      <c r="G1270" s="148">
        <f t="shared" si="37"/>
        <v>2</v>
      </c>
      <c r="H1270" s="150">
        <f t="shared" si="38"/>
        <v>0.5</v>
      </c>
      <c r="I1270" s="187"/>
      <c r="J1270" s="147">
        <f t="shared" si="39"/>
        <v>3</v>
      </c>
      <c r="K1270" s="189"/>
      <c r="L1270" s="27">
        <f t="shared" si="41"/>
        <v>6</v>
      </c>
      <c r="M1270" s="191"/>
      <c r="N1270" s="119"/>
    </row>
    <row r="1271" spans="2:14" s="2" customFormat="1" ht="12.75" x14ac:dyDescent="0.25">
      <c r="B1271" s="194"/>
      <c r="C1271" s="195"/>
      <c r="D1271" s="195"/>
      <c r="E1271" s="149" t="s">
        <v>61</v>
      </c>
      <c r="F1271" s="30" t="s">
        <v>45</v>
      </c>
      <c r="G1271" s="148">
        <f t="shared" si="37"/>
        <v>2</v>
      </c>
      <c r="H1271" s="150">
        <f t="shared" si="38"/>
        <v>0.75</v>
      </c>
      <c r="I1271" s="196"/>
      <c r="J1271" s="147">
        <f t="shared" si="39"/>
        <v>2.5</v>
      </c>
      <c r="K1271" s="197"/>
      <c r="L1271" s="27">
        <f t="shared" si="41"/>
        <v>5</v>
      </c>
      <c r="M1271" s="198"/>
      <c r="N1271" s="119"/>
    </row>
    <row r="1272" spans="2:14" x14ac:dyDescent="0.25">
      <c r="L1272" s="137">
        <f>SUM(L1250:L1271)</f>
        <v>3399</v>
      </c>
    </row>
    <row r="1273" spans="2:14" x14ac:dyDescent="0.25">
      <c r="L1273" s="137"/>
    </row>
    <row r="1276" spans="2:14" x14ac:dyDescent="0.25">
      <c r="G1276" t="s">
        <v>1884</v>
      </c>
      <c r="H1276" s="137">
        <f>M1250</f>
        <v>2.7012987012987013</v>
      </c>
    </row>
    <row r="1277" spans="2:14" x14ac:dyDescent="0.25">
      <c r="G1277" t="s">
        <v>1885</v>
      </c>
      <c r="H1277" s="137">
        <f>M1255</f>
        <v>2.8032786885245899</v>
      </c>
    </row>
    <row r="1278" spans="2:14" x14ac:dyDescent="0.25">
      <c r="G1278" t="s">
        <v>1886</v>
      </c>
      <c r="H1278" s="137">
        <f>M1261</f>
        <v>2.5196078431372548</v>
      </c>
    </row>
    <row r="1279" spans="2:14" x14ac:dyDescent="0.25">
      <c r="G1279" t="s">
        <v>1887</v>
      </c>
      <c r="H1279" s="137">
        <f>M1264</f>
        <v>2.7424242424242422</v>
      </c>
    </row>
    <row r="1280" spans="2:14" x14ac:dyDescent="0.25">
      <c r="G1280" t="s">
        <v>1888</v>
      </c>
      <c r="H1280" s="137">
        <f>M1269</f>
        <v>2.95</v>
      </c>
    </row>
  </sheetData>
  <protectedRanges>
    <protectedRange sqref="H5:H20 K5:L20" name="Range1_1"/>
    <protectedRange sqref="I5:I20" name="d1_1"/>
    <protectedRange sqref="H21:H67 K21:L67" name="d13_1"/>
    <protectedRange sqref="I21:I67" name="d1_1_1"/>
    <protectedRange sqref="K68:L83 H68:H83" name="d14_1"/>
    <protectedRange sqref="I68:I83" name="d1_1_2"/>
    <protectedRange sqref="K84:L94 H84:H94" name="d18_1"/>
    <protectedRange sqref="I84:I94" name="d1_1_3"/>
    <protectedRange sqref="K95:L129 H95:H129" name="d7_1"/>
    <protectedRange sqref="I95:I129" name="d1_1_4"/>
    <protectedRange sqref="H130:H137 K130:L137" name="d17_1"/>
    <protectedRange sqref="I130:I137" name="d1_1_5"/>
    <protectedRange sqref="H138:H148 K138:L148" name="d16_1"/>
    <protectedRange sqref="I138:I148" name="d1_1_6"/>
    <protectedRange sqref="K149:L166 H149:H166" name="d19_1"/>
    <protectedRange sqref="I149:I166" name="d1_1_7"/>
    <protectedRange sqref="K167:L177 H167:H177" name="d22_1"/>
    <protectedRange sqref="I167:I177" name="d1_1_8"/>
    <protectedRange sqref="K178:L194 H178:H194" name="d27_1"/>
    <protectedRange sqref="I178:I194" name="d1_1_9"/>
    <protectedRange sqref="K195:L221 H195:H221" name="d26_1"/>
    <protectedRange sqref="I195:I221" name="d1_1_10"/>
    <protectedRange sqref="K222:L230 H222:H230" name="d21_1"/>
    <protectedRange sqref="I222:I230" name="d1_1_11"/>
    <protectedRange sqref="K231:L242 H231:H242" name="d15_1"/>
    <protectedRange sqref="I231:I242" name="d1_1_12"/>
    <protectedRange sqref="K243:L250 H243:H250" name="d10_1"/>
    <protectedRange sqref="I243:I250" name="d1_1_13"/>
    <protectedRange sqref="K251:L261 H251:I261" name="d1_1_14"/>
    <protectedRange sqref="K262:L266 H262:H266" name="d5_1"/>
    <protectedRange sqref="I262:I266" name="d1_1_15"/>
    <protectedRange sqref="K267:L276 H267:H276" name="d6_1"/>
    <protectedRange sqref="I267:I276" name="d1_1_16"/>
    <protectedRange sqref="H277:H344 K277:L344" name="d4_1"/>
    <protectedRange sqref="I277:I344" name="d1_1_17"/>
    <protectedRange sqref="H345:H359 K345:L359" name="d3_1"/>
    <protectedRange sqref="I345:I359" name="d1_1_18"/>
    <protectedRange sqref="H360:H363 K360:L363" name="d2_1"/>
    <protectedRange sqref="I360:I363" name="d1_1_19"/>
    <protectedRange sqref="H364:H383 K364:L383" name="d12_1"/>
    <protectedRange sqref="I364:I383" name="d1_1_20"/>
    <protectedRange sqref="K384:L402 H384:H402" name="d8_1"/>
    <protectedRange sqref="I384:I402" name="d1_1_21"/>
    <protectedRange sqref="H403:H408 K403:L408" name="d11_1"/>
    <protectedRange sqref="I403:I408" name="d1_1_22"/>
    <protectedRange sqref="K409:L1065 H409:H1243" name="d23_1"/>
    <protectedRange sqref="I409:I1243" name="d1_1_23"/>
  </protectedRanges>
  <autoFilter ref="A3:N1243" xr:uid="{00000000-0009-0000-0000-000005000000}">
    <filterColumn colId="8" showButton="0"/>
  </autoFilter>
  <mergeCells count="37">
    <mergeCell ref="H3:H4"/>
    <mergeCell ref="I3:J3"/>
    <mergeCell ref="K3:K4"/>
    <mergeCell ref="L3:L4"/>
    <mergeCell ref="B3:B4"/>
    <mergeCell ref="C3:C4"/>
    <mergeCell ref="D3:D4"/>
    <mergeCell ref="E3:E4"/>
    <mergeCell ref="F3:F4"/>
    <mergeCell ref="G3:G4"/>
    <mergeCell ref="J1248:K1248"/>
    <mergeCell ref="O1249:P1249"/>
    <mergeCell ref="B1250:D1254"/>
    <mergeCell ref="I1250:I1254"/>
    <mergeCell ref="K1250:K1254"/>
    <mergeCell ref="M1250:M1254"/>
    <mergeCell ref="B1248:D1249"/>
    <mergeCell ref="E1248:E1249"/>
    <mergeCell ref="F1248:F1249"/>
    <mergeCell ref="G1248:G1249"/>
    <mergeCell ref="H1248:I1248"/>
    <mergeCell ref="B1255:D1260"/>
    <mergeCell ref="I1255:I1260"/>
    <mergeCell ref="K1255:K1260"/>
    <mergeCell ref="M1255:M1260"/>
    <mergeCell ref="B1261:D1263"/>
    <mergeCell ref="I1261:I1263"/>
    <mergeCell ref="K1261:K1263"/>
    <mergeCell ref="M1261:M1263"/>
    <mergeCell ref="B1264:D1268"/>
    <mergeCell ref="I1264:I1268"/>
    <mergeCell ref="K1264:K1268"/>
    <mergeCell ref="M1264:M1268"/>
    <mergeCell ref="B1269:D1271"/>
    <mergeCell ref="I1269:I1271"/>
    <mergeCell ref="K1269:K1271"/>
    <mergeCell ref="M1269:M1271"/>
  </mergeCells>
  <conditionalFormatting sqref="H384:H421 G364:H383 H345:H359 G345:G358 G277:H344 H251:H276 H231:H242 H178:H221 H138:H166 H95:H129 H1135:H1243 H5:H67">
    <cfRule type="cellIs" dxfId="259" priority="464" operator="equal">
      <formula>"Partially_Compliant"</formula>
    </cfRule>
    <cfRule type="cellIs" dxfId="258" priority="465" operator="equal">
      <formula>"Non_Compliant"</formula>
    </cfRule>
    <cfRule type="cellIs" dxfId="257" priority="467" operator="equal">
      <formula>"Partially Compliant"</formula>
    </cfRule>
    <cfRule type="cellIs" dxfId="256" priority="468" operator="equal">
      <formula>"Compliant"</formula>
    </cfRule>
    <cfRule type="cellIs" dxfId="255" priority="469" operator="equal">
      <formula>"Non-compliant"</formula>
    </cfRule>
  </conditionalFormatting>
  <conditionalFormatting sqref="H384:H421 G364:H383 H345:H359 G345:G358 G277:H344 H251:H276 H231:H242 H178:H221 H138:H166 H95:H129 H1135:H1243 H5:H67">
    <cfRule type="cellIs" dxfId="254" priority="466" operator="equal">
      <formula>"Compliant"</formula>
    </cfRule>
  </conditionalFormatting>
  <conditionalFormatting sqref="J251:J359 J231:J242 J178:J221 J138:J166 J95:J129 J364:J1243 J5:J67">
    <cfRule type="cellIs" dxfId="253" priority="454" operator="equal">
      <formula>"Innovative"</formula>
    </cfRule>
    <cfRule type="cellIs" dxfId="252" priority="455" operator="equal">
      <formula>"Advanced"</formula>
    </cfRule>
    <cfRule type="cellIs" dxfId="251" priority="456" operator="equal">
      <formula>"Intermediate"</formula>
    </cfRule>
    <cfRule type="cellIs" dxfId="250" priority="457" operator="equal">
      <formula>"Evolving"</formula>
    </cfRule>
    <cfRule type="cellIs" dxfId="249" priority="458" operator="equal">
      <formula>"Baseline"</formula>
    </cfRule>
  </conditionalFormatting>
  <conditionalFormatting sqref="A7:A20 A6:L6 M6:M131 A5:XFD5 C7:L17 C19:L20 C18:F18 H18:L18 N6:XFD17 N19:XFD20 O18:XFD18 B7:B1243">
    <cfRule type="containsText" dxfId="248" priority="453" operator="containsText" text="ID.AM">
      <formula>NOT(ISERROR(SEARCH("ID.AM",A5)))</formula>
    </cfRule>
  </conditionalFormatting>
  <conditionalFormatting sqref="H41:L41 C21:L40 C42:L67 A21:A67 N21:XFD67">
    <cfRule type="containsText" dxfId="247" priority="435" operator="containsText" text="ID.AM">
      <formula>NOT(ISERROR(SEARCH("ID.AM",A21)))</formula>
    </cfRule>
    <cfRule type="containsText" dxfId="246" priority="436" operator="containsText" text="asset">
      <formula>NOT(ISERROR(SEARCH("asset",A21)))</formula>
    </cfRule>
  </conditionalFormatting>
  <conditionalFormatting sqref="H68:H83">
    <cfRule type="cellIs" dxfId="245" priority="429" operator="equal">
      <formula>"Partially_Compliant"</formula>
    </cfRule>
    <cfRule type="cellIs" dxfId="244" priority="430" operator="equal">
      <formula>"Non_Compliant"</formula>
    </cfRule>
    <cfRule type="cellIs" dxfId="243" priority="432" operator="equal">
      <formula>"Partially Compliant"</formula>
    </cfRule>
    <cfRule type="cellIs" dxfId="242" priority="433" operator="equal">
      <formula>"Compliant"</formula>
    </cfRule>
    <cfRule type="cellIs" dxfId="241" priority="434" operator="equal">
      <formula>"Non-compliant"</formula>
    </cfRule>
  </conditionalFormatting>
  <conditionalFormatting sqref="H68:H83">
    <cfRule type="cellIs" dxfId="240" priority="431" operator="equal">
      <formula>"Compliant"</formula>
    </cfRule>
  </conditionalFormatting>
  <conditionalFormatting sqref="J68:J83">
    <cfRule type="cellIs" dxfId="239" priority="419" operator="equal">
      <formula>"Innovative"</formula>
    </cfRule>
    <cfRule type="cellIs" dxfId="238" priority="420" operator="equal">
      <formula>"Advanced"</formula>
    </cfRule>
    <cfRule type="cellIs" dxfId="237" priority="421" operator="equal">
      <formula>"Intermediate"</formula>
    </cfRule>
    <cfRule type="cellIs" dxfId="236" priority="422" operator="equal">
      <formula>"Evolving"</formula>
    </cfRule>
    <cfRule type="cellIs" dxfId="235" priority="423" operator="equal">
      <formula>"Baseline"</formula>
    </cfRule>
  </conditionalFormatting>
  <conditionalFormatting sqref="J84:J94">
    <cfRule type="cellIs" dxfId="234" priority="409" operator="equal">
      <formula>"Innovative"</formula>
    </cfRule>
    <cfRule type="cellIs" dxfId="233" priority="410" operator="equal">
      <formula>"Advanced"</formula>
    </cfRule>
    <cfRule type="cellIs" dxfId="232" priority="411" operator="equal">
      <formula>"Intermediate"</formula>
    </cfRule>
    <cfRule type="cellIs" dxfId="231" priority="412" operator="equal">
      <formula>"Evolving"</formula>
    </cfRule>
    <cfRule type="cellIs" dxfId="230" priority="413" operator="equal">
      <formula>"Baseline"</formula>
    </cfRule>
  </conditionalFormatting>
  <conditionalFormatting sqref="H84:H94">
    <cfRule type="cellIs" dxfId="229" priority="403" operator="equal">
      <formula>"Partially_Compliant"</formula>
    </cfRule>
    <cfRule type="cellIs" dxfId="228" priority="404" operator="equal">
      <formula>"Non_Compliant"</formula>
    </cfRule>
    <cfRule type="cellIs" dxfId="227" priority="406" operator="equal">
      <formula>"Partially Compliant"</formula>
    </cfRule>
    <cfRule type="cellIs" dxfId="226" priority="407" operator="equal">
      <formula>"Compliant"</formula>
    </cfRule>
    <cfRule type="cellIs" dxfId="225" priority="408" operator="equal">
      <formula>"Non-compliant"</formula>
    </cfRule>
  </conditionalFormatting>
  <conditionalFormatting sqref="H84:H94">
    <cfRule type="cellIs" dxfId="224" priority="405" operator="equal">
      <formula>"Compliant"</formula>
    </cfRule>
  </conditionalFormatting>
  <conditionalFormatting sqref="J130:J137">
    <cfRule type="cellIs" dxfId="223" priority="377" operator="equal">
      <formula>"Innovative"</formula>
    </cfRule>
    <cfRule type="cellIs" dxfId="222" priority="378" operator="equal">
      <formula>"Advanced"</formula>
    </cfRule>
    <cfRule type="cellIs" dxfId="221" priority="379" operator="equal">
      <formula>"Intermediate"</formula>
    </cfRule>
    <cfRule type="cellIs" dxfId="220" priority="380" operator="equal">
      <formula>"Evolving"</formula>
    </cfRule>
    <cfRule type="cellIs" dxfId="219" priority="381" operator="equal">
      <formula>"Baseline"</formula>
    </cfRule>
  </conditionalFormatting>
  <conditionalFormatting sqref="H130:H137">
    <cfRule type="cellIs" dxfId="218" priority="371" operator="equal">
      <formula>"Partially_Compliant"</formula>
    </cfRule>
    <cfRule type="cellIs" dxfId="217" priority="372" operator="equal">
      <formula>"Non_Compliant"</formula>
    </cfRule>
    <cfRule type="cellIs" dxfId="216" priority="374" operator="equal">
      <formula>"Partially Compliant"</formula>
    </cfRule>
    <cfRule type="cellIs" dxfId="215" priority="375" operator="equal">
      <formula>"Compliant"</formula>
    </cfRule>
    <cfRule type="cellIs" dxfId="214" priority="376" operator="equal">
      <formula>"Non-compliant"</formula>
    </cfRule>
  </conditionalFormatting>
  <conditionalFormatting sqref="H130:H137">
    <cfRule type="cellIs" dxfId="213" priority="373" operator="equal">
      <formula>"Compliant"</formula>
    </cfRule>
  </conditionalFormatting>
  <conditionalFormatting sqref="J167:J172 J174:J177">
    <cfRule type="cellIs" dxfId="212" priority="329" operator="equal">
      <formula>"Innovative"</formula>
    </cfRule>
    <cfRule type="cellIs" dxfId="211" priority="330" operator="equal">
      <formula>"Advanced"</formula>
    </cfRule>
    <cfRule type="cellIs" dxfId="210" priority="331" operator="equal">
      <formula>"Intermediate"</formula>
    </cfRule>
    <cfRule type="cellIs" dxfId="209" priority="332" operator="equal">
      <formula>"Evolving"</formula>
    </cfRule>
    <cfRule type="cellIs" dxfId="208" priority="333" operator="equal">
      <formula>"Baseline"</formula>
    </cfRule>
  </conditionalFormatting>
  <conditionalFormatting sqref="H167:H172 H174:H177">
    <cfRule type="cellIs" dxfId="207" priority="323" operator="equal">
      <formula>"Partially_Compliant"</formula>
    </cfRule>
    <cfRule type="cellIs" dxfId="206" priority="324" operator="equal">
      <formula>"Non_Compliant"</formula>
    </cfRule>
    <cfRule type="cellIs" dxfId="205" priority="326" operator="equal">
      <formula>"Partially Compliant"</formula>
    </cfRule>
    <cfRule type="cellIs" dxfId="204" priority="327" operator="equal">
      <formula>"Compliant"</formula>
    </cfRule>
    <cfRule type="cellIs" dxfId="203" priority="328" operator="equal">
      <formula>"Non-compliant"</formula>
    </cfRule>
  </conditionalFormatting>
  <conditionalFormatting sqref="H167:H172 H174:H177">
    <cfRule type="cellIs" dxfId="202" priority="325" operator="equal">
      <formula>"Compliant"</formula>
    </cfRule>
  </conditionalFormatting>
  <conditionalFormatting sqref="J173">
    <cfRule type="cellIs" dxfId="201" priority="313" operator="equal">
      <formula>"Innovative"</formula>
    </cfRule>
    <cfRule type="cellIs" dxfId="200" priority="314" operator="equal">
      <formula>"Advanced"</formula>
    </cfRule>
    <cfRule type="cellIs" dxfId="199" priority="315" operator="equal">
      <formula>"Intermediate"</formula>
    </cfRule>
    <cfRule type="cellIs" dxfId="198" priority="316" operator="equal">
      <formula>"Evolving"</formula>
    </cfRule>
    <cfRule type="cellIs" dxfId="197" priority="317" operator="equal">
      <formula>"Baseline"</formula>
    </cfRule>
  </conditionalFormatting>
  <conditionalFormatting sqref="H173">
    <cfRule type="cellIs" dxfId="196" priority="307" operator="equal">
      <formula>"Partially_Compliant"</formula>
    </cfRule>
    <cfRule type="cellIs" dxfId="195" priority="308" operator="equal">
      <formula>"Non_Compliant"</formula>
    </cfRule>
    <cfRule type="cellIs" dxfId="194" priority="310" operator="equal">
      <formula>"Partially Compliant"</formula>
    </cfRule>
    <cfRule type="cellIs" dxfId="193" priority="311" operator="equal">
      <formula>"Compliant"</formula>
    </cfRule>
    <cfRule type="cellIs" dxfId="192" priority="312" operator="equal">
      <formula>"Non-compliant"</formula>
    </cfRule>
  </conditionalFormatting>
  <conditionalFormatting sqref="H173">
    <cfRule type="cellIs" dxfId="191" priority="309" operator="equal">
      <formula>"Compliant"</formula>
    </cfRule>
  </conditionalFormatting>
  <conditionalFormatting sqref="J222:J230">
    <cfRule type="cellIs" dxfId="190" priority="265" operator="equal">
      <formula>"Innovative"</formula>
    </cfRule>
    <cfRule type="cellIs" dxfId="189" priority="266" operator="equal">
      <formula>"Advanced"</formula>
    </cfRule>
    <cfRule type="cellIs" dxfId="188" priority="267" operator="equal">
      <formula>"Intermediate"</formula>
    </cfRule>
    <cfRule type="cellIs" dxfId="187" priority="268" operator="equal">
      <formula>"Evolving"</formula>
    </cfRule>
    <cfRule type="cellIs" dxfId="186" priority="269" operator="equal">
      <formula>"Baseline"</formula>
    </cfRule>
  </conditionalFormatting>
  <conditionalFormatting sqref="H222:H230">
    <cfRule type="cellIs" dxfId="185" priority="259" operator="equal">
      <formula>"Partially_Compliant"</formula>
    </cfRule>
    <cfRule type="cellIs" dxfId="184" priority="260" operator="equal">
      <formula>"Non_Compliant"</formula>
    </cfRule>
    <cfRule type="cellIs" dxfId="183" priority="262" operator="equal">
      <formula>"Partially Compliant"</formula>
    </cfRule>
    <cfRule type="cellIs" dxfId="182" priority="263" operator="equal">
      <formula>"Compliant"</formula>
    </cfRule>
    <cfRule type="cellIs" dxfId="181" priority="264" operator="equal">
      <formula>"Non-compliant"</formula>
    </cfRule>
  </conditionalFormatting>
  <conditionalFormatting sqref="H222:H230">
    <cfRule type="cellIs" dxfId="180" priority="261" operator="equal">
      <formula>"Compliant"</formula>
    </cfRule>
  </conditionalFormatting>
  <conditionalFormatting sqref="J243:J250">
    <cfRule type="cellIs" dxfId="179" priority="233" operator="equal">
      <formula>"Innovative"</formula>
    </cfRule>
    <cfRule type="cellIs" dxfId="178" priority="234" operator="equal">
      <formula>"Advanced"</formula>
    </cfRule>
    <cfRule type="cellIs" dxfId="177" priority="235" operator="equal">
      <formula>"Intermediate"</formula>
    </cfRule>
    <cfRule type="cellIs" dxfId="176" priority="236" operator="equal">
      <formula>"Evolving"</formula>
    </cfRule>
    <cfRule type="cellIs" dxfId="175" priority="237" operator="equal">
      <formula>"Baseline"</formula>
    </cfRule>
  </conditionalFormatting>
  <conditionalFormatting sqref="H243:H250">
    <cfRule type="cellIs" dxfId="174" priority="227" operator="equal">
      <formula>"Partially_Compliant"</formula>
    </cfRule>
    <cfRule type="cellIs" dxfId="173" priority="228" operator="equal">
      <formula>"Non_Compliant"</formula>
    </cfRule>
    <cfRule type="cellIs" dxfId="172" priority="230" operator="equal">
      <formula>"Partially Compliant"</formula>
    </cfRule>
    <cfRule type="cellIs" dxfId="171" priority="231" operator="equal">
      <formula>"Compliant"</formula>
    </cfRule>
    <cfRule type="cellIs" dxfId="170" priority="232" operator="equal">
      <formula>"Non-compliant"</formula>
    </cfRule>
  </conditionalFormatting>
  <conditionalFormatting sqref="H243:H250">
    <cfRule type="cellIs" dxfId="169" priority="229" operator="equal">
      <formula>"Compliant"</formula>
    </cfRule>
  </conditionalFormatting>
  <conditionalFormatting sqref="J360:J363">
    <cfRule type="cellIs" dxfId="168" priority="120" operator="equal">
      <formula>"Innovative"</formula>
    </cfRule>
    <cfRule type="cellIs" dxfId="167" priority="121" operator="equal">
      <formula>"Advanced"</formula>
    </cfRule>
    <cfRule type="cellIs" dxfId="166" priority="122" operator="equal">
      <formula>"Intermediate"</formula>
    </cfRule>
    <cfRule type="cellIs" dxfId="165" priority="123" operator="equal">
      <formula>"Evolving"</formula>
    </cfRule>
    <cfRule type="cellIs" dxfId="164" priority="124" operator="equal">
      <formula>"Baseline"</formula>
    </cfRule>
  </conditionalFormatting>
  <conditionalFormatting sqref="H360:H363">
    <cfRule type="cellIs" dxfId="163" priority="114" operator="equal">
      <formula>"Partially_Compliant"</formula>
    </cfRule>
    <cfRule type="cellIs" dxfId="162" priority="115" operator="equal">
      <formula>"Non_Compliant"</formula>
    </cfRule>
    <cfRule type="cellIs" dxfId="161" priority="117" operator="equal">
      <formula>"Partially Compliant"</formula>
    </cfRule>
    <cfRule type="cellIs" dxfId="160" priority="118" operator="equal">
      <formula>"Compliant"</formula>
    </cfRule>
    <cfRule type="cellIs" dxfId="159" priority="119" operator="equal">
      <formula>"Non-compliant"</formula>
    </cfRule>
  </conditionalFormatting>
  <conditionalFormatting sqref="H360:H363">
    <cfRule type="cellIs" dxfId="158" priority="116" operator="equal">
      <formula>"Compliant"</formula>
    </cfRule>
  </conditionalFormatting>
  <conditionalFormatting sqref="H422:H1134">
    <cfRule type="cellIs" dxfId="157" priority="21" operator="equal">
      <formula>"Partially_Compliant"</formula>
    </cfRule>
    <cfRule type="cellIs" dxfId="156" priority="22" operator="equal">
      <formula>"Non_Compliant"</formula>
    </cfRule>
    <cfRule type="cellIs" dxfId="155" priority="24" operator="equal">
      <formula>"Partially Compliant"</formula>
    </cfRule>
    <cfRule type="cellIs" dxfId="154" priority="25" operator="equal">
      <formula>"Compliant"</formula>
    </cfRule>
    <cfRule type="cellIs" dxfId="153" priority="26" operator="equal">
      <formula>"Non-compliant"</formula>
    </cfRule>
  </conditionalFormatting>
  <conditionalFormatting sqref="H422:H1134">
    <cfRule type="cellIs" dxfId="152" priority="23" operator="equal">
      <formula>"Compliant"</formula>
    </cfRule>
  </conditionalFormatting>
  <conditionalFormatting sqref="F1244:F1246 F42:F1134 F1272:F1048576 F1:F40">
    <cfRule type="duplicateValues" dxfId="151" priority="19"/>
    <cfRule type="duplicateValues" dxfId="150" priority="20"/>
  </conditionalFormatting>
  <conditionalFormatting sqref="F1272:F1048576 F42:F1246 F1:F40">
    <cfRule type="duplicateValues" dxfId="149" priority="9"/>
    <cfRule type="duplicateValues" dxfId="148" priority="10"/>
  </conditionalFormatting>
  <conditionalFormatting sqref="C41:G41">
    <cfRule type="containsText" dxfId="147" priority="8" operator="containsText" text="ID.AM">
      <formula>NOT(ISERROR(SEARCH("ID.AM",C41)))</formula>
    </cfRule>
  </conditionalFormatting>
  <conditionalFormatting sqref="F41">
    <cfRule type="duplicateValues" dxfId="146" priority="6"/>
    <cfRule type="duplicateValues" dxfId="145" priority="7"/>
  </conditionalFormatting>
  <conditionalFormatting sqref="F41">
    <cfRule type="duplicateValues" dxfId="144" priority="4"/>
    <cfRule type="duplicateValues" dxfId="143" priority="5"/>
  </conditionalFormatting>
  <conditionalFormatting sqref="F1272:F1048576 F1:F1246">
    <cfRule type="duplicateValues" dxfId="142" priority="2"/>
    <cfRule type="duplicateValues" dxfId="141" priority="3"/>
  </conditionalFormatting>
  <conditionalFormatting sqref="F1135:F1243">
    <cfRule type="duplicateValues" dxfId="140" priority="1829"/>
    <cfRule type="duplicateValues" dxfId="139" priority="1830"/>
  </conditionalFormatting>
  <conditionalFormatting sqref="F1:F1048576">
    <cfRule type="duplicateValues" dxfId="138" priority="1"/>
  </conditionalFormatting>
  <dataValidations count="3">
    <dataValidation type="date" operator="notEqual" allowBlank="1" showInputMessage="1" showErrorMessage="1" sqref="K5:K1065" xr:uid="{00000000-0002-0000-0500-000000000000}">
      <formula1>17168</formula1>
    </dataValidation>
    <dataValidation type="list" allowBlank="1" showInputMessage="1" showErrorMessage="1" sqref="I5:I1243" xr:uid="{00000000-0002-0000-0500-000001000000}">
      <formula1>INDIRECT(H5)</formula1>
    </dataValidation>
    <dataValidation type="list" allowBlank="1" showInputMessage="1" showErrorMessage="1" sqref="H5:H1243" xr:uid="{00000000-0002-0000-0500-000002000000}">
      <formula1>"Compliant, Non_Compliant, Partially_Compliant,Not_Applicable"</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cellIs" priority="459" operator="equal" id="{C41DC652-2057-49C1-955C-E291D2ED3A35}">
            <xm:f>'C:\Users\ambh8176\Desktop\[RBI to NIST mapping-2.xlsx]Approach'!#REF!</xm:f>
            <x14:dxf>
              <fill>
                <patternFill>
                  <bgColor rgb="FF70AD47"/>
                </patternFill>
              </fill>
            </x14:dxf>
          </x14:cfRule>
          <x14:cfRule type="cellIs" priority="460" operator="equal" id="{376A7546-C5B1-4009-91A6-09F15FA76C85}">
            <xm:f>'C:\Users\ambh8176\Desktop\[RBI to NIST mapping-2.xlsx]Approach'!#REF!</xm:f>
            <x14:dxf>
              <fill>
                <patternFill>
                  <bgColor rgb="FFA9D08E"/>
                </patternFill>
              </fill>
            </x14:dxf>
          </x14:cfRule>
          <x14:cfRule type="cellIs" priority="461" operator="equal" id="{01BCEA77-0E39-4191-B8DA-0566D3201035}">
            <xm:f>'C:\Users\ambh8176\Desktop\[RBI to NIST mapping-2.xlsx]Approach'!#REF!</xm:f>
            <x14:dxf>
              <fill>
                <patternFill>
                  <bgColor rgb="FFFFD966"/>
                </patternFill>
              </fill>
            </x14:dxf>
          </x14:cfRule>
          <x14:cfRule type="cellIs" priority="462" operator="equal" id="{7EAE0ABB-2CC2-4D35-92E6-13EF69E44334}">
            <xm:f>'C:\Users\ambh8176\Desktop\[RBI to NIST mapping-2.xlsx]Approach'!#REF!</xm:f>
            <x14:dxf>
              <fill>
                <patternFill>
                  <bgColor rgb="FFFCE4D6"/>
                </patternFill>
              </fill>
            </x14:dxf>
          </x14:cfRule>
          <x14:cfRule type="cellIs" priority="463" operator="equal" id="{0937D763-91E2-4994-B499-D7083DE665A4}">
            <xm:f>'C:\Users\ambh8176\Desktop\[RBI to NIST mapping-2.xlsx]Approach'!#REF!</xm:f>
            <x14:dxf>
              <fill>
                <patternFill>
                  <bgColor rgb="FFF4B084"/>
                </patternFill>
              </fill>
            </x14:dxf>
          </x14:cfRule>
          <xm:sqref>J5:J67</xm:sqref>
        </x14:conditionalFormatting>
        <x14:conditionalFormatting xmlns:xm="http://schemas.microsoft.com/office/excel/2006/main">
          <x14:cfRule type="cellIs" priority="424" operator="equal" id="{998F79F0-27F0-443B-B449-0197A3C08131}">
            <xm:f>'C:\Users\ambh8176\Desktop\[RBI to NIST mapping-2.xlsx]Approach'!#REF!</xm:f>
            <x14:dxf>
              <fill>
                <patternFill>
                  <bgColor rgb="FF70AD47"/>
                </patternFill>
              </fill>
            </x14:dxf>
          </x14:cfRule>
          <x14:cfRule type="cellIs" priority="425" operator="equal" id="{829E43D3-A159-4D4A-AB6F-4EBB23BC6A82}">
            <xm:f>'C:\Users\ambh8176\Desktop\[RBI to NIST mapping-2.xlsx]Approach'!#REF!</xm:f>
            <x14:dxf>
              <fill>
                <patternFill>
                  <bgColor rgb="FFA9D08E"/>
                </patternFill>
              </fill>
            </x14:dxf>
          </x14:cfRule>
          <x14:cfRule type="cellIs" priority="426" operator="equal" id="{D4BDB393-F6D7-4998-9950-D2D61A6E2623}">
            <xm:f>'C:\Users\ambh8176\Desktop\[RBI to NIST mapping-2.xlsx]Approach'!#REF!</xm:f>
            <x14:dxf>
              <fill>
                <patternFill>
                  <bgColor rgb="FFFFD966"/>
                </patternFill>
              </fill>
            </x14:dxf>
          </x14:cfRule>
          <x14:cfRule type="cellIs" priority="427" operator="equal" id="{619A2815-C3A7-41F2-BB34-7DF81D87602A}">
            <xm:f>'C:\Users\ambh8176\Desktop\[RBI to NIST mapping-2.xlsx]Approach'!#REF!</xm:f>
            <x14:dxf>
              <fill>
                <patternFill>
                  <bgColor rgb="FFFCE4D6"/>
                </patternFill>
              </fill>
            </x14:dxf>
          </x14:cfRule>
          <x14:cfRule type="cellIs" priority="428" operator="equal" id="{C77348C8-414C-40FA-94E3-C54AEF19F304}">
            <xm:f>'C:\Users\ambh8176\Desktop\[RBI to NIST mapping-2.xlsx]Approach'!#REF!</xm:f>
            <x14:dxf>
              <fill>
                <patternFill>
                  <bgColor rgb="FFF4B084"/>
                </patternFill>
              </fill>
            </x14:dxf>
          </x14:cfRule>
          <xm:sqref>J68:J83</xm:sqref>
        </x14:conditionalFormatting>
        <x14:conditionalFormatting xmlns:xm="http://schemas.microsoft.com/office/excel/2006/main">
          <x14:cfRule type="cellIs" priority="414" operator="equal" id="{5C5DBE84-7752-4812-8A42-9CA7AAE16585}">
            <xm:f>'C:\Users\ambh8176\Desktop\[RBI to NIST mapping-2.xlsx]Approach'!#REF!</xm:f>
            <x14:dxf>
              <fill>
                <patternFill>
                  <bgColor rgb="FF70AD47"/>
                </patternFill>
              </fill>
            </x14:dxf>
          </x14:cfRule>
          <x14:cfRule type="cellIs" priority="415" operator="equal" id="{B6C62F2B-CE43-46C3-B275-91D951C92FB3}">
            <xm:f>'C:\Users\ambh8176\Desktop\[RBI to NIST mapping-2.xlsx]Approach'!#REF!</xm:f>
            <x14:dxf>
              <fill>
                <patternFill>
                  <bgColor rgb="FFA9D08E"/>
                </patternFill>
              </fill>
            </x14:dxf>
          </x14:cfRule>
          <x14:cfRule type="cellIs" priority="416" operator="equal" id="{5C07E7D2-621A-4E3A-BF69-E8B185356082}">
            <xm:f>'C:\Users\ambh8176\Desktop\[RBI to NIST mapping-2.xlsx]Approach'!#REF!</xm:f>
            <x14:dxf>
              <fill>
                <patternFill>
                  <bgColor rgb="FFFFD966"/>
                </patternFill>
              </fill>
            </x14:dxf>
          </x14:cfRule>
          <x14:cfRule type="cellIs" priority="417" operator="equal" id="{EAECD4F1-237C-487B-A8D9-14017CC2CAB3}">
            <xm:f>'C:\Users\ambh8176\Desktop\[RBI to NIST mapping-2.xlsx]Approach'!#REF!</xm:f>
            <x14:dxf>
              <fill>
                <patternFill>
                  <bgColor rgb="FFFCE4D6"/>
                </patternFill>
              </fill>
            </x14:dxf>
          </x14:cfRule>
          <x14:cfRule type="cellIs" priority="418" operator="equal" id="{C062C9B0-0FAF-4FA0-A434-A324C7CE3AB1}">
            <xm:f>'C:\Users\ambh8176\Desktop\[RBI to NIST mapping-2.xlsx]Approach'!#REF!</xm:f>
            <x14:dxf>
              <fill>
                <patternFill>
                  <bgColor rgb="FFF4B084"/>
                </patternFill>
              </fill>
            </x14:dxf>
          </x14:cfRule>
          <xm:sqref>J84:J94</xm:sqref>
        </x14:conditionalFormatting>
        <x14:conditionalFormatting xmlns:xm="http://schemas.microsoft.com/office/excel/2006/main">
          <x14:cfRule type="cellIs" priority="398" operator="equal" id="{C686268E-D2C5-4E70-B82D-73ABA2FA299A}">
            <xm:f>'C:\Users\ambh8176\Desktop\[RBI to NIST mapping-2.xlsx]Approach'!#REF!</xm:f>
            <x14:dxf>
              <fill>
                <patternFill>
                  <bgColor rgb="FF70AD47"/>
                </patternFill>
              </fill>
            </x14:dxf>
          </x14:cfRule>
          <x14:cfRule type="cellIs" priority="399" operator="equal" id="{D857F329-E5B8-403F-B0E0-DD7EE9A033D3}">
            <xm:f>'C:\Users\ambh8176\Desktop\[RBI to NIST mapping-2.xlsx]Approach'!#REF!</xm:f>
            <x14:dxf>
              <fill>
                <patternFill>
                  <bgColor rgb="FFA9D08E"/>
                </patternFill>
              </fill>
            </x14:dxf>
          </x14:cfRule>
          <x14:cfRule type="cellIs" priority="400" operator="equal" id="{236EDBD0-761A-45FA-9D21-587E74DE1328}">
            <xm:f>'C:\Users\ambh8176\Desktop\[RBI to NIST mapping-2.xlsx]Approach'!#REF!</xm:f>
            <x14:dxf>
              <fill>
                <patternFill>
                  <bgColor rgb="FFFFD966"/>
                </patternFill>
              </fill>
            </x14:dxf>
          </x14:cfRule>
          <x14:cfRule type="cellIs" priority="401" operator="equal" id="{6D1550E8-0F6E-4458-A741-BF7968AB4873}">
            <xm:f>'C:\Users\ambh8176\Desktop\[RBI to NIST mapping-2.xlsx]Approach'!#REF!</xm:f>
            <x14:dxf>
              <fill>
                <patternFill>
                  <bgColor rgb="FFFCE4D6"/>
                </patternFill>
              </fill>
            </x14:dxf>
          </x14:cfRule>
          <x14:cfRule type="cellIs" priority="402" operator="equal" id="{EE1AF886-2925-4543-BB78-A33A220D4D94}">
            <xm:f>'C:\Users\ambh8176\Desktop\[RBI to NIST mapping-2.xlsx]Approach'!#REF!</xm:f>
            <x14:dxf>
              <fill>
                <patternFill>
                  <bgColor rgb="FFF4B084"/>
                </patternFill>
              </fill>
            </x14:dxf>
          </x14:cfRule>
          <xm:sqref>J95:J129</xm:sqref>
        </x14:conditionalFormatting>
        <x14:conditionalFormatting xmlns:xm="http://schemas.microsoft.com/office/excel/2006/main">
          <x14:cfRule type="cellIs" priority="382" operator="equal" id="{F6CC8F69-664B-4F18-93AF-D34E6BAD6D09}">
            <xm:f>'C:\Users\ambh8176\Desktop\[RBI to NIST mapping-2.xlsx]Approach'!#REF!</xm:f>
            <x14:dxf>
              <fill>
                <patternFill>
                  <bgColor rgb="FF70AD47"/>
                </patternFill>
              </fill>
            </x14:dxf>
          </x14:cfRule>
          <x14:cfRule type="cellIs" priority="383" operator="equal" id="{B7297B54-5658-4962-AC8C-951DE5E1E31E}">
            <xm:f>'C:\Users\ambh8176\Desktop\[RBI to NIST mapping-2.xlsx]Approach'!#REF!</xm:f>
            <x14:dxf>
              <fill>
                <patternFill>
                  <bgColor rgb="FFA9D08E"/>
                </patternFill>
              </fill>
            </x14:dxf>
          </x14:cfRule>
          <x14:cfRule type="cellIs" priority="384" operator="equal" id="{3B3EB90D-75A8-42A3-87DF-03A89C29DB5C}">
            <xm:f>'C:\Users\ambh8176\Desktop\[RBI to NIST mapping-2.xlsx]Approach'!#REF!</xm:f>
            <x14:dxf>
              <fill>
                <patternFill>
                  <bgColor rgb="FFFFD966"/>
                </patternFill>
              </fill>
            </x14:dxf>
          </x14:cfRule>
          <x14:cfRule type="cellIs" priority="385" operator="equal" id="{F7C9CA86-4B9C-4103-81A8-55A7D2B57D52}">
            <xm:f>'C:\Users\ambh8176\Desktop\[RBI to NIST mapping-2.xlsx]Approach'!#REF!</xm:f>
            <x14:dxf>
              <fill>
                <patternFill>
                  <bgColor rgb="FFFCE4D6"/>
                </patternFill>
              </fill>
            </x14:dxf>
          </x14:cfRule>
          <x14:cfRule type="cellIs" priority="386" operator="equal" id="{1BE45F51-AAAB-43EB-A923-B85F280F97A8}">
            <xm:f>'C:\Users\ambh8176\Desktop\[RBI to NIST mapping-2.xlsx]Approach'!#REF!</xm:f>
            <x14:dxf>
              <fill>
                <patternFill>
                  <bgColor rgb="FFF4B084"/>
                </patternFill>
              </fill>
            </x14:dxf>
          </x14:cfRule>
          <xm:sqref>J130:J137</xm:sqref>
        </x14:conditionalFormatting>
        <x14:conditionalFormatting xmlns:xm="http://schemas.microsoft.com/office/excel/2006/main">
          <x14:cfRule type="cellIs" priority="366" operator="equal" id="{54F6243E-8D22-4618-8454-76211ACFBBAB}">
            <xm:f>'C:\Users\ambh8176\Desktop\[RBI to NIST mapping-2.xlsx]Approach'!#REF!</xm:f>
            <x14:dxf>
              <fill>
                <patternFill>
                  <bgColor rgb="FF70AD47"/>
                </patternFill>
              </fill>
            </x14:dxf>
          </x14:cfRule>
          <x14:cfRule type="cellIs" priority="367" operator="equal" id="{757BE2A8-9FB2-466D-870C-D87043ADD6C3}">
            <xm:f>'C:\Users\ambh8176\Desktop\[RBI to NIST mapping-2.xlsx]Approach'!#REF!</xm:f>
            <x14:dxf>
              <fill>
                <patternFill>
                  <bgColor rgb="FFA9D08E"/>
                </patternFill>
              </fill>
            </x14:dxf>
          </x14:cfRule>
          <x14:cfRule type="cellIs" priority="368" operator="equal" id="{8140E97E-88DB-4A45-9C37-8DE0489BE371}">
            <xm:f>'C:\Users\ambh8176\Desktop\[RBI to NIST mapping-2.xlsx]Approach'!#REF!</xm:f>
            <x14:dxf>
              <fill>
                <patternFill>
                  <bgColor rgb="FFFFD966"/>
                </patternFill>
              </fill>
            </x14:dxf>
          </x14:cfRule>
          <x14:cfRule type="cellIs" priority="369" operator="equal" id="{1E906181-C4C5-4DEA-B146-14A2080808FF}">
            <xm:f>'C:\Users\ambh8176\Desktop\[RBI to NIST mapping-2.xlsx]Approach'!#REF!</xm:f>
            <x14:dxf>
              <fill>
                <patternFill>
                  <bgColor rgb="FFFCE4D6"/>
                </patternFill>
              </fill>
            </x14:dxf>
          </x14:cfRule>
          <x14:cfRule type="cellIs" priority="370" operator="equal" id="{1AB11D35-7E31-4F65-B1C2-108CA16BE753}">
            <xm:f>'C:\Users\ambh8176\Desktop\[RBI to NIST mapping-2.xlsx]Approach'!#REF!</xm:f>
            <x14:dxf>
              <fill>
                <patternFill>
                  <bgColor rgb="FFF4B084"/>
                </patternFill>
              </fill>
            </x14:dxf>
          </x14:cfRule>
          <xm:sqref>J138:J148</xm:sqref>
        </x14:conditionalFormatting>
        <x14:conditionalFormatting xmlns:xm="http://schemas.microsoft.com/office/excel/2006/main">
          <x14:cfRule type="cellIs" priority="350" operator="equal" id="{ABD55A20-2B20-4F77-8F78-29B495FA5544}">
            <xm:f>'C:\Users\ambh8176\Desktop\[RBI to NIST mapping-2.xlsx]Approach'!#REF!</xm:f>
            <x14:dxf>
              <fill>
                <patternFill>
                  <bgColor rgb="FF70AD47"/>
                </patternFill>
              </fill>
            </x14:dxf>
          </x14:cfRule>
          <x14:cfRule type="cellIs" priority="351" operator="equal" id="{7AF391AD-D21E-4AE5-867B-135D8A740EA7}">
            <xm:f>'C:\Users\ambh8176\Desktop\[RBI to NIST mapping-2.xlsx]Approach'!#REF!</xm:f>
            <x14:dxf>
              <fill>
                <patternFill>
                  <bgColor rgb="FFA9D08E"/>
                </patternFill>
              </fill>
            </x14:dxf>
          </x14:cfRule>
          <x14:cfRule type="cellIs" priority="352" operator="equal" id="{A73AD7D3-6ECC-4C21-927C-9FEDDB594644}">
            <xm:f>'C:\Users\ambh8176\Desktop\[RBI to NIST mapping-2.xlsx]Approach'!#REF!</xm:f>
            <x14:dxf>
              <fill>
                <patternFill>
                  <bgColor rgb="FFFFD966"/>
                </patternFill>
              </fill>
            </x14:dxf>
          </x14:cfRule>
          <x14:cfRule type="cellIs" priority="353" operator="equal" id="{F2208511-B136-42F2-9C3F-FD5B7F914C69}">
            <xm:f>'C:\Users\ambh8176\Desktop\[RBI to NIST mapping-2.xlsx]Approach'!#REF!</xm:f>
            <x14:dxf>
              <fill>
                <patternFill>
                  <bgColor rgb="FFFCE4D6"/>
                </patternFill>
              </fill>
            </x14:dxf>
          </x14:cfRule>
          <x14:cfRule type="cellIs" priority="354" operator="equal" id="{F0957BF9-592D-4534-A95D-25C8B2360FFB}">
            <xm:f>'C:\Users\ambh8176\Desktop\[RBI to NIST mapping-2.xlsx]Approach'!#REF!</xm:f>
            <x14:dxf>
              <fill>
                <patternFill>
                  <bgColor rgb="FFF4B084"/>
                </patternFill>
              </fill>
            </x14:dxf>
          </x14:cfRule>
          <xm:sqref>J149:J166</xm:sqref>
        </x14:conditionalFormatting>
        <x14:conditionalFormatting xmlns:xm="http://schemas.microsoft.com/office/excel/2006/main">
          <x14:cfRule type="cellIs" priority="334" operator="equal" id="{3B09A520-4028-4A9E-A6EC-58ED7E7BAAF5}">
            <xm:f>'C:\Users\ambh8176\Desktop\[RBI to NIST mapping-2.xlsx]Approach'!#REF!</xm:f>
            <x14:dxf>
              <fill>
                <patternFill>
                  <bgColor rgb="FF70AD47"/>
                </patternFill>
              </fill>
            </x14:dxf>
          </x14:cfRule>
          <x14:cfRule type="cellIs" priority="335" operator="equal" id="{CAA11FC8-81A4-464D-84D5-99B228E24BD7}">
            <xm:f>'C:\Users\ambh8176\Desktop\[RBI to NIST mapping-2.xlsx]Approach'!#REF!</xm:f>
            <x14:dxf>
              <fill>
                <patternFill>
                  <bgColor rgb="FFA9D08E"/>
                </patternFill>
              </fill>
            </x14:dxf>
          </x14:cfRule>
          <x14:cfRule type="cellIs" priority="336" operator="equal" id="{D9E8AF2A-536E-43F8-B51D-A92FA573B53D}">
            <xm:f>'C:\Users\ambh8176\Desktop\[RBI to NIST mapping-2.xlsx]Approach'!#REF!</xm:f>
            <x14:dxf>
              <fill>
                <patternFill>
                  <bgColor rgb="FFFFD966"/>
                </patternFill>
              </fill>
            </x14:dxf>
          </x14:cfRule>
          <x14:cfRule type="cellIs" priority="337" operator="equal" id="{E000B945-F797-4853-ACB3-7124AAFEEF66}">
            <xm:f>'C:\Users\ambh8176\Desktop\[RBI to NIST mapping-2.xlsx]Approach'!#REF!</xm:f>
            <x14:dxf>
              <fill>
                <patternFill>
                  <bgColor rgb="FFFCE4D6"/>
                </patternFill>
              </fill>
            </x14:dxf>
          </x14:cfRule>
          <x14:cfRule type="cellIs" priority="338" operator="equal" id="{0DA2979C-7559-48AE-A000-C12781B4D88B}">
            <xm:f>'C:\Users\ambh8176\Desktop\[RBI to NIST mapping-2.xlsx]Approach'!#REF!</xm:f>
            <x14:dxf>
              <fill>
                <patternFill>
                  <bgColor rgb="FFF4B084"/>
                </patternFill>
              </fill>
            </x14:dxf>
          </x14:cfRule>
          <xm:sqref>J167:J172 J174:J177</xm:sqref>
        </x14:conditionalFormatting>
        <x14:conditionalFormatting xmlns:xm="http://schemas.microsoft.com/office/excel/2006/main">
          <x14:cfRule type="cellIs" priority="318" operator="equal" id="{FE827A9F-C74B-41B7-81E8-D6397386333D}">
            <xm:f>'C:\Users\ambh8176\Desktop\[RBI to NIST mapping-2.xlsx]Approach'!#REF!</xm:f>
            <x14:dxf>
              <fill>
                <patternFill>
                  <bgColor rgb="FF70AD47"/>
                </patternFill>
              </fill>
            </x14:dxf>
          </x14:cfRule>
          <x14:cfRule type="cellIs" priority="319" operator="equal" id="{0834D0C2-90F4-44B5-AE13-671969381CAD}">
            <xm:f>'C:\Users\ambh8176\Desktop\[RBI to NIST mapping-2.xlsx]Approach'!#REF!</xm:f>
            <x14:dxf>
              <fill>
                <patternFill>
                  <bgColor rgb="FFA9D08E"/>
                </patternFill>
              </fill>
            </x14:dxf>
          </x14:cfRule>
          <x14:cfRule type="cellIs" priority="320" operator="equal" id="{B5830FCF-775B-40DF-9C46-98FC7C8FC739}">
            <xm:f>'C:\Users\ambh8176\Desktop\[RBI to NIST mapping-2.xlsx]Approach'!#REF!</xm:f>
            <x14:dxf>
              <fill>
                <patternFill>
                  <bgColor rgb="FFFFD966"/>
                </patternFill>
              </fill>
            </x14:dxf>
          </x14:cfRule>
          <x14:cfRule type="cellIs" priority="321" operator="equal" id="{6A95979C-58E2-4DA4-8FD9-7BB40DB2E105}">
            <xm:f>'C:\Users\ambh8176\Desktop\[RBI to NIST mapping-2.xlsx]Approach'!#REF!</xm:f>
            <x14:dxf>
              <fill>
                <patternFill>
                  <bgColor rgb="FFFCE4D6"/>
                </patternFill>
              </fill>
            </x14:dxf>
          </x14:cfRule>
          <x14:cfRule type="cellIs" priority="322" operator="equal" id="{9086C1E5-B82D-41BF-B223-249979FCECAB}">
            <xm:f>'C:\Users\ambh8176\Desktop\[RBI to NIST mapping-2.xlsx]Approach'!#REF!</xm:f>
            <x14:dxf>
              <fill>
                <patternFill>
                  <bgColor rgb="FFF4B084"/>
                </patternFill>
              </fill>
            </x14:dxf>
          </x14:cfRule>
          <xm:sqref>J173</xm:sqref>
        </x14:conditionalFormatting>
        <x14:conditionalFormatting xmlns:xm="http://schemas.microsoft.com/office/excel/2006/main">
          <x14:cfRule type="cellIs" priority="302" operator="equal" id="{D7A5EE5B-6D86-439E-973E-80728DDB7CB9}">
            <xm:f>'C:\Users\ambh8176\Desktop\[RBI to NIST mapping-2.xlsx]Approach'!#REF!</xm:f>
            <x14:dxf>
              <fill>
                <patternFill>
                  <bgColor rgb="FF70AD47"/>
                </patternFill>
              </fill>
            </x14:dxf>
          </x14:cfRule>
          <x14:cfRule type="cellIs" priority="303" operator="equal" id="{824AD5B1-22D9-4607-9EA1-413769CA4FB4}">
            <xm:f>'C:\Users\ambh8176\Desktop\[RBI to NIST mapping-2.xlsx]Approach'!#REF!</xm:f>
            <x14:dxf>
              <fill>
                <patternFill>
                  <bgColor rgb="FFA9D08E"/>
                </patternFill>
              </fill>
            </x14:dxf>
          </x14:cfRule>
          <x14:cfRule type="cellIs" priority="304" operator="equal" id="{339DDC35-F2E0-46C6-9D24-D4BD1063F99E}">
            <xm:f>'C:\Users\ambh8176\Desktop\[RBI to NIST mapping-2.xlsx]Approach'!#REF!</xm:f>
            <x14:dxf>
              <fill>
                <patternFill>
                  <bgColor rgb="FFFFD966"/>
                </patternFill>
              </fill>
            </x14:dxf>
          </x14:cfRule>
          <x14:cfRule type="cellIs" priority="305" operator="equal" id="{FB95B9BF-61EA-46C2-A38C-E267BBAEE8AD}">
            <xm:f>'C:\Users\ambh8176\Desktop\[RBI to NIST mapping-2.xlsx]Approach'!#REF!</xm:f>
            <x14:dxf>
              <fill>
                <patternFill>
                  <bgColor rgb="FFFCE4D6"/>
                </patternFill>
              </fill>
            </x14:dxf>
          </x14:cfRule>
          <x14:cfRule type="cellIs" priority="306" operator="equal" id="{1FD536FB-9894-4EC9-89D0-397939FCA0DE}">
            <xm:f>'C:\Users\ambh8176\Desktop\[RBI to NIST mapping-2.xlsx]Approach'!#REF!</xm:f>
            <x14:dxf>
              <fill>
                <patternFill>
                  <bgColor rgb="FFF4B084"/>
                </patternFill>
              </fill>
            </x14:dxf>
          </x14:cfRule>
          <xm:sqref>J178:J194</xm:sqref>
        </x14:conditionalFormatting>
        <x14:conditionalFormatting xmlns:xm="http://schemas.microsoft.com/office/excel/2006/main">
          <x14:cfRule type="cellIs" priority="286" operator="equal" id="{511E1890-D656-4AA0-837F-069F369CDCC7}">
            <xm:f>'C:\Users\ambh8176\Desktop\[RBI to NIST mapping-2.xlsx]Approach'!#REF!</xm:f>
            <x14:dxf>
              <fill>
                <patternFill>
                  <bgColor rgb="FF70AD47"/>
                </patternFill>
              </fill>
            </x14:dxf>
          </x14:cfRule>
          <x14:cfRule type="cellIs" priority="287" operator="equal" id="{BFBD422B-1C4E-44B4-B4C3-459ECB9BE171}">
            <xm:f>'C:\Users\ambh8176\Desktop\[RBI to NIST mapping-2.xlsx]Approach'!#REF!</xm:f>
            <x14:dxf>
              <fill>
                <patternFill>
                  <bgColor rgb="FFA9D08E"/>
                </patternFill>
              </fill>
            </x14:dxf>
          </x14:cfRule>
          <x14:cfRule type="cellIs" priority="288" operator="equal" id="{FDA6B3AA-7443-4BCD-8844-94D212EA6E26}">
            <xm:f>'C:\Users\ambh8176\Desktop\[RBI to NIST mapping-2.xlsx]Approach'!#REF!</xm:f>
            <x14:dxf>
              <fill>
                <patternFill>
                  <bgColor rgb="FFFFD966"/>
                </patternFill>
              </fill>
            </x14:dxf>
          </x14:cfRule>
          <x14:cfRule type="cellIs" priority="289" operator="equal" id="{5CCC9701-8D9D-4341-8002-7B42419DEEC8}">
            <xm:f>'C:\Users\ambh8176\Desktop\[RBI to NIST mapping-2.xlsx]Approach'!#REF!</xm:f>
            <x14:dxf>
              <fill>
                <patternFill>
                  <bgColor rgb="FFFCE4D6"/>
                </patternFill>
              </fill>
            </x14:dxf>
          </x14:cfRule>
          <x14:cfRule type="cellIs" priority="290" operator="equal" id="{E1846034-BAA1-415B-8041-559D025AA59A}">
            <xm:f>'C:\Users\ambh8176\Desktop\[RBI to NIST mapping-2.xlsx]Approach'!#REF!</xm:f>
            <x14:dxf>
              <fill>
                <patternFill>
                  <bgColor rgb="FFF4B084"/>
                </patternFill>
              </fill>
            </x14:dxf>
          </x14:cfRule>
          <xm:sqref>J195:J221</xm:sqref>
        </x14:conditionalFormatting>
        <x14:conditionalFormatting xmlns:xm="http://schemas.microsoft.com/office/excel/2006/main">
          <x14:cfRule type="cellIs" priority="270" operator="equal" id="{0E9C50B9-5DA0-4A4C-8AAD-085C86AA71D7}">
            <xm:f>'C:\Users\ambh8176\Desktop\[RBI to NIST mapping-2.xlsx]Approach'!#REF!</xm:f>
            <x14:dxf>
              <fill>
                <patternFill>
                  <bgColor rgb="FF70AD47"/>
                </patternFill>
              </fill>
            </x14:dxf>
          </x14:cfRule>
          <x14:cfRule type="cellIs" priority="271" operator="equal" id="{439084FF-ACB7-4E04-9F8C-FE287545628C}">
            <xm:f>'C:\Users\ambh8176\Desktop\[RBI to NIST mapping-2.xlsx]Approach'!#REF!</xm:f>
            <x14:dxf>
              <fill>
                <patternFill>
                  <bgColor rgb="FFA9D08E"/>
                </patternFill>
              </fill>
            </x14:dxf>
          </x14:cfRule>
          <x14:cfRule type="cellIs" priority="272" operator="equal" id="{F8F77BBE-EA16-4B98-9176-8B73F1DF6F9B}">
            <xm:f>'C:\Users\ambh8176\Desktop\[RBI to NIST mapping-2.xlsx]Approach'!#REF!</xm:f>
            <x14:dxf>
              <fill>
                <patternFill>
                  <bgColor rgb="FFFFD966"/>
                </patternFill>
              </fill>
            </x14:dxf>
          </x14:cfRule>
          <x14:cfRule type="cellIs" priority="273" operator="equal" id="{41A055B2-99A6-4A60-B2AA-46B624975E75}">
            <xm:f>'C:\Users\ambh8176\Desktop\[RBI to NIST mapping-2.xlsx]Approach'!#REF!</xm:f>
            <x14:dxf>
              <fill>
                <patternFill>
                  <bgColor rgb="FFFCE4D6"/>
                </patternFill>
              </fill>
            </x14:dxf>
          </x14:cfRule>
          <x14:cfRule type="cellIs" priority="274" operator="equal" id="{9043CB85-3A47-4C99-8E22-16A12F852846}">
            <xm:f>'C:\Users\ambh8176\Desktop\[RBI to NIST mapping-2.xlsx]Approach'!#REF!</xm:f>
            <x14:dxf>
              <fill>
                <patternFill>
                  <bgColor rgb="FFF4B084"/>
                </patternFill>
              </fill>
            </x14:dxf>
          </x14:cfRule>
          <xm:sqref>J222:J230</xm:sqref>
        </x14:conditionalFormatting>
        <x14:conditionalFormatting xmlns:xm="http://schemas.microsoft.com/office/excel/2006/main">
          <x14:cfRule type="cellIs" priority="254" operator="equal" id="{3455F225-D487-46E1-B222-1C3639521954}">
            <xm:f>'C:\Users\ambh8176\Desktop\[RBI to NIST mapping-2.xlsx]Approach'!#REF!</xm:f>
            <x14:dxf>
              <fill>
                <patternFill>
                  <bgColor rgb="FF70AD47"/>
                </patternFill>
              </fill>
            </x14:dxf>
          </x14:cfRule>
          <x14:cfRule type="cellIs" priority="255" operator="equal" id="{B2C5B197-C13B-4750-96CF-CEDE9C10914A}">
            <xm:f>'C:\Users\ambh8176\Desktop\[RBI to NIST mapping-2.xlsx]Approach'!#REF!</xm:f>
            <x14:dxf>
              <fill>
                <patternFill>
                  <bgColor rgb="FFA9D08E"/>
                </patternFill>
              </fill>
            </x14:dxf>
          </x14:cfRule>
          <x14:cfRule type="cellIs" priority="256" operator="equal" id="{83CBD940-0685-490A-8C0F-326766BA9846}">
            <xm:f>'C:\Users\ambh8176\Desktop\[RBI to NIST mapping-2.xlsx]Approach'!#REF!</xm:f>
            <x14:dxf>
              <fill>
                <patternFill>
                  <bgColor rgb="FFFFD966"/>
                </patternFill>
              </fill>
            </x14:dxf>
          </x14:cfRule>
          <x14:cfRule type="cellIs" priority="257" operator="equal" id="{714F2EDF-6CCB-4C73-8165-CBA868F36760}">
            <xm:f>'C:\Users\ambh8176\Desktop\[RBI to NIST mapping-2.xlsx]Approach'!#REF!</xm:f>
            <x14:dxf>
              <fill>
                <patternFill>
                  <bgColor rgb="FFFCE4D6"/>
                </patternFill>
              </fill>
            </x14:dxf>
          </x14:cfRule>
          <x14:cfRule type="cellIs" priority="258" operator="equal" id="{C54FE70C-57F1-4B9D-9EA4-757DD8F1A592}">
            <xm:f>'C:\Users\ambh8176\Desktop\[RBI to NIST mapping-2.xlsx]Approach'!#REF!</xm:f>
            <x14:dxf>
              <fill>
                <patternFill>
                  <bgColor rgb="FFF4B084"/>
                </patternFill>
              </fill>
            </x14:dxf>
          </x14:cfRule>
          <xm:sqref>J231:J242</xm:sqref>
        </x14:conditionalFormatting>
        <x14:conditionalFormatting xmlns:xm="http://schemas.microsoft.com/office/excel/2006/main">
          <x14:cfRule type="cellIs" priority="238" operator="equal" id="{95268D91-3D4D-41AB-A565-969F2DBA7D56}">
            <xm:f>'C:\Users\ambh8176\Desktop\[RBI to NIST mapping-2.xlsx]Approach'!#REF!</xm:f>
            <x14:dxf>
              <fill>
                <patternFill>
                  <bgColor rgb="FF70AD47"/>
                </patternFill>
              </fill>
            </x14:dxf>
          </x14:cfRule>
          <x14:cfRule type="cellIs" priority="239" operator="equal" id="{6E691492-4A6C-4719-99D5-BEAD1722B909}">
            <xm:f>'C:\Users\ambh8176\Desktop\[RBI to NIST mapping-2.xlsx]Approach'!#REF!</xm:f>
            <x14:dxf>
              <fill>
                <patternFill>
                  <bgColor rgb="FFA9D08E"/>
                </patternFill>
              </fill>
            </x14:dxf>
          </x14:cfRule>
          <x14:cfRule type="cellIs" priority="240" operator="equal" id="{6B8BF3A0-6115-4E91-A9CC-7F4D15C1BCC4}">
            <xm:f>'C:\Users\ambh8176\Desktop\[RBI to NIST mapping-2.xlsx]Approach'!#REF!</xm:f>
            <x14:dxf>
              <fill>
                <patternFill>
                  <bgColor rgb="FFFFD966"/>
                </patternFill>
              </fill>
            </x14:dxf>
          </x14:cfRule>
          <x14:cfRule type="cellIs" priority="241" operator="equal" id="{3B60A761-BD79-4DA0-855B-EF11102F8B99}">
            <xm:f>'C:\Users\ambh8176\Desktop\[RBI to NIST mapping-2.xlsx]Approach'!#REF!</xm:f>
            <x14:dxf>
              <fill>
                <patternFill>
                  <bgColor rgb="FFFCE4D6"/>
                </patternFill>
              </fill>
            </x14:dxf>
          </x14:cfRule>
          <x14:cfRule type="cellIs" priority="242" operator="equal" id="{4FDF6514-C966-4609-93B1-E31A0A86F1E8}">
            <xm:f>'C:\Users\ambh8176\Desktop\[RBI to NIST mapping-2.xlsx]Approach'!#REF!</xm:f>
            <x14:dxf>
              <fill>
                <patternFill>
                  <bgColor rgb="FFF4B084"/>
                </patternFill>
              </fill>
            </x14:dxf>
          </x14:cfRule>
          <xm:sqref>J243:J250</xm:sqref>
        </x14:conditionalFormatting>
        <x14:conditionalFormatting xmlns:xm="http://schemas.microsoft.com/office/excel/2006/main">
          <x14:cfRule type="cellIs" priority="222" operator="equal" id="{99C88BEF-2AD7-4A7D-B13E-8F12DB0A3692}">
            <xm:f>'C:\Users\ambh8176\Desktop\[RBI to NIST mapping-2.xlsx]Approach'!#REF!</xm:f>
            <x14:dxf>
              <fill>
                <patternFill>
                  <bgColor rgb="FF70AD47"/>
                </patternFill>
              </fill>
            </x14:dxf>
          </x14:cfRule>
          <x14:cfRule type="cellIs" priority="223" operator="equal" id="{D1DABB37-F559-4886-9C6B-73891F3216BD}">
            <xm:f>'C:\Users\ambh8176\Desktop\[RBI to NIST mapping-2.xlsx]Approach'!#REF!</xm:f>
            <x14:dxf>
              <fill>
                <patternFill>
                  <bgColor rgb="FFA9D08E"/>
                </patternFill>
              </fill>
            </x14:dxf>
          </x14:cfRule>
          <x14:cfRule type="cellIs" priority="224" operator="equal" id="{8427FEAF-6CC9-4A28-AF68-4943854C079A}">
            <xm:f>'C:\Users\ambh8176\Desktop\[RBI to NIST mapping-2.xlsx]Approach'!#REF!</xm:f>
            <x14:dxf>
              <fill>
                <patternFill>
                  <bgColor rgb="FFFFD966"/>
                </patternFill>
              </fill>
            </x14:dxf>
          </x14:cfRule>
          <x14:cfRule type="cellIs" priority="225" operator="equal" id="{811E7FC2-4B92-451F-8341-55AB20E099A0}">
            <xm:f>'C:\Users\ambh8176\Desktop\[RBI to NIST mapping-2.xlsx]Approach'!#REF!</xm:f>
            <x14:dxf>
              <fill>
                <patternFill>
                  <bgColor rgb="FFFCE4D6"/>
                </patternFill>
              </fill>
            </x14:dxf>
          </x14:cfRule>
          <x14:cfRule type="cellIs" priority="226" operator="equal" id="{8169C368-3F6E-41E3-B021-B519E952068C}">
            <xm:f>'C:\Users\ambh8176\Desktop\[RBI to NIST mapping-2.xlsx]Approach'!#REF!</xm:f>
            <x14:dxf>
              <fill>
                <patternFill>
                  <bgColor rgb="FFF4B084"/>
                </patternFill>
              </fill>
            </x14:dxf>
          </x14:cfRule>
          <xm:sqref>J251:J261</xm:sqref>
        </x14:conditionalFormatting>
        <x14:conditionalFormatting xmlns:xm="http://schemas.microsoft.com/office/excel/2006/main">
          <x14:cfRule type="cellIs" priority="206" operator="equal" id="{0E5F371C-F3B9-42A7-8693-5AA8F2E237EE}">
            <xm:f>'C:\Users\ambh8176\Desktop\[RBI to NIST mapping-2.xlsx]Approach'!#REF!</xm:f>
            <x14:dxf>
              <fill>
                <patternFill>
                  <bgColor rgb="FF70AD47"/>
                </patternFill>
              </fill>
            </x14:dxf>
          </x14:cfRule>
          <x14:cfRule type="cellIs" priority="207" operator="equal" id="{44231D41-5FC3-4726-8587-683320329BEC}">
            <xm:f>'C:\Users\ambh8176\Desktop\[RBI to NIST mapping-2.xlsx]Approach'!#REF!</xm:f>
            <x14:dxf>
              <fill>
                <patternFill>
                  <bgColor rgb="FFA9D08E"/>
                </patternFill>
              </fill>
            </x14:dxf>
          </x14:cfRule>
          <x14:cfRule type="cellIs" priority="208" operator="equal" id="{5F32D0CE-AA6B-46BD-953A-05FBD9DB18B0}">
            <xm:f>'C:\Users\ambh8176\Desktop\[RBI to NIST mapping-2.xlsx]Approach'!#REF!</xm:f>
            <x14:dxf>
              <fill>
                <patternFill>
                  <bgColor rgb="FFFFD966"/>
                </patternFill>
              </fill>
            </x14:dxf>
          </x14:cfRule>
          <x14:cfRule type="cellIs" priority="209" operator="equal" id="{47C21749-01D7-4033-B019-53F85D1E848E}">
            <xm:f>'C:\Users\ambh8176\Desktop\[RBI to NIST mapping-2.xlsx]Approach'!#REF!</xm:f>
            <x14:dxf>
              <fill>
                <patternFill>
                  <bgColor rgb="FFFCE4D6"/>
                </patternFill>
              </fill>
            </x14:dxf>
          </x14:cfRule>
          <x14:cfRule type="cellIs" priority="210" operator="equal" id="{7B7492E3-50DA-46C6-835B-CDE3F54CC387}">
            <xm:f>'C:\Users\ambh8176\Desktop\[RBI to NIST mapping-2.xlsx]Approach'!#REF!</xm:f>
            <x14:dxf>
              <fill>
                <patternFill>
                  <bgColor rgb="FFF4B084"/>
                </patternFill>
              </fill>
            </x14:dxf>
          </x14:cfRule>
          <xm:sqref>J262:J266</xm:sqref>
        </x14:conditionalFormatting>
        <x14:conditionalFormatting xmlns:xm="http://schemas.microsoft.com/office/excel/2006/main">
          <x14:cfRule type="cellIs" priority="190" operator="equal" id="{9E430E0F-F2D2-4CE3-A4F7-65FEB2382E47}">
            <xm:f>'C:\Users\ambh8176\Desktop\[RBI to NIST mapping-2.xlsx]Approach'!#REF!</xm:f>
            <x14:dxf>
              <fill>
                <patternFill>
                  <bgColor rgb="FF70AD47"/>
                </patternFill>
              </fill>
            </x14:dxf>
          </x14:cfRule>
          <x14:cfRule type="cellIs" priority="191" operator="equal" id="{DF8677AE-B615-4266-9AF7-DE9F230F0668}">
            <xm:f>'C:\Users\ambh8176\Desktop\[RBI to NIST mapping-2.xlsx]Approach'!#REF!</xm:f>
            <x14:dxf>
              <fill>
                <patternFill>
                  <bgColor rgb="FFA9D08E"/>
                </patternFill>
              </fill>
            </x14:dxf>
          </x14:cfRule>
          <x14:cfRule type="cellIs" priority="192" operator="equal" id="{E383469E-F7EB-44CE-8C6F-36E1BCB4E8F8}">
            <xm:f>'C:\Users\ambh8176\Desktop\[RBI to NIST mapping-2.xlsx]Approach'!#REF!</xm:f>
            <x14:dxf>
              <fill>
                <patternFill>
                  <bgColor rgb="FFFFD966"/>
                </patternFill>
              </fill>
            </x14:dxf>
          </x14:cfRule>
          <x14:cfRule type="cellIs" priority="193" operator="equal" id="{762821EA-2060-420F-BF33-137F537818E2}">
            <xm:f>'C:\Users\ambh8176\Desktop\[RBI to NIST mapping-2.xlsx]Approach'!#REF!</xm:f>
            <x14:dxf>
              <fill>
                <patternFill>
                  <bgColor rgb="FFFCE4D6"/>
                </patternFill>
              </fill>
            </x14:dxf>
          </x14:cfRule>
          <x14:cfRule type="cellIs" priority="194" operator="equal" id="{0D9D3928-446A-4EDF-91E2-4EF0FFE9527B}">
            <xm:f>'C:\Users\ambh8176\Desktop\[RBI to NIST mapping-2.xlsx]Approach'!#REF!</xm:f>
            <x14:dxf>
              <fill>
                <patternFill>
                  <bgColor rgb="FFF4B084"/>
                </patternFill>
              </fill>
            </x14:dxf>
          </x14:cfRule>
          <xm:sqref>J267:J276</xm:sqref>
        </x14:conditionalFormatting>
        <x14:conditionalFormatting xmlns:xm="http://schemas.microsoft.com/office/excel/2006/main">
          <x14:cfRule type="cellIs" priority="174" operator="equal" id="{EC923173-6A67-4D78-B010-95627555DBF3}">
            <xm:f>'C:\Users\ambh8176\Desktop\[RBI to NIST mapping-2.xlsx]Approach'!#REF!</xm:f>
            <x14:dxf>
              <fill>
                <patternFill>
                  <bgColor rgb="FF70AD47"/>
                </patternFill>
              </fill>
            </x14:dxf>
          </x14:cfRule>
          <x14:cfRule type="cellIs" priority="175" operator="equal" id="{36BB3ABC-95FA-42DA-8B45-CE647BE8F89A}">
            <xm:f>'C:\Users\ambh8176\Desktop\[RBI to NIST mapping-2.xlsx]Approach'!#REF!</xm:f>
            <x14:dxf>
              <fill>
                <patternFill>
                  <bgColor rgb="FFA9D08E"/>
                </patternFill>
              </fill>
            </x14:dxf>
          </x14:cfRule>
          <x14:cfRule type="cellIs" priority="176" operator="equal" id="{E9EBDB5D-ED2F-455A-B766-881F6F27995A}">
            <xm:f>'C:\Users\ambh8176\Desktop\[RBI to NIST mapping-2.xlsx]Approach'!#REF!</xm:f>
            <x14:dxf>
              <fill>
                <patternFill>
                  <bgColor rgb="FFFFD966"/>
                </patternFill>
              </fill>
            </x14:dxf>
          </x14:cfRule>
          <x14:cfRule type="cellIs" priority="177" operator="equal" id="{2CEEF270-4CDA-4D54-9B55-F63C5351DF74}">
            <xm:f>'C:\Users\ambh8176\Desktop\[RBI to NIST mapping-2.xlsx]Approach'!#REF!</xm:f>
            <x14:dxf>
              <fill>
                <patternFill>
                  <bgColor rgb="FFFCE4D6"/>
                </patternFill>
              </fill>
            </x14:dxf>
          </x14:cfRule>
          <x14:cfRule type="cellIs" priority="178" operator="equal" id="{A3F0BF36-C87F-4FC8-B220-30517A9AA644}">
            <xm:f>'C:\Users\ambh8176\Desktop\[RBI to NIST mapping-2.xlsx]Approach'!#REF!</xm:f>
            <x14:dxf>
              <fill>
                <patternFill>
                  <bgColor rgb="FFF4B084"/>
                </patternFill>
              </fill>
            </x14:dxf>
          </x14:cfRule>
          <xm:sqref>J277:J344</xm:sqref>
        </x14:conditionalFormatting>
        <x14:conditionalFormatting xmlns:xm="http://schemas.microsoft.com/office/excel/2006/main">
          <x14:cfRule type="cellIs" priority="152" operator="equal" id="{391F55F9-4A9B-4670-BC52-D3B5E25D5075}">
            <xm:f>'C:\Users\ambh8176\Desktop\[RBI to NIST mapping-2.xlsx]Approach'!#REF!</xm:f>
            <x14:dxf>
              <fill>
                <patternFill>
                  <bgColor rgb="FF70AD47"/>
                </patternFill>
              </fill>
            </x14:dxf>
          </x14:cfRule>
          <x14:cfRule type="cellIs" priority="153" operator="equal" id="{D89B2BF4-A9D3-43E6-B9EF-84350FA73C69}">
            <xm:f>'C:\Users\ambh8176\Desktop\[RBI to NIST mapping-2.xlsx]Approach'!#REF!</xm:f>
            <x14:dxf>
              <fill>
                <patternFill>
                  <bgColor rgb="FFA9D08E"/>
                </patternFill>
              </fill>
            </x14:dxf>
          </x14:cfRule>
          <x14:cfRule type="cellIs" priority="154" operator="equal" id="{BFB06F2F-E995-46C2-AA7F-A44C39825BE8}">
            <xm:f>'C:\Users\ambh8176\Desktop\[RBI to NIST mapping-2.xlsx]Approach'!#REF!</xm:f>
            <x14:dxf>
              <fill>
                <patternFill>
                  <bgColor rgb="FFFFD966"/>
                </patternFill>
              </fill>
            </x14:dxf>
          </x14:cfRule>
          <x14:cfRule type="cellIs" priority="155" operator="equal" id="{D3EBF6F8-C62A-4084-A46D-3B0A83EF0E1B}">
            <xm:f>'C:\Users\ambh8176\Desktop\[RBI to NIST mapping-2.xlsx]Approach'!#REF!</xm:f>
            <x14:dxf>
              <fill>
                <patternFill>
                  <bgColor rgb="FFFCE4D6"/>
                </patternFill>
              </fill>
            </x14:dxf>
          </x14:cfRule>
          <x14:cfRule type="cellIs" priority="156" operator="equal" id="{90E14DE4-95A0-44DF-B494-06DA5108C7FF}">
            <xm:f>'C:\Users\ambh8176\Desktop\[RBI to NIST mapping-2.xlsx]Approach'!#REF!</xm:f>
            <x14:dxf>
              <fill>
                <patternFill>
                  <bgColor rgb="FFF4B084"/>
                </patternFill>
              </fill>
            </x14:dxf>
          </x14:cfRule>
          <xm:sqref>J345:J351</xm:sqref>
        </x14:conditionalFormatting>
        <x14:conditionalFormatting xmlns:xm="http://schemas.microsoft.com/office/excel/2006/main">
          <x14:cfRule type="cellIs" priority="142" operator="equal" id="{F2901259-35D0-4BBB-806A-CD3E1D03AC07}">
            <xm:f>'C:\Users\ambh8176\Desktop\[RBI to NIST mapping-2.xlsx]Approach'!#REF!</xm:f>
            <x14:dxf>
              <fill>
                <patternFill>
                  <bgColor rgb="FF70AD47"/>
                </patternFill>
              </fill>
            </x14:dxf>
          </x14:cfRule>
          <x14:cfRule type="cellIs" priority="143" operator="equal" id="{22B434AC-65B4-4CD7-B3EA-A10C7D00BD9C}">
            <xm:f>'C:\Users\ambh8176\Desktop\[RBI to NIST mapping-2.xlsx]Approach'!#REF!</xm:f>
            <x14:dxf>
              <fill>
                <patternFill>
                  <bgColor rgb="FFA9D08E"/>
                </patternFill>
              </fill>
            </x14:dxf>
          </x14:cfRule>
          <x14:cfRule type="cellIs" priority="144" operator="equal" id="{3C8050BA-0C25-4AF1-8B9B-56C36D2A9B22}">
            <xm:f>'C:\Users\ambh8176\Desktop\[RBI to NIST mapping-2.xlsx]Approach'!#REF!</xm:f>
            <x14:dxf>
              <fill>
                <patternFill>
                  <bgColor rgb="FFFFD966"/>
                </patternFill>
              </fill>
            </x14:dxf>
          </x14:cfRule>
          <x14:cfRule type="cellIs" priority="145" operator="equal" id="{EEB912C3-9D22-4AC0-ADA3-970F41E1D20C}">
            <xm:f>'C:\Users\ambh8176\Desktop\[RBI to NIST mapping-2.xlsx]Approach'!#REF!</xm:f>
            <x14:dxf>
              <fill>
                <patternFill>
                  <bgColor rgb="FFFCE4D6"/>
                </patternFill>
              </fill>
            </x14:dxf>
          </x14:cfRule>
          <x14:cfRule type="cellIs" priority="146" operator="equal" id="{51799BFE-6500-4CA1-9B70-E2B088409918}">
            <xm:f>'C:\Users\ambh8176\Desktop\[RBI to NIST mapping-2.xlsx]Approach'!#REF!</xm:f>
            <x14:dxf>
              <fill>
                <patternFill>
                  <bgColor rgb="FFF4B084"/>
                </patternFill>
              </fill>
            </x14:dxf>
          </x14:cfRule>
          <xm:sqref>J352:J359</xm:sqref>
        </x14:conditionalFormatting>
        <x14:conditionalFormatting xmlns:xm="http://schemas.microsoft.com/office/excel/2006/main">
          <x14:cfRule type="cellIs" priority="125" operator="equal" id="{6BD1FFE1-C0E3-4B45-AB7B-1392EFA33E64}">
            <xm:f>'C:\Users\ambh8176\Desktop\[RBI to NIST mapping-2.xlsx]Approach'!#REF!</xm:f>
            <x14:dxf>
              <fill>
                <patternFill>
                  <bgColor rgb="FF70AD47"/>
                </patternFill>
              </fill>
            </x14:dxf>
          </x14:cfRule>
          <x14:cfRule type="cellIs" priority="126" operator="equal" id="{FC776CED-0B99-4983-91DF-E149FB7AE999}">
            <xm:f>'C:\Users\ambh8176\Desktop\[RBI to NIST mapping-2.xlsx]Approach'!#REF!</xm:f>
            <x14:dxf>
              <fill>
                <patternFill>
                  <bgColor rgb="FFA9D08E"/>
                </patternFill>
              </fill>
            </x14:dxf>
          </x14:cfRule>
          <x14:cfRule type="cellIs" priority="127" operator="equal" id="{6BA46748-88BA-44FC-8AF5-4B3F6ACE390C}">
            <xm:f>'C:\Users\ambh8176\Desktop\[RBI to NIST mapping-2.xlsx]Approach'!#REF!</xm:f>
            <x14:dxf>
              <fill>
                <patternFill>
                  <bgColor rgb="FFFFD966"/>
                </patternFill>
              </fill>
            </x14:dxf>
          </x14:cfRule>
          <x14:cfRule type="cellIs" priority="128" operator="equal" id="{891487BD-39B6-48D4-B907-4881B6CFA48C}">
            <xm:f>'C:\Users\ambh8176\Desktop\[RBI to NIST mapping-2.xlsx]Approach'!#REF!</xm:f>
            <x14:dxf>
              <fill>
                <patternFill>
                  <bgColor rgb="FFFCE4D6"/>
                </patternFill>
              </fill>
            </x14:dxf>
          </x14:cfRule>
          <x14:cfRule type="cellIs" priority="129" operator="equal" id="{3791F973-0A5B-49A4-ACAD-96F2EDCD52A8}">
            <xm:f>'C:\Users\ambh8176\Desktop\[RBI to NIST mapping-2.xlsx]Approach'!#REF!</xm:f>
            <x14:dxf>
              <fill>
                <patternFill>
                  <bgColor rgb="FFF4B084"/>
                </patternFill>
              </fill>
            </x14:dxf>
          </x14:cfRule>
          <xm:sqref>J360:J363</xm:sqref>
        </x14:conditionalFormatting>
        <x14:conditionalFormatting xmlns:xm="http://schemas.microsoft.com/office/excel/2006/main">
          <x14:cfRule type="cellIs" priority="109" operator="equal" id="{770F184A-88BB-4C93-877D-FD8DB383828A}">
            <xm:f>'C:\Users\ambh8176\Desktop\[RBI to NIST mapping-2.xlsx]Approach'!#REF!</xm:f>
            <x14:dxf>
              <fill>
                <patternFill>
                  <bgColor rgb="FF70AD47"/>
                </patternFill>
              </fill>
            </x14:dxf>
          </x14:cfRule>
          <x14:cfRule type="cellIs" priority="110" operator="equal" id="{7F14E030-C1B9-42A4-9C72-999D33C4473B}">
            <xm:f>'C:\Users\ambh8176\Desktop\[RBI to NIST mapping-2.xlsx]Approach'!#REF!</xm:f>
            <x14:dxf>
              <fill>
                <patternFill>
                  <bgColor rgb="FFA9D08E"/>
                </patternFill>
              </fill>
            </x14:dxf>
          </x14:cfRule>
          <x14:cfRule type="cellIs" priority="111" operator="equal" id="{2024EFCB-CD87-4FC6-8016-3053CD4E6439}">
            <xm:f>'C:\Users\ambh8176\Desktop\[RBI to NIST mapping-2.xlsx]Approach'!#REF!</xm:f>
            <x14:dxf>
              <fill>
                <patternFill>
                  <bgColor rgb="FFFFD966"/>
                </patternFill>
              </fill>
            </x14:dxf>
          </x14:cfRule>
          <x14:cfRule type="cellIs" priority="112" operator="equal" id="{5792317B-E191-4E2E-8E83-24858BAA75D3}">
            <xm:f>'C:\Users\ambh8176\Desktop\[RBI to NIST mapping-2.xlsx]Approach'!#REF!</xm:f>
            <x14:dxf>
              <fill>
                <patternFill>
                  <bgColor rgb="FFFCE4D6"/>
                </patternFill>
              </fill>
            </x14:dxf>
          </x14:cfRule>
          <x14:cfRule type="cellIs" priority="113" operator="equal" id="{E5509BE7-E899-4F0D-8EAA-AA0E8091C0CD}">
            <xm:f>'C:\Users\ambh8176\Desktop\[RBI to NIST mapping-2.xlsx]Approach'!#REF!</xm:f>
            <x14:dxf>
              <fill>
                <patternFill>
                  <bgColor rgb="FFF4B084"/>
                </patternFill>
              </fill>
            </x14:dxf>
          </x14:cfRule>
          <xm:sqref>J364:J383</xm:sqref>
        </x14:conditionalFormatting>
        <x14:conditionalFormatting xmlns:xm="http://schemas.microsoft.com/office/excel/2006/main">
          <x14:cfRule type="cellIs" priority="87" operator="equal" id="{7044B5E2-72A9-44F1-BF62-993A8A736EAE}">
            <xm:f>'C:\Users\ambh8176\Desktop\[RBI to NIST mapping-2.xlsx]Approach'!#REF!</xm:f>
            <x14:dxf>
              <fill>
                <patternFill>
                  <bgColor rgb="FF70AD47"/>
                </patternFill>
              </fill>
            </x14:dxf>
          </x14:cfRule>
          <x14:cfRule type="cellIs" priority="88" operator="equal" id="{2B1CA1C6-786F-4613-BB35-165F0E3BF9DC}">
            <xm:f>'C:\Users\ambh8176\Desktop\[RBI to NIST mapping-2.xlsx]Approach'!#REF!</xm:f>
            <x14:dxf>
              <fill>
                <patternFill>
                  <bgColor rgb="FFA9D08E"/>
                </patternFill>
              </fill>
            </x14:dxf>
          </x14:cfRule>
          <x14:cfRule type="cellIs" priority="89" operator="equal" id="{A3BD796A-062F-4F8E-B982-1A752F422EA1}">
            <xm:f>'C:\Users\ambh8176\Desktop\[RBI to NIST mapping-2.xlsx]Approach'!#REF!</xm:f>
            <x14:dxf>
              <fill>
                <patternFill>
                  <bgColor rgb="FFFFD966"/>
                </patternFill>
              </fill>
            </x14:dxf>
          </x14:cfRule>
          <x14:cfRule type="cellIs" priority="90" operator="equal" id="{818E4507-95C7-433B-AFF8-CAD88AB676DF}">
            <xm:f>'C:\Users\ambh8176\Desktop\[RBI to NIST mapping-2.xlsx]Approach'!#REF!</xm:f>
            <x14:dxf>
              <fill>
                <patternFill>
                  <bgColor rgb="FFFCE4D6"/>
                </patternFill>
              </fill>
            </x14:dxf>
          </x14:cfRule>
          <x14:cfRule type="cellIs" priority="91" operator="equal" id="{559F854F-E622-41C5-91FB-7C5B3B36002A}">
            <xm:f>'C:\Users\ambh8176\Desktop\[RBI to NIST mapping-2.xlsx]Approach'!#REF!</xm:f>
            <x14:dxf>
              <fill>
                <patternFill>
                  <bgColor rgb="FFF4B084"/>
                </patternFill>
              </fill>
            </x14:dxf>
          </x14:cfRule>
          <xm:sqref>J384:J402</xm:sqref>
        </x14:conditionalFormatting>
        <x14:conditionalFormatting xmlns:xm="http://schemas.microsoft.com/office/excel/2006/main">
          <x14:cfRule type="cellIs" priority="71" operator="equal" id="{9DDA72F2-CC16-431D-91FD-D0EE683709E2}">
            <xm:f>'C:\Users\ambh8176\Desktop\[RBI to NIST mapping-2.xlsx]Approach'!#REF!</xm:f>
            <x14:dxf>
              <fill>
                <patternFill>
                  <bgColor rgb="FF70AD47"/>
                </patternFill>
              </fill>
            </x14:dxf>
          </x14:cfRule>
          <x14:cfRule type="cellIs" priority="72" operator="equal" id="{AAE0A5EA-8AC5-47E8-905D-352BCF20D0CD}">
            <xm:f>'C:\Users\ambh8176\Desktop\[RBI to NIST mapping-2.xlsx]Approach'!#REF!</xm:f>
            <x14:dxf>
              <fill>
                <patternFill>
                  <bgColor rgb="FFA9D08E"/>
                </patternFill>
              </fill>
            </x14:dxf>
          </x14:cfRule>
          <x14:cfRule type="cellIs" priority="73" operator="equal" id="{08784F42-1198-481F-B00F-E812CF14D606}">
            <xm:f>'C:\Users\ambh8176\Desktop\[RBI to NIST mapping-2.xlsx]Approach'!#REF!</xm:f>
            <x14:dxf>
              <fill>
                <patternFill>
                  <bgColor rgb="FFFFD966"/>
                </patternFill>
              </fill>
            </x14:dxf>
          </x14:cfRule>
          <x14:cfRule type="cellIs" priority="74" operator="equal" id="{9EC540D3-6880-491F-A848-F0F856B4FBFC}">
            <xm:f>'C:\Users\ambh8176\Desktop\[RBI to NIST mapping-2.xlsx]Approach'!#REF!</xm:f>
            <x14:dxf>
              <fill>
                <patternFill>
                  <bgColor rgb="FFFCE4D6"/>
                </patternFill>
              </fill>
            </x14:dxf>
          </x14:cfRule>
          <x14:cfRule type="cellIs" priority="75" operator="equal" id="{B31B62AF-8E31-4962-B297-BDFD44F835D9}">
            <xm:f>'C:\Users\ambh8176\Desktop\[RBI to NIST mapping-2.xlsx]Approach'!#REF!</xm:f>
            <x14:dxf>
              <fill>
                <patternFill>
                  <bgColor rgb="FFF4B084"/>
                </patternFill>
              </fill>
            </x14:dxf>
          </x14:cfRule>
          <xm:sqref>J403:J408</xm:sqref>
        </x14:conditionalFormatting>
        <x14:conditionalFormatting xmlns:xm="http://schemas.microsoft.com/office/excel/2006/main">
          <x14:cfRule type="cellIs" priority="55" operator="equal" id="{7B6D6ABF-41F6-4C0B-BCE6-A2C160B4A912}">
            <xm:f>'C:\Users\ambh8176\Desktop\[RBI to NIST mapping-2.xlsx]Approach'!#REF!</xm:f>
            <x14:dxf>
              <fill>
                <patternFill>
                  <bgColor rgb="FF70AD47"/>
                </patternFill>
              </fill>
            </x14:dxf>
          </x14:cfRule>
          <x14:cfRule type="cellIs" priority="56" operator="equal" id="{03569565-0FF8-4DBE-A885-BEEB986985BD}">
            <xm:f>'C:\Users\ambh8176\Desktop\[RBI to NIST mapping-2.xlsx]Approach'!#REF!</xm:f>
            <x14:dxf>
              <fill>
                <patternFill>
                  <bgColor rgb="FFA9D08E"/>
                </patternFill>
              </fill>
            </x14:dxf>
          </x14:cfRule>
          <x14:cfRule type="cellIs" priority="57" operator="equal" id="{E0367AA2-6F4B-483F-9908-D594E87EEB07}">
            <xm:f>'C:\Users\ambh8176\Desktop\[RBI to NIST mapping-2.xlsx]Approach'!#REF!</xm:f>
            <x14:dxf>
              <fill>
                <patternFill>
                  <bgColor rgb="FFFFD966"/>
                </patternFill>
              </fill>
            </x14:dxf>
          </x14:cfRule>
          <x14:cfRule type="cellIs" priority="58" operator="equal" id="{05B00EF6-3AD1-4B02-AAD3-15A5776EE457}">
            <xm:f>'C:\Users\ambh8176\Desktop\[RBI to NIST mapping-2.xlsx]Approach'!#REF!</xm:f>
            <x14:dxf>
              <fill>
                <patternFill>
                  <bgColor rgb="FFFCE4D6"/>
                </patternFill>
              </fill>
            </x14:dxf>
          </x14:cfRule>
          <x14:cfRule type="cellIs" priority="59" operator="equal" id="{E3613144-E5C6-4508-B72D-6F070999DC62}">
            <xm:f>'C:\Users\ambh8176\Desktop\[RBI to NIST mapping-2.xlsx]Approach'!#REF!</xm:f>
            <x14:dxf>
              <fill>
                <patternFill>
                  <bgColor rgb="FFF4B084"/>
                </patternFill>
              </fill>
            </x14:dxf>
          </x14:cfRule>
          <xm:sqref>J409:J1243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M36:S63"/>
  <sheetViews>
    <sheetView zoomScale="85" zoomScaleNormal="85" workbookViewId="0">
      <selection activeCell="AG38" sqref="AG38"/>
    </sheetView>
  </sheetViews>
  <sheetFormatPr defaultRowHeight="15" x14ac:dyDescent="0.25"/>
  <cols>
    <col min="15" max="15" width="14" bestFit="1" customWidth="1"/>
  </cols>
  <sheetData>
    <row r="36" spans="13:19" x14ac:dyDescent="0.25">
      <c r="M36" t="s">
        <v>1889</v>
      </c>
      <c r="N36">
        <v>2.7</v>
      </c>
      <c r="O36">
        <v>5</v>
      </c>
      <c r="R36" t="s">
        <v>1889</v>
      </c>
      <c r="S36">
        <v>5</v>
      </c>
    </row>
    <row r="37" spans="13:19" x14ac:dyDescent="0.25">
      <c r="M37" t="s">
        <v>1890</v>
      </c>
      <c r="N37">
        <v>2.8</v>
      </c>
      <c r="O37">
        <v>5</v>
      </c>
      <c r="R37" t="s">
        <v>1890</v>
      </c>
      <c r="S37">
        <v>5</v>
      </c>
    </row>
    <row r="38" spans="13:19" x14ac:dyDescent="0.25">
      <c r="M38" t="s">
        <v>1891</v>
      </c>
      <c r="N38">
        <v>2.52</v>
      </c>
      <c r="O38">
        <v>5</v>
      </c>
      <c r="R38" t="s">
        <v>1891</v>
      </c>
      <c r="S38">
        <v>5</v>
      </c>
    </row>
    <row r="39" spans="13:19" x14ac:dyDescent="0.25">
      <c r="M39" t="s">
        <v>1892</v>
      </c>
      <c r="N39">
        <v>2.74</v>
      </c>
      <c r="O39">
        <v>5</v>
      </c>
      <c r="R39" t="s">
        <v>1892</v>
      </c>
      <c r="S39">
        <v>5</v>
      </c>
    </row>
    <row r="40" spans="13:19" x14ac:dyDescent="0.25">
      <c r="M40" t="s">
        <v>1893</v>
      </c>
      <c r="N40">
        <v>2.74</v>
      </c>
      <c r="O40">
        <v>5</v>
      </c>
      <c r="R40" t="s">
        <v>1893</v>
      </c>
      <c r="S40">
        <v>5</v>
      </c>
    </row>
    <row r="55" spans="13:16" x14ac:dyDescent="0.25">
      <c r="M55" s="141"/>
      <c r="N55" s="141"/>
      <c r="O55" s="141"/>
      <c r="P55" s="141"/>
    </row>
    <row r="56" spans="13:16" x14ac:dyDescent="0.25">
      <c r="M56" s="138" t="s">
        <v>65</v>
      </c>
      <c r="N56" s="138"/>
      <c r="O56" s="138" t="s">
        <v>63</v>
      </c>
      <c r="P56" s="138"/>
    </row>
    <row r="57" spans="13:16" x14ac:dyDescent="0.25">
      <c r="M57" s="119" t="s">
        <v>1894</v>
      </c>
      <c r="N57" s="138">
        <v>5</v>
      </c>
      <c r="O57" s="139">
        <f>Combined_Q!H1276</f>
        <v>2.7012987012987013</v>
      </c>
      <c r="P57" s="138"/>
    </row>
    <row r="58" spans="13:16" x14ac:dyDescent="0.25">
      <c r="M58" s="119" t="s">
        <v>1890</v>
      </c>
      <c r="N58" s="138">
        <v>5</v>
      </c>
      <c r="O58" s="139">
        <f>Combined_Q!H1277</f>
        <v>2.8032786885245899</v>
      </c>
      <c r="P58" s="138"/>
    </row>
    <row r="59" spans="13:16" x14ac:dyDescent="0.25">
      <c r="M59" s="119" t="s">
        <v>1891</v>
      </c>
      <c r="N59" s="138">
        <v>5</v>
      </c>
      <c r="O59" s="139">
        <f>Combined_Q!H1278</f>
        <v>2.5196078431372548</v>
      </c>
      <c r="P59" s="138"/>
    </row>
    <row r="60" spans="13:16" x14ac:dyDescent="0.25">
      <c r="M60" s="119" t="s">
        <v>1892</v>
      </c>
      <c r="N60" s="138">
        <v>5</v>
      </c>
      <c r="O60" s="139">
        <f>Combined_Q!H1279</f>
        <v>2.7424242424242422</v>
      </c>
      <c r="P60" s="138"/>
    </row>
    <row r="61" spans="13:16" x14ac:dyDescent="0.25">
      <c r="M61" s="119" t="s">
        <v>1893</v>
      </c>
      <c r="N61" s="138">
        <v>5</v>
      </c>
      <c r="O61" s="139">
        <f>Combined_Q!H1280</f>
        <v>2.95</v>
      </c>
      <c r="P61" s="138"/>
    </row>
    <row r="62" spans="13:16" x14ac:dyDescent="0.25">
      <c r="M62" s="141"/>
      <c r="N62" s="141"/>
      <c r="O62" s="141"/>
      <c r="P62" s="141"/>
    </row>
    <row r="63" spans="13:16" x14ac:dyDescent="0.25">
      <c r="M63" s="141"/>
      <c r="N63" s="141"/>
      <c r="O63" s="141"/>
      <c r="P63" s="141"/>
    </row>
  </sheetData>
  <pageMargins left="0.7" right="0.7" top="0.75" bottom="0.75" header="0.3" footer="0.3"/>
  <pageSetup orientation="portrait"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R47"/>
  <sheetViews>
    <sheetView zoomScale="115" zoomScaleNormal="115" workbookViewId="0">
      <selection activeCell="F18" sqref="F18"/>
    </sheetView>
  </sheetViews>
  <sheetFormatPr defaultColWidth="9.140625" defaultRowHeight="12.75" x14ac:dyDescent="0.25"/>
  <cols>
    <col min="1" max="1" width="1.28515625" style="2" customWidth="1"/>
    <col min="2" max="4" width="9.85546875" style="2" customWidth="1"/>
    <col min="5" max="5" width="10.85546875" style="2" customWidth="1"/>
    <col min="6" max="6" width="72.140625" style="2" customWidth="1"/>
    <col min="7" max="7" width="29.42578125" style="2" customWidth="1"/>
    <col min="8" max="8" width="26.140625" style="2" customWidth="1"/>
    <col min="9" max="9" width="12.42578125" style="2" customWidth="1"/>
    <col min="10" max="10" width="14.5703125" style="2" customWidth="1"/>
    <col min="11" max="12" width="21.85546875" style="2" customWidth="1"/>
    <col min="13" max="16384" width="9.140625" style="2"/>
  </cols>
  <sheetData>
    <row r="3" spans="2:14" x14ac:dyDescent="0.25">
      <c r="H3" s="225" t="s">
        <v>1895</v>
      </c>
      <c r="I3" s="226">
        <f>H20</f>
        <v>0</v>
      </c>
    </row>
    <row r="4" spans="2:14" x14ac:dyDescent="0.25">
      <c r="H4" s="225"/>
      <c r="I4" s="227"/>
    </row>
    <row r="5" spans="2:14" x14ac:dyDescent="0.25">
      <c r="H5" s="225" t="s">
        <v>1896</v>
      </c>
      <c r="I5" s="226">
        <f>I20</f>
        <v>0</v>
      </c>
    </row>
    <row r="6" spans="2:14" x14ac:dyDescent="0.25">
      <c r="H6" s="225"/>
      <c r="I6" s="227"/>
    </row>
    <row r="11" spans="2:14" x14ac:dyDescent="0.25">
      <c r="B11" s="3" t="s">
        <v>1897</v>
      </c>
      <c r="C11" s="4"/>
    </row>
    <row r="12" spans="2:14" x14ac:dyDescent="0.25">
      <c r="B12" s="205" t="s">
        <v>793</v>
      </c>
      <c r="C12" s="205"/>
      <c r="D12" s="205"/>
      <c r="E12" s="224" t="s">
        <v>1898</v>
      </c>
      <c r="F12" s="205" t="s">
        <v>796</v>
      </c>
      <c r="G12" s="224" t="s">
        <v>1899</v>
      </c>
      <c r="H12" s="205" t="s">
        <v>798</v>
      </c>
      <c r="I12" s="205" t="s">
        <v>799</v>
      </c>
      <c r="J12" s="205"/>
      <c r="K12" s="224" t="s">
        <v>800</v>
      </c>
      <c r="L12" s="205" t="s">
        <v>801</v>
      </c>
    </row>
    <row r="13" spans="2:14" x14ac:dyDescent="0.25">
      <c r="B13" s="205"/>
      <c r="C13" s="205"/>
      <c r="D13" s="205"/>
      <c r="E13" s="224"/>
      <c r="F13" s="205"/>
      <c r="G13" s="224"/>
      <c r="H13" s="205"/>
      <c r="I13" s="5" t="s">
        <v>15</v>
      </c>
      <c r="J13" s="5" t="s">
        <v>804</v>
      </c>
      <c r="K13" s="224"/>
      <c r="L13" s="205"/>
    </row>
    <row r="14" spans="2:14" x14ac:dyDescent="0.25">
      <c r="B14" s="6">
        <v>1</v>
      </c>
      <c r="C14" s="7"/>
      <c r="D14" s="9"/>
      <c r="E14" s="7"/>
      <c r="F14" s="8"/>
      <c r="G14" s="9" t="s">
        <v>21</v>
      </c>
      <c r="H14" s="7"/>
      <c r="I14" s="7"/>
      <c r="J14" s="7" t="str">
        <f>IF(I14="","",VLOOKUP(I14,[4]Approach!$H$12:$I$16,2,FALSE))</f>
        <v/>
      </c>
      <c r="K14" s="10"/>
      <c r="L14" s="11"/>
      <c r="M14" s="4">
        <f>INDEX([4]Approach!$B$12:$B$15,MATCH(H14,[4]Approach!$C$12:$C$15,0))</f>
        <v>0</v>
      </c>
      <c r="N14" s="4" t="str">
        <f t="shared" ref="N14:N19" si="0">IF(H14="Compliant","Cmp",IF(H14="Non-compliant","Ncmp",IF(H14="Partially compliant","Pcmp","")))</f>
        <v/>
      </c>
    </row>
    <row r="15" spans="2:14" x14ac:dyDescent="0.25">
      <c r="B15" s="12">
        <v>2</v>
      </c>
      <c r="C15" s="148"/>
      <c r="D15" s="14"/>
      <c r="E15" s="148"/>
      <c r="F15" s="13"/>
      <c r="G15" s="14" t="s">
        <v>21</v>
      </c>
      <c r="H15" s="148"/>
      <c r="I15" s="148"/>
      <c r="J15" s="148" t="str">
        <f>IF(I15="","",VLOOKUP(I15,[4]Approach!$H$12:$I$16,2,FALSE))</f>
        <v/>
      </c>
      <c r="K15" s="15"/>
      <c r="L15" s="16"/>
      <c r="M15" s="4">
        <f>INDEX([4]Approach!$B$12:$B$15,MATCH(H15,[4]Approach!$C$12:$C$15,0))</f>
        <v>0</v>
      </c>
      <c r="N15" s="4" t="str">
        <f t="shared" si="0"/>
        <v/>
      </c>
    </row>
    <row r="16" spans="2:14" x14ac:dyDescent="0.25">
      <c r="B16" s="12">
        <v>3</v>
      </c>
      <c r="C16" s="148"/>
      <c r="D16" s="14"/>
      <c r="E16" s="148"/>
      <c r="F16" s="13"/>
      <c r="G16" s="14" t="s">
        <v>21</v>
      </c>
      <c r="H16" s="148"/>
      <c r="I16" s="148"/>
      <c r="J16" s="148" t="str">
        <f>IF(I16="","",VLOOKUP(I16,[4]Approach!$H$12:$I$16,2,FALSE))</f>
        <v/>
      </c>
      <c r="K16" s="15"/>
      <c r="L16" s="16"/>
      <c r="M16" s="4">
        <f>INDEX([4]Approach!$B$12:$B$15,MATCH(H16,[4]Approach!$C$12:$C$15,0))</f>
        <v>0</v>
      </c>
      <c r="N16" s="4" t="str">
        <f t="shared" si="0"/>
        <v/>
      </c>
    </row>
    <row r="17" spans="2:18" x14ac:dyDescent="0.25">
      <c r="B17" s="12">
        <v>4</v>
      </c>
      <c r="C17" s="148"/>
      <c r="D17" s="14"/>
      <c r="E17" s="148"/>
      <c r="F17" s="13"/>
      <c r="G17" s="14" t="s">
        <v>21</v>
      </c>
      <c r="H17" s="148"/>
      <c r="I17" s="148"/>
      <c r="J17" s="148" t="str">
        <f>IF(I17="","",VLOOKUP(I17,[4]Approach!$H$12:$I$16,2,FALSE))</f>
        <v/>
      </c>
      <c r="K17" s="15"/>
      <c r="L17" s="16"/>
      <c r="M17" s="4">
        <f>INDEX([4]Approach!$B$12:$B$15,MATCH(H17,[4]Approach!$C$12:$C$15,0))</f>
        <v>0</v>
      </c>
      <c r="N17" s="4" t="str">
        <f t="shared" si="0"/>
        <v/>
      </c>
    </row>
    <row r="18" spans="2:18" x14ac:dyDescent="0.25">
      <c r="B18" s="12">
        <v>5</v>
      </c>
      <c r="C18" s="148"/>
      <c r="D18" s="14"/>
      <c r="E18" s="148"/>
      <c r="F18" s="13"/>
      <c r="G18" s="148" t="s">
        <v>21</v>
      </c>
      <c r="H18" s="148"/>
      <c r="I18" s="148"/>
      <c r="J18" s="148" t="str">
        <f>IF(I18="","",VLOOKUP(I18,[4]Approach!$H$12:$I$16,2,FALSE))</f>
        <v/>
      </c>
      <c r="K18" s="15"/>
      <c r="L18" s="16"/>
      <c r="M18" s="4">
        <f>INDEX([4]Approach!$B$12:$B$15,MATCH(H18,[4]Approach!$C$12:$C$15,0))</f>
        <v>0</v>
      </c>
      <c r="N18" s="4" t="str">
        <f t="shared" si="0"/>
        <v/>
      </c>
    </row>
    <row r="19" spans="2:18" x14ac:dyDescent="0.25">
      <c r="B19" s="17">
        <v>6</v>
      </c>
      <c r="C19" s="149"/>
      <c r="D19" s="32"/>
      <c r="E19" s="149"/>
      <c r="F19" s="18"/>
      <c r="G19" s="149" t="s">
        <v>21</v>
      </c>
      <c r="H19" s="149"/>
      <c r="I19" s="149"/>
      <c r="J19" s="149" t="str">
        <f>IF(I19="","",VLOOKUP(I19,[4]Approach!$H$12:$I$16,2,FALSE))</f>
        <v/>
      </c>
      <c r="K19" s="19"/>
      <c r="L19" s="20"/>
      <c r="M19" s="4">
        <f>INDEX([4]Approach!$B$12:$B$15,MATCH(H19,[4]Approach!$C$12:$C$15,0))</f>
        <v>0</v>
      </c>
      <c r="N19" s="4" t="str">
        <f t="shared" si="0"/>
        <v/>
      </c>
    </row>
    <row r="20" spans="2:18" x14ac:dyDescent="0.25">
      <c r="G20" s="21" t="s">
        <v>1900</v>
      </c>
      <c r="H20" s="22">
        <f>AVERAGE(M$14:M19)</f>
        <v>0</v>
      </c>
      <c r="I20" s="22">
        <f>SUM(I$14:I19)/(COUNTA(I$14:I19)+COUNTBLANK(I$14:I19))</f>
        <v>0</v>
      </c>
    </row>
    <row r="23" spans="2:18" ht="14.25" hidden="1" x14ac:dyDescent="0.25">
      <c r="B23" s="23" t="s">
        <v>1875</v>
      </c>
    </row>
    <row r="24" spans="2:18" hidden="1" x14ac:dyDescent="0.25">
      <c r="B24" s="215" t="s">
        <v>65</v>
      </c>
      <c r="C24" s="216"/>
      <c r="D24" s="217"/>
      <c r="E24" s="224" t="s">
        <v>1876</v>
      </c>
      <c r="F24" s="205" t="s">
        <v>2</v>
      </c>
      <c r="G24" s="205" t="s">
        <v>1877</v>
      </c>
      <c r="H24" s="205" t="s">
        <v>1878</v>
      </c>
      <c r="I24" s="205"/>
      <c r="J24" s="205" t="s">
        <v>1879</v>
      </c>
      <c r="K24" s="205"/>
      <c r="L24" s="24"/>
    </row>
    <row r="25" spans="2:18" hidden="1" x14ac:dyDescent="0.25">
      <c r="B25" s="218"/>
      <c r="C25" s="219"/>
      <c r="D25" s="220"/>
      <c r="E25" s="221"/>
      <c r="F25" s="223"/>
      <c r="G25" s="223"/>
      <c r="H25" s="25" t="s">
        <v>1880</v>
      </c>
      <c r="I25" s="25" t="s">
        <v>1881</v>
      </c>
      <c r="J25" s="25" t="s">
        <v>1882</v>
      </c>
      <c r="K25" s="25" t="s">
        <v>1881</v>
      </c>
      <c r="L25" s="24"/>
      <c r="N25" s="4"/>
      <c r="O25" s="206" t="s">
        <v>1883</v>
      </c>
      <c r="P25" s="206"/>
      <c r="Q25" s="4" t="s">
        <v>804</v>
      </c>
      <c r="R25" s="4"/>
    </row>
    <row r="26" spans="2:18" hidden="1" x14ac:dyDescent="0.25">
      <c r="B26" s="207" t="s">
        <v>4</v>
      </c>
      <c r="C26" s="208"/>
      <c r="D26" s="208"/>
      <c r="E26" s="7" t="s">
        <v>5</v>
      </c>
      <c r="F26" s="26" t="s">
        <v>6</v>
      </c>
      <c r="G26" s="7">
        <f t="shared" ref="G26:G47" si="1">COUNTIF($G$14:$G$19,E26)</f>
        <v>0</v>
      </c>
      <c r="H26" s="150" t="str">
        <f t="shared" ref="H26:H47" si="2">IF(G26=0,"",AVERAGEIF($G$14:$G$19,E26,$M$14:$M$19))</f>
        <v/>
      </c>
      <c r="I26" s="211" t="str">
        <f>IF(SUM(G26:G30)=0,"",SUM(H26:H30)/(COUNTA(H26:H30)-COUNTBLANK(H26:H30)))</f>
        <v/>
      </c>
      <c r="J26" s="150" t="str">
        <f t="shared" ref="J26:J47" si="3">IF(G26=0,"",SUMIF($G$14:$G$19,E26,$I$14:$I$19)/G26)</f>
        <v/>
      </c>
      <c r="K26" s="228" t="str">
        <f>IF(SUM(G26:G30)=0,"",SUM(J26:J30)/(COUNTA(J26:J30)-COUNTBLANK(J26:J30)))</f>
        <v/>
      </c>
      <c r="L26" s="27"/>
      <c r="N26" s="4" t="s">
        <v>1894</v>
      </c>
      <c r="O26" s="28" t="str">
        <f>I26</f>
        <v/>
      </c>
      <c r="P26" s="28" t="str">
        <f>IF(O26="","",2-O26)</f>
        <v/>
      </c>
      <c r="Q26" s="28" t="str">
        <f>K26</f>
        <v/>
      </c>
      <c r="R26" s="28" t="str">
        <f>IF(Q26="","",5-Q26)</f>
        <v/>
      </c>
    </row>
    <row r="27" spans="2:18" hidden="1" x14ac:dyDescent="0.25">
      <c r="B27" s="209"/>
      <c r="C27" s="210"/>
      <c r="D27" s="210"/>
      <c r="E27" s="148" t="s">
        <v>7</v>
      </c>
      <c r="F27" s="29" t="s">
        <v>8</v>
      </c>
      <c r="G27" s="148">
        <f t="shared" si="1"/>
        <v>0</v>
      </c>
      <c r="H27" s="147" t="str">
        <f t="shared" si="2"/>
        <v/>
      </c>
      <c r="I27" s="187"/>
      <c r="J27" s="147" t="str">
        <f t="shared" si="3"/>
        <v/>
      </c>
      <c r="K27" s="189"/>
      <c r="L27" s="24"/>
      <c r="N27" s="4" t="s">
        <v>1890</v>
      </c>
      <c r="O27" s="28">
        <f>I31</f>
        <v>0</v>
      </c>
      <c r="P27" s="28">
        <f t="shared" ref="P27:P30" si="4">IF(O27="","",2-O27)</f>
        <v>2</v>
      </c>
      <c r="Q27" s="28">
        <f>K31</f>
        <v>0</v>
      </c>
      <c r="R27" s="28">
        <f t="shared" ref="R27:R30" si="5">IF(Q27="","",5-Q27)</f>
        <v>5</v>
      </c>
    </row>
    <row r="28" spans="2:18" hidden="1" x14ac:dyDescent="0.25">
      <c r="B28" s="209"/>
      <c r="C28" s="210"/>
      <c r="D28" s="210"/>
      <c r="E28" s="148" t="s">
        <v>9</v>
      </c>
      <c r="F28" s="29" t="s">
        <v>10</v>
      </c>
      <c r="G28" s="148">
        <f t="shared" si="1"/>
        <v>0</v>
      </c>
      <c r="H28" s="147" t="str">
        <f t="shared" si="2"/>
        <v/>
      </c>
      <c r="I28" s="187"/>
      <c r="J28" s="147" t="str">
        <f t="shared" si="3"/>
        <v/>
      </c>
      <c r="K28" s="189"/>
      <c r="L28" s="24"/>
      <c r="N28" s="4" t="s">
        <v>1891</v>
      </c>
      <c r="O28" s="28" t="str">
        <f>I37</f>
        <v/>
      </c>
      <c r="P28" s="28" t="str">
        <f t="shared" si="4"/>
        <v/>
      </c>
      <c r="Q28" s="28" t="str">
        <f>K37</f>
        <v/>
      </c>
      <c r="R28" s="28" t="str">
        <f t="shared" si="5"/>
        <v/>
      </c>
    </row>
    <row r="29" spans="2:18" hidden="1" x14ac:dyDescent="0.25">
      <c r="B29" s="209"/>
      <c r="C29" s="210"/>
      <c r="D29" s="210"/>
      <c r="E29" s="148" t="s">
        <v>11</v>
      </c>
      <c r="F29" s="29" t="s">
        <v>12</v>
      </c>
      <c r="G29" s="148">
        <f t="shared" si="1"/>
        <v>0</v>
      </c>
      <c r="H29" s="147" t="str">
        <f t="shared" si="2"/>
        <v/>
      </c>
      <c r="I29" s="187"/>
      <c r="J29" s="147" t="str">
        <f t="shared" si="3"/>
        <v/>
      </c>
      <c r="K29" s="189"/>
      <c r="L29" s="24"/>
      <c r="N29" s="4" t="s">
        <v>1892</v>
      </c>
      <c r="O29" s="28" t="str">
        <f>I40</f>
        <v/>
      </c>
      <c r="P29" s="28" t="str">
        <f t="shared" si="4"/>
        <v/>
      </c>
      <c r="Q29" s="28" t="str">
        <f>K40</f>
        <v/>
      </c>
      <c r="R29" s="28" t="str">
        <f t="shared" si="5"/>
        <v/>
      </c>
    </row>
    <row r="30" spans="2:18" hidden="1" x14ac:dyDescent="0.25">
      <c r="B30" s="209"/>
      <c r="C30" s="210"/>
      <c r="D30" s="210"/>
      <c r="E30" s="148" t="s">
        <v>13</v>
      </c>
      <c r="F30" s="29" t="s">
        <v>14</v>
      </c>
      <c r="G30" s="148">
        <f t="shared" si="1"/>
        <v>0</v>
      </c>
      <c r="H30" s="147" t="str">
        <f t="shared" si="2"/>
        <v/>
      </c>
      <c r="I30" s="187"/>
      <c r="J30" s="147" t="str">
        <f t="shared" si="3"/>
        <v/>
      </c>
      <c r="K30" s="189"/>
      <c r="L30" s="24"/>
      <c r="N30" s="4" t="s">
        <v>1893</v>
      </c>
      <c r="O30" s="28" t="str">
        <f>I45</f>
        <v/>
      </c>
      <c r="P30" s="28" t="str">
        <f t="shared" si="4"/>
        <v/>
      </c>
      <c r="Q30" s="28" t="str">
        <f>K45</f>
        <v/>
      </c>
      <c r="R30" s="28" t="str">
        <f t="shared" si="5"/>
        <v/>
      </c>
    </row>
    <row r="31" spans="2:18" hidden="1" x14ac:dyDescent="0.25">
      <c r="B31" s="199" t="s">
        <v>17</v>
      </c>
      <c r="C31" s="200"/>
      <c r="D31" s="200"/>
      <c r="E31" s="148" t="s">
        <v>18</v>
      </c>
      <c r="F31" s="29" t="s">
        <v>19</v>
      </c>
      <c r="G31" s="148">
        <f t="shared" si="1"/>
        <v>0</v>
      </c>
      <c r="H31" s="147" t="str">
        <f t="shared" si="2"/>
        <v/>
      </c>
      <c r="I31" s="186">
        <f>IF(SUM(G31:G36)=0,"",SUM(H31:H36)/(COUNTA(H31:H36)-COUNTBLANK(H31:H36)))</f>
        <v>0</v>
      </c>
      <c r="J31" s="147" t="str">
        <f t="shared" si="3"/>
        <v/>
      </c>
      <c r="K31" s="188">
        <f>IF(SUM(G31:G36)=0,"",SUM(J31:J36)/(COUNTA(J31:J36)-COUNTBLANK(J31:J36)))</f>
        <v>0</v>
      </c>
      <c r="L31" s="27"/>
    </row>
    <row r="32" spans="2:18" hidden="1" x14ac:dyDescent="0.25">
      <c r="B32" s="199"/>
      <c r="C32" s="200"/>
      <c r="D32" s="200"/>
      <c r="E32" s="148" t="s">
        <v>21</v>
      </c>
      <c r="F32" s="29" t="s">
        <v>22</v>
      </c>
      <c r="G32" s="148">
        <f t="shared" si="1"/>
        <v>6</v>
      </c>
      <c r="H32" s="147">
        <f t="shared" si="2"/>
        <v>0</v>
      </c>
      <c r="I32" s="187"/>
      <c r="J32" s="147">
        <f t="shared" si="3"/>
        <v>0</v>
      </c>
      <c r="K32" s="189"/>
      <c r="L32" s="24"/>
    </row>
    <row r="33" spans="2:12" hidden="1" x14ac:dyDescent="0.25">
      <c r="B33" s="199"/>
      <c r="C33" s="200"/>
      <c r="D33" s="200"/>
      <c r="E33" s="148" t="s">
        <v>24</v>
      </c>
      <c r="F33" s="29" t="s">
        <v>25</v>
      </c>
      <c r="G33" s="148">
        <f t="shared" si="1"/>
        <v>0</v>
      </c>
      <c r="H33" s="147" t="str">
        <f t="shared" si="2"/>
        <v/>
      </c>
      <c r="I33" s="187"/>
      <c r="J33" s="147" t="str">
        <f t="shared" si="3"/>
        <v/>
      </c>
      <c r="K33" s="189"/>
      <c r="L33" s="24"/>
    </row>
    <row r="34" spans="2:12" hidden="1" x14ac:dyDescent="0.25">
      <c r="B34" s="199"/>
      <c r="C34" s="200"/>
      <c r="D34" s="200"/>
      <c r="E34" s="148" t="s">
        <v>27</v>
      </c>
      <c r="F34" s="29" t="s">
        <v>28</v>
      </c>
      <c r="G34" s="148">
        <f t="shared" si="1"/>
        <v>0</v>
      </c>
      <c r="H34" s="147" t="str">
        <f t="shared" si="2"/>
        <v/>
      </c>
      <c r="I34" s="187"/>
      <c r="J34" s="147" t="str">
        <f t="shared" si="3"/>
        <v/>
      </c>
      <c r="K34" s="189"/>
      <c r="L34" s="24"/>
    </row>
    <row r="35" spans="2:12" hidden="1" x14ac:dyDescent="0.25">
      <c r="B35" s="199"/>
      <c r="C35" s="200"/>
      <c r="D35" s="200"/>
      <c r="E35" s="148" t="s">
        <v>30</v>
      </c>
      <c r="F35" s="29" t="s">
        <v>31</v>
      </c>
      <c r="G35" s="148">
        <f t="shared" si="1"/>
        <v>0</v>
      </c>
      <c r="H35" s="147" t="str">
        <f t="shared" si="2"/>
        <v/>
      </c>
      <c r="I35" s="187"/>
      <c r="J35" s="147" t="str">
        <f t="shared" si="3"/>
        <v/>
      </c>
      <c r="K35" s="189"/>
      <c r="L35" s="24"/>
    </row>
    <row r="36" spans="2:12" hidden="1" x14ac:dyDescent="0.25">
      <c r="B36" s="199"/>
      <c r="C36" s="200"/>
      <c r="D36" s="200"/>
      <c r="E36" s="148" t="s">
        <v>32</v>
      </c>
      <c r="F36" s="29" t="s">
        <v>33</v>
      </c>
      <c r="G36" s="148">
        <f t="shared" si="1"/>
        <v>0</v>
      </c>
      <c r="H36" s="147" t="str">
        <f t="shared" si="2"/>
        <v/>
      </c>
      <c r="I36" s="187"/>
      <c r="J36" s="147" t="str">
        <f t="shared" si="3"/>
        <v/>
      </c>
      <c r="K36" s="189"/>
      <c r="L36" s="24"/>
    </row>
    <row r="37" spans="2:12" hidden="1" x14ac:dyDescent="0.25">
      <c r="B37" s="201" t="s">
        <v>34</v>
      </c>
      <c r="C37" s="202"/>
      <c r="D37" s="202"/>
      <c r="E37" s="148" t="s">
        <v>35</v>
      </c>
      <c r="F37" s="29" t="s">
        <v>36</v>
      </c>
      <c r="G37" s="148">
        <f t="shared" si="1"/>
        <v>0</v>
      </c>
      <c r="H37" s="147" t="str">
        <f t="shared" si="2"/>
        <v/>
      </c>
      <c r="I37" s="186" t="str">
        <f>IF(SUM($G37:$G39)=0,"",SUM(H37:H39)/(COUNTA(H37:H39)-COUNTBLANK(H37:H39)))</f>
        <v/>
      </c>
      <c r="J37" s="147" t="str">
        <f t="shared" si="3"/>
        <v/>
      </c>
      <c r="K37" s="188" t="str">
        <f>IF(SUM($G37:$G39)=0,"",SUM(J37:J39)/(COUNTA(J37:J39)-COUNTBLANK(J37:J39)))</f>
        <v/>
      </c>
      <c r="L37" s="27"/>
    </row>
    <row r="38" spans="2:12" hidden="1" x14ac:dyDescent="0.25">
      <c r="B38" s="201"/>
      <c r="C38" s="202"/>
      <c r="D38" s="202"/>
      <c r="E38" s="148" t="s">
        <v>37</v>
      </c>
      <c r="F38" s="29" t="s">
        <v>38</v>
      </c>
      <c r="G38" s="148">
        <f t="shared" si="1"/>
        <v>0</v>
      </c>
      <c r="H38" s="147" t="str">
        <f t="shared" si="2"/>
        <v/>
      </c>
      <c r="I38" s="187"/>
      <c r="J38" s="147" t="str">
        <f t="shared" si="3"/>
        <v/>
      </c>
      <c r="K38" s="189"/>
      <c r="L38" s="24"/>
    </row>
    <row r="39" spans="2:12" hidden="1" x14ac:dyDescent="0.25">
      <c r="B39" s="201"/>
      <c r="C39" s="202"/>
      <c r="D39" s="202"/>
      <c r="E39" s="148" t="s">
        <v>39</v>
      </c>
      <c r="F39" s="29" t="s">
        <v>40</v>
      </c>
      <c r="G39" s="148">
        <f t="shared" si="1"/>
        <v>0</v>
      </c>
      <c r="H39" s="147" t="str">
        <f t="shared" si="2"/>
        <v/>
      </c>
      <c r="I39" s="187"/>
      <c r="J39" s="147" t="str">
        <f t="shared" si="3"/>
        <v/>
      </c>
      <c r="K39" s="189"/>
      <c r="L39" s="24"/>
    </row>
    <row r="40" spans="2:12" hidden="1" x14ac:dyDescent="0.25">
      <c r="B40" s="184" t="s">
        <v>41</v>
      </c>
      <c r="C40" s="185"/>
      <c r="D40" s="185"/>
      <c r="E40" s="148" t="s">
        <v>42</v>
      </c>
      <c r="F40" s="29" t="s">
        <v>43</v>
      </c>
      <c r="G40" s="148">
        <f t="shared" si="1"/>
        <v>0</v>
      </c>
      <c r="H40" s="147" t="str">
        <f t="shared" si="2"/>
        <v/>
      </c>
      <c r="I40" s="186" t="str">
        <f>IF(SUM($G40:$G44)=0,"",SUM(H40:H44)/(COUNTA(H40:H44)-COUNTBLANK(H40:H44)))</f>
        <v/>
      </c>
      <c r="J40" s="147" t="str">
        <f t="shared" si="3"/>
        <v/>
      </c>
      <c r="K40" s="188" t="str">
        <f>IF(SUM($G40:$G44)=0,"",SUM(J40:J44)/(COUNTA(J40:J44)-COUNTBLANK(J40:J44)))</f>
        <v/>
      </c>
      <c r="L40" s="27"/>
    </row>
    <row r="41" spans="2:12" hidden="1" x14ac:dyDescent="0.25">
      <c r="B41" s="184"/>
      <c r="C41" s="185"/>
      <c r="D41" s="185"/>
      <c r="E41" s="148" t="s">
        <v>44</v>
      </c>
      <c r="F41" s="29" t="s">
        <v>45</v>
      </c>
      <c r="G41" s="148">
        <f t="shared" si="1"/>
        <v>0</v>
      </c>
      <c r="H41" s="147" t="str">
        <f t="shared" si="2"/>
        <v/>
      </c>
      <c r="I41" s="187"/>
      <c r="J41" s="147" t="str">
        <f t="shared" si="3"/>
        <v/>
      </c>
      <c r="K41" s="189"/>
      <c r="L41" s="24"/>
    </row>
    <row r="42" spans="2:12" hidden="1" x14ac:dyDescent="0.25">
      <c r="B42" s="184"/>
      <c r="C42" s="185"/>
      <c r="D42" s="185"/>
      <c r="E42" s="148" t="s">
        <v>47</v>
      </c>
      <c r="F42" s="29" t="s">
        <v>48</v>
      </c>
      <c r="G42" s="148">
        <f t="shared" si="1"/>
        <v>0</v>
      </c>
      <c r="H42" s="147" t="str">
        <f t="shared" si="2"/>
        <v/>
      </c>
      <c r="I42" s="187"/>
      <c r="J42" s="147" t="str">
        <f t="shared" si="3"/>
        <v/>
      </c>
      <c r="K42" s="189"/>
      <c r="L42" s="24"/>
    </row>
    <row r="43" spans="2:12" hidden="1" x14ac:dyDescent="0.25">
      <c r="B43" s="184"/>
      <c r="C43" s="185"/>
      <c r="D43" s="185"/>
      <c r="E43" s="148" t="s">
        <v>50</v>
      </c>
      <c r="F43" s="29" t="s">
        <v>51</v>
      </c>
      <c r="G43" s="148">
        <f t="shared" si="1"/>
        <v>0</v>
      </c>
      <c r="H43" s="147" t="str">
        <f t="shared" si="2"/>
        <v/>
      </c>
      <c r="I43" s="187"/>
      <c r="J43" s="147" t="str">
        <f t="shared" si="3"/>
        <v/>
      </c>
      <c r="K43" s="189"/>
      <c r="L43" s="24"/>
    </row>
    <row r="44" spans="2:12" hidden="1" x14ac:dyDescent="0.25">
      <c r="B44" s="184"/>
      <c r="C44" s="185"/>
      <c r="D44" s="185"/>
      <c r="E44" s="148" t="s">
        <v>53</v>
      </c>
      <c r="F44" s="29" t="s">
        <v>54</v>
      </c>
      <c r="G44" s="148">
        <f t="shared" si="1"/>
        <v>0</v>
      </c>
      <c r="H44" s="147" t="str">
        <f t="shared" si="2"/>
        <v/>
      </c>
      <c r="I44" s="187"/>
      <c r="J44" s="147" t="str">
        <f t="shared" si="3"/>
        <v/>
      </c>
      <c r="K44" s="189"/>
      <c r="L44" s="24"/>
    </row>
    <row r="45" spans="2:12" hidden="1" x14ac:dyDescent="0.25">
      <c r="B45" s="192" t="s">
        <v>56</v>
      </c>
      <c r="C45" s="193"/>
      <c r="D45" s="193"/>
      <c r="E45" s="148" t="s">
        <v>57</v>
      </c>
      <c r="F45" s="29" t="s">
        <v>58</v>
      </c>
      <c r="G45" s="148">
        <f t="shared" si="1"/>
        <v>0</v>
      </c>
      <c r="H45" s="147" t="str">
        <f t="shared" si="2"/>
        <v/>
      </c>
      <c r="I45" s="186" t="str">
        <f>IF(SUM($G45:$G47)=0,"",SUM(H45:H47)/(COUNTA(H45:H47)-COUNTBLANK(H45:H47)))</f>
        <v/>
      </c>
      <c r="J45" s="147" t="str">
        <f t="shared" si="3"/>
        <v/>
      </c>
      <c r="K45" s="188" t="str">
        <f>IF(SUM($G45:$G47)=0,"",SUM(J45:J47)/(COUNTA(J45:J47)-COUNTBLANK(J45:J47)))</f>
        <v/>
      </c>
      <c r="L45" s="27"/>
    </row>
    <row r="46" spans="2:12" hidden="1" x14ac:dyDescent="0.25">
      <c r="B46" s="192"/>
      <c r="C46" s="193"/>
      <c r="D46" s="193"/>
      <c r="E46" s="148" t="s">
        <v>60</v>
      </c>
      <c r="F46" s="29" t="s">
        <v>54</v>
      </c>
      <c r="G46" s="148">
        <f t="shared" si="1"/>
        <v>0</v>
      </c>
      <c r="H46" s="147" t="str">
        <f t="shared" si="2"/>
        <v/>
      </c>
      <c r="I46" s="187"/>
      <c r="J46" s="147" t="str">
        <f t="shared" si="3"/>
        <v/>
      </c>
      <c r="K46" s="189"/>
      <c r="L46" s="24"/>
    </row>
    <row r="47" spans="2:12" hidden="1" x14ac:dyDescent="0.25">
      <c r="B47" s="194"/>
      <c r="C47" s="195"/>
      <c r="D47" s="195"/>
      <c r="E47" s="149" t="s">
        <v>61</v>
      </c>
      <c r="F47" s="30" t="s">
        <v>45</v>
      </c>
      <c r="G47" s="149">
        <f t="shared" si="1"/>
        <v>0</v>
      </c>
      <c r="H47" s="31" t="str">
        <f t="shared" si="2"/>
        <v/>
      </c>
      <c r="I47" s="196"/>
      <c r="J47" s="31" t="str">
        <f t="shared" si="3"/>
        <v/>
      </c>
      <c r="K47" s="197"/>
      <c r="L47" s="24"/>
    </row>
  </sheetData>
  <protectedRanges>
    <protectedRange sqref="H14:H19 K14:L19" name="d24_1"/>
    <protectedRange sqref="I14:I19" name="d1_1"/>
  </protectedRanges>
  <mergeCells count="36">
    <mergeCell ref="B45:D47"/>
    <mergeCell ref="I45:I47"/>
    <mergeCell ref="K45:K47"/>
    <mergeCell ref="B37:D39"/>
    <mergeCell ref="I37:I39"/>
    <mergeCell ref="K37:K39"/>
    <mergeCell ref="B40:D44"/>
    <mergeCell ref="I40:I44"/>
    <mergeCell ref="K40:K44"/>
    <mergeCell ref="O25:P25"/>
    <mergeCell ref="B26:D30"/>
    <mergeCell ref="I26:I30"/>
    <mergeCell ref="K26:K30"/>
    <mergeCell ref="B31:D36"/>
    <mergeCell ref="I31:I36"/>
    <mergeCell ref="K31:K36"/>
    <mergeCell ref="K12:K13"/>
    <mergeCell ref="L12:L13"/>
    <mergeCell ref="B24:D25"/>
    <mergeCell ref="E24:E25"/>
    <mergeCell ref="F24:F25"/>
    <mergeCell ref="G24:G25"/>
    <mergeCell ref="H24:I24"/>
    <mergeCell ref="J24:K24"/>
    <mergeCell ref="H3:H4"/>
    <mergeCell ref="I3:I4"/>
    <mergeCell ref="H5:H6"/>
    <mergeCell ref="I5:I6"/>
    <mergeCell ref="B12:B13"/>
    <mergeCell ref="C12:C13"/>
    <mergeCell ref="D12:D13"/>
    <mergeCell ref="E12:E13"/>
    <mergeCell ref="F12:F13"/>
    <mergeCell ref="G12:G13"/>
    <mergeCell ref="H12:H13"/>
    <mergeCell ref="I12:J12"/>
  </mergeCells>
  <conditionalFormatting sqref="H14:H19">
    <cfRule type="cellIs" dxfId="12" priority="11" operator="equal">
      <formula>"Partially Compliant"</formula>
    </cfRule>
    <cfRule type="cellIs" dxfId="11" priority="12" operator="equal">
      <formula>"Compliant"</formula>
    </cfRule>
    <cfRule type="cellIs" dxfId="10" priority="13" operator="equal">
      <formula>"Non-compliant"</formula>
    </cfRule>
  </conditionalFormatting>
  <conditionalFormatting sqref="J14:J19">
    <cfRule type="cellIs" dxfId="9" priority="1" operator="equal">
      <formula>"Innovative"</formula>
    </cfRule>
    <cfRule type="cellIs" dxfId="8" priority="2" operator="equal">
      <formula>"Advanced"</formula>
    </cfRule>
    <cfRule type="cellIs" dxfId="7" priority="3" operator="equal">
      <formula>"Intermediate"</formula>
    </cfRule>
    <cfRule type="cellIs" dxfId="6" priority="4" operator="equal">
      <formula>"Evolving"</formula>
    </cfRule>
    <cfRule type="cellIs" dxfId="5" priority="5" operator="equal">
      <formula>"Baseline"</formula>
    </cfRule>
  </conditionalFormatting>
  <dataValidations count="3">
    <dataValidation type="list" allowBlank="1" showInputMessage="1" showErrorMessage="1" sqref="I14:I19" xr:uid="{00000000-0002-0000-0700-000000000000}">
      <formula1>INDIRECT($N14)</formula1>
    </dataValidation>
    <dataValidation type="date" operator="notEqual" allowBlank="1" showInputMessage="1" showErrorMessage="1" sqref="K14:K19" xr:uid="{00000000-0002-0000-0700-000001000000}">
      <formula1>17168</formula1>
    </dataValidation>
    <dataValidation type="list" allowBlank="1" showInputMessage="1" showErrorMessage="1" sqref="H14:H19" xr:uid="{00000000-0002-0000-0700-000002000000}">
      <formula1>"Compliant, Non_Compliant, Partially_Compliant,Not_Applicable"</formula1>
    </dataValidation>
  </dataValidations>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cellIs" priority="6" operator="equal" id="{9C3D0D8F-2DFD-4AE8-9E59-DFE1D14A7DAA}">
            <xm:f>'C:\Users\ambh8176\Desktop\[RBI to NIST mapping-2.xlsx]Approach'!#REF!</xm:f>
            <x14:dxf>
              <fill>
                <patternFill>
                  <bgColor rgb="FF70AD47"/>
                </patternFill>
              </fill>
            </x14:dxf>
          </x14:cfRule>
          <x14:cfRule type="cellIs" priority="7" operator="equal" id="{AA744008-FEF9-4C50-88B4-F9A51198EBB0}">
            <xm:f>'C:\Users\ambh8176\Desktop\[RBI to NIST mapping-2.xlsx]Approach'!#REF!</xm:f>
            <x14:dxf>
              <fill>
                <patternFill>
                  <bgColor rgb="FFA9D08E"/>
                </patternFill>
              </fill>
            </x14:dxf>
          </x14:cfRule>
          <x14:cfRule type="cellIs" priority="8" operator="equal" id="{73038BBF-3070-47BA-BDEA-27D487914EAD}">
            <xm:f>'C:\Users\ambh8176\Desktop\[RBI to NIST mapping-2.xlsx]Approach'!#REF!</xm:f>
            <x14:dxf>
              <fill>
                <patternFill>
                  <bgColor rgb="FFFFD966"/>
                </patternFill>
              </fill>
            </x14:dxf>
          </x14:cfRule>
          <x14:cfRule type="cellIs" priority="9" operator="equal" id="{AA228D27-5E59-414C-98C7-4707B63C88A9}">
            <xm:f>'C:\Users\ambh8176\Desktop\[RBI to NIST mapping-2.xlsx]Approach'!#REF!</xm:f>
            <x14:dxf>
              <fill>
                <patternFill>
                  <bgColor rgb="FFFCE4D6"/>
                </patternFill>
              </fill>
            </x14:dxf>
          </x14:cfRule>
          <x14:cfRule type="cellIs" priority="10" operator="equal" id="{DA560B87-9C60-489C-9983-258A3BEB84E3}">
            <xm:f>'C:\Users\ambh8176\Desktop\[RBI to NIST mapping-2.xlsx]Approach'!#REF!</xm:f>
            <x14:dxf>
              <fill>
                <patternFill>
                  <bgColor rgb="FFF4B084"/>
                </patternFill>
              </fill>
            </x14:dxf>
          </x14:cfRule>
          <xm:sqref>J14:J19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2:E25"/>
  <sheetViews>
    <sheetView workbookViewId="0">
      <selection activeCell="E23" sqref="E23"/>
    </sheetView>
  </sheetViews>
  <sheetFormatPr defaultRowHeight="15" x14ac:dyDescent="0.25"/>
  <cols>
    <col min="1" max="1" width="28.28515625" customWidth="1"/>
  </cols>
  <sheetData>
    <row r="22" spans="1:5" x14ac:dyDescent="0.25">
      <c r="A22" s="1" t="s">
        <v>20</v>
      </c>
      <c r="B22" s="70">
        <v>1</v>
      </c>
      <c r="C22" s="71">
        <v>1</v>
      </c>
      <c r="D22" s="72">
        <v>2</v>
      </c>
      <c r="E22">
        <v>0</v>
      </c>
    </row>
    <row r="23" spans="1:5" x14ac:dyDescent="0.25">
      <c r="A23" s="73" t="s">
        <v>23</v>
      </c>
      <c r="B23" s="70"/>
      <c r="C23" s="71">
        <v>2</v>
      </c>
      <c r="D23" s="72">
        <v>3</v>
      </c>
    </row>
    <row r="24" spans="1:5" x14ac:dyDescent="0.25">
      <c r="A24" s="1" t="s">
        <v>26</v>
      </c>
      <c r="B24" s="70"/>
      <c r="C24" s="71">
        <v>3</v>
      </c>
      <c r="D24" s="72">
        <v>4</v>
      </c>
    </row>
    <row r="25" spans="1:5" x14ac:dyDescent="0.25">
      <c r="A25" s="73" t="s">
        <v>29</v>
      </c>
      <c r="B25" s="70"/>
      <c r="C25" s="71"/>
      <c r="D25" s="72">
        <v>5</v>
      </c>
    </row>
  </sheetData>
  <dataValidations count="2">
    <dataValidation type="list" allowBlank="1" showInputMessage="1" showErrorMessage="1" sqref="C22:C24" xr:uid="{00000000-0002-0000-0800-000000000000}">
      <formula1>Partially_Compliant</formula1>
    </dataValidation>
    <dataValidation type="list" allowBlank="1" showInputMessage="1" showErrorMessage="1" sqref="D22:D25" xr:uid="{00000000-0002-0000-0800-000001000000}">
      <formula1>Compliant</formula1>
    </dataValidation>
  </dataValidations>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E849EC7364B44E91858DA50C5A3714" ma:contentTypeVersion="11" ma:contentTypeDescription="Create a new document." ma:contentTypeScope="" ma:versionID="120bf673fdd6a385d217e701cdca8136">
  <xsd:schema xmlns:xsd="http://www.w3.org/2001/XMLSchema" xmlns:xs="http://www.w3.org/2001/XMLSchema" xmlns:p="http://schemas.microsoft.com/office/2006/metadata/properties" xmlns:ns2="89c42642-6e4f-423d-91e8-6f2e047804e2" xmlns:ns3="eeb1fd07-60ae-4b79-bda0-5a62f2853364" targetNamespace="http://schemas.microsoft.com/office/2006/metadata/properties" ma:root="true" ma:fieldsID="290158494d648e04c409ad3f28b81473" ns2:_="" ns3:_="">
    <xsd:import namespace="89c42642-6e4f-423d-91e8-6f2e047804e2"/>
    <xsd:import namespace="eeb1fd07-60ae-4b79-bda0-5a62f28533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c42642-6e4f-423d-91e8-6f2e047804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b1fd07-60ae-4b79-bda0-5a62f285336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EBD0-A0E4-4AB0-BEA3-FBBE4C3E80D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C380C6D-3F27-4232-9EF6-DDBFF96673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c42642-6e4f-423d-91e8-6f2e047804e2"/>
    <ds:schemaRef ds:uri="eeb1fd07-60ae-4b79-bda0-5a62f28533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3DBB4-D2E7-487B-8F5E-576574B7CC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Cover</vt:lpstr>
      <vt:lpstr>SEC questionnair</vt:lpstr>
      <vt:lpstr>Sheet1</vt:lpstr>
      <vt:lpstr>SEC Q</vt:lpstr>
      <vt:lpstr>NIST Reference</vt:lpstr>
      <vt:lpstr>Combined_Q</vt:lpstr>
      <vt:lpstr>Dashboard</vt:lpstr>
      <vt:lpstr>25</vt:lpstr>
      <vt:lpstr>NamedRanges</vt:lpstr>
      <vt:lpstr>Compliant</vt:lpstr>
      <vt:lpstr>Non_Compliant</vt:lpstr>
      <vt:lpstr>Not_Applicable</vt:lpstr>
      <vt:lpstr>Partially_Compliant</vt:lpstr>
      <vt:lpstr>Cover!Print_Area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2021-07-15T15:41:16Z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KA271917@wipro.com</vt:lpwstr>
  </property>
  <property fmtid="{D5CDD505-2E9C-101B-9397-08002B2CF9AE}" pid="6" name="MSIP_Label_b9a70571-31c6-4603-80c1-ef2fb871a62a_SetDate">
    <vt:lpwstr>2019-10-04T12:33:18.7102642+05:30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ContentTypeId">
    <vt:lpwstr>0x010100C8E849EC7364B44E91858DA50C5A3714</vt:lpwstr>
  </property>
  <property fmtid="{D5CDD505-2E9C-101B-9397-08002B2CF9AE}" pid="11" name="MSIP_Label_23f93e5f-d3c2-49a7-ba94-15405423c204_Enabled">
    <vt:lpwstr>true</vt:lpwstr>
  </property>
  <property fmtid="{D5CDD505-2E9C-101B-9397-08002B2CF9AE}" pid="12" name="MSIP_Label_23f93e5f-d3c2-49a7-ba94-15405423c204_SetDate">
    <vt:lpwstr>2021-07-15T15:41:15Z</vt:lpwstr>
  </property>
  <property fmtid="{D5CDD505-2E9C-101B-9397-08002B2CF9AE}" pid="13" name="MSIP_Label_23f93e5f-d3c2-49a7-ba94-15405423c204_Method">
    <vt:lpwstr>Standard</vt:lpwstr>
  </property>
  <property fmtid="{D5CDD505-2E9C-101B-9397-08002B2CF9AE}" pid="14" name="MSIP_Label_23f93e5f-d3c2-49a7-ba94-15405423c204_Name">
    <vt:lpwstr>SE Internal</vt:lpwstr>
  </property>
  <property fmtid="{D5CDD505-2E9C-101B-9397-08002B2CF9AE}" pid="15" name="MSIP_Label_23f93e5f-d3c2-49a7-ba94-15405423c204_SiteId">
    <vt:lpwstr>6e51e1ad-c54b-4b39-b598-0ffe9ae68fef</vt:lpwstr>
  </property>
  <property fmtid="{D5CDD505-2E9C-101B-9397-08002B2CF9AE}" pid="16" name="MSIP_Label_23f93e5f-d3c2-49a7-ba94-15405423c204_ActionId">
    <vt:lpwstr>44d8ff75-b8e4-493e-a23f-b7522f01cdde</vt:lpwstr>
  </property>
  <property fmtid="{D5CDD505-2E9C-101B-9397-08002B2CF9AE}" pid="17" name="MSIP_Label_23f93e5f-d3c2-49a7-ba94-15405423c204_ContentBits">
    <vt:lpwstr>2</vt:lpwstr>
  </property>
</Properties>
</file>