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ae30d1fddd337d99/ドキュメント/Job/"/>
    </mc:Choice>
  </mc:AlternateContent>
  <xr:revisionPtr revIDLastSave="0" documentId="8_{B2F2F058-E167-46E7-8371-34F128357BA1}" xr6:coauthVersionLast="47" xr6:coauthVersionMax="47" xr10:uidLastSave="{00000000-0000-0000-0000-000000000000}"/>
  <bookViews>
    <workbookView xWindow="-110" yWindow="-110" windowWidth="22780" windowHeight="14540" tabRatio="701"/>
  </bookViews>
  <sheets>
    <sheet name="INVOICE" sheetId="5" r:id="rId1"/>
    <sheet name="PACKING" sheetId="6" r:id="rId2"/>
    <sheet name="SHIPPING ADVICE..3櫃" sheetId="7" r:id="rId3"/>
    <sheet name="申請FORM RCEP" sheetId="43" r:id="rId4"/>
  </sheets>
  <externalReferences>
    <externalReference r:id="rId5"/>
  </externalReferences>
  <definedNames>
    <definedName name="_xlnm.Print_Area" localSheetId="0">INVOICE!$A$1:$K$176</definedName>
    <definedName name="_xlnm.Print_Area" localSheetId="1">PACKING!$A$1:$O$179</definedName>
    <definedName name="_xlnm.Print_Area" localSheetId="2">'SHIPPING ADVICE..3櫃'!$A$1:$L$77</definedName>
    <definedName name="_xlnm.Print_Area" localSheetId="3">'申請FORM RCEP'!$A$1:$H$61</definedName>
    <definedName name="_xlnm.Print_Titles" localSheetId="0">INVOICE!$17:$17</definedName>
    <definedName name="_xlnm.Print_Titles" localSheetId="1">PACKING!$18:$18</definedName>
    <definedName name="_xlnm.Print_Titles" localSheetId="2">'SHIPPING ADVICE..3櫃'!$1:$15</definedName>
    <definedName name="_xlnm.Print_Titles" localSheetId="3">'申請FORM RCEP'!$2:$32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6" l="1"/>
  <c r="G11" i="6"/>
  <c r="A11" i="6"/>
  <c r="J51" i="7"/>
  <c r="U116" i="6"/>
  <c r="N162" i="6"/>
  <c r="L162" i="6"/>
  <c r="J162" i="6"/>
  <c r="H162" i="6"/>
  <c r="S116" i="6"/>
  <c r="L119" i="6"/>
  <c r="J119" i="6"/>
  <c r="H119" i="6"/>
  <c r="N119" i="6"/>
  <c r="V157" i="6"/>
  <c r="U157" i="6"/>
  <c r="T157" i="6"/>
  <c r="S157" i="6"/>
  <c r="B47" i="7"/>
  <c r="A47" i="7"/>
  <c r="H75" i="7"/>
  <c r="P161" i="6"/>
  <c r="A162" i="6"/>
  <c r="C23" i="7"/>
  <c r="F154" i="5"/>
  <c r="G152" i="5"/>
  <c r="M146" i="5"/>
  <c r="M151" i="5"/>
  <c r="M150" i="5"/>
  <c r="M149" i="5"/>
  <c r="M148" i="5"/>
  <c r="M147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J50" i="7"/>
  <c r="J49" i="7"/>
  <c r="J48" i="7"/>
  <c r="J47" i="7"/>
  <c r="J45" i="7"/>
  <c r="J44" i="7"/>
  <c r="J43" i="7"/>
  <c r="J42" i="7"/>
  <c r="J41" i="7"/>
  <c r="J40" i="7"/>
  <c r="K28" i="7"/>
  <c r="J28" i="7"/>
  <c r="J75" i="7"/>
  <c r="U175" i="6"/>
  <c r="T175" i="6"/>
  <c r="S175" i="6"/>
  <c r="U172" i="6"/>
  <c r="U169" i="6"/>
  <c r="U166" i="6"/>
  <c r="S147" i="6"/>
  <c r="R115" i="6"/>
  <c r="R166" i="6"/>
  <c r="R156" i="6"/>
  <c r="R172" i="6"/>
  <c r="N116" i="6"/>
  <c r="L116" i="6"/>
  <c r="J116" i="6"/>
  <c r="H116" i="6"/>
  <c r="N112" i="6"/>
  <c r="L112" i="6"/>
  <c r="J112" i="6"/>
  <c r="H112" i="6"/>
  <c r="N108" i="6"/>
  <c r="L108" i="6"/>
  <c r="J108" i="6"/>
  <c r="H108" i="6"/>
  <c r="N104" i="6"/>
  <c r="L104" i="6"/>
  <c r="J104" i="6"/>
  <c r="H104" i="6"/>
  <c r="N100" i="6"/>
  <c r="L100" i="6"/>
  <c r="J100" i="6"/>
  <c r="H100" i="6"/>
  <c r="N96" i="6"/>
  <c r="L96" i="6"/>
  <c r="J96" i="6"/>
  <c r="H96" i="6"/>
  <c r="N92" i="6"/>
  <c r="L92" i="6"/>
  <c r="J92" i="6"/>
  <c r="H92" i="6"/>
  <c r="N88" i="6"/>
  <c r="L88" i="6"/>
  <c r="J88" i="6"/>
  <c r="H88" i="6"/>
  <c r="N84" i="6"/>
  <c r="L84" i="6"/>
  <c r="J84" i="6"/>
  <c r="H84" i="6"/>
  <c r="N80" i="6"/>
  <c r="L80" i="6"/>
  <c r="J80" i="6"/>
  <c r="H80" i="6"/>
  <c r="N157" i="6"/>
  <c r="L157" i="6"/>
  <c r="J157" i="6"/>
  <c r="H157" i="6"/>
  <c r="N153" i="6"/>
  <c r="L153" i="6"/>
  <c r="J153" i="6"/>
  <c r="H153" i="6"/>
  <c r="N147" i="6"/>
  <c r="L147" i="6"/>
  <c r="J147" i="6"/>
  <c r="H147" i="6"/>
  <c r="N143" i="6"/>
  <c r="V147" i="6"/>
  <c r="U147" i="6"/>
  <c r="L143" i="6"/>
  <c r="T147" i="6"/>
  <c r="J143" i="6"/>
  <c r="H143" i="6"/>
  <c r="H163" i="6"/>
  <c r="C20" i="7"/>
  <c r="F155" i="5"/>
  <c r="J37" i="7"/>
  <c r="N74" i="6"/>
  <c r="L74" i="6"/>
  <c r="J74" i="6"/>
  <c r="H74" i="6"/>
  <c r="N70" i="6"/>
  <c r="L70" i="6"/>
  <c r="J70" i="6"/>
  <c r="H70" i="6"/>
  <c r="N66" i="6"/>
  <c r="L66" i="6"/>
  <c r="J66" i="6"/>
  <c r="H66" i="6"/>
  <c r="N62" i="6"/>
  <c r="L62" i="6"/>
  <c r="J62" i="6"/>
  <c r="H62" i="6"/>
  <c r="N58" i="6"/>
  <c r="L58" i="6"/>
  <c r="G34" i="43"/>
  <c r="J58" i="6"/>
  <c r="H58" i="6"/>
  <c r="K80" i="5"/>
  <c r="J38" i="7"/>
  <c r="J71" i="7"/>
  <c r="J72" i="7"/>
  <c r="J73" i="7"/>
  <c r="J74" i="7"/>
  <c r="K34" i="7"/>
  <c r="J34" i="7"/>
  <c r="K33" i="7"/>
  <c r="J33" i="7"/>
  <c r="K32" i="7"/>
  <c r="J32" i="7"/>
  <c r="K31" i="7"/>
  <c r="J31" i="7"/>
  <c r="K30" i="7"/>
  <c r="J30" i="7"/>
  <c r="R146" i="6"/>
  <c r="R169" i="6"/>
  <c r="N52" i="6"/>
  <c r="L52" i="6"/>
  <c r="J52" i="6"/>
  <c r="H52" i="6"/>
  <c r="N48" i="6"/>
  <c r="L48" i="6"/>
  <c r="J48" i="6"/>
  <c r="H48" i="6"/>
  <c r="N44" i="6"/>
  <c r="L44" i="6"/>
  <c r="J44" i="6"/>
  <c r="H44" i="6"/>
  <c r="N40" i="6"/>
  <c r="L40" i="6"/>
  <c r="J40" i="6"/>
  <c r="H40" i="6"/>
  <c r="N36" i="6"/>
  <c r="L36" i="6"/>
  <c r="J36" i="6"/>
  <c r="H36" i="6"/>
  <c r="K128" i="5"/>
  <c r="K124" i="5"/>
  <c r="K96" i="5"/>
  <c r="K84" i="5"/>
  <c r="K48" i="5"/>
  <c r="K44" i="5"/>
  <c r="K40" i="5"/>
  <c r="K36" i="5"/>
  <c r="K32" i="5"/>
  <c r="C34" i="43"/>
  <c r="H34" i="43"/>
  <c r="B29" i="43"/>
  <c r="B27" i="43"/>
  <c r="B25" i="43"/>
  <c r="B23" i="43"/>
  <c r="J39" i="7"/>
  <c r="J36" i="7"/>
  <c r="J35" i="7"/>
  <c r="K120" i="5"/>
  <c r="K116" i="5"/>
  <c r="K112" i="5"/>
  <c r="K108" i="5"/>
  <c r="K104" i="5"/>
  <c r="K100" i="5"/>
  <c r="K92" i="5"/>
  <c r="K88" i="5"/>
  <c r="K76" i="5"/>
  <c r="K70" i="5"/>
  <c r="K66" i="5"/>
  <c r="K62" i="5"/>
  <c r="K58" i="5"/>
  <c r="K54" i="5"/>
  <c r="K29" i="7"/>
  <c r="J29" i="7"/>
  <c r="N30" i="6"/>
  <c r="L30" i="6"/>
  <c r="J30" i="6"/>
  <c r="H30" i="6"/>
  <c r="N26" i="6"/>
  <c r="V116" i="6"/>
  <c r="L26" i="6"/>
  <c r="T116" i="6"/>
  <c r="J26" i="6"/>
  <c r="H26" i="6"/>
  <c r="K27" i="5"/>
  <c r="K23" i="5"/>
  <c r="J6" i="5"/>
  <c r="J208" i="6"/>
  <c r="L208" i="6"/>
  <c r="H208" i="6"/>
  <c r="N208" i="6"/>
  <c r="I16" i="6"/>
  <c r="C16" i="6"/>
  <c r="G15" i="6"/>
  <c r="C17" i="7"/>
  <c r="G14" i="6"/>
  <c r="C16" i="7"/>
  <c r="G6" i="6"/>
  <c r="C14" i="7"/>
  <c r="M6" i="6"/>
  <c r="H35" i="43"/>
  <c r="C21" i="7"/>
  <c r="K154" i="5"/>
  <c r="C24" i="7"/>
  <c r="N164" i="6"/>
  <c r="P164" i="6"/>
  <c r="C19" i="7"/>
</calcChain>
</file>

<file path=xl/sharedStrings.xml><?xml version="1.0" encoding="utf-8"?>
<sst xmlns="http://schemas.openxmlformats.org/spreadsheetml/2006/main" count="1167" uniqueCount="346">
  <si>
    <t/>
  </si>
  <si>
    <t>Amount</t>
  </si>
  <si>
    <t>Unit Price</t>
  </si>
  <si>
    <t>Quantity</t>
  </si>
  <si>
    <t>Description of Goods</t>
  </si>
  <si>
    <t>Marks &amp; Nos</t>
  </si>
  <si>
    <t>To</t>
  </si>
  <si>
    <t>Per</t>
  </si>
  <si>
    <t>Sailing on or about</t>
  </si>
  <si>
    <t>Shipped by</t>
  </si>
  <si>
    <t>For account and risk of</t>
  </si>
  <si>
    <t>INVOICE of</t>
  </si>
  <si>
    <t>Date:</t>
  </si>
  <si>
    <t>NO.</t>
  </si>
  <si>
    <t>DANNY &amp; HUDSON INC.</t>
  </si>
  <si>
    <t>NO.12,5th ROAD, TAICHUNG INDUSTRIAL PARK,TAICHUNG 407,TAIWAN,R.O.C.TEL:04-2358-5880</t>
  </si>
  <si>
    <t xml:space="preserve"> </t>
  </si>
  <si>
    <t>STATIONERY</t>
  </si>
  <si>
    <t>PLUS CORPORATION</t>
  </si>
  <si>
    <t>TOKYO, JAPAN</t>
  </si>
  <si>
    <t>PLUS</t>
  </si>
  <si>
    <t>ITEM NO.</t>
  </si>
  <si>
    <t>===============</t>
  </si>
  <si>
    <t>PCS</t>
  </si>
  <si>
    <t>USD</t>
  </si>
  <si>
    <t>vvvvvv</t>
  </si>
  <si>
    <t>COUNTRY OF ORIGIN:CHINA</t>
  </si>
  <si>
    <t>" ALL PRODUCTS PURCHASED FROM FACTORY SHALL REMAIN</t>
  </si>
  <si>
    <t xml:space="preserve">  THE FACTORY'S ENTITLEMENT UNLESS THE PRODUCTS ARE</t>
  </si>
  <si>
    <t xml:space="preserve">  FULLY PAID "</t>
  </si>
  <si>
    <t>.......................</t>
  </si>
  <si>
    <t>Description</t>
  </si>
  <si>
    <t>Packing No</t>
  </si>
  <si>
    <t>From</t>
  </si>
  <si>
    <t>PACKING LIST OF</t>
  </si>
  <si>
    <t>KGS</t>
  </si>
  <si>
    <t>CUF</t>
  </si>
  <si>
    <t>CTNS</t>
  </si>
  <si>
    <t>MARKS &amp; NOS.:</t>
  </si>
  <si>
    <t>----------------------------------</t>
    <phoneticPr fontId="3" type="noConversion"/>
  </si>
  <si>
    <t>12F TORANOMON TOWER'S OFFICE 1-28, TORANOMON 4-CHROME, MINATO-KU, TOKYO _x000D_105-0001 JAPAN. TEL:03-5425-1708 FAX:03-5425-6925</t>
    <phoneticPr fontId="3" type="noConversion"/>
  </si>
  <si>
    <t>--------------------------------------------------</t>
    <phoneticPr fontId="3" type="noConversion"/>
  </si>
  <si>
    <t>12F TORANOMON TOWER'S OFFICE 1-28, TORANOMON 4-CHROME, MINATO-KU, 
TOKYO 105-0001 JAPAN.  TEL:03-5425-1708  FAX:03-5425-6925</t>
    <phoneticPr fontId="3" type="noConversion"/>
  </si>
  <si>
    <t>vvvvvvv</t>
    <phoneticPr fontId="3" type="noConversion"/>
  </si>
  <si>
    <t>vvvvvvvvvvv</t>
    <phoneticPr fontId="3" type="noConversion"/>
  </si>
  <si>
    <t>vvvvvvvvvv</t>
    <phoneticPr fontId="3" type="noConversion"/>
  </si>
  <si>
    <t>CBM</t>
    <phoneticPr fontId="3" type="noConversion"/>
  </si>
  <si>
    <t>BAG</t>
    <phoneticPr fontId="3" type="noConversion"/>
  </si>
  <si>
    <t>PCS</t>
    <phoneticPr fontId="3" type="noConversion"/>
  </si>
  <si>
    <t>KGS</t>
    <phoneticPr fontId="3" type="noConversion"/>
  </si>
  <si>
    <t>SET</t>
    <phoneticPr fontId="3" type="noConversion"/>
  </si>
  <si>
    <t>GUANGDONG YIFENG STATIONERY CO., LTD</t>
    <phoneticPr fontId="3" type="noConversion"/>
  </si>
  <si>
    <t>Commercial Invoice</t>
    <phoneticPr fontId="3" type="noConversion"/>
  </si>
  <si>
    <t>From</t>
    <phoneticPr fontId="3" type="noConversion"/>
  </si>
  <si>
    <t xml:space="preserve"> FOB HONG KONG</t>
  </si>
  <si>
    <t>PACKING LIST</t>
    <phoneticPr fontId="3" type="noConversion"/>
  </si>
  <si>
    <t>For account and risk of</t>
    <phoneticPr fontId="3" type="noConversion"/>
  </si>
  <si>
    <t>Per S.S.</t>
    <phoneticPr fontId="3" type="noConversion"/>
  </si>
  <si>
    <t>Net Weight</t>
    <phoneticPr fontId="3" type="noConversion"/>
  </si>
  <si>
    <t>Gross Weight</t>
    <phoneticPr fontId="3" type="noConversion"/>
  </si>
  <si>
    <t>Measurement</t>
    <phoneticPr fontId="3" type="noConversion"/>
  </si>
  <si>
    <t>vvvvvvvv</t>
  </si>
  <si>
    <t>vvvvvvvv</t>
    <phoneticPr fontId="3" type="noConversion"/>
  </si>
  <si>
    <t>vvvvv</t>
    <phoneticPr fontId="3" type="noConversion"/>
  </si>
  <si>
    <t>DANNY AND HUDSON INC</t>
    <phoneticPr fontId="3" type="noConversion"/>
  </si>
  <si>
    <t xml:space="preserve">NO. 12, ROAD 5TH TAICHUNG INDUSTRIAL PARK, TAICHUNG, TAIWAN R.O.C. </t>
    <phoneticPr fontId="3" type="noConversion"/>
  </si>
  <si>
    <t>TO:</t>
    <phoneticPr fontId="3" type="noConversion"/>
  </si>
  <si>
    <t>PLUS CORPORATION.</t>
    <phoneticPr fontId="3" type="noConversion"/>
  </si>
  <si>
    <t>DATE:</t>
  </si>
  <si>
    <t>ATTN:</t>
    <phoneticPr fontId="3" type="noConversion"/>
  </si>
  <si>
    <t>MR. TAMURA</t>
    <phoneticPr fontId="3" type="noConversion"/>
  </si>
  <si>
    <t>FROM:</t>
  </si>
  <si>
    <t xml:space="preserve">FAX:  </t>
    <phoneticPr fontId="3" type="noConversion"/>
  </si>
  <si>
    <t>+81-3-5425-6925</t>
    <phoneticPr fontId="3" type="noConversion"/>
  </si>
  <si>
    <t>SHIPPING ADVICE</t>
    <phoneticPr fontId="3" type="noConversion"/>
  </si>
  <si>
    <t>P/O NO:</t>
    <phoneticPr fontId="3" type="noConversion"/>
  </si>
  <si>
    <t>INVOICE:</t>
    <phoneticPr fontId="3" type="noConversion"/>
  </si>
  <si>
    <t>VESSEL NAME:</t>
    <phoneticPr fontId="3" type="noConversion"/>
  </si>
  <si>
    <t>ETD SHEKOU:</t>
    <phoneticPr fontId="3" type="noConversion"/>
  </si>
  <si>
    <t>ETA TOKYO:</t>
    <phoneticPr fontId="3" type="noConversion"/>
  </si>
  <si>
    <t xml:space="preserve">QUANTITY: </t>
    <phoneticPr fontId="3" type="noConversion"/>
  </si>
  <si>
    <t>TOTAL CTN:</t>
    <phoneticPr fontId="3" type="noConversion"/>
  </si>
  <si>
    <t>TOTAL AMT:</t>
    <phoneticPr fontId="3" type="noConversion"/>
  </si>
  <si>
    <t>SPC.</t>
    <phoneticPr fontId="3" type="noConversion"/>
  </si>
  <si>
    <t>CONTAINER NO.</t>
    <phoneticPr fontId="3" type="noConversion"/>
  </si>
  <si>
    <t>ORDER NO.</t>
    <phoneticPr fontId="3" type="noConversion"/>
  </si>
  <si>
    <t>ITEM NO.</t>
    <phoneticPr fontId="3" type="noConversion"/>
  </si>
  <si>
    <t>QUANTITY</t>
    <phoneticPr fontId="3" type="noConversion"/>
  </si>
  <si>
    <t xml:space="preserve">      DESCRIPTION</t>
    <phoneticPr fontId="3" type="noConversion"/>
  </si>
  <si>
    <t>X</t>
    <phoneticPr fontId="3" type="noConversion"/>
  </si>
  <si>
    <t>CTN</t>
    <phoneticPr fontId="3" type="noConversion"/>
  </si>
  <si>
    <t>87-002</t>
    <phoneticPr fontId="3" type="noConversion"/>
  </si>
  <si>
    <t>52-611</t>
    <phoneticPr fontId="3" type="noConversion"/>
  </si>
  <si>
    <t>88-094</t>
    <phoneticPr fontId="3" type="noConversion"/>
  </si>
  <si>
    <t>88-105</t>
    <phoneticPr fontId="3" type="noConversion"/>
  </si>
  <si>
    <t>88-127</t>
    <phoneticPr fontId="3" type="noConversion"/>
  </si>
  <si>
    <t>88-128</t>
    <phoneticPr fontId="3" type="noConversion"/>
  </si>
  <si>
    <t>88-401</t>
    <phoneticPr fontId="3" type="noConversion"/>
  </si>
  <si>
    <t>89-804</t>
    <phoneticPr fontId="3" type="noConversion"/>
  </si>
  <si>
    <t>89-813</t>
    <phoneticPr fontId="3" type="noConversion"/>
  </si>
  <si>
    <t>CUF</t>
    <phoneticPr fontId="3" type="noConversion"/>
  </si>
  <si>
    <t>1 SET</t>
    <phoneticPr fontId="3" type="noConversion"/>
  </si>
  <si>
    <t>PACKAGING MATERIALS</t>
    <phoneticPr fontId="3" type="noConversion"/>
  </si>
  <si>
    <t>OUTER CARTON</t>
  </si>
  <si>
    <t>INNER BOX</t>
    <phoneticPr fontId="3" type="noConversion"/>
  </si>
  <si>
    <t>OUTER CARTON</t>
    <phoneticPr fontId="3" type="noConversion"/>
  </si>
  <si>
    <t>79-712</t>
    <phoneticPr fontId="3" type="noConversion"/>
  </si>
  <si>
    <t>89-451</t>
    <phoneticPr fontId="3" type="noConversion"/>
  </si>
  <si>
    <t>89-804</t>
  </si>
  <si>
    <t>88-105</t>
  </si>
  <si>
    <t>88-127</t>
  </si>
  <si>
    <t>52-611</t>
  </si>
  <si>
    <t>INNER BOX</t>
  </si>
  <si>
    <t>SHEKOU, CHINA</t>
    <phoneticPr fontId="11" type="noConversion"/>
  </si>
  <si>
    <t>vvvvvvvv</t>
    <phoneticPr fontId="11" type="noConversion"/>
  </si>
  <si>
    <t>vvvvv</t>
    <phoneticPr fontId="11" type="noConversion"/>
  </si>
  <si>
    <r>
      <rPr>
        <sz val="12"/>
        <rFont val="新細明體"/>
        <family val="1"/>
        <charset val="136"/>
      </rPr>
      <t>單</t>
    </r>
    <r>
      <rPr>
        <sz val="12"/>
        <rFont val="Arial Narrow"/>
        <family val="2"/>
      </rPr>
      <t>KGS</t>
    </r>
    <phoneticPr fontId="3" type="noConversion"/>
  </si>
  <si>
    <t>G.W. KGS</t>
    <phoneticPr fontId="3" type="noConversion"/>
  </si>
  <si>
    <t>F.O.C.</t>
    <phoneticPr fontId="3" type="noConversion"/>
  </si>
  <si>
    <t>40'HQ</t>
    <phoneticPr fontId="3" type="noConversion"/>
  </si>
  <si>
    <t>1</t>
    <phoneticPr fontId="3" type="noConversion"/>
  </si>
  <si>
    <t>4</t>
    <phoneticPr fontId="3" type="noConversion"/>
  </si>
  <si>
    <t xml:space="preserve">COLOR: GREEN </t>
    <phoneticPr fontId="3" type="noConversion"/>
  </si>
  <si>
    <t>BAG</t>
    <phoneticPr fontId="11" type="noConversion"/>
  </si>
  <si>
    <t>POCKET ENVELOPE (E)</t>
    <phoneticPr fontId="3" type="noConversion"/>
  </si>
  <si>
    <t>GLOSSY PP COVER</t>
    <phoneticPr fontId="3" type="noConversion"/>
  </si>
  <si>
    <t>A3 FOLDING CLIPBOARD</t>
    <phoneticPr fontId="3" type="noConversion"/>
  </si>
  <si>
    <t>USD</t>
    <phoneticPr fontId="3" type="noConversion"/>
  </si>
  <si>
    <t>BAG</t>
  </si>
  <si>
    <t xml:space="preserve">COLOR: ASSORTED </t>
  </si>
  <si>
    <t>52611(590-767)</t>
    <phoneticPr fontId="3" type="noConversion"/>
  </si>
  <si>
    <t>COLOR: CLEAR(CR101)</t>
    <phoneticPr fontId="3" type="noConversion"/>
  </si>
  <si>
    <t xml:space="preserve">88-104(FL-170HO-10) </t>
    <phoneticPr fontId="3" type="noConversion"/>
  </si>
  <si>
    <t>CLOSSY PP COVER</t>
    <phoneticPr fontId="3" type="noConversion"/>
  </si>
  <si>
    <t>88-105(FL-170HO-50)</t>
    <phoneticPr fontId="3" type="noConversion"/>
  </si>
  <si>
    <t>88-107(FL-147HO)(E310)</t>
    <phoneticPr fontId="3" type="noConversion"/>
  </si>
  <si>
    <t xml:space="preserve">88-127(E310) </t>
    <phoneticPr fontId="3" type="noConversion"/>
  </si>
  <si>
    <t xml:space="preserve">CLEAR HOLDER </t>
  </si>
  <si>
    <t xml:space="preserve">88-128(E310) </t>
    <phoneticPr fontId="3" type="noConversion"/>
  </si>
  <si>
    <t>88-574(FL-121CH)</t>
    <phoneticPr fontId="3" type="noConversion"/>
  </si>
  <si>
    <t xml:space="preserve">89-801(FL-165HO-10) </t>
    <phoneticPr fontId="3" type="noConversion"/>
  </si>
  <si>
    <t>COLOR: DEEP BLUE(BE519)</t>
    <phoneticPr fontId="3" type="noConversion"/>
  </si>
  <si>
    <t xml:space="preserve">89-802(FL-165HO-10) </t>
    <phoneticPr fontId="3" type="noConversion"/>
  </si>
  <si>
    <t>COLOR: DEEP GREEN(GN519)</t>
    <phoneticPr fontId="3" type="noConversion"/>
  </si>
  <si>
    <t xml:space="preserve">89-803(FL-165HO-10) </t>
    <phoneticPr fontId="3" type="noConversion"/>
  </si>
  <si>
    <t>COLOR: DEEP YELLOW(YW519)</t>
    <phoneticPr fontId="3" type="noConversion"/>
  </si>
  <si>
    <t xml:space="preserve">89-804(FL-165HO-10) </t>
    <phoneticPr fontId="3" type="noConversion"/>
  </si>
  <si>
    <t>COLOR: DEEP PINK(RD519)</t>
    <phoneticPr fontId="3" type="noConversion"/>
  </si>
  <si>
    <t xml:space="preserve">89-812(FL-165HO-100) </t>
    <phoneticPr fontId="3" type="noConversion"/>
  </si>
  <si>
    <t>89-813(FL-165HO-100)</t>
    <phoneticPr fontId="3" type="noConversion"/>
  </si>
  <si>
    <t xml:space="preserve">89-814(FL-165HO-100) </t>
    <phoneticPr fontId="3" type="noConversion"/>
  </si>
  <si>
    <t xml:space="preserve">89-811(FL-165HO-100) </t>
    <phoneticPr fontId="3" type="noConversion"/>
  </si>
  <si>
    <t>83-151(FL-501CP)</t>
    <phoneticPr fontId="3" type="noConversion"/>
  </si>
  <si>
    <t>A3 FOLDING CLIPBOARD</t>
  </si>
  <si>
    <t>SI</t>
    <phoneticPr fontId="3" type="noConversion"/>
  </si>
  <si>
    <t>CTNS.</t>
    <phoneticPr fontId="3" type="noConversion"/>
  </si>
  <si>
    <t>G.W.</t>
    <phoneticPr fontId="3" type="noConversion"/>
  </si>
  <si>
    <t>CUFT</t>
    <phoneticPr fontId="3" type="noConversion"/>
  </si>
  <si>
    <t>SI</t>
  </si>
  <si>
    <t>CTNS.</t>
  </si>
  <si>
    <t>G.W.</t>
  </si>
  <si>
    <t>CBM</t>
  </si>
  <si>
    <t>TOTAL</t>
  </si>
  <si>
    <t xml:space="preserve">COLOR: BLACK </t>
    <phoneticPr fontId="3" type="noConversion"/>
  </si>
  <si>
    <t xml:space="preserve">CLIP BOARD + STRAP </t>
    <phoneticPr fontId="3" type="noConversion"/>
  </si>
  <si>
    <t>GLOSSY PP COVER</t>
  </si>
  <si>
    <t>GLOSSY  PP COVER</t>
    <phoneticPr fontId="3" type="noConversion"/>
  </si>
  <si>
    <t xml:space="preserve">A3 FOLDING CLIPBOARD </t>
    <phoneticPr fontId="3" type="noConversion"/>
  </si>
  <si>
    <t xml:space="preserve">83191 </t>
    <phoneticPr fontId="3" type="noConversion"/>
  </si>
  <si>
    <t>83-154(FL-501CP)</t>
    <phoneticPr fontId="3" type="noConversion"/>
  </si>
  <si>
    <t>COLOR: NAVY(2965C)</t>
    <phoneticPr fontId="3" type="noConversion"/>
  </si>
  <si>
    <t>91460(FL-102MB)</t>
  </si>
  <si>
    <t>COLOR: DARK GRAY</t>
  </si>
  <si>
    <t>COLOR: GREEN</t>
    <phoneticPr fontId="3" type="noConversion"/>
  </si>
  <si>
    <t>4189-4218</t>
    <phoneticPr fontId="3" type="noConversion"/>
  </si>
  <si>
    <t>4119-4188</t>
    <phoneticPr fontId="3" type="noConversion"/>
  </si>
  <si>
    <t>98-290</t>
    <phoneticPr fontId="3" type="noConversion"/>
  </si>
  <si>
    <t>PP FLAT FILE A4-S</t>
    <phoneticPr fontId="3" type="noConversion"/>
  </si>
  <si>
    <t>98-291</t>
    <phoneticPr fontId="3" type="noConversion"/>
  </si>
  <si>
    <t>98-292</t>
    <phoneticPr fontId="3" type="noConversion"/>
  </si>
  <si>
    <t>98-294</t>
    <phoneticPr fontId="3" type="noConversion"/>
  </si>
  <si>
    <t>98-296</t>
    <phoneticPr fontId="3" type="noConversion"/>
  </si>
  <si>
    <t>98-297</t>
    <phoneticPr fontId="3" type="noConversion"/>
  </si>
  <si>
    <t>PP FLAT FILE A4-E</t>
    <phoneticPr fontId="3" type="noConversion"/>
  </si>
  <si>
    <t>98-351</t>
    <phoneticPr fontId="3" type="noConversion"/>
  </si>
  <si>
    <t>98-352</t>
    <phoneticPr fontId="3" type="noConversion"/>
  </si>
  <si>
    <t>98-354</t>
    <phoneticPr fontId="3" type="noConversion"/>
  </si>
  <si>
    <t>98-355</t>
    <phoneticPr fontId="3" type="noConversion"/>
  </si>
  <si>
    <t>98-356</t>
    <phoneticPr fontId="3" type="noConversion"/>
  </si>
  <si>
    <t>98-291(No.121P A4-S) RB</t>
    <phoneticPr fontId="3" type="noConversion"/>
  </si>
  <si>
    <t>COLOR: ROYAL BLUE</t>
    <phoneticPr fontId="3" type="noConversion"/>
  </si>
  <si>
    <t>COLOR: VIOLET</t>
    <phoneticPr fontId="3" type="noConversion"/>
  </si>
  <si>
    <t>COLOR: LEAF GREEN</t>
    <phoneticPr fontId="3" type="noConversion"/>
  </si>
  <si>
    <t>COLOR: BLUE</t>
    <phoneticPr fontId="3" type="noConversion"/>
  </si>
  <si>
    <t>98-297(No.121P A4-S) YW</t>
    <phoneticPr fontId="3" type="noConversion"/>
  </si>
  <si>
    <t>COLOR: YELLOW</t>
    <phoneticPr fontId="3" type="noConversion"/>
  </si>
  <si>
    <t>ORDER NO. 20211210YA</t>
    <phoneticPr fontId="3" type="noConversion"/>
  </si>
  <si>
    <t>98-351(No.122P A4-E) RB</t>
    <phoneticPr fontId="3" type="noConversion"/>
  </si>
  <si>
    <t>98-352(No.122P A4-E) VT</t>
    <phoneticPr fontId="3" type="noConversion"/>
  </si>
  <si>
    <t>98-354(No.122P A4-E) LG</t>
    <phoneticPr fontId="3" type="noConversion"/>
  </si>
  <si>
    <t>98-355(No.122P A4-E) BE</t>
    <phoneticPr fontId="3" type="noConversion"/>
  </si>
  <si>
    <t>98-356(No.122P A4-E) GN</t>
    <phoneticPr fontId="3" type="noConversion"/>
  </si>
  <si>
    <t>20211210YA</t>
    <phoneticPr fontId="3" type="noConversion"/>
  </si>
  <si>
    <t>FORM RCEP</t>
    <phoneticPr fontId="3" type="noConversion"/>
  </si>
  <si>
    <t>HAI LU GONG LU YUE JIN NAN CE, GONG PING ZHEN,</t>
    <phoneticPr fontId="26" type="noConversion"/>
  </si>
  <si>
    <t>HAIFENG, GUANGDONG, CHINA.</t>
    <phoneticPr fontId="26" type="noConversion"/>
  </si>
  <si>
    <t xml:space="preserve">12F TORANOMON TOWER'S OFFICE 1-28, </t>
    <phoneticPr fontId="3" type="noConversion"/>
  </si>
  <si>
    <t xml:space="preserve">TORANOMON 4-CHROME, MINATO-KU, </t>
  </si>
  <si>
    <t xml:space="preserve">TOKYO 105-0001 JAPAN.  </t>
    <phoneticPr fontId="3" type="noConversion"/>
  </si>
  <si>
    <t>TEL:03-5425-1708  FAX:03-5425-6925</t>
  </si>
  <si>
    <t>Preferential Treatment:</t>
    <phoneticPr fontId="3" type="noConversion"/>
  </si>
  <si>
    <r>
      <t xml:space="preserve"> </t>
    </r>
    <r>
      <rPr>
        <sz val="11"/>
        <color indexed="8"/>
        <rFont val="Segoe UI Symbol"/>
        <family val="2"/>
      </rPr>
      <t>□</t>
    </r>
    <r>
      <rPr>
        <sz val="11"/>
        <color indexed="8"/>
        <rFont val="Arial"/>
        <family val="2"/>
      </rPr>
      <t xml:space="preserve"> Given</t>
    </r>
    <phoneticPr fontId="3" type="noConversion"/>
  </si>
  <si>
    <r>
      <t xml:space="preserve"> </t>
    </r>
    <r>
      <rPr>
        <sz val="12"/>
        <rFont val="Segoe UI Symbol"/>
        <family val="2"/>
      </rPr>
      <t>□</t>
    </r>
    <r>
      <rPr>
        <sz val="12"/>
        <rFont val="Arial"/>
        <family val="2"/>
      </rPr>
      <t xml:space="preserve"> Not Given</t>
    </r>
    <phoneticPr fontId="3" type="noConversion"/>
  </si>
  <si>
    <t>************************************************************</t>
    <phoneticPr fontId="26" type="noConversion"/>
  </si>
  <si>
    <t>14 Remarks</t>
    <phoneticPr fontId="3" type="noConversion"/>
  </si>
  <si>
    <t>16 Certification</t>
    <phoneticPr fontId="3" type="noConversion"/>
  </si>
  <si>
    <t>15 Declaration by the exporter or producer</t>
    <phoneticPr fontId="3" type="noConversion"/>
  </si>
  <si>
    <r>
      <t xml:space="preserve"> </t>
    </r>
    <r>
      <rPr>
        <sz val="11"/>
        <color indexed="8"/>
        <rFont val="Segoe UI Symbol"/>
        <family val="2"/>
      </rPr>
      <t>□</t>
    </r>
    <r>
      <rPr>
        <sz val="11"/>
        <color indexed="8"/>
        <rFont val="Arial"/>
        <family val="2"/>
      </rPr>
      <t xml:space="preserve"> Back-to-back Certficate of Origin</t>
    </r>
    <phoneticPr fontId="3" type="noConversion"/>
  </si>
  <si>
    <r>
      <rPr>
        <sz val="11"/>
        <rFont val="Segoe UI Symbol"/>
        <family val="2"/>
      </rPr>
      <t>□</t>
    </r>
    <r>
      <rPr>
        <sz val="11"/>
        <rFont val="Arial"/>
        <family val="2"/>
      </rPr>
      <t xml:space="preserve"> </t>
    </r>
    <r>
      <rPr>
        <sz val="11"/>
        <color indexed="8"/>
        <rFont val="Arial"/>
        <family val="2"/>
      </rPr>
      <t>Third-party invoicing</t>
    </r>
    <phoneticPr fontId="3" type="noConversion"/>
  </si>
  <si>
    <r>
      <t xml:space="preserve"> </t>
    </r>
    <r>
      <rPr>
        <sz val="11"/>
        <color indexed="8"/>
        <rFont val="Segoe UI Symbol"/>
        <family val="2"/>
      </rPr>
      <t>□</t>
    </r>
    <r>
      <rPr>
        <sz val="11"/>
        <color indexed="8"/>
        <rFont val="Arial"/>
        <family val="2"/>
      </rPr>
      <t xml:space="preserve"> ISSUED RETROACTTIVELY</t>
    </r>
    <phoneticPr fontId="3" type="noConversion"/>
  </si>
  <si>
    <r>
      <rPr>
        <sz val="11"/>
        <rFont val="Segoe UI Symbol"/>
        <family val="2"/>
      </rPr>
      <t>■</t>
    </r>
    <r>
      <rPr>
        <sz val="11"/>
        <color indexed="8"/>
        <rFont val="Arial"/>
        <family val="2"/>
      </rPr>
      <t xml:space="preserve"> Third-party invoicing</t>
    </r>
    <phoneticPr fontId="3" type="noConversion"/>
  </si>
  <si>
    <t>ORDER NO. P2201076</t>
    <phoneticPr fontId="3" type="noConversion"/>
  </si>
  <si>
    <t>MOBILE BAG WIDE NV (120mm)</t>
    <phoneticPr fontId="3" type="noConversion"/>
  </si>
  <si>
    <t>653-665</t>
    <phoneticPr fontId="3" type="noConversion"/>
  </si>
  <si>
    <t>5555-5584</t>
    <phoneticPr fontId="3" type="noConversion"/>
  </si>
  <si>
    <t>vvvvvvvvvv</t>
    <phoneticPr fontId="11" type="noConversion"/>
  </si>
  <si>
    <t>vvvv</t>
    <phoneticPr fontId="11" type="noConversion"/>
  </si>
  <si>
    <t>P2201076</t>
    <phoneticPr fontId="11" type="noConversion"/>
  </si>
  <si>
    <r>
      <t xml:space="preserve">5 </t>
    </r>
    <r>
      <rPr>
        <sz val="9"/>
        <color indexed="8"/>
        <rFont val="新細明體"/>
        <family val="1"/>
        <charset val="136"/>
      </rPr>
      <t>日本的進口不使用第</t>
    </r>
    <r>
      <rPr>
        <sz val="9"/>
        <color indexed="8"/>
        <rFont val="Arial"/>
        <family val="2"/>
      </rPr>
      <t>5</t>
    </r>
    <r>
      <rPr>
        <sz val="9"/>
        <color indexed="8"/>
        <rFont val="新細明體"/>
        <family val="1"/>
        <charset val="136"/>
      </rPr>
      <t>欄</t>
    </r>
    <phoneticPr fontId="3" type="noConversion"/>
  </si>
  <si>
    <r>
      <t xml:space="preserve">6
</t>
    </r>
    <r>
      <rPr>
        <sz val="9"/>
        <color indexed="8"/>
        <rFont val="新細明體"/>
        <family val="1"/>
        <charset val="136"/>
      </rPr>
      <t>品項</t>
    </r>
    <phoneticPr fontId="3" type="noConversion"/>
  </si>
  <si>
    <r>
      <t xml:space="preserve">7
</t>
    </r>
    <r>
      <rPr>
        <sz val="9"/>
        <color indexed="8"/>
        <rFont val="新細明體"/>
        <family val="1"/>
        <charset val="136"/>
      </rPr>
      <t>嘜頭</t>
    </r>
    <phoneticPr fontId="3" type="noConversion"/>
  </si>
  <si>
    <r>
      <t xml:space="preserve">8
</t>
    </r>
    <r>
      <rPr>
        <sz val="9"/>
        <color indexed="8"/>
        <rFont val="新細明體"/>
        <family val="1"/>
        <charset val="136"/>
      </rPr>
      <t>包裝的數量及種類、品名</t>
    </r>
    <phoneticPr fontId="3" type="noConversion"/>
  </si>
  <si>
    <r>
      <t xml:space="preserve">9
</t>
    </r>
    <r>
      <rPr>
        <sz val="9"/>
        <color indexed="8"/>
        <rFont val="Arial"/>
        <family val="2"/>
      </rPr>
      <t>HS CODE</t>
    </r>
    <phoneticPr fontId="3" type="noConversion"/>
  </si>
  <si>
    <r>
      <t xml:space="preserve">10
</t>
    </r>
    <r>
      <rPr>
        <sz val="9"/>
        <color indexed="8"/>
        <rFont val="新細明體"/>
        <family val="1"/>
        <charset val="136"/>
      </rPr>
      <t>原產地基準</t>
    </r>
    <phoneticPr fontId="3" type="noConversion"/>
  </si>
  <si>
    <r>
      <t xml:space="preserve">11  
</t>
    </r>
    <r>
      <rPr>
        <sz val="9"/>
        <color indexed="8"/>
        <rFont val="Arial"/>
        <family val="2"/>
      </rPr>
      <t>RCEP</t>
    </r>
    <r>
      <rPr>
        <sz val="9"/>
        <color indexed="8"/>
        <rFont val="新細明體"/>
        <family val="1"/>
        <charset val="136"/>
      </rPr>
      <t>原產國</t>
    </r>
    <phoneticPr fontId="3" type="noConversion"/>
  </si>
  <si>
    <r>
      <t xml:space="preserve">12
</t>
    </r>
    <r>
      <rPr>
        <sz val="9"/>
        <color indexed="8"/>
        <rFont val="新細明體"/>
        <family val="1"/>
        <charset val="136"/>
      </rPr>
      <t>數量</t>
    </r>
    <phoneticPr fontId="3" type="noConversion"/>
  </si>
  <si>
    <r>
      <t xml:space="preserve">13
</t>
    </r>
    <r>
      <rPr>
        <sz val="9"/>
        <color indexed="8"/>
        <rFont val="Arial"/>
        <family val="2"/>
      </rPr>
      <t>INVOICE</t>
    </r>
    <r>
      <rPr>
        <sz val="9"/>
        <color indexed="8"/>
        <rFont val="新細明體"/>
        <family val="1"/>
        <charset val="136"/>
      </rPr>
      <t>號碼</t>
    </r>
    <r>
      <rPr>
        <sz val="9"/>
        <color indexed="8"/>
        <rFont val="Arial"/>
        <family val="2"/>
      </rPr>
      <t>&amp;</t>
    </r>
    <r>
      <rPr>
        <sz val="9"/>
        <color indexed="8"/>
        <rFont val="新細明體"/>
        <family val="1"/>
        <charset val="136"/>
      </rPr>
      <t>日期</t>
    </r>
    <phoneticPr fontId="3" type="noConversion"/>
  </si>
  <si>
    <t>THIRD PARTY OPERATOR:</t>
    <phoneticPr fontId="3" type="noConversion"/>
  </si>
  <si>
    <t>DANNY &amp; HUDSON INC.</t>
    <phoneticPr fontId="3" type="noConversion"/>
  </si>
  <si>
    <t>ADD: NO.12,5th ROAD, TAICHUNG INDUSTRIAL PARK,</t>
    <phoneticPr fontId="3" type="noConversion"/>
  </si>
  <si>
    <t>TAICHUNG 407, TAIWAN,R.O.C.  TEL:04-2358-5880</t>
    <phoneticPr fontId="3" type="noConversion"/>
  </si>
  <si>
    <t>20211210YA</t>
    <phoneticPr fontId="11" type="noConversion"/>
  </si>
  <si>
    <t>" CTC "</t>
    <phoneticPr fontId="36"/>
  </si>
  <si>
    <t>CHINA</t>
    <phoneticPr fontId="3" type="noConversion"/>
  </si>
  <si>
    <t>2022/04/13NOON</t>
    <phoneticPr fontId="3" type="noConversion"/>
  </si>
  <si>
    <r>
      <rPr>
        <sz val="12"/>
        <color indexed="8"/>
        <rFont val="細明體"/>
        <family val="3"/>
        <charset val="136"/>
      </rPr>
      <t>正本的</t>
    </r>
    <r>
      <rPr>
        <sz val="12"/>
        <color indexed="8"/>
        <rFont val="Arial"/>
        <family val="2"/>
      </rPr>
      <t xml:space="preserve">RCEP </t>
    </r>
    <r>
      <rPr>
        <sz val="12"/>
        <color indexed="8"/>
        <rFont val="細明體"/>
        <family val="3"/>
        <charset val="136"/>
      </rPr>
      <t>請直接寄給日本</t>
    </r>
  </si>
  <si>
    <r>
      <t>TO</t>
    </r>
    <r>
      <rPr>
        <sz val="12"/>
        <color indexed="8"/>
        <rFont val="細明體"/>
        <family val="3"/>
        <charset val="136"/>
      </rPr>
      <t>：</t>
    </r>
    <r>
      <rPr>
        <sz val="12"/>
        <color indexed="8"/>
        <rFont val="Arial"/>
        <family val="2"/>
      </rPr>
      <t xml:space="preserve"> PLUS Corporation Stationery Company</t>
    </r>
  </si>
  <si>
    <r>
      <t>ADD</t>
    </r>
    <r>
      <rPr>
        <sz val="12"/>
        <color indexed="8"/>
        <rFont val="細明體"/>
        <family val="3"/>
        <charset val="136"/>
      </rPr>
      <t>：</t>
    </r>
    <r>
      <rPr>
        <sz val="12"/>
        <color indexed="8"/>
        <rFont val="Arial"/>
        <family val="2"/>
      </rPr>
      <t>11F, Toranomon Towers Office, 4-1-28, Toranomon,  Minato-ku ,Tokyo 105-0001, Japan</t>
    </r>
  </si>
  <si>
    <r>
      <t>ZIP</t>
    </r>
    <r>
      <rPr>
        <sz val="12"/>
        <color indexed="8"/>
        <rFont val="細明體"/>
        <family val="3"/>
        <charset val="136"/>
      </rPr>
      <t>：</t>
    </r>
    <r>
      <rPr>
        <sz val="12"/>
        <color indexed="8"/>
        <rFont val="Arial"/>
        <family val="2"/>
      </rPr>
      <t>105-0001</t>
    </r>
  </si>
  <si>
    <r>
      <t>TEL</t>
    </r>
    <r>
      <rPr>
        <sz val="12"/>
        <color indexed="8"/>
        <rFont val="細明體"/>
        <family val="3"/>
        <charset val="136"/>
      </rPr>
      <t>：</t>
    </r>
    <r>
      <rPr>
        <sz val="12"/>
        <color indexed="8"/>
        <rFont val="Arial"/>
        <family val="2"/>
      </rPr>
      <t>+81-3-5860-7028</t>
    </r>
  </si>
  <si>
    <r>
      <t>FAX</t>
    </r>
    <r>
      <rPr>
        <sz val="12"/>
        <color indexed="8"/>
        <rFont val="細明體"/>
        <family val="3"/>
        <charset val="136"/>
      </rPr>
      <t>：</t>
    </r>
    <r>
      <rPr>
        <sz val="12"/>
        <color indexed="8"/>
        <rFont val="Arial"/>
        <family val="2"/>
      </rPr>
      <t xml:space="preserve">+81-3-5860-7041         </t>
    </r>
  </si>
  <si>
    <r>
      <t>ATTN</t>
    </r>
    <r>
      <rPr>
        <sz val="12"/>
        <color indexed="8"/>
        <rFont val="細明體"/>
        <family val="3"/>
        <charset val="136"/>
      </rPr>
      <t>：</t>
    </r>
    <r>
      <rPr>
        <sz val="12"/>
        <color indexed="8"/>
        <rFont val="Arial"/>
        <family val="2"/>
      </rPr>
      <t>Ms. Nozumi</t>
    </r>
  </si>
  <si>
    <t>BAGS</t>
    <phoneticPr fontId="11" type="noConversion"/>
  </si>
  <si>
    <t>POCKET ENVELOPE(E)</t>
  </si>
  <si>
    <t>PDE20211200003-10</t>
    <phoneticPr fontId="3" type="noConversion"/>
  </si>
  <si>
    <t>PDE20211200004-4</t>
    <phoneticPr fontId="3" type="noConversion"/>
  </si>
  <si>
    <t>PDE20220100003-6</t>
    <phoneticPr fontId="3" type="noConversion"/>
  </si>
  <si>
    <t>ORDER NO. P2202067</t>
    <phoneticPr fontId="3" type="noConversion"/>
  </si>
  <si>
    <t>PDE20220200003-1</t>
    <phoneticPr fontId="3" type="noConversion"/>
  </si>
  <si>
    <t>83-151</t>
  </si>
  <si>
    <t>83-154</t>
  </si>
  <si>
    <t>83191</t>
  </si>
  <si>
    <t>88-574</t>
  </si>
  <si>
    <t>91460</t>
  </si>
  <si>
    <t>CLIP BOARD + STRAP</t>
  </si>
  <si>
    <t>MOBILE BAG SLIM NV (120mm)</t>
  </si>
  <si>
    <t>P2202067</t>
    <phoneticPr fontId="11" type="noConversion"/>
  </si>
  <si>
    <t>88-104</t>
  </si>
  <si>
    <t>88-107</t>
  </si>
  <si>
    <t>88-128</t>
  </si>
  <si>
    <t>89-801</t>
  </si>
  <si>
    <t>89-802</t>
  </si>
  <si>
    <t>89-803</t>
  </si>
  <si>
    <t>89-811</t>
  </si>
  <si>
    <t>89-812</t>
  </si>
  <si>
    <t>89-813</t>
  </si>
  <si>
    <t>89-814</t>
  </si>
  <si>
    <t>GLOSSY PP COVER(Z)</t>
  </si>
  <si>
    <t>CLEAR HOLDER</t>
  </si>
  <si>
    <t>( PDE20211200003-10, 1200004-4, 20220100003-6, 0200003-1 )</t>
    <phoneticPr fontId="3" type="noConversion"/>
  </si>
  <si>
    <t>20211210YA, P2201076, P2202067</t>
    <phoneticPr fontId="3" type="noConversion"/>
  </si>
  <si>
    <t>TS YOKOHAMA  V.22013N</t>
    <phoneticPr fontId="3" type="noConversion"/>
  </si>
  <si>
    <t>DG-220504-PLUS</t>
    <phoneticPr fontId="3" type="noConversion"/>
  </si>
  <si>
    <t>4283-4462</t>
    <phoneticPr fontId="3" type="noConversion"/>
  </si>
  <si>
    <t>1-210</t>
    <phoneticPr fontId="3" type="noConversion"/>
  </si>
  <si>
    <t>471-1570</t>
    <phoneticPr fontId="3" type="noConversion"/>
  </si>
  <si>
    <t>1571-2570</t>
    <phoneticPr fontId="3" type="noConversion"/>
  </si>
  <si>
    <t>2571-2720</t>
    <phoneticPr fontId="3" type="noConversion"/>
  </si>
  <si>
    <t>2721-2840</t>
    <phoneticPr fontId="3" type="noConversion"/>
  </si>
  <si>
    <t>2841-2905</t>
    <phoneticPr fontId="3" type="noConversion"/>
  </si>
  <si>
    <t>3972-4021</t>
    <phoneticPr fontId="3" type="noConversion"/>
  </si>
  <si>
    <t>4022-4043</t>
    <phoneticPr fontId="3" type="noConversion"/>
  </si>
  <si>
    <t>4044-4082</t>
    <phoneticPr fontId="3" type="noConversion"/>
  </si>
  <si>
    <t>4083-4118</t>
    <phoneticPr fontId="3" type="noConversion"/>
  </si>
  <si>
    <t>4219-4368</t>
    <phoneticPr fontId="3" type="noConversion"/>
  </si>
  <si>
    <t>4369-4433</t>
    <phoneticPr fontId="3" type="noConversion"/>
  </si>
  <si>
    <t>PCS</t>
    <phoneticPr fontId="11" type="noConversion"/>
  </si>
  <si>
    <t>98-290</t>
  </si>
  <si>
    <t>98-292</t>
  </si>
  <si>
    <t>98-294</t>
  </si>
  <si>
    <t>98-296</t>
  </si>
  <si>
    <t>98-290</t>
    <phoneticPr fontId="11" type="noConversion"/>
  </si>
  <si>
    <t>OUTER CARTON BARCODE STICKER</t>
  </si>
  <si>
    <t>OUTER CARTON BARCODE STICKER</t>
    <phoneticPr fontId="11" type="noConversion"/>
  </si>
  <si>
    <t>79003</t>
    <phoneticPr fontId="11" type="noConversion"/>
  </si>
  <si>
    <t>79004</t>
    <phoneticPr fontId="11" type="noConversion"/>
  </si>
  <si>
    <t>PACKAGING MATERIALS..40'HQ</t>
    <phoneticPr fontId="3" type="noConversion"/>
  </si>
  <si>
    <t>CONTAINER DETAILS..40'HQ X 3</t>
    <phoneticPr fontId="3" type="noConversion"/>
  </si>
  <si>
    <t>SAY TOTAL U.S. DOLLARS  ONE HUNDRED TWENTY THREE THOUSAND</t>
    <phoneticPr fontId="11" type="noConversion"/>
  </si>
  <si>
    <t>EIGHTY FOUR AND CENTS SEVENTY SIX ONLY.</t>
    <phoneticPr fontId="11" type="noConversion"/>
  </si>
  <si>
    <t>970-989</t>
    <phoneticPr fontId="3" type="noConversion"/>
  </si>
  <si>
    <t>3806-3864</t>
    <phoneticPr fontId="3" type="noConversion"/>
  </si>
  <si>
    <t>712-751</t>
    <phoneticPr fontId="3" type="noConversion"/>
  </si>
  <si>
    <t>801-808</t>
    <phoneticPr fontId="3" type="noConversion"/>
  </si>
  <si>
    <t>868-879</t>
    <phoneticPr fontId="3" type="noConversion"/>
  </si>
  <si>
    <t>996-1022</t>
    <phoneticPr fontId="3" type="noConversion"/>
  </si>
  <si>
    <t>1230-1243</t>
    <phoneticPr fontId="3" type="noConversion"/>
  </si>
  <si>
    <t>381-486</t>
    <phoneticPr fontId="3" type="noConversion"/>
  </si>
  <si>
    <t>491-536</t>
    <phoneticPr fontId="3" type="noConversion"/>
  </si>
  <si>
    <t>SAY TOTAL THREE THOUSAND SIX HUNDRED SIXTY THREE (3663) CARTONS ONLY.</t>
    <phoneticPr fontId="11" type="noConversion"/>
  </si>
  <si>
    <t>TOTAL THREE THOUSAND SIX HUNDRED</t>
    <phoneticPr fontId="26" type="noConversion"/>
  </si>
  <si>
    <t>AND SIXTY THREE CARTONS ONLY.</t>
    <phoneticPr fontId="26" type="noConversion"/>
  </si>
  <si>
    <r>
      <t>订舱号</t>
    </r>
    <r>
      <rPr>
        <sz val="12"/>
        <color indexed="8"/>
        <rFont val="Times New Roman"/>
        <family val="1"/>
      </rPr>
      <t>: 721BK2072360-1 / TSL</t>
    </r>
  </si>
  <si>
    <r>
      <t>柜号</t>
    </r>
    <r>
      <rPr>
        <sz val="12"/>
        <color indexed="8"/>
        <rFont val="Times New Roman"/>
        <family val="1"/>
      </rPr>
      <t>:</t>
    </r>
    <r>
      <rPr>
        <sz val="12"/>
        <color indexed="8"/>
        <rFont val="新細明體"/>
        <family val="1"/>
        <charset val="136"/>
      </rPr>
      <t> </t>
    </r>
    <r>
      <rPr>
        <sz val="12"/>
        <color indexed="8"/>
        <rFont val="Times New Roman"/>
        <family val="1"/>
      </rPr>
      <t>TSSU5084499</t>
    </r>
    <r>
      <rPr>
        <sz val="12"/>
        <color indexed="8"/>
        <rFont val="新細明體"/>
        <family val="1"/>
        <charset val="136"/>
      </rPr>
      <t> </t>
    </r>
    <r>
      <rPr>
        <sz val="12"/>
        <color indexed="8"/>
        <rFont val="Times New Roman"/>
        <family val="1"/>
      </rPr>
      <t>/</t>
    </r>
    <r>
      <rPr>
        <sz val="12"/>
        <color indexed="8"/>
        <rFont val="新細明體"/>
        <family val="1"/>
        <charset val="136"/>
      </rPr>
      <t> </t>
    </r>
    <r>
      <rPr>
        <sz val="12"/>
        <color indexed="8"/>
        <rFont val="Times New Roman"/>
        <family val="1"/>
      </rPr>
      <t>40HQ</t>
    </r>
    <r>
      <rPr>
        <sz val="12"/>
        <color indexed="8"/>
        <rFont val="新細明體"/>
        <family val="1"/>
        <charset val="136"/>
      </rPr>
      <t> </t>
    </r>
    <phoneticPr fontId="11" type="noConversion"/>
  </si>
  <si>
    <t>40'HQ CNTR NO.: TSSU5084499</t>
    <phoneticPr fontId="3" type="noConversion"/>
  </si>
  <si>
    <t>TSSU5084499</t>
    <phoneticPr fontId="3" type="noConversion"/>
  </si>
  <si>
    <r>
      <t>封条：</t>
    </r>
    <r>
      <rPr>
        <sz val="12"/>
        <color indexed="8"/>
        <rFont val="Times New Roman"/>
        <family val="1"/>
      </rPr>
      <t>TSP1073540</t>
    </r>
    <phoneticPr fontId="11" type="noConversion"/>
  </si>
  <si>
    <r>
      <rPr>
        <b/>
        <sz val="12"/>
        <rFont val="微軟正黑體"/>
        <family val="2"/>
        <charset val="136"/>
      </rPr>
      <t>封条：</t>
    </r>
    <r>
      <rPr>
        <b/>
        <sz val="12"/>
        <rFont val="Arial Narrow"/>
        <family val="2"/>
      </rPr>
      <t>TSP1073540</t>
    </r>
    <phoneticPr fontId="3" type="noConversion"/>
  </si>
  <si>
    <r>
      <t>柜号</t>
    </r>
    <r>
      <rPr>
        <sz val="12"/>
        <color indexed="8"/>
        <rFont val="新細明體"/>
        <family val="1"/>
        <charset val="136"/>
      </rPr>
      <t>: TSSU5161949 / 40HQ </t>
    </r>
    <phoneticPr fontId="11" type="noConversion"/>
  </si>
  <si>
    <t>40'HQ CNTR NO.: TSSU5161949</t>
    <phoneticPr fontId="3" type="noConversion"/>
  </si>
  <si>
    <r>
      <t>封条：</t>
    </r>
    <r>
      <rPr>
        <sz val="12"/>
        <color indexed="8"/>
        <rFont val="Times New Roman"/>
        <family val="1"/>
      </rPr>
      <t>TSP1061284</t>
    </r>
    <phoneticPr fontId="11" type="noConversion"/>
  </si>
  <si>
    <r>
      <rPr>
        <b/>
        <sz val="12"/>
        <rFont val="微軟正黑體"/>
        <family val="2"/>
        <charset val="136"/>
      </rPr>
      <t>封条：</t>
    </r>
    <r>
      <rPr>
        <b/>
        <sz val="12"/>
        <rFont val="Arial Narrow"/>
        <family val="2"/>
      </rPr>
      <t>TSP1061284</t>
    </r>
    <phoneticPr fontId="3" type="noConversion"/>
  </si>
  <si>
    <t>TSSU5161949</t>
    <phoneticPr fontId="3" type="noConversion"/>
  </si>
  <si>
    <r>
      <t>柜号</t>
    </r>
    <r>
      <rPr>
        <sz val="12"/>
        <color indexed="8"/>
        <rFont val="Times New Roman"/>
        <family val="1"/>
      </rPr>
      <t>:</t>
    </r>
    <r>
      <rPr>
        <sz val="12"/>
        <color indexed="8"/>
        <rFont val="新細明體"/>
        <family val="1"/>
        <charset val="136"/>
      </rPr>
      <t> </t>
    </r>
    <r>
      <rPr>
        <sz val="12"/>
        <color indexed="8"/>
        <rFont val="Times New Roman"/>
        <family val="1"/>
      </rPr>
      <t>TCNU4080294</t>
    </r>
    <r>
      <rPr>
        <sz val="12"/>
        <color indexed="8"/>
        <rFont val="新細明體"/>
        <family val="1"/>
        <charset val="136"/>
      </rPr>
      <t> </t>
    </r>
    <r>
      <rPr>
        <sz val="12"/>
        <color indexed="8"/>
        <rFont val="Times New Roman"/>
        <family val="1"/>
      </rPr>
      <t>/</t>
    </r>
    <r>
      <rPr>
        <sz val="12"/>
        <color indexed="8"/>
        <rFont val="新細明體"/>
        <family val="1"/>
        <charset val="136"/>
      </rPr>
      <t> </t>
    </r>
    <r>
      <rPr>
        <sz val="12"/>
        <color indexed="8"/>
        <rFont val="Times New Roman"/>
        <family val="1"/>
      </rPr>
      <t>40HQ</t>
    </r>
    <r>
      <rPr>
        <sz val="12"/>
        <color indexed="8"/>
        <rFont val="新細明體"/>
        <family val="1"/>
        <charset val="136"/>
      </rPr>
      <t> </t>
    </r>
    <phoneticPr fontId="11" type="noConversion"/>
  </si>
  <si>
    <t>40'HQ CNTR NO.: TCNU4080294</t>
    <phoneticPr fontId="3" type="noConversion"/>
  </si>
  <si>
    <r>
      <t>封条：</t>
    </r>
    <r>
      <rPr>
        <sz val="12"/>
        <color indexed="8"/>
        <rFont val="Times New Roman"/>
        <family val="1"/>
      </rPr>
      <t>TSP0975854</t>
    </r>
    <phoneticPr fontId="11" type="noConversion"/>
  </si>
  <si>
    <r>
      <rPr>
        <b/>
        <sz val="12"/>
        <rFont val="微軟正黑體"/>
        <family val="2"/>
        <charset val="136"/>
      </rPr>
      <t>封条：</t>
    </r>
    <r>
      <rPr>
        <b/>
        <sz val="12"/>
        <rFont val="Arial Narrow"/>
        <family val="2"/>
      </rPr>
      <t>TSP0975854</t>
    </r>
    <phoneticPr fontId="3" type="noConversion"/>
  </si>
  <si>
    <t>TCNU4080294</t>
    <phoneticPr fontId="3" type="noConversion"/>
  </si>
  <si>
    <t>THE MANUFACTURER</t>
    <phoneticPr fontId="3" type="noConversion"/>
  </si>
  <si>
    <t>HAI LU GONG LU YUE JIN NAN CE, GONG PING ZHEN, HAIFENG, GUANGDONG, CHINA.</t>
    <phoneticPr fontId="3" type="noConversion"/>
  </si>
  <si>
    <t>MAY.10, 2022</t>
    <phoneticPr fontId="3" type="noConversion"/>
  </si>
  <si>
    <t>MAY.11, 2022</t>
    <phoneticPr fontId="3" type="noConversion"/>
  </si>
  <si>
    <t>MAY.14, 2022</t>
    <phoneticPr fontId="3" type="noConversion"/>
  </si>
  <si>
    <t>THIRD-PARTY OPERATOR: DANNY AND HUDSON INC.</t>
    <phoneticPr fontId="3" type="noConversion"/>
  </si>
  <si>
    <t>NO.12,5th ROAD, TAICHUNG INDUSTRIAL PARK,TAICHUNG 407,TAIWAN, CHINA.</t>
    <phoneticPr fontId="3" type="noConversion"/>
  </si>
  <si>
    <r>
      <t>PLUS--</t>
    </r>
    <r>
      <rPr>
        <sz val="12"/>
        <color indexed="8"/>
        <rFont val="細明體"/>
        <family val="3"/>
        <charset val="136"/>
      </rPr>
      <t>正本的</t>
    </r>
    <r>
      <rPr>
        <sz val="12"/>
        <color indexed="8"/>
        <rFont val="Calibri"/>
        <family val="2"/>
      </rPr>
      <t xml:space="preserve">RCEP </t>
    </r>
    <r>
      <rPr>
        <sz val="12"/>
        <color indexed="8"/>
        <rFont val="細明體"/>
        <family val="3"/>
        <charset val="136"/>
      </rPr>
      <t>請直接寄給日本</t>
    </r>
    <r>
      <rPr>
        <sz val="12"/>
        <color indexed="8"/>
        <rFont val="Calibri"/>
        <family val="2"/>
      </rPr>
      <t xml:space="preserve">
TO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Calibri"/>
        <family val="2"/>
      </rPr>
      <t xml:space="preserve"> PLUS Corporation Stationery Company
ADD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Calibri"/>
        <family val="2"/>
      </rPr>
      <t>11F, Toranomon Towers Office, 4-1-28, Toranomon,  Minato-ku ,Tokyo 105-0001, Japan
ZIP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Calibri"/>
        <family val="2"/>
      </rPr>
      <t>105-0001
TEL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Calibri"/>
        <family val="2"/>
      </rPr>
      <t>+81-3-5860-7028
FAX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Calibri"/>
        <family val="2"/>
      </rPr>
      <t>+81-3-5860-7041
ATTN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Calibri"/>
        <family val="2"/>
      </rPr>
      <t>Ms. Nozumi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</si>
</sst>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96" formatCode="#,##0.0000_);[Red]\(#,##0.0000\)"/>
    <numFmt numFmtId="197" formatCode="0.00_ "/>
    <numFmt numFmtId="198" formatCode="0.00_);[Red]\(0.00\)"/>
    <numFmt numFmtId="201" formatCode="&quot;@&quot;0"/>
    <numFmt numFmtId="202" formatCode="&quot;@&quot;0.00"/>
    <numFmt numFmtId="205" formatCode="#,##0.00_ "/>
    <numFmt numFmtId="207" formatCode="#,##0_);[Red]\(#,##0\)"/>
    <numFmt numFmtId="208" formatCode="#,##0.00_);[Red]\(#,##0.00\)"/>
    <numFmt numFmtId="209" formatCode="0_);[Red]\(0\)"/>
    <numFmt numFmtId="210" formatCode="0\ &quot;CTNS&quot;"/>
    <numFmt numFmtId="211" formatCode="[$USD]\ #,##0.00"/>
    <numFmt numFmtId="212" formatCode="0_ "/>
    <numFmt numFmtId="213" formatCode="#,##0_ "/>
    <numFmt numFmtId="226" formatCode="d\-mmm\-yyyy"/>
    <numFmt numFmtId="228" formatCode="0&quot;BAGS&quot;"/>
    <numFmt numFmtId="229" formatCode="0&quot;CTNS&quot;"/>
    <numFmt numFmtId="232" formatCode="0.00\ &quot;KGS G.W.&quot;"/>
  </numFmts>
  <fonts count="72">
    <font>
      <sz val="12"/>
      <color theme="1"/>
      <name val="ＭＳ Ｐゴシック"/>
      <family val="1"/>
      <charset val="136"/>
      <scheme val="minor"/>
    </font>
    <font>
      <sz val="12"/>
      <name val="新細明體"/>
      <family val="1"/>
      <charset val="136"/>
    </font>
    <font>
      <sz val="12"/>
      <name val="Arial Narrow"/>
      <family val="2"/>
    </font>
    <font>
      <sz val="9"/>
      <name val="新細明體"/>
      <family val="1"/>
      <charset val="136"/>
    </font>
    <font>
      <i/>
      <sz val="12"/>
      <name val="Arial Narrow"/>
      <family val="2"/>
    </font>
    <font>
      <u/>
      <sz val="12"/>
      <name val="Arial Narrow"/>
      <family val="2"/>
    </font>
    <font>
      <i/>
      <sz val="16"/>
      <name val="Arial Narrow"/>
      <family val="2"/>
    </font>
    <font>
      <sz val="9"/>
      <name val="Arial Narrow"/>
      <family val="2"/>
    </font>
    <font>
      <i/>
      <sz val="18"/>
      <name val="Arial Narrow"/>
      <family val="2"/>
    </font>
    <font>
      <sz val="11"/>
      <name val="Arial Narrow"/>
      <family val="2"/>
    </font>
    <font>
      <sz val="22"/>
      <name val="Arial Narrow"/>
      <family val="2"/>
    </font>
    <font>
      <sz val="9"/>
      <name val="新細明體"/>
      <family val="1"/>
      <charset val="136"/>
    </font>
    <font>
      <sz val="12"/>
      <name val="Times New Roman"/>
      <family val="1"/>
    </font>
    <font>
      <b/>
      <u val="double"/>
      <sz val="12"/>
      <name val="Times New Roman"/>
      <family val="1"/>
    </font>
    <font>
      <u val="double"/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2"/>
      <name val="細明體"/>
      <family val="3"/>
      <charset val="136"/>
    </font>
    <font>
      <b/>
      <sz val="12"/>
      <name val="Arial Narrow"/>
      <family val="2"/>
    </font>
    <font>
      <sz val="12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u/>
      <sz val="10"/>
      <color indexed="30"/>
      <name val="Arial"/>
      <family val="2"/>
    </font>
    <font>
      <sz val="11"/>
      <name val="Arial"/>
      <family val="2"/>
    </font>
    <font>
      <sz val="11"/>
      <color indexed="8"/>
      <name val="Segoe UI Symbol"/>
      <family val="2"/>
    </font>
    <font>
      <sz val="11"/>
      <color indexed="8"/>
      <name val="Arial"/>
      <family val="2"/>
    </font>
    <font>
      <sz val="12"/>
      <name val="Segoe UI Symbol"/>
      <family val="2"/>
    </font>
    <font>
      <sz val="11"/>
      <name val="Segoe UI Symbol"/>
      <family val="2"/>
    </font>
    <font>
      <sz val="9"/>
      <color indexed="8"/>
      <name val="新細明體"/>
      <family val="1"/>
      <charset val="136"/>
    </font>
    <font>
      <sz val="9"/>
      <color indexed="8"/>
      <name val="Arial"/>
      <family val="2"/>
    </font>
    <font>
      <sz val="9"/>
      <name val="新細明體"/>
      <family val="1"/>
      <charset val="136"/>
    </font>
    <font>
      <sz val="6"/>
      <name val="ＭＳ Ｐゴシック"/>
      <family val="2"/>
      <charset val="128"/>
    </font>
    <font>
      <sz val="12"/>
      <color indexed="8"/>
      <name val="Arial"/>
      <family val="2"/>
    </font>
    <font>
      <sz val="12"/>
      <color indexed="8"/>
      <name val="細明體"/>
      <family val="3"/>
      <charset val="136"/>
    </font>
    <font>
      <sz val="10"/>
      <name val="Arial Narrow"/>
      <family val="2"/>
    </font>
    <font>
      <sz val="12"/>
      <color indexed="8"/>
      <name val="新細明體"/>
      <family val="1"/>
      <charset val="136"/>
    </font>
    <font>
      <sz val="12"/>
      <color indexed="8"/>
      <name val="Times New Roman"/>
      <family val="1"/>
    </font>
    <font>
      <b/>
      <sz val="12"/>
      <name val="微軟正黑體"/>
      <family val="2"/>
      <charset val="136"/>
    </font>
    <font>
      <b/>
      <sz val="12"/>
      <name val="Arial Narrow"/>
      <family val="2"/>
    </font>
    <font>
      <b/>
      <sz val="12"/>
      <name val="Arial Narrow"/>
      <family val="2"/>
    </font>
    <font>
      <sz val="12"/>
      <color indexed="8"/>
      <name val="Calibri"/>
      <family val="2"/>
    </font>
    <font>
      <sz val="12"/>
      <color indexed="8"/>
      <name val="新細明體"/>
      <family val="1"/>
      <charset val="136"/>
    </font>
    <font>
      <sz val="12"/>
      <color indexed="8"/>
      <name val="細明體"/>
      <family val="3"/>
      <charset val="136"/>
    </font>
    <font>
      <sz val="12"/>
      <color theme="1"/>
      <name val="ＭＳ Ｐゴシック"/>
      <family val="1"/>
      <charset val="136"/>
      <scheme val="minor"/>
    </font>
    <font>
      <b/>
      <sz val="12"/>
      <color theme="1"/>
      <name val="Times New Roman"/>
      <family val="1"/>
    </font>
    <font>
      <b/>
      <sz val="12"/>
      <color rgb="FFBFBFBF"/>
      <name val="Times New Roman"/>
      <family val="1"/>
    </font>
    <font>
      <sz val="12"/>
      <color rgb="FFFF0000"/>
      <name val="Arial Narrow"/>
      <family val="2"/>
    </font>
    <font>
      <b/>
      <sz val="12"/>
      <color theme="0" tint="-0.34998626667073579"/>
      <name val="Times New Roman"/>
      <family val="1"/>
    </font>
    <font>
      <sz val="12"/>
      <color rgb="FFC00000"/>
      <name val="Arial Narrow"/>
      <family val="2"/>
    </font>
    <font>
      <sz val="12"/>
      <color theme="5" tint="-0.249977111117893"/>
      <name val="Arial Narrow"/>
      <family val="2"/>
    </font>
    <font>
      <i/>
      <sz val="18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i/>
      <sz val="16"/>
      <color theme="0" tint="-0.34998626667073579"/>
      <name val="Arial Narrow"/>
      <family val="2"/>
    </font>
    <font>
      <sz val="12"/>
      <color theme="0" tint="-0.34998626667073579"/>
      <name val="Arial Narrow"/>
      <family val="2"/>
    </font>
    <font>
      <i/>
      <sz val="12"/>
      <color theme="0" tint="-0.34998626667073579"/>
      <name val="Arial Narrow"/>
      <family val="2"/>
    </font>
    <font>
      <b/>
      <sz val="12"/>
      <color rgb="FFC00000"/>
      <name val="Arial Narrow"/>
      <family val="2"/>
    </font>
    <font>
      <b/>
      <sz val="12"/>
      <color theme="0"/>
      <name val="Arial Narrow"/>
      <family val="2"/>
    </font>
    <font>
      <sz val="12"/>
      <color theme="0" tint="-0.499984740745262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2"/>
      <color theme="0"/>
      <name val="Times New Roman"/>
      <family val="1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0"/>
      <name val="Arial Narrow"/>
      <family val="2"/>
    </font>
    <font>
      <b/>
      <sz val="2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0" fontId="1" fillId="0" borderId="0"/>
    <xf numFmtId="0" fontId="1" fillId="0" borderId="0"/>
    <xf numFmtId="0" fontId="4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9" fontId="1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459">
    <xf numFmtId="0" fontId="0" fillId="0" borderId="0" xfId="0">
      <alignment vertical="center"/>
    </xf>
    <xf numFmtId="0" fontId="2" fillId="0" borderId="0" xfId="1" applyFont="1"/>
    <xf numFmtId="196" fontId="2" fillId="0" borderId="0" xfId="1" applyNumberFormat="1" applyFont="1" applyAlignment="1">
      <alignment horizontal="right"/>
    </xf>
    <xf numFmtId="4" fontId="2" fillId="0" borderId="0" xfId="1" applyNumberFormat="1" applyFont="1"/>
    <xf numFmtId="49" fontId="2" fillId="0" borderId="0" xfId="1" applyNumberFormat="1" applyFont="1"/>
    <xf numFmtId="0" fontId="4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8" fillId="0" borderId="0" xfId="1" applyFont="1"/>
    <xf numFmtId="0" fontId="2" fillId="0" borderId="0" xfId="1" applyFont="1" applyAlignment="1">
      <alignment vertical="top"/>
    </xf>
    <xf numFmtId="0" fontId="6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/>
    </xf>
    <xf numFmtId="0" fontId="12" fillId="0" borderId="0" xfId="1" applyFont="1"/>
    <xf numFmtId="0" fontId="14" fillId="0" borderId="0" xfId="1" applyFont="1"/>
    <xf numFmtId="0" fontId="14" fillId="0" borderId="0" xfId="1" applyFont="1" applyAlignment="1">
      <alignment horizontal="center"/>
    </xf>
    <xf numFmtId="209" fontId="14" fillId="0" borderId="0" xfId="1" applyNumberFormat="1" applyFont="1"/>
    <xf numFmtId="209" fontId="14" fillId="0" borderId="0" xfId="1" applyNumberFormat="1" applyFont="1" applyAlignment="1">
      <alignment horizontal="center"/>
    </xf>
    <xf numFmtId="198" fontId="12" fillId="0" borderId="0" xfId="1" applyNumberFormat="1" applyFont="1"/>
    <xf numFmtId="0" fontId="15" fillId="0" borderId="0" xfId="1" applyFont="1"/>
    <xf numFmtId="0" fontId="15" fillId="0" borderId="0" xfId="1" applyFont="1" applyAlignment="1">
      <alignment horizontal="center"/>
    </xf>
    <xf numFmtId="209" fontId="15" fillId="0" borderId="0" xfId="1" applyNumberFormat="1" applyFont="1"/>
    <xf numFmtId="209" fontId="15" fillId="0" borderId="0" xfId="1" applyNumberFormat="1" applyFont="1" applyAlignment="1">
      <alignment horizontal="center"/>
    </xf>
    <xf numFmtId="0" fontId="15" fillId="0" borderId="0" xfId="1" applyFont="1" applyAlignment="1">
      <alignment horizontal="left"/>
    </xf>
    <xf numFmtId="49" fontId="15" fillId="0" borderId="1" xfId="1" applyNumberFormat="1" applyFont="1" applyBorder="1"/>
    <xf numFmtId="49" fontId="15" fillId="0" borderId="2" xfId="1" applyNumberFormat="1" applyFont="1" applyBorder="1"/>
    <xf numFmtId="209" fontId="15" fillId="0" borderId="0" xfId="1" applyNumberFormat="1" applyFont="1" applyAlignment="1">
      <alignment horizontal="right"/>
    </xf>
    <xf numFmtId="198" fontId="12" fillId="0" borderId="2" xfId="1" applyNumberFormat="1" applyFont="1" applyBorder="1"/>
    <xf numFmtId="0" fontId="12" fillId="0" borderId="2" xfId="1" applyFont="1" applyBorder="1"/>
    <xf numFmtId="209" fontId="15" fillId="0" borderId="2" xfId="1" applyNumberFormat="1" applyFont="1" applyBorder="1" applyAlignment="1">
      <alignment horizontal="center"/>
    </xf>
    <xf numFmtId="49" fontId="16" fillId="0" borderId="2" xfId="1" applyNumberFormat="1" applyFont="1" applyBorder="1"/>
    <xf numFmtId="49" fontId="12" fillId="0" borderId="0" xfId="1" applyNumberFormat="1" applyFont="1"/>
    <xf numFmtId="49" fontId="12" fillId="0" borderId="0" xfId="1" applyNumberFormat="1" applyFont="1" applyAlignment="1">
      <alignment horizontal="center"/>
    </xf>
    <xf numFmtId="49" fontId="16" fillId="0" borderId="0" xfId="1" applyNumberFormat="1" applyFont="1"/>
    <xf numFmtId="209" fontId="16" fillId="0" borderId="0" xfId="1" applyNumberFormat="1" applyFont="1"/>
    <xf numFmtId="209" fontId="16" fillId="0" borderId="0" xfId="1" applyNumberFormat="1" applyFont="1" applyAlignment="1">
      <alignment horizontal="center"/>
    </xf>
    <xf numFmtId="209" fontId="12" fillId="0" borderId="0" xfId="1" applyNumberFormat="1" applyFont="1"/>
    <xf numFmtId="49" fontId="15" fillId="0" borderId="0" xfId="1" applyNumberFormat="1" applyFont="1"/>
    <xf numFmtId="209" fontId="12" fillId="0" borderId="0" xfId="1" applyNumberFormat="1" applyFont="1" applyAlignment="1">
      <alignment horizontal="center"/>
    </xf>
    <xf numFmtId="209" fontId="15" fillId="0" borderId="0" xfId="1" applyNumberFormat="1" applyFont="1" applyAlignment="1">
      <alignment horizontal="left"/>
    </xf>
    <xf numFmtId="9" fontId="15" fillId="0" borderId="0" xfId="9" applyFont="1" applyAlignment="1"/>
    <xf numFmtId="207" fontId="15" fillId="0" borderId="0" xfId="2" applyNumberFormat="1" applyFont="1" applyAlignment="1">
      <alignment horizontal="right"/>
    </xf>
    <xf numFmtId="198" fontId="15" fillId="0" borderId="0" xfId="2" applyNumberFormat="1" applyFont="1"/>
    <xf numFmtId="198" fontId="15" fillId="0" borderId="0" xfId="2" applyNumberFormat="1" applyFont="1" applyAlignment="1">
      <alignment horizontal="left"/>
    </xf>
    <xf numFmtId="210" fontId="15" fillId="2" borderId="3" xfId="1" applyNumberFormat="1" applyFont="1" applyFill="1" applyBorder="1" applyAlignment="1">
      <alignment horizontal="center"/>
    </xf>
    <xf numFmtId="211" fontId="49" fillId="0" borderId="3" xfId="1" applyNumberFormat="1" applyFont="1" applyBorder="1" applyAlignment="1">
      <alignment horizontal="center" shrinkToFit="1"/>
    </xf>
    <xf numFmtId="49" fontId="49" fillId="0" borderId="0" xfId="1" applyNumberFormat="1" applyFont="1"/>
    <xf numFmtId="0" fontId="17" fillId="0" borderId="0" xfId="1" applyFont="1"/>
    <xf numFmtId="0" fontId="18" fillId="0" borderId="0" xfId="1" applyFont="1"/>
    <xf numFmtId="49" fontId="18" fillId="0" borderId="0" xfId="1" applyNumberFormat="1" applyFont="1"/>
    <xf numFmtId="209" fontId="18" fillId="0" borderId="0" xfId="1" applyNumberFormat="1" applyFont="1"/>
    <xf numFmtId="209" fontId="19" fillId="0" borderId="0" xfId="1" applyNumberFormat="1" applyFont="1" applyAlignment="1">
      <alignment horizontal="center"/>
    </xf>
    <xf numFmtId="209" fontId="17" fillId="0" borderId="0" xfId="1" applyNumberFormat="1" applyFont="1" applyAlignment="1">
      <alignment horizontal="center"/>
    </xf>
    <xf numFmtId="209" fontId="17" fillId="0" borderId="0" xfId="1" applyNumberFormat="1" applyFont="1"/>
    <xf numFmtId="209" fontId="20" fillId="0" borderId="0" xfId="1" applyNumberFormat="1" applyFont="1" applyAlignment="1">
      <alignment horizontal="center"/>
    </xf>
    <xf numFmtId="209" fontId="20" fillId="0" borderId="0" xfId="1" applyNumberFormat="1" applyFont="1"/>
    <xf numFmtId="198" fontId="17" fillId="0" borderId="0" xfId="1" applyNumberFormat="1" applyFont="1"/>
    <xf numFmtId="0" fontId="20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209" fontId="19" fillId="0" borderId="0" xfId="1" applyNumberFormat="1" applyFont="1"/>
    <xf numFmtId="0" fontId="15" fillId="0" borderId="4" xfId="1" applyFont="1" applyBorder="1" applyAlignment="1">
      <alignment shrinkToFit="1"/>
    </xf>
    <xf numFmtId="0" fontId="21" fillId="0" borderId="4" xfId="1" applyFont="1" applyBorder="1" applyAlignment="1">
      <alignment horizontal="center" shrinkToFit="1"/>
    </xf>
    <xf numFmtId="49" fontId="15" fillId="0" borderId="4" xfId="1" applyNumberFormat="1" applyFont="1" applyBorder="1" applyAlignment="1">
      <alignment horizontal="left" shrinkToFit="1"/>
    </xf>
    <xf numFmtId="0" fontId="17" fillId="0" borderId="0" xfId="1" applyFont="1" applyAlignment="1">
      <alignment shrinkToFit="1"/>
    </xf>
    <xf numFmtId="0" fontId="15" fillId="0" borderId="4" xfId="1" applyFont="1" applyBorder="1"/>
    <xf numFmtId="212" fontId="15" fillId="0" borderId="4" xfId="1" applyNumberFormat="1" applyFont="1" applyBorder="1" applyAlignment="1">
      <alignment horizontal="right" shrinkToFit="1"/>
    </xf>
    <xf numFmtId="0" fontId="15" fillId="0" borderId="4" xfId="1" applyFont="1" applyBorder="1" applyAlignment="1">
      <alignment horizontal="center" shrinkToFit="1"/>
    </xf>
    <xf numFmtId="213" fontId="15" fillId="0" borderId="4" xfId="1" applyNumberFormat="1" applyFont="1" applyBorder="1" applyAlignment="1">
      <alignment shrinkToFit="1"/>
    </xf>
    <xf numFmtId="0" fontId="15" fillId="0" borderId="4" xfId="1" quotePrefix="1" applyFont="1" applyBorder="1" applyAlignment="1">
      <alignment shrinkToFit="1"/>
    </xf>
    <xf numFmtId="0" fontId="49" fillId="0" borderId="4" xfId="1" applyFont="1" applyBorder="1" applyAlignment="1">
      <alignment horizontal="center" shrinkToFit="1"/>
    </xf>
    <xf numFmtId="213" fontId="49" fillId="0" borderId="4" xfId="1" applyNumberFormat="1" applyFont="1" applyBorder="1" applyAlignment="1">
      <alignment shrinkToFit="1"/>
    </xf>
    <xf numFmtId="0" fontId="15" fillId="0" borderId="5" xfId="1" applyFont="1" applyBorder="1"/>
    <xf numFmtId="0" fontId="15" fillId="0" borderId="5" xfId="1" applyFont="1" applyBorder="1" applyAlignment="1">
      <alignment shrinkToFit="1"/>
    </xf>
    <xf numFmtId="49" fontId="15" fillId="0" borderId="5" xfId="1" quotePrefix="1" applyNumberFormat="1" applyFont="1" applyBorder="1" applyAlignment="1">
      <alignment horizontal="left"/>
    </xf>
    <xf numFmtId="212" fontId="15" fillId="0" borderId="5" xfId="1" applyNumberFormat="1" applyFont="1" applyBorder="1" applyAlignment="1">
      <alignment horizontal="right"/>
    </xf>
    <xf numFmtId="0" fontId="15" fillId="0" borderId="5" xfId="1" applyFont="1" applyBorder="1" applyAlignment="1">
      <alignment horizontal="center"/>
    </xf>
    <xf numFmtId="0" fontId="49" fillId="0" borderId="5" xfId="1" applyFont="1" applyBorder="1" applyAlignment="1">
      <alignment horizontal="center" shrinkToFit="1"/>
    </xf>
    <xf numFmtId="213" fontId="50" fillId="0" borderId="5" xfId="1" applyNumberFormat="1" applyFont="1" applyBorder="1" applyAlignment="1">
      <alignment shrinkToFit="1"/>
    </xf>
    <xf numFmtId="0" fontId="49" fillId="0" borderId="5" xfId="1" applyFont="1" applyBorder="1" applyAlignment="1">
      <alignment horizontal="center"/>
    </xf>
    <xf numFmtId="0" fontId="15" fillId="0" borderId="5" xfId="1" quotePrefix="1" applyFont="1" applyBorder="1" applyAlignment="1">
      <alignment shrinkToFit="1"/>
    </xf>
    <xf numFmtId="0" fontId="12" fillId="0" borderId="0" xfId="1" applyFont="1" applyAlignment="1">
      <alignment horizontal="center"/>
    </xf>
    <xf numFmtId="0" fontId="12" fillId="0" borderId="0" xfId="1" applyFont="1" applyAlignment="1">
      <alignment shrinkToFit="1"/>
    </xf>
    <xf numFmtId="0" fontId="12" fillId="0" borderId="0" xfId="1" applyFont="1" applyAlignment="1">
      <alignment horizontal="center" shrinkToFit="1"/>
    </xf>
    <xf numFmtId="0" fontId="2" fillId="0" borderId="0" xfId="1" applyFont="1" applyFill="1" applyAlignment="1">
      <alignment horizontal="center"/>
    </xf>
    <xf numFmtId="49" fontId="2" fillId="0" borderId="0" xfId="1" applyNumberFormat="1" applyFont="1" applyFill="1"/>
    <xf numFmtId="49" fontId="2" fillId="0" borderId="0" xfId="1" applyNumberFormat="1" applyFont="1" applyFill="1" applyAlignment="1">
      <alignment horizontal="left"/>
    </xf>
    <xf numFmtId="0" fontId="2" fillId="0" borderId="0" xfId="1" applyFont="1" applyFill="1"/>
    <xf numFmtId="38" fontId="2" fillId="0" borderId="0" xfId="1" applyNumberFormat="1" applyFont="1" applyFill="1"/>
    <xf numFmtId="196" fontId="2" fillId="0" borderId="0" xfId="1" applyNumberFormat="1" applyFont="1" applyFill="1" applyAlignment="1">
      <alignment horizontal="right"/>
    </xf>
    <xf numFmtId="0" fontId="2" fillId="0" borderId="0" xfId="1" applyFont="1" applyFill="1" applyAlignment="1">
      <alignment horizontal="left"/>
    </xf>
    <xf numFmtId="198" fontId="2" fillId="0" borderId="0" xfId="1" applyNumberFormat="1" applyFont="1" applyFill="1" applyAlignment="1">
      <alignment horizontal="right"/>
    </xf>
    <xf numFmtId="197" fontId="2" fillId="0" borderId="0" xfId="1" applyNumberFormat="1" applyFont="1" applyFill="1" applyAlignment="1">
      <alignment horizontal="right"/>
    </xf>
    <xf numFmtId="49" fontId="2" fillId="0" borderId="0" xfId="1" applyNumberFormat="1" applyFont="1" applyFill="1" applyAlignment="1">
      <alignment horizontal="right"/>
    </xf>
    <xf numFmtId="40" fontId="2" fillId="0" borderId="0" xfId="1" applyNumberFormat="1" applyFont="1" applyFill="1"/>
    <xf numFmtId="0" fontId="8" fillId="0" borderId="0" xfId="1" applyFont="1" applyFill="1" applyAlignment="1">
      <alignment horizontal="center"/>
    </xf>
    <xf numFmtId="0" fontId="7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207" fontId="2" fillId="0" borderId="0" xfId="1" applyNumberFormat="1" applyFont="1" applyFill="1"/>
    <xf numFmtId="208" fontId="2" fillId="0" borderId="0" xfId="1" applyNumberFormat="1" applyFont="1" applyFill="1"/>
    <xf numFmtId="0" fontId="2" fillId="0" borderId="0" xfId="1" applyFont="1" applyFill="1" applyAlignment="1">
      <alignment horizontal="right"/>
    </xf>
    <xf numFmtId="49" fontId="4" fillId="0" borderId="0" xfId="1" applyNumberFormat="1" applyFont="1" applyFill="1"/>
    <xf numFmtId="208" fontId="4" fillId="0" borderId="0" xfId="1" applyNumberFormat="1" applyFont="1" applyFill="1" applyAlignment="1">
      <alignment horizontal="right"/>
    </xf>
    <xf numFmtId="49" fontId="2" fillId="0" borderId="1" xfId="1" applyNumberFormat="1" applyFont="1" applyFill="1" applyBorder="1" applyAlignment="1">
      <alignment horizontal="left" vertical="center"/>
    </xf>
    <xf numFmtId="0" fontId="2" fillId="0" borderId="1" xfId="1" applyFont="1" applyFill="1" applyBorder="1"/>
    <xf numFmtId="49" fontId="2" fillId="0" borderId="2" xfId="1" applyNumberFormat="1" applyFont="1" applyFill="1" applyBorder="1" applyAlignment="1">
      <alignment horizontal="left"/>
    </xf>
    <xf numFmtId="49" fontId="2" fillId="0" borderId="1" xfId="1" applyNumberFormat="1" applyFont="1" applyFill="1" applyBorder="1" applyAlignment="1">
      <alignment horizontal="left"/>
    </xf>
    <xf numFmtId="207" fontId="2" fillId="0" borderId="1" xfId="1" applyNumberFormat="1" applyFont="1" applyFill="1" applyBorder="1"/>
    <xf numFmtId="198" fontId="2" fillId="0" borderId="1" xfId="1" applyNumberFormat="1" applyFont="1" applyFill="1" applyBorder="1" applyAlignment="1">
      <alignment horizontal="right"/>
    </xf>
    <xf numFmtId="208" fontId="2" fillId="0" borderId="1" xfId="1" applyNumberFormat="1" applyFont="1" applyFill="1" applyBorder="1"/>
    <xf numFmtId="0" fontId="2" fillId="0" borderId="2" xfId="1" applyFont="1" applyFill="1" applyBorder="1" applyAlignment="1">
      <alignment horizontal="left"/>
    </xf>
    <xf numFmtId="207" fontId="2" fillId="0" borderId="2" xfId="1" applyNumberFormat="1" applyFont="1" applyFill="1" applyBorder="1"/>
    <xf numFmtId="198" fontId="2" fillId="0" borderId="2" xfId="1" applyNumberFormat="1" applyFont="1" applyFill="1" applyBorder="1" applyAlignment="1">
      <alignment horizontal="right"/>
    </xf>
    <xf numFmtId="208" fontId="2" fillId="0" borderId="2" xfId="1" applyNumberFormat="1" applyFont="1" applyFill="1" applyBorder="1"/>
    <xf numFmtId="49" fontId="4" fillId="0" borderId="0" xfId="1" applyNumberFormat="1" applyFont="1" applyFill="1" applyAlignment="1">
      <alignment vertical="center"/>
    </xf>
    <xf numFmtId="49" fontId="2" fillId="0" borderId="0" xfId="1" applyNumberFormat="1" applyFont="1" applyFill="1" applyAlignment="1">
      <alignment horizontal="left" vertical="center"/>
    </xf>
    <xf numFmtId="207" fontId="4" fillId="0" borderId="0" xfId="1" applyNumberFormat="1" applyFont="1" applyFill="1" applyAlignment="1">
      <alignment horizontal="right" vertical="center"/>
    </xf>
    <xf numFmtId="0" fontId="2" fillId="0" borderId="1" xfId="1" applyFont="1" applyFill="1" applyBorder="1" applyAlignment="1">
      <alignment horizontal="left" vertical="center"/>
    </xf>
    <xf numFmtId="208" fontId="2" fillId="0" borderId="1" xfId="1" applyNumberFormat="1" applyFont="1" applyFill="1" applyBorder="1" applyAlignment="1">
      <alignment vertical="center"/>
    </xf>
    <xf numFmtId="198" fontId="2" fillId="0" borderId="1" xfId="1" applyNumberFormat="1" applyFont="1" applyFill="1" applyBorder="1" applyAlignment="1">
      <alignment horizontal="right" vertical="center"/>
    </xf>
    <xf numFmtId="208" fontId="2" fillId="0" borderId="0" xfId="1" applyNumberFormat="1" applyFont="1" applyFill="1" applyAlignment="1">
      <alignment vertical="center"/>
    </xf>
    <xf numFmtId="197" fontId="2" fillId="0" borderId="0" xfId="1" applyNumberFormat="1" applyFont="1" applyFill="1" applyAlignment="1">
      <alignment horizontal="right"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right" vertical="center"/>
    </xf>
    <xf numFmtId="0" fontId="2" fillId="0" borderId="0" xfId="1" applyFont="1" applyFill="1" applyAlignment="1">
      <alignment horizontal="center" vertical="center"/>
    </xf>
    <xf numFmtId="49" fontId="4" fillId="0" borderId="0" xfId="1" applyNumberFormat="1" applyFont="1" applyFill="1" applyAlignment="1">
      <alignment vertical="top"/>
    </xf>
    <xf numFmtId="49" fontId="2" fillId="0" borderId="0" xfId="1" applyNumberFormat="1" applyFont="1" applyFill="1" applyAlignment="1">
      <alignment horizontal="left" vertical="top"/>
    </xf>
    <xf numFmtId="207" fontId="4" fillId="0" borderId="0" xfId="1" applyNumberFormat="1" applyFont="1" applyFill="1" applyAlignment="1">
      <alignment horizontal="right" vertical="top"/>
    </xf>
    <xf numFmtId="198" fontId="2" fillId="0" borderId="0" xfId="1" applyNumberFormat="1" applyFont="1" applyFill="1" applyAlignment="1">
      <alignment horizontal="left" vertical="top"/>
    </xf>
    <xf numFmtId="208" fontId="2" fillId="0" borderId="0" xfId="1" applyNumberFormat="1" applyFont="1" applyFill="1" applyAlignment="1">
      <alignment vertical="top"/>
    </xf>
    <xf numFmtId="198" fontId="2" fillId="0" borderId="0" xfId="1" applyNumberFormat="1" applyFont="1" applyFill="1" applyAlignment="1">
      <alignment horizontal="right" vertical="top"/>
    </xf>
    <xf numFmtId="197" fontId="2" fillId="0" borderId="0" xfId="1" applyNumberFormat="1" applyFont="1" applyFill="1" applyAlignment="1">
      <alignment horizontal="right" vertical="top"/>
    </xf>
    <xf numFmtId="0" fontId="2" fillId="0" borderId="0" xfId="1" applyFont="1" applyFill="1" applyAlignment="1">
      <alignment vertical="top"/>
    </xf>
    <xf numFmtId="0" fontId="2" fillId="0" borderId="0" xfId="1" applyFont="1" applyFill="1" applyAlignment="1">
      <alignment horizontal="right" vertical="top"/>
    </xf>
    <xf numFmtId="0" fontId="2" fillId="0" borderId="0" xfId="1" applyFont="1" applyFill="1" applyAlignment="1">
      <alignment horizontal="center" vertical="top"/>
    </xf>
    <xf numFmtId="0" fontId="4" fillId="0" borderId="0" xfId="1" applyFont="1" applyFill="1" applyAlignment="1">
      <alignment horizontal="center" vertical="center"/>
    </xf>
    <xf numFmtId="49" fontId="9" fillId="0" borderId="0" xfId="1" applyNumberFormat="1" applyFont="1" applyFill="1" applyAlignment="1">
      <alignment horizontal="left"/>
    </xf>
    <xf numFmtId="38" fontId="2" fillId="0" borderId="0" xfId="1" applyNumberFormat="1" applyFont="1" applyFill="1" applyAlignment="1">
      <alignment horizontal="right"/>
    </xf>
    <xf numFmtId="49" fontId="2" fillId="0" borderId="6" xfId="1" applyNumberFormat="1" applyFont="1" applyFill="1" applyBorder="1" applyAlignment="1">
      <alignment horizontal="left"/>
    </xf>
    <xf numFmtId="0" fontId="2" fillId="0" borderId="6" xfId="1" applyFont="1" applyFill="1" applyBorder="1" applyAlignment="1">
      <alignment horizontal="left"/>
    </xf>
    <xf numFmtId="0" fontId="2" fillId="0" borderId="6" xfId="1" applyFont="1" applyFill="1" applyBorder="1"/>
    <xf numFmtId="38" fontId="2" fillId="0" borderId="6" xfId="1" applyNumberFormat="1" applyFont="1" applyFill="1" applyBorder="1" applyAlignment="1">
      <alignment horizontal="right"/>
    </xf>
    <xf numFmtId="198" fontId="2" fillId="0" borderId="6" xfId="1" applyNumberFormat="1" applyFont="1" applyFill="1" applyBorder="1" applyAlignment="1">
      <alignment horizontal="right"/>
    </xf>
    <xf numFmtId="197" fontId="2" fillId="0" borderId="6" xfId="1" applyNumberFormat="1" applyFont="1" applyFill="1" applyBorder="1" applyAlignment="1">
      <alignment horizontal="right"/>
    </xf>
    <xf numFmtId="4" fontId="2" fillId="0" borderId="6" xfId="1" applyNumberFormat="1" applyFont="1" applyFill="1" applyBorder="1" applyAlignment="1">
      <alignment horizontal="right"/>
    </xf>
    <xf numFmtId="0" fontId="2" fillId="0" borderId="6" xfId="1" applyFont="1" applyFill="1" applyBorder="1" applyAlignment="1">
      <alignment horizontal="right"/>
    </xf>
    <xf numFmtId="208" fontId="2" fillId="0" borderId="0" xfId="1" applyNumberFormat="1" applyFont="1" applyFill="1" applyAlignment="1">
      <alignment horizontal="right"/>
    </xf>
    <xf numFmtId="197" fontId="51" fillId="0" borderId="0" xfId="1" applyNumberFormat="1" applyFont="1" applyFill="1"/>
    <xf numFmtId="0" fontId="51" fillId="0" borderId="0" xfId="1" applyFont="1" applyFill="1" applyAlignment="1">
      <alignment horizontal="left"/>
    </xf>
    <xf numFmtId="197" fontId="2" fillId="0" borderId="0" xfId="1" applyNumberFormat="1" applyFont="1" applyFill="1" applyAlignment="1">
      <alignment horizontal="center"/>
    </xf>
    <xf numFmtId="207" fontId="2" fillId="0" borderId="0" xfId="1" applyNumberFormat="1" applyFont="1" applyFill="1" applyAlignment="1">
      <alignment horizontal="right"/>
    </xf>
    <xf numFmtId="0" fontId="15" fillId="0" borderId="4" xfId="1" applyFont="1" applyFill="1" applyBorder="1"/>
    <xf numFmtId="0" fontId="15" fillId="0" borderId="7" xfId="1" applyFont="1" applyBorder="1" applyAlignment="1">
      <alignment horizontal="center" shrinkToFit="1"/>
    </xf>
    <xf numFmtId="0" fontId="49" fillId="0" borderId="7" xfId="1" applyFont="1" applyBorder="1" applyAlignment="1">
      <alignment horizontal="center" shrinkToFit="1"/>
    </xf>
    <xf numFmtId="213" fontId="49" fillId="0" borderId="7" xfId="1" applyNumberFormat="1" applyFont="1" applyBorder="1" applyAlignment="1">
      <alignment shrinkToFit="1"/>
    </xf>
    <xf numFmtId="0" fontId="15" fillId="0" borderId="7" xfId="1" quotePrefix="1" applyFont="1" applyBorder="1" applyAlignment="1">
      <alignment shrinkToFit="1"/>
    </xf>
    <xf numFmtId="49" fontId="15" fillId="0" borderId="4" xfId="1" applyNumberFormat="1" applyFont="1" applyBorder="1" applyAlignment="1">
      <alignment horizontal="left"/>
    </xf>
    <xf numFmtId="38" fontId="15" fillId="0" borderId="4" xfId="1" applyNumberFormat="1" applyFont="1" applyBorder="1"/>
    <xf numFmtId="4" fontId="15" fillId="0" borderId="4" xfId="1" applyNumberFormat="1" applyFont="1" applyBorder="1" applyAlignment="1">
      <alignment horizontal="right"/>
    </xf>
    <xf numFmtId="49" fontId="15" fillId="0" borderId="7" xfId="1" applyNumberFormat="1" applyFont="1" applyFill="1" applyBorder="1" applyAlignment="1">
      <alignment horizontal="left"/>
    </xf>
    <xf numFmtId="49" fontId="15" fillId="0" borderId="7" xfId="1" quotePrefix="1" applyNumberFormat="1" applyFont="1" applyFill="1" applyBorder="1" applyAlignment="1">
      <alignment horizontal="left" shrinkToFit="1"/>
    </xf>
    <xf numFmtId="212" fontId="15" fillId="0" borderId="7" xfId="1" applyNumberFormat="1" applyFont="1" applyFill="1" applyBorder="1" applyAlignment="1">
      <alignment horizontal="right" shrinkToFit="1"/>
    </xf>
    <xf numFmtId="0" fontId="52" fillId="0" borderId="7" xfId="1" applyFont="1" applyBorder="1"/>
    <xf numFmtId="0" fontId="13" fillId="0" borderId="0" xfId="1" applyFont="1" applyFill="1"/>
    <xf numFmtId="0" fontId="15" fillId="0" borderId="0" xfId="1" applyFont="1" applyFill="1"/>
    <xf numFmtId="0" fontId="15" fillId="0" borderId="1" xfId="1" applyFont="1" applyFill="1" applyBorder="1"/>
    <xf numFmtId="0" fontId="15" fillId="0" borderId="2" xfId="1" applyFont="1" applyFill="1" applyBorder="1"/>
    <xf numFmtId="0" fontId="15" fillId="0" borderId="2" xfId="1" quotePrefix="1" applyFont="1" applyFill="1" applyBorder="1"/>
    <xf numFmtId="0" fontId="12" fillId="0" borderId="0" xfId="1" applyFont="1" applyFill="1"/>
    <xf numFmtId="0" fontId="15" fillId="0" borderId="0" xfId="1" applyFont="1" applyFill="1" applyAlignment="1">
      <alignment shrinkToFit="1"/>
    </xf>
    <xf numFmtId="0" fontId="15" fillId="0" borderId="8" xfId="1" applyFont="1" applyFill="1" applyBorder="1"/>
    <xf numFmtId="0" fontId="18" fillId="0" borderId="0" xfId="1" applyFont="1" applyFill="1"/>
    <xf numFmtId="0" fontId="17" fillId="0" borderId="0" xfId="1" applyFont="1" applyFill="1"/>
    <xf numFmtId="0" fontId="21" fillId="0" borderId="4" xfId="1" applyFont="1" applyFill="1" applyBorder="1" applyAlignment="1">
      <alignment shrinkToFit="1"/>
    </xf>
    <xf numFmtId="0" fontId="15" fillId="0" borderId="5" xfId="1" applyFont="1" applyFill="1" applyBorder="1"/>
    <xf numFmtId="49" fontId="52" fillId="0" borderId="7" xfId="1" applyNumberFormat="1" applyFont="1" applyFill="1" applyBorder="1"/>
    <xf numFmtId="49" fontId="5" fillId="0" borderId="0" xfId="1" applyNumberFormat="1" applyFont="1" applyFill="1" applyAlignment="1">
      <alignment horizontal="left"/>
    </xf>
    <xf numFmtId="4" fontId="2" fillId="0" borderId="0" xfId="1" applyNumberFormat="1" applyFont="1" applyFill="1" applyAlignment="1">
      <alignment horizontal="right"/>
    </xf>
    <xf numFmtId="4" fontId="2" fillId="0" borderId="0" xfId="1" applyNumberFormat="1" applyFont="1" applyFill="1"/>
    <xf numFmtId="196" fontId="4" fillId="0" borderId="0" xfId="1" applyNumberFormat="1" applyFont="1" applyFill="1" applyAlignment="1">
      <alignment horizontal="right"/>
    </xf>
    <xf numFmtId="208" fontId="2" fillId="0" borderId="1" xfId="1" applyNumberFormat="1" applyFont="1" applyFill="1" applyBorder="1" applyAlignment="1">
      <alignment horizontal="right"/>
    </xf>
    <xf numFmtId="49" fontId="5" fillId="0" borderId="2" xfId="1" applyNumberFormat="1" applyFont="1" applyFill="1" applyBorder="1" applyAlignment="1">
      <alignment horizontal="left"/>
    </xf>
    <xf numFmtId="49" fontId="2" fillId="0" borderId="2" xfId="1" applyNumberFormat="1" applyFont="1" applyFill="1" applyBorder="1"/>
    <xf numFmtId="49" fontId="5" fillId="0" borderId="1" xfId="1" applyNumberFormat="1" applyFont="1" applyFill="1" applyBorder="1" applyAlignment="1">
      <alignment horizontal="left"/>
    </xf>
    <xf numFmtId="49" fontId="2" fillId="0" borderId="1" xfId="1" applyNumberFormat="1" applyFont="1" applyFill="1" applyBorder="1"/>
    <xf numFmtId="4" fontId="2" fillId="0" borderId="1" xfId="1" applyNumberFormat="1" applyFont="1" applyFill="1" applyBorder="1" applyAlignment="1">
      <alignment horizontal="right"/>
    </xf>
    <xf numFmtId="4" fontId="2" fillId="0" borderId="1" xfId="1" applyNumberFormat="1" applyFont="1" applyFill="1" applyBorder="1"/>
    <xf numFmtId="196" fontId="2" fillId="0" borderId="0" xfId="1" applyNumberFormat="1" applyFont="1" applyFill="1" applyAlignment="1">
      <alignment horizontal="right" vertical="center" wrapText="1"/>
    </xf>
    <xf numFmtId="0" fontId="2" fillId="0" borderId="0" xfId="1" applyFont="1" applyFill="1" applyAlignment="1">
      <alignment horizontal="left" vertical="center"/>
    </xf>
    <xf numFmtId="4" fontId="2" fillId="0" borderId="2" xfId="1" applyNumberFormat="1" applyFont="1" applyFill="1" applyBorder="1" applyAlignment="1">
      <alignment horizontal="right"/>
    </xf>
    <xf numFmtId="4" fontId="2" fillId="0" borderId="2" xfId="1" applyNumberFormat="1" applyFont="1" applyFill="1" applyBorder="1"/>
    <xf numFmtId="0" fontId="4" fillId="0" borderId="0" xfId="1" applyFont="1" applyFill="1" applyAlignment="1">
      <alignment horizontal="right"/>
    </xf>
    <xf numFmtId="207" fontId="2" fillId="0" borderId="2" xfId="1" applyNumberFormat="1" applyFont="1" applyFill="1" applyBorder="1" applyAlignment="1">
      <alignment horizontal="left"/>
    </xf>
    <xf numFmtId="196" fontId="2" fillId="0" borderId="2" xfId="1" applyNumberFormat="1" applyFont="1" applyFill="1" applyBorder="1" applyAlignment="1">
      <alignment horizontal="right"/>
    </xf>
    <xf numFmtId="40" fontId="2" fillId="0" borderId="0" xfId="1" applyNumberFormat="1" applyFont="1" applyFill="1" applyAlignment="1">
      <alignment horizontal="right"/>
    </xf>
    <xf numFmtId="208" fontId="2" fillId="0" borderId="6" xfId="1" applyNumberFormat="1" applyFont="1" applyFill="1" applyBorder="1" applyAlignment="1">
      <alignment horizontal="right"/>
    </xf>
    <xf numFmtId="207" fontId="10" fillId="0" borderId="0" xfId="1" applyNumberFormat="1" applyFont="1" applyFill="1" applyAlignment="1">
      <alignment horizontal="right"/>
    </xf>
    <xf numFmtId="49" fontId="2" fillId="0" borderId="0" xfId="1" applyNumberFormat="1" applyFont="1" applyFill="1" applyAlignment="1">
      <alignment horizontal="center" shrinkToFit="1"/>
    </xf>
    <xf numFmtId="49" fontId="4" fillId="0" borderId="0" xfId="1" applyNumberFormat="1" applyFont="1" applyFill="1" applyAlignment="1">
      <alignment horizontal="right"/>
    </xf>
    <xf numFmtId="202" fontId="2" fillId="0" borderId="0" xfId="1" applyNumberFormat="1" applyFont="1" applyFill="1" applyAlignment="1">
      <alignment horizontal="right"/>
    </xf>
    <xf numFmtId="205" fontId="2" fillId="0" borderId="0" xfId="1" applyNumberFormat="1" applyFont="1" applyFill="1" applyAlignment="1">
      <alignment horizontal="right"/>
    </xf>
    <xf numFmtId="202" fontId="2" fillId="0" borderId="0" xfId="1" applyNumberFormat="1" applyFont="1" applyFill="1"/>
    <xf numFmtId="209" fontId="14" fillId="0" borderId="0" xfId="1" applyNumberFormat="1" applyFont="1" applyFill="1"/>
    <xf numFmtId="209" fontId="15" fillId="0" borderId="0" xfId="1" applyNumberFormat="1" applyFont="1" applyFill="1"/>
    <xf numFmtId="198" fontId="15" fillId="0" borderId="2" xfId="1" applyNumberFormat="1" applyFont="1" applyFill="1" applyBorder="1"/>
    <xf numFmtId="49" fontId="12" fillId="0" borderId="0" xfId="1" applyNumberFormat="1" applyFont="1" applyFill="1"/>
    <xf numFmtId="209" fontId="16" fillId="0" borderId="0" xfId="1" applyNumberFormat="1" applyFont="1" applyFill="1"/>
    <xf numFmtId="209" fontId="12" fillId="0" borderId="0" xfId="1" applyNumberFormat="1" applyFont="1" applyFill="1"/>
    <xf numFmtId="209" fontId="17" fillId="0" borderId="0" xfId="1" applyNumberFormat="1" applyFont="1" applyFill="1"/>
    <xf numFmtId="0" fontId="49" fillId="0" borderId="4" xfId="1" applyFont="1" applyFill="1" applyBorder="1" applyAlignment="1">
      <alignment shrinkToFit="1"/>
    </xf>
    <xf numFmtId="0" fontId="50" fillId="0" borderId="5" xfId="1" applyFont="1" applyFill="1" applyBorder="1" applyAlignment="1">
      <alignment shrinkToFit="1"/>
    </xf>
    <xf numFmtId="49" fontId="2" fillId="0" borderId="0" xfId="1" applyNumberFormat="1" applyFont="1" applyAlignment="1">
      <alignment horizontal="left"/>
    </xf>
    <xf numFmtId="198" fontId="2" fillId="0" borderId="0" xfId="1" applyNumberFormat="1" applyFont="1" applyAlignment="1">
      <alignment horizontal="right"/>
    </xf>
    <xf numFmtId="202" fontId="2" fillId="0" borderId="0" xfId="1" applyNumberFormat="1" applyFont="1" applyAlignment="1">
      <alignment horizontal="right"/>
    </xf>
    <xf numFmtId="197" fontId="2" fillId="0" borderId="0" xfId="1" applyNumberFormat="1" applyFont="1" applyAlignment="1">
      <alignment horizontal="right"/>
    </xf>
    <xf numFmtId="40" fontId="2" fillId="0" borderId="0" xfId="1" applyNumberFormat="1" applyFont="1"/>
    <xf numFmtId="49" fontId="2" fillId="0" borderId="0" xfId="1" applyNumberFormat="1" applyFont="1" applyAlignment="1">
      <alignment horizontal="right"/>
    </xf>
    <xf numFmtId="0" fontId="15" fillId="0" borderId="0" xfId="1" applyFont="1" applyBorder="1"/>
    <xf numFmtId="0" fontId="15" fillId="0" borderId="0" xfId="1" applyFont="1" applyFill="1" applyBorder="1"/>
    <xf numFmtId="0" fontId="15" fillId="0" borderId="0" xfId="1" applyFont="1" applyBorder="1" applyAlignment="1">
      <alignment shrinkToFit="1"/>
    </xf>
    <xf numFmtId="49" fontId="15" fillId="0" borderId="0" xfId="1" quotePrefix="1" applyNumberFormat="1" applyFont="1" applyBorder="1" applyAlignment="1">
      <alignment horizontal="left"/>
    </xf>
    <xf numFmtId="212" fontId="15" fillId="0" borderId="0" xfId="1" applyNumberFormat="1" applyFont="1" applyBorder="1" applyAlignment="1">
      <alignment horizontal="right"/>
    </xf>
    <xf numFmtId="0" fontId="15" fillId="0" borderId="0" xfId="1" applyFont="1" applyBorder="1" applyAlignment="1">
      <alignment horizontal="center"/>
    </xf>
    <xf numFmtId="0" fontId="50" fillId="0" borderId="0" xfId="1" applyFont="1" applyFill="1" applyBorder="1" applyAlignment="1">
      <alignment shrinkToFit="1"/>
    </xf>
    <xf numFmtId="0" fontId="49" fillId="0" borderId="0" xfId="1" applyFont="1" applyBorder="1" applyAlignment="1">
      <alignment horizontal="center" shrinkToFit="1"/>
    </xf>
    <xf numFmtId="213" fontId="50" fillId="0" borderId="0" xfId="1" applyNumberFormat="1" applyFont="1" applyBorder="1" applyAlignment="1">
      <alignment shrinkToFit="1"/>
    </xf>
    <xf numFmtId="0" fontId="49" fillId="0" borderId="0" xfId="1" applyFont="1" applyBorder="1" applyAlignment="1">
      <alignment horizontal="center"/>
    </xf>
    <xf numFmtId="0" fontId="15" fillId="0" borderId="0" xfId="1" quotePrefix="1" applyFont="1" applyBorder="1" applyAlignment="1">
      <alignment shrinkToFit="1"/>
    </xf>
    <xf numFmtId="0" fontId="53" fillId="0" borderId="0" xfId="1" applyFont="1"/>
    <xf numFmtId="0" fontId="2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198" fontId="12" fillId="0" borderId="0" xfId="1" applyNumberFormat="1" applyFont="1" applyAlignment="1">
      <alignment shrinkToFit="1"/>
    </xf>
    <xf numFmtId="0" fontId="12" fillId="0" borderId="0" xfId="1" applyNumberFormat="1" applyFont="1" applyAlignment="1">
      <alignment horizontal="center"/>
    </xf>
    <xf numFmtId="0" fontId="12" fillId="0" borderId="0" xfId="2" applyNumberFormat="1" applyFont="1" applyAlignment="1">
      <alignment horizontal="center"/>
    </xf>
    <xf numFmtId="0" fontId="17" fillId="0" borderId="0" xfId="1" applyNumberFormat="1" applyFont="1" applyAlignment="1">
      <alignment horizontal="center"/>
    </xf>
    <xf numFmtId="0" fontId="17" fillId="0" borderId="0" xfId="1" applyNumberFormat="1" applyFont="1" applyAlignment="1">
      <alignment horizontal="center" shrinkToFit="1"/>
    </xf>
    <xf numFmtId="0" fontId="2" fillId="0" borderId="0" xfId="1" applyFont="1" applyFill="1" applyBorder="1"/>
    <xf numFmtId="0" fontId="54" fillId="0" borderId="0" xfId="1" applyFont="1"/>
    <xf numFmtId="201" fontId="2" fillId="0" borderId="0" xfId="1" applyNumberFormat="1" applyFont="1" applyFill="1" applyAlignment="1">
      <alignment horizontal="right"/>
    </xf>
    <xf numFmtId="212" fontId="49" fillId="0" borderId="4" xfId="1" applyNumberFormat="1" applyFont="1" applyBorder="1" applyAlignment="1">
      <alignment horizontal="right" shrinkToFit="1"/>
    </xf>
    <xf numFmtId="4" fontId="2" fillId="0" borderId="6" xfId="1" applyNumberFormat="1" applyFont="1" applyFill="1" applyBorder="1"/>
    <xf numFmtId="196" fontId="2" fillId="0" borderId="6" xfId="1" applyNumberFormat="1" applyFont="1" applyFill="1" applyBorder="1" applyAlignment="1">
      <alignment horizontal="right"/>
    </xf>
    <xf numFmtId="0" fontId="8" fillId="0" borderId="0" xfId="1" applyFont="1" applyFill="1"/>
    <xf numFmtId="0" fontId="7" fillId="0" borderId="0" xfId="1" applyFont="1" applyFill="1" applyAlignment="1">
      <alignment vertical="center"/>
    </xf>
    <xf numFmtId="0" fontId="6" fillId="0" borderId="0" xfId="1" applyFont="1" applyFill="1"/>
    <xf numFmtId="0" fontId="4" fillId="0" borderId="0" xfId="1" applyFont="1" applyFill="1" applyAlignment="1">
      <alignment vertical="center"/>
    </xf>
    <xf numFmtId="40" fontId="2" fillId="0" borderId="0" xfId="1" applyNumberFormat="1" applyFont="1" applyAlignment="1">
      <alignment horizontal="right"/>
    </xf>
    <xf numFmtId="4" fontId="2" fillId="0" borderId="0" xfId="1" applyNumberFormat="1" applyFont="1" applyAlignment="1">
      <alignment horizontal="right"/>
    </xf>
    <xf numFmtId="0" fontId="55" fillId="0" borderId="0" xfId="1" applyFont="1"/>
    <xf numFmtId="0" fontId="56" fillId="0" borderId="0" xfId="1" applyFont="1" applyAlignment="1">
      <alignment vertical="center"/>
    </xf>
    <xf numFmtId="0" fontId="57" fillId="0" borderId="0" xfId="1" applyFont="1" applyAlignment="1">
      <alignment horizontal="center" vertical="center"/>
    </xf>
    <xf numFmtId="0" fontId="58" fillId="0" borderId="0" xfId="1" applyFont="1"/>
    <xf numFmtId="0" fontId="58" fillId="0" borderId="0" xfId="1" applyFont="1" applyAlignment="1">
      <alignment vertical="center"/>
    </xf>
    <xf numFmtId="0" fontId="58" fillId="0" borderId="0" xfId="1" applyFont="1" applyAlignment="1">
      <alignment vertical="top"/>
    </xf>
    <xf numFmtId="0" fontId="59" fillId="0" borderId="0" xfId="1" applyFont="1" applyAlignment="1">
      <alignment vertical="center"/>
    </xf>
    <xf numFmtId="0" fontId="58" fillId="0" borderId="0" xfId="1" applyFont="1" applyAlignment="1">
      <alignment horizontal="center"/>
    </xf>
    <xf numFmtId="208" fontId="2" fillId="0" borderId="0" xfId="1" applyNumberFormat="1" applyFont="1" applyFill="1" applyBorder="1"/>
    <xf numFmtId="197" fontId="2" fillId="0" borderId="0" xfId="1" applyNumberFormat="1" applyFont="1" applyFill="1" applyBorder="1" applyAlignment="1">
      <alignment horizontal="right"/>
    </xf>
    <xf numFmtId="0" fontId="2" fillId="3" borderId="0" xfId="1" applyFont="1" applyFill="1" applyAlignment="1">
      <alignment horizontal="center"/>
    </xf>
    <xf numFmtId="38" fontId="58" fillId="0" borderId="0" xfId="1" applyNumberFormat="1" applyFont="1" applyFill="1"/>
    <xf numFmtId="4" fontId="58" fillId="0" borderId="0" xfId="1" applyNumberFormat="1" applyFont="1" applyFill="1" applyAlignment="1">
      <alignment horizontal="right"/>
    </xf>
    <xf numFmtId="198" fontId="58" fillId="0" borderId="0" xfId="1" applyNumberFormat="1" applyFont="1" applyFill="1" applyAlignment="1">
      <alignment horizontal="right"/>
    </xf>
    <xf numFmtId="49" fontId="9" fillId="0" borderId="0" xfId="1" applyNumberFormat="1" applyFont="1" applyAlignment="1">
      <alignment horizontal="left"/>
    </xf>
    <xf numFmtId="197" fontId="2" fillId="0" borderId="0" xfId="1" applyNumberFormat="1" applyFont="1" applyAlignment="1">
      <alignment horizontal="center"/>
    </xf>
    <xf numFmtId="0" fontId="15" fillId="0" borderId="4" xfId="1" applyFont="1" applyFill="1" applyBorder="1" applyAlignment="1">
      <alignment shrinkToFit="1"/>
    </xf>
    <xf numFmtId="49" fontId="15" fillId="0" borderId="4" xfId="1" applyNumberFormat="1" applyFont="1" applyFill="1" applyBorder="1" applyAlignment="1">
      <alignment horizontal="left" shrinkToFit="1"/>
    </xf>
    <xf numFmtId="0" fontId="12" fillId="0" borderId="0" xfId="1" applyFont="1" applyFill="1" applyAlignment="1">
      <alignment horizontal="center" shrinkToFit="1"/>
    </xf>
    <xf numFmtId="198" fontId="12" fillId="0" borderId="0" xfId="1" applyNumberFormat="1" applyFont="1" applyFill="1" applyAlignment="1">
      <alignment shrinkToFit="1"/>
    </xf>
    <xf numFmtId="0" fontId="12" fillId="0" borderId="0" xfId="1" applyFont="1" applyFill="1" applyAlignment="1">
      <alignment shrinkToFit="1"/>
    </xf>
    <xf numFmtId="49" fontId="15" fillId="0" borderId="0" xfId="1" applyNumberFormat="1" applyFont="1" applyFill="1" applyAlignment="1">
      <alignment horizontal="left" shrinkToFit="1"/>
    </xf>
    <xf numFmtId="0" fontId="54" fillId="0" borderId="0" xfId="1" applyFont="1" applyAlignment="1">
      <alignment horizontal="center"/>
    </xf>
    <xf numFmtId="0" fontId="60" fillId="0" borderId="0" xfId="1" applyFont="1"/>
    <xf numFmtId="0" fontId="2" fillId="2" borderId="9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208" fontId="2" fillId="2" borderId="5" xfId="1" applyNumberFormat="1" applyFont="1" applyFill="1" applyBorder="1" applyAlignment="1">
      <alignment horizontal="center"/>
    </xf>
    <xf numFmtId="197" fontId="2" fillId="2" borderId="10" xfId="1" applyNumberFormat="1" applyFont="1" applyFill="1" applyBorder="1" applyAlignment="1">
      <alignment horizontal="center"/>
    </xf>
    <xf numFmtId="0" fontId="2" fillId="2" borderId="11" xfId="1" applyFont="1" applyFill="1" applyBorder="1" applyAlignment="1">
      <alignment horizontal="left"/>
    </xf>
    <xf numFmtId="0" fontId="2" fillId="2" borderId="12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49" fontId="60" fillId="0" borderId="0" xfId="1" applyNumberFormat="1" applyFont="1" applyAlignment="1">
      <alignment horizontal="left"/>
    </xf>
    <xf numFmtId="0" fontId="61" fillId="0" borderId="0" xfId="1" applyFont="1"/>
    <xf numFmtId="0" fontId="2" fillId="4" borderId="9" xfId="1" applyFont="1" applyFill="1" applyBorder="1" applyAlignment="1">
      <alignment horizontal="center"/>
    </xf>
    <xf numFmtId="0" fontId="2" fillId="4" borderId="5" xfId="1" applyFont="1" applyFill="1" applyBorder="1" applyAlignment="1">
      <alignment horizontal="center"/>
    </xf>
    <xf numFmtId="208" fontId="2" fillId="4" borderId="5" xfId="1" applyNumberFormat="1" applyFont="1" applyFill="1" applyBorder="1" applyAlignment="1">
      <alignment horizontal="center"/>
    </xf>
    <xf numFmtId="197" fontId="2" fillId="4" borderId="10" xfId="1" applyNumberFormat="1" applyFont="1" applyFill="1" applyBorder="1" applyAlignment="1">
      <alignment horizontal="center"/>
    </xf>
    <xf numFmtId="0" fontId="2" fillId="4" borderId="11" xfId="1" applyFont="1" applyFill="1" applyBorder="1" applyAlignment="1">
      <alignment horizontal="left"/>
    </xf>
    <xf numFmtId="0" fontId="2" fillId="4" borderId="12" xfId="1" applyFont="1" applyFill="1" applyBorder="1" applyAlignment="1">
      <alignment horizontal="center"/>
    </xf>
    <xf numFmtId="0" fontId="2" fillId="4" borderId="13" xfId="1" applyFont="1" applyFill="1" applyBorder="1" applyAlignment="1">
      <alignment horizontal="center"/>
    </xf>
    <xf numFmtId="49" fontId="2" fillId="0" borderId="2" xfId="1" applyNumberFormat="1" applyFont="1" applyBorder="1"/>
    <xf numFmtId="198" fontId="2" fillId="0" borderId="1" xfId="1" applyNumberFormat="1" applyFont="1" applyBorder="1" applyAlignment="1">
      <alignment horizontal="right"/>
    </xf>
    <xf numFmtId="0" fontId="2" fillId="0" borderId="0" xfId="1" applyFont="1" applyFill="1" applyAlignment="1">
      <alignment horizontal="center" shrinkToFit="1"/>
    </xf>
    <xf numFmtId="205" fontId="58" fillId="0" borderId="0" xfId="1" applyNumberFormat="1" applyFont="1" applyAlignment="1">
      <alignment horizontal="center"/>
    </xf>
    <xf numFmtId="208" fontId="2" fillId="0" borderId="0" xfId="1" applyNumberFormat="1" applyFont="1" applyAlignment="1">
      <alignment horizontal="center"/>
    </xf>
    <xf numFmtId="0" fontId="22" fillId="0" borderId="0" xfId="1" applyFont="1"/>
    <xf numFmtId="49" fontId="60" fillId="0" borderId="0" xfId="1" applyNumberFormat="1" applyFont="1"/>
    <xf numFmtId="0" fontId="2" fillId="0" borderId="0" xfId="1" applyFont="1" applyAlignment="1">
      <alignment horizontal="center" shrinkToFit="1"/>
    </xf>
    <xf numFmtId="0" fontId="2" fillId="0" borderId="0" xfId="1" applyFont="1" applyFill="1" applyAlignment="1">
      <alignment horizontal="right" shrinkToFit="1"/>
    </xf>
    <xf numFmtId="0" fontId="2" fillId="0" borderId="0" xfId="1" applyFont="1" applyAlignment="1">
      <alignment horizontal="right" shrinkToFit="1"/>
    </xf>
    <xf numFmtId="0" fontId="2" fillId="0" borderId="2" xfId="1" applyNumberFormat="1" applyFont="1" applyFill="1" applyBorder="1" applyAlignment="1">
      <alignment horizontal="left"/>
    </xf>
    <xf numFmtId="0" fontId="15" fillId="0" borderId="4" xfId="1" quotePrefix="1" applyFont="1" applyBorder="1" applyAlignment="1">
      <alignment horizontal="left" shrinkToFit="1"/>
    </xf>
    <xf numFmtId="0" fontId="24" fillId="0" borderId="0" xfId="0" applyFont="1" applyAlignment="1">
      <alignment horizontal="left" vertical="center" shrinkToFit="1"/>
    </xf>
    <xf numFmtId="0" fontId="62" fillId="0" borderId="0" xfId="1" applyFont="1" applyAlignment="1">
      <alignment horizontal="center"/>
    </xf>
    <xf numFmtId="0" fontId="54" fillId="0" borderId="0" xfId="1" applyFont="1" applyAlignment="1">
      <alignment horizontal="center" vertical="center"/>
    </xf>
    <xf numFmtId="0" fontId="2" fillId="0" borderId="9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208" fontId="2" fillId="0" borderId="5" xfId="1" applyNumberFormat="1" applyFont="1" applyBorder="1" applyAlignment="1">
      <alignment horizontal="center"/>
    </xf>
    <xf numFmtId="197" fontId="2" fillId="0" borderId="10" xfId="1" applyNumberFormat="1" applyFont="1" applyBorder="1" applyAlignment="1">
      <alignment horizontal="center"/>
    </xf>
    <xf numFmtId="0" fontId="2" fillId="0" borderId="11" xfId="1" applyFont="1" applyBorder="1" applyAlignment="1">
      <alignment horizontal="left"/>
    </xf>
    <xf numFmtId="0" fontId="2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63" fillId="0" borderId="0" xfId="5" applyFont="1"/>
    <xf numFmtId="0" fontId="64" fillId="0" borderId="0" xfId="5" applyFont="1"/>
    <xf numFmtId="0" fontId="65" fillId="0" borderId="0" xfId="5" applyFont="1"/>
    <xf numFmtId="0" fontId="64" fillId="0" borderId="0" xfId="5" applyFont="1" applyAlignment="1">
      <alignment horizontal="center" vertical="center"/>
    </xf>
    <xf numFmtId="0" fontId="64" fillId="0" borderId="0" xfId="0" applyFont="1">
      <alignment vertical="center"/>
    </xf>
    <xf numFmtId="0" fontId="63" fillId="5" borderId="0" xfId="5" applyFont="1" applyFill="1" applyAlignment="1">
      <alignment horizontal="left"/>
    </xf>
    <xf numFmtId="0" fontId="64" fillId="0" borderId="0" xfId="7" applyFont="1"/>
    <xf numFmtId="0" fontId="64" fillId="0" borderId="0" xfId="5" applyFont="1" applyAlignment="1">
      <alignment horizontal="center"/>
    </xf>
    <xf numFmtId="0" fontId="63" fillId="0" borderId="0" xfId="10" applyFont="1" applyFill="1" applyBorder="1"/>
    <xf numFmtId="0" fontId="66" fillId="0" borderId="0" xfId="5" applyFont="1"/>
    <xf numFmtId="3" fontId="64" fillId="0" borderId="0" xfId="5" applyNumberFormat="1" applyFont="1" applyAlignment="1">
      <alignment horizontal="center"/>
    </xf>
    <xf numFmtId="0" fontId="63" fillId="5" borderId="0" xfId="10" applyFont="1" applyFill="1" applyBorder="1" applyAlignment="1">
      <alignment horizontal="left"/>
    </xf>
    <xf numFmtId="49" fontId="63" fillId="0" borderId="0" xfId="7" applyNumberFormat="1" applyFont="1"/>
    <xf numFmtId="49" fontId="64" fillId="0" borderId="0" xfId="7" applyNumberFormat="1" applyFont="1"/>
    <xf numFmtId="49" fontId="64" fillId="0" borderId="0" xfId="7" applyNumberFormat="1" applyFont="1" applyAlignment="1">
      <alignment vertical="top" wrapText="1"/>
    </xf>
    <xf numFmtId="0" fontId="64" fillId="0" borderId="0" xfId="7" applyFont="1" applyAlignment="1">
      <alignment horizontal="center"/>
    </xf>
    <xf numFmtId="49" fontId="63" fillId="0" borderId="0" xfId="7" applyNumberFormat="1" applyFont="1" applyAlignment="1">
      <alignment vertical="top" wrapText="1"/>
    </xf>
    <xf numFmtId="49" fontId="63" fillId="0" borderId="0" xfId="7" applyNumberFormat="1" applyFont="1" applyAlignment="1">
      <alignment vertical="top"/>
    </xf>
    <xf numFmtId="49" fontId="63" fillId="5" borderId="0" xfId="7" applyNumberFormat="1" applyFont="1" applyFill="1" applyAlignment="1">
      <alignment vertical="top" wrapText="1"/>
    </xf>
    <xf numFmtId="0" fontId="63" fillId="0" borderId="0" xfId="7" applyFont="1" applyAlignment="1">
      <alignment horizontal="center"/>
    </xf>
    <xf numFmtId="226" fontId="28" fillId="0" borderId="0" xfId="5" applyNumberFormat="1" applyFont="1" applyAlignment="1">
      <alignment horizontal="left"/>
    </xf>
    <xf numFmtId="0" fontId="63" fillId="0" borderId="0" xfId="0" applyFont="1">
      <alignment vertical="center"/>
    </xf>
    <xf numFmtId="0" fontId="63" fillId="0" borderId="0" xfId="7" applyFont="1"/>
    <xf numFmtId="3" fontId="63" fillId="0" borderId="0" xfId="7" applyNumberFormat="1" applyFont="1" applyAlignment="1">
      <alignment horizontal="center"/>
    </xf>
    <xf numFmtId="0" fontId="28" fillId="0" borderId="0" xfId="7" applyFont="1"/>
    <xf numFmtId="0" fontId="63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49" fontId="63" fillId="0" borderId="0" xfId="1" applyNumberFormat="1" applyFont="1" applyAlignment="1">
      <alignment horizontal="left"/>
    </xf>
    <xf numFmtId="0" fontId="63" fillId="5" borderId="0" xfId="7" applyFont="1" applyFill="1" applyAlignment="1">
      <alignment horizontal="left"/>
    </xf>
    <xf numFmtId="0" fontId="24" fillId="0" borderId="0" xfId="8" applyFont="1" applyAlignment="1">
      <alignment horizontal="left" vertical="center"/>
    </xf>
    <xf numFmtId="0" fontId="63" fillId="0" borderId="0" xfId="7" applyFont="1" applyAlignment="1">
      <alignment horizontal="left"/>
    </xf>
    <xf numFmtId="0" fontId="63" fillId="0" borderId="0" xfId="0" applyFont="1" applyAlignment="1">
      <alignment horizontal="left" vertical="center"/>
    </xf>
    <xf numFmtId="0" fontId="63" fillId="0" borderId="0" xfId="5" applyFont="1" applyAlignment="1">
      <alignment horizontal="center"/>
    </xf>
    <xf numFmtId="0" fontId="63" fillId="0" borderId="0" xfId="6" applyFont="1" applyAlignment="1">
      <alignment horizontal="center"/>
    </xf>
    <xf numFmtId="228" fontId="28" fillId="0" borderId="0" xfId="6" applyNumberFormat="1" applyFont="1" applyAlignment="1">
      <alignment horizontal="center"/>
    </xf>
    <xf numFmtId="49" fontId="28" fillId="0" borderId="0" xfId="1" applyNumberFormat="1" applyFont="1"/>
    <xf numFmtId="9" fontId="63" fillId="0" borderId="0" xfId="6" applyNumberFormat="1" applyFont="1" applyAlignment="1">
      <alignment horizontal="center"/>
    </xf>
    <xf numFmtId="229" fontId="28" fillId="0" borderId="0" xfId="6" applyNumberFormat="1" applyFont="1" applyAlignment="1">
      <alignment horizontal="center"/>
    </xf>
    <xf numFmtId="226" fontId="63" fillId="0" borderId="0" xfId="7" applyNumberFormat="1" applyFont="1" applyAlignment="1">
      <alignment horizontal="right"/>
    </xf>
    <xf numFmtId="0" fontId="63" fillId="0" borderId="0" xfId="4" applyFont="1" applyAlignment="1">
      <alignment vertical="top"/>
    </xf>
    <xf numFmtId="229" fontId="63" fillId="0" borderId="0" xfId="6" applyNumberFormat="1" applyFont="1" applyAlignment="1">
      <alignment horizontal="center"/>
    </xf>
    <xf numFmtId="0" fontId="63" fillId="0" borderId="0" xfId="6" applyFont="1" applyAlignment="1">
      <alignment horizontal="right"/>
    </xf>
    <xf numFmtId="211" fontId="63" fillId="0" borderId="0" xfId="6" applyNumberFormat="1" applyFont="1" applyAlignment="1">
      <alignment horizontal="center"/>
    </xf>
    <xf numFmtId="49" fontId="63" fillId="0" borderId="0" xfId="0" applyNumberFormat="1" applyFont="1" applyAlignment="1"/>
    <xf numFmtId="49" fontId="63" fillId="0" borderId="0" xfId="3" applyNumberFormat="1" applyFont="1" applyAlignment="1"/>
    <xf numFmtId="49" fontId="64" fillId="0" borderId="0" xfId="1" applyNumberFormat="1" applyFont="1" applyAlignment="1">
      <alignment horizontal="left"/>
    </xf>
    <xf numFmtId="0" fontId="64" fillId="0" borderId="0" xfId="6" applyFont="1" applyAlignment="1">
      <alignment horizontal="right"/>
    </xf>
    <xf numFmtId="211" fontId="64" fillId="0" borderId="0" xfId="6" applyNumberFormat="1" applyFont="1" applyAlignment="1">
      <alignment horizontal="center"/>
    </xf>
    <xf numFmtId="9" fontId="64" fillId="0" borderId="0" xfId="6" applyNumberFormat="1" applyFont="1" applyAlignment="1">
      <alignment horizontal="center"/>
    </xf>
    <xf numFmtId="229" fontId="64" fillId="0" borderId="0" xfId="6" applyNumberFormat="1" applyFont="1" applyAlignment="1">
      <alignment horizontal="center"/>
    </xf>
    <xf numFmtId="0" fontId="64" fillId="0" borderId="0" xfId="5" applyFont="1" applyAlignment="1">
      <alignment horizontal="right"/>
    </xf>
    <xf numFmtId="0" fontId="64" fillId="0" borderId="0" xfId="5" applyFont="1" applyAlignment="1">
      <alignment horizontal="left" vertical="center"/>
    </xf>
    <xf numFmtId="226" fontId="64" fillId="0" borderId="0" xfId="5" quotePrefix="1" applyNumberFormat="1" applyFont="1" applyAlignment="1">
      <alignment horizontal="left"/>
    </xf>
    <xf numFmtId="226" fontId="64" fillId="0" borderId="0" xfId="5" applyNumberFormat="1" applyFont="1"/>
    <xf numFmtId="226" fontId="64" fillId="0" borderId="0" xfId="5" applyNumberFormat="1" applyFont="1" applyAlignment="1">
      <alignment horizontal="center"/>
    </xf>
    <xf numFmtId="0" fontId="64" fillId="0" borderId="0" xfId="5" applyFont="1" applyAlignment="1">
      <alignment horizontal="centerContinuous"/>
    </xf>
    <xf numFmtId="0" fontId="64" fillId="0" borderId="0" xfId="5" applyFont="1" applyAlignment="1">
      <alignment horizontal="left"/>
    </xf>
    <xf numFmtId="0" fontId="64" fillId="0" borderId="0" xfId="0" applyFont="1" applyAlignment="1">
      <alignment horizontal="center" vertical="center"/>
    </xf>
    <xf numFmtId="0" fontId="28" fillId="0" borderId="0" xfId="7" applyNumberFormat="1" applyFont="1"/>
    <xf numFmtId="0" fontId="63" fillId="0" borderId="0" xfId="7" applyNumberFormat="1" applyFont="1"/>
    <xf numFmtId="49" fontId="28" fillId="0" borderId="0" xfId="5" applyNumberFormat="1" applyFont="1" applyAlignment="1">
      <alignment horizontal="left"/>
    </xf>
    <xf numFmtId="0" fontId="62" fillId="0" borderId="0" xfId="1" applyFont="1" applyFill="1" applyAlignment="1">
      <alignment horizontal="center"/>
    </xf>
    <xf numFmtId="198" fontId="67" fillId="0" borderId="0" xfId="2" applyNumberFormat="1" applyFont="1" applyAlignment="1">
      <alignment horizontal="left"/>
    </xf>
    <xf numFmtId="49" fontId="15" fillId="0" borderId="4" xfId="1" applyNumberFormat="1" applyFont="1" applyBorder="1" applyAlignment="1">
      <alignment shrinkToFit="1"/>
    </xf>
    <xf numFmtId="208" fontId="2" fillId="0" borderId="14" xfId="1" applyNumberFormat="1" applyFont="1" applyBorder="1" applyAlignment="1">
      <alignment horizontal="center"/>
    </xf>
    <xf numFmtId="0" fontId="63" fillId="5" borderId="0" xfId="7" applyFont="1" applyFill="1"/>
    <xf numFmtId="0" fontId="63" fillId="5" borderId="0" xfId="5" applyFont="1" applyFill="1" applyAlignment="1">
      <alignment horizontal="left" wrapText="1"/>
    </xf>
    <xf numFmtId="0" fontId="28" fillId="0" borderId="0" xfId="0" applyFont="1" applyAlignment="1">
      <alignment horizontal="center" vertical="center"/>
    </xf>
    <xf numFmtId="0" fontId="28" fillId="0" borderId="0" xfId="5" applyFont="1"/>
    <xf numFmtId="2" fontId="28" fillId="0" borderId="0" xfId="5" quotePrefix="1" applyNumberFormat="1" applyFont="1" applyAlignment="1">
      <alignment horizontal="center"/>
    </xf>
    <xf numFmtId="0" fontId="28" fillId="0" borderId="0" xfId="6" applyFont="1" applyAlignment="1">
      <alignment horizontal="center"/>
    </xf>
    <xf numFmtId="0" fontId="28" fillId="0" borderId="0" xfId="5" quotePrefix="1" applyFont="1" applyAlignment="1">
      <alignment horizontal="center"/>
    </xf>
    <xf numFmtId="0" fontId="68" fillId="0" borderId="0" xfId="5" applyFont="1" applyAlignment="1">
      <alignment vertical="center"/>
    </xf>
    <xf numFmtId="0" fontId="68" fillId="0" borderId="0" xfId="6" applyFont="1" applyAlignment="1">
      <alignment vertical="center"/>
    </xf>
    <xf numFmtId="9" fontId="68" fillId="0" borderId="0" xfId="6" applyNumberFormat="1" applyFont="1" applyAlignment="1">
      <alignment horizontal="center" vertical="center"/>
    </xf>
    <xf numFmtId="229" fontId="68" fillId="0" borderId="0" xfId="6" applyNumberFormat="1" applyFont="1" applyAlignment="1">
      <alignment horizontal="right" vertical="center"/>
    </xf>
    <xf numFmtId="0" fontId="68" fillId="0" borderId="0" xfId="6" applyFont="1" applyAlignment="1">
      <alignment horizontal="right" vertical="center"/>
    </xf>
    <xf numFmtId="211" fontId="68" fillId="0" borderId="0" xfId="6" applyNumberFormat="1" applyFont="1" applyAlignment="1">
      <alignment horizontal="right" vertical="center"/>
    </xf>
    <xf numFmtId="228" fontId="28" fillId="0" borderId="0" xfId="6" applyNumberFormat="1" applyFont="1" applyAlignment="1">
      <alignment horizontal="center" shrinkToFit="1"/>
    </xf>
    <xf numFmtId="49" fontId="28" fillId="0" borderId="0" xfId="7" applyNumberFormat="1" applyFont="1" applyAlignment="1">
      <alignment horizontal="center" vertical="center" shrinkToFit="1"/>
    </xf>
    <xf numFmtId="49" fontId="28" fillId="0" borderId="0" xfId="7" applyNumberFormat="1" applyFont="1" applyAlignment="1">
      <alignment horizontal="center" shrinkToFit="1"/>
    </xf>
    <xf numFmtId="232" fontId="28" fillId="0" borderId="0" xfId="6" applyNumberFormat="1" applyFont="1" applyAlignment="1">
      <alignment horizontal="center" shrinkToFit="1"/>
    </xf>
    <xf numFmtId="49" fontId="28" fillId="0" borderId="0" xfId="5" applyNumberFormat="1" applyFont="1"/>
    <xf numFmtId="0" fontId="69" fillId="0" borderId="0" xfId="0" applyFont="1">
      <alignment vertical="center"/>
    </xf>
    <xf numFmtId="207" fontId="67" fillId="0" borderId="0" xfId="2" applyNumberFormat="1" applyFont="1" applyAlignment="1">
      <alignment horizontal="right"/>
    </xf>
    <xf numFmtId="213" fontId="15" fillId="0" borderId="0" xfId="2" applyNumberFormat="1" applyFont="1" applyAlignment="1">
      <alignment horizontal="right"/>
    </xf>
    <xf numFmtId="207" fontId="2" fillId="0" borderId="0" xfId="1" applyNumberFormat="1" applyFont="1" applyFill="1" applyAlignment="1">
      <alignment horizontal="left"/>
    </xf>
    <xf numFmtId="0" fontId="60" fillId="0" borderId="0" xfId="1" applyNumberFormat="1" applyFont="1"/>
    <xf numFmtId="0" fontId="60" fillId="0" borderId="0" xfId="1" applyNumberFormat="1" applyFont="1" applyAlignment="1">
      <alignment horizontal="left"/>
    </xf>
    <xf numFmtId="0" fontId="23" fillId="0" borderId="0" xfId="1" applyNumberFormat="1" applyFont="1"/>
    <xf numFmtId="49" fontId="15" fillId="0" borderId="0" xfId="1" applyNumberFormat="1" applyFont="1" applyFill="1" applyAlignment="1">
      <alignment horizontal="left"/>
    </xf>
    <xf numFmtId="0" fontId="58" fillId="0" borderId="0" xfId="1" applyFont="1" applyFill="1"/>
    <xf numFmtId="0" fontId="15" fillId="0" borderId="4" xfId="1" applyNumberFormat="1" applyFont="1" applyBorder="1" applyAlignment="1">
      <alignment shrinkToFit="1"/>
    </xf>
    <xf numFmtId="0" fontId="58" fillId="0" borderId="0" xfId="1" applyFont="1" applyFill="1" applyAlignment="1">
      <alignment horizontal="right"/>
    </xf>
    <xf numFmtId="49" fontId="39" fillId="0" borderId="0" xfId="1" applyNumberFormat="1" applyFont="1" applyFill="1"/>
    <xf numFmtId="0" fontId="39" fillId="0" borderId="0" xfId="1" applyFont="1" applyFill="1"/>
    <xf numFmtId="208" fontId="51" fillId="0" borderId="6" xfId="1" applyNumberFormat="1" applyFont="1" applyFill="1" applyBorder="1" applyAlignment="1">
      <alignment horizontal="right"/>
    </xf>
    <xf numFmtId="0" fontId="63" fillId="0" borderId="0" xfId="7" applyFont="1" applyFill="1"/>
    <xf numFmtId="0" fontId="63" fillId="0" borderId="0" xfId="0" applyFont="1" applyFill="1">
      <alignment vertical="center"/>
    </xf>
    <xf numFmtId="3" fontId="58" fillId="0" borderId="0" xfId="1" applyNumberFormat="1" applyFont="1" applyFill="1" applyAlignment="1">
      <alignment horizontal="right"/>
    </xf>
    <xf numFmtId="4" fontId="58" fillId="0" borderId="0" xfId="1" applyNumberFormat="1" applyFont="1" applyFill="1"/>
    <xf numFmtId="0" fontId="2" fillId="0" borderId="0" xfId="1" quotePrefix="1" applyFont="1" applyFill="1" applyAlignment="1">
      <alignment horizontal="left"/>
    </xf>
    <xf numFmtId="38" fontId="70" fillId="0" borderId="0" xfId="1" applyNumberFormat="1" applyFont="1" applyFill="1"/>
    <xf numFmtId="0" fontId="2" fillId="0" borderId="1" xfId="1" applyFont="1" applyBorder="1" applyAlignment="1">
      <alignment horizontal="left" vertical="top" wrapText="1"/>
    </xf>
    <xf numFmtId="49" fontId="51" fillId="0" borderId="0" xfId="1" applyNumberFormat="1" applyFont="1" applyFill="1" applyAlignment="1">
      <alignment horizontal="left"/>
    </xf>
    <xf numFmtId="0" fontId="44" fillId="0" borderId="0" xfId="1" applyFont="1"/>
    <xf numFmtId="0" fontId="4" fillId="0" borderId="0" xfId="1" applyFont="1"/>
    <xf numFmtId="0" fontId="1" fillId="0" borderId="2" xfId="1" applyBorder="1"/>
    <xf numFmtId="0" fontId="1" fillId="0" borderId="0" xfId="1"/>
    <xf numFmtId="0" fontId="51" fillId="0" borderId="0" xfId="1" applyFont="1"/>
    <xf numFmtId="49" fontId="2" fillId="0" borderId="0" xfId="1" applyNumberFormat="1" applyFont="1" applyAlignment="1">
      <alignment vertical="center"/>
    </xf>
    <xf numFmtId="0" fontId="51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1" fillId="0" borderId="1" xfId="1" applyBorder="1"/>
    <xf numFmtId="0" fontId="4" fillId="0" borderId="0" xfId="1" applyNumberFormat="1" applyFont="1"/>
    <xf numFmtId="0" fontId="2" fillId="0" borderId="1" xfId="1" applyNumberFormat="1" applyFont="1" applyBorder="1" applyAlignment="1">
      <alignment vertical="center"/>
    </xf>
    <xf numFmtId="49" fontId="15" fillId="0" borderId="0" xfId="1" applyNumberFormat="1" applyFont="1" applyFill="1"/>
    <xf numFmtId="0" fontId="49" fillId="0" borderId="7" xfId="1" applyFont="1" applyFill="1" applyBorder="1" applyAlignment="1">
      <alignment shrinkToFit="1"/>
    </xf>
    <xf numFmtId="0" fontId="68" fillId="0" borderId="0" xfId="7" applyFont="1" applyAlignment="1">
      <alignment horizontal="center" vertical="center"/>
    </xf>
    <xf numFmtId="0" fontId="68" fillId="0" borderId="0" xfId="7" applyFont="1" applyAlignment="1">
      <alignment vertical="center"/>
    </xf>
    <xf numFmtId="0" fontId="68" fillId="2" borderId="0" xfId="7" applyFont="1" applyFill="1" applyAlignment="1">
      <alignment vertical="center" wrapText="1"/>
    </xf>
    <xf numFmtId="9" fontId="68" fillId="0" borderId="0" xfId="7" applyNumberFormat="1" applyFont="1" applyAlignment="1">
      <alignment horizontal="center" vertical="center"/>
    </xf>
    <xf numFmtId="3" fontId="68" fillId="0" borderId="0" xfId="7" applyNumberFormat="1" applyFont="1" applyAlignment="1">
      <alignment horizontal="center" vertical="center"/>
    </xf>
    <xf numFmtId="49" fontId="8" fillId="0" borderId="0" xfId="1" applyNumberFormat="1" applyFont="1" applyFill="1" applyAlignment="1">
      <alignment horizontal="center"/>
    </xf>
    <xf numFmtId="0" fontId="2" fillId="0" borderId="0" xfId="1" applyFont="1" applyFill="1" applyAlignment="1">
      <alignment horizontal="center"/>
    </xf>
    <xf numFmtId="49" fontId="7" fillId="0" borderId="1" xfId="1" applyNumberFormat="1" applyFont="1" applyFill="1" applyBorder="1" applyAlignment="1">
      <alignment horizontal="center" vertical="center"/>
    </xf>
    <xf numFmtId="49" fontId="7" fillId="0" borderId="0" xfId="1" applyNumberFormat="1" applyFont="1" applyFill="1" applyAlignment="1">
      <alignment horizontal="center" vertical="center"/>
    </xf>
    <xf numFmtId="49" fontId="6" fillId="0" borderId="0" xfId="1" applyNumberFormat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49" fontId="2" fillId="0" borderId="0" xfId="1" applyNumberFormat="1" applyFont="1" applyFill="1" applyAlignment="1">
      <alignment horizontal="left" vertical="top" wrapText="1"/>
    </xf>
    <xf numFmtId="0" fontId="2" fillId="0" borderId="0" xfId="1" applyFont="1" applyFill="1" applyAlignment="1">
      <alignment horizontal="left" vertical="top" wrapText="1"/>
    </xf>
    <xf numFmtId="0" fontId="2" fillId="0" borderId="1" xfId="1" applyFont="1" applyFill="1" applyBorder="1" applyAlignment="1">
      <alignment horizontal="left" vertical="top" wrapText="1"/>
    </xf>
    <xf numFmtId="49" fontId="4" fillId="0" borderId="16" xfId="1" applyNumberFormat="1" applyFont="1" applyFill="1" applyBorder="1" applyAlignment="1">
      <alignment horizontal="center" vertical="center"/>
    </xf>
    <xf numFmtId="0" fontId="4" fillId="0" borderId="17" xfId="1" applyFont="1" applyFill="1" applyBorder="1" applyAlignment="1">
      <alignment horizontal="center" vertical="center"/>
    </xf>
    <xf numFmtId="49" fontId="4" fillId="0" borderId="15" xfId="1" applyNumberFormat="1" applyFont="1" applyFill="1" applyBorder="1" applyAlignment="1">
      <alignment horizontal="center" vertical="center"/>
    </xf>
    <xf numFmtId="0" fontId="4" fillId="0" borderId="16" xfId="1" applyFont="1" applyFill="1" applyBorder="1" applyAlignment="1">
      <alignment horizontal="center" vertical="center"/>
    </xf>
    <xf numFmtId="4" fontId="4" fillId="0" borderId="15" xfId="1" applyNumberFormat="1" applyFont="1" applyFill="1" applyBorder="1" applyAlignment="1">
      <alignment horizontal="center" vertical="center"/>
    </xf>
    <xf numFmtId="0" fontId="4" fillId="0" borderId="16" xfId="1" applyFont="1" applyFill="1" applyBorder="1" applyAlignment="1">
      <alignment vertical="center"/>
    </xf>
    <xf numFmtId="0" fontId="2" fillId="0" borderId="6" xfId="1" applyFont="1" applyFill="1" applyBorder="1" applyAlignment="1">
      <alignment horizontal="center"/>
    </xf>
    <xf numFmtId="49" fontId="6" fillId="0" borderId="0" xfId="1" applyNumberFormat="1" applyFont="1" applyFill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15" fillId="0" borderId="0" xfId="1" applyFont="1" applyAlignment="1">
      <alignment horizontal="left"/>
    </xf>
    <xf numFmtId="198" fontId="15" fillId="0" borderId="0" xfId="1" applyNumberFormat="1" applyFont="1" applyAlignment="1">
      <alignment horizontal="left"/>
    </xf>
    <xf numFmtId="209" fontId="18" fillId="0" borderId="4" xfId="1" applyNumberFormat="1" applyFont="1" applyBorder="1" applyAlignment="1">
      <alignment horizontal="center" shrinkToFit="1"/>
    </xf>
    <xf numFmtId="0" fontId="18" fillId="0" borderId="4" xfId="1" applyFont="1" applyBorder="1" applyAlignment="1">
      <alignment horizontal="center" shrinkToFit="1"/>
    </xf>
    <xf numFmtId="209" fontId="18" fillId="0" borderId="18" xfId="1" applyNumberFormat="1" applyFont="1" applyBorder="1" applyAlignment="1">
      <alignment horizontal="center" shrinkToFit="1"/>
    </xf>
    <xf numFmtId="209" fontId="18" fillId="0" borderId="19" xfId="1" applyNumberFormat="1" applyFont="1" applyBorder="1" applyAlignment="1">
      <alignment horizontal="center" shrinkToFit="1"/>
    </xf>
    <xf numFmtId="209" fontId="18" fillId="0" borderId="20" xfId="1" applyNumberFormat="1" applyFont="1" applyBorder="1" applyAlignment="1">
      <alignment horizontal="center" shrinkToFit="1"/>
    </xf>
    <xf numFmtId="0" fontId="71" fillId="5" borderId="0" xfId="7" applyFont="1" applyFill="1" applyAlignment="1">
      <alignment horizontal="center"/>
    </xf>
    <xf numFmtId="0" fontId="66" fillId="0" borderId="0" xfId="7" applyFont="1" applyAlignment="1">
      <alignment horizontal="center"/>
    </xf>
  </cellXfs>
  <cellStyles count="11">
    <cellStyle name="一般 2" xfId="1"/>
    <cellStyle name="一般 2 2" xfId="2"/>
    <cellStyle name="一般 3 2" xfId="3"/>
    <cellStyle name="一般 4" xfId="4"/>
    <cellStyle name="一般_DILOK-5005-NEW-2012" xfId="5"/>
    <cellStyle name="一般_DOUBLE A -5006-2015" xfId="6"/>
    <cellStyle name="一般_DOUBLE A -5008-2015" xfId="7"/>
    <cellStyle name="一般_SMARTCHEF" xfId="8"/>
    <cellStyle name="超連結_DOUBLE A -5008-2015" xfId="10"/>
    <cellStyle name="百分比 2" xfId="9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3606800</xdr:colOff>
      <xdr:row>57</xdr:row>
      <xdr:rowOff>171450</xdr:rowOff>
    </xdr:from>
    <xdr:to>
      <xdr:col>3</xdr:col>
      <xdr:colOff>298450</xdr:colOff>
      <xdr:row>59</xdr:row>
      <xdr:rowOff>38100</xdr:rowOff>
    </xdr:to>
    <xdr:pic>
      <xdr:nvPicPr>
        <xdr:cNvPr id="47146" name="圖片 2">
          <a:extLst>
            <a:ext uri="{FF2B5EF4-FFF2-40B4-BE49-F238E27FC236}">
              <a16:creationId xmlns:a16="http://schemas.microsoft.com/office/drawing/2014/main" id="{EF495707-AEA9-8D24-336A-66BE39B83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6600" y="12623800"/>
          <a:ext cx="2984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irok\Downloads\PLUS-ETC%2020220401..40'HQ%20X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..PDE1200005,1200006"/>
      <sheetName val="PK..PDE1200005,1200006"/>
      <sheetName val="INV..PDE1100003,1000011,1200003"/>
      <sheetName val="PK.PDE1100003,1000011,1200003"/>
      <sheetName val="INV..PDE1100004,1000012,1200004"/>
      <sheetName val="PK..PDE1100004,1000012,1200004"/>
      <sheetName val="INV..PDE0100003..03&amp;04M"/>
      <sheetName val="PK..PDE0100003..03&amp;04M"/>
      <sheetName val="INVOICE (85%)"/>
      <sheetName val="INVOICE"/>
      <sheetName val="PACKING"/>
      <sheetName val="SHIPPING ADVICE..2櫃"/>
      <sheetName val="申請FORM RCEP..20220413"/>
      <sheetName val="LIST ..Joing..20220331"/>
      <sheetName val="ALL ITEMS-ADV.(200品項)..20220301"/>
      <sheetName val="ITEMS.INV.(168品項)..20220301"/>
      <sheetName val="ITEMS.PK  多個櫃"/>
      <sheetName val="包材 20211215"/>
      <sheetName val="申請FORM RCEP (3)"/>
      <sheetName val="LIST"/>
      <sheetName val="申請FORM RCEP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9">
          <cell r="C19" t="str">
            <v>STATIONERY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4"/>
  <sheetViews>
    <sheetView tabSelected="1" zoomScaleNormal="100" zoomScaleSheetLayoutView="85" workbookViewId="0">
      <selection activeCell="H17" sqref="H17:I17"/>
    </sheetView>
  </sheetViews>
  <sheetFormatPr defaultColWidth="9" defaultRowHeight="15.75" customHeight="1"/>
  <cols>
    <col min="1" max="1" width="20" style="83" customWidth="1"/>
    <col min="2" max="2" width="2.58203125" style="83" customWidth="1"/>
    <col min="3" max="3" width="6.08203125" style="84" customWidth="1"/>
    <col min="4" max="4" width="13.08203125" style="83" customWidth="1"/>
    <col min="5" max="5" width="13.33203125" style="85" customWidth="1"/>
    <col min="6" max="6" width="8.75" style="96" customWidth="1"/>
    <col min="7" max="7" width="5.5" style="175" customWidth="1"/>
    <col min="8" max="8" width="5.08203125" style="176" customWidth="1"/>
    <col min="9" max="9" width="9" style="87"/>
    <col min="10" max="10" width="4.75" style="176" customWidth="1"/>
    <col min="11" max="11" width="11.08203125" style="144" customWidth="1"/>
    <col min="12" max="16384" width="9" style="85"/>
  </cols>
  <sheetData>
    <row r="1" spans="1:13" s="240" customFormat="1" ht="20.25" customHeight="1">
      <c r="A1" s="432" t="s">
        <v>14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</row>
    <row r="2" spans="1:13" s="241" customFormat="1" ht="13.5" customHeight="1">
      <c r="A2" s="434" t="s">
        <v>15</v>
      </c>
      <c r="B2" s="434"/>
      <c r="C2" s="434"/>
      <c r="D2" s="434"/>
      <c r="E2" s="434"/>
      <c r="F2" s="434"/>
      <c r="G2" s="434"/>
      <c r="H2" s="434"/>
      <c r="I2" s="434"/>
      <c r="J2" s="434"/>
      <c r="K2" s="434"/>
    </row>
    <row r="3" spans="1:13" s="241" customFormat="1" ht="13.5" customHeight="1">
      <c r="A3" s="435" t="s">
        <v>16</v>
      </c>
      <c r="B3" s="435"/>
      <c r="C3" s="435"/>
      <c r="D3" s="435"/>
      <c r="E3" s="435"/>
      <c r="F3" s="435"/>
      <c r="G3" s="435"/>
      <c r="H3" s="435"/>
      <c r="I3" s="435"/>
      <c r="J3" s="435"/>
      <c r="K3" s="435"/>
    </row>
    <row r="4" spans="1:13" s="242" customFormat="1" ht="17.25" customHeight="1">
      <c r="A4" s="436" t="s">
        <v>52</v>
      </c>
      <c r="B4" s="437"/>
      <c r="C4" s="437"/>
      <c r="D4" s="437"/>
      <c r="E4" s="437"/>
      <c r="F4" s="437"/>
      <c r="G4" s="437"/>
      <c r="H4" s="437"/>
      <c r="I4" s="437"/>
      <c r="J4" s="437"/>
      <c r="K4" s="437"/>
    </row>
    <row r="6" spans="1:13" ht="15.75" customHeight="1">
      <c r="A6" s="99" t="s">
        <v>13</v>
      </c>
      <c r="B6" s="83" t="s">
        <v>282</v>
      </c>
      <c r="C6" s="174"/>
      <c r="I6" s="177" t="s">
        <v>12</v>
      </c>
      <c r="J6" s="104" t="str">
        <f>B14</f>
        <v>MAY.10, 2022</v>
      </c>
      <c r="K6" s="178"/>
    </row>
    <row r="7" spans="1:13" ht="15.75" customHeight="1">
      <c r="A7" s="99" t="s">
        <v>11</v>
      </c>
      <c r="B7" s="180" t="s">
        <v>17</v>
      </c>
      <c r="C7" s="179"/>
      <c r="D7" s="180"/>
    </row>
    <row r="8" spans="1:13" ht="15.75" customHeight="1">
      <c r="A8" s="99" t="s">
        <v>10</v>
      </c>
      <c r="B8" s="104" t="s">
        <v>18</v>
      </c>
      <c r="C8" s="181"/>
      <c r="D8" s="182"/>
      <c r="E8" s="102"/>
      <c r="F8" s="105"/>
      <c r="G8" s="183"/>
      <c r="H8" s="184"/>
    </row>
    <row r="9" spans="1:13" ht="16.5" customHeight="1">
      <c r="A9" s="438" t="s">
        <v>42</v>
      </c>
      <c r="B9" s="439"/>
      <c r="C9" s="439"/>
      <c r="D9" s="439"/>
      <c r="E9" s="439"/>
      <c r="F9" s="439"/>
      <c r="G9" s="439"/>
      <c r="H9" s="439"/>
      <c r="I9" s="185"/>
      <c r="J9" s="186"/>
    </row>
    <row r="10" spans="1:13" ht="15.75" customHeight="1">
      <c r="A10" s="440"/>
      <c r="B10" s="440"/>
      <c r="C10" s="440"/>
      <c r="D10" s="440"/>
      <c r="E10" s="440"/>
      <c r="F10" s="440"/>
      <c r="G10" s="440"/>
      <c r="H10" s="440"/>
      <c r="I10" s="185"/>
      <c r="J10" s="186"/>
    </row>
    <row r="11" spans="1:13" s="1" customFormat="1" ht="16.5" customHeight="1">
      <c r="A11" s="414" t="s">
        <v>338</v>
      </c>
      <c r="B11" s="286" t="s">
        <v>51</v>
      </c>
      <c r="C11" s="415"/>
      <c r="D11" s="415"/>
      <c r="E11" s="415"/>
      <c r="F11" s="415"/>
      <c r="G11" s="415"/>
      <c r="H11" s="415"/>
      <c r="I11" s="416"/>
      <c r="J11" s="416"/>
      <c r="K11" s="416"/>
      <c r="M11" s="417"/>
    </row>
    <row r="12" spans="1:13" s="10" customFormat="1" ht="16.5" customHeight="1">
      <c r="A12" s="420" t="s">
        <v>339</v>
      </c>
      <c r="B12" s="421"/>
      <c r="C12" s="421"/>
      <c r="D12" s="421"/>
      <c r="E12" s="421"/>
      <c r="F12" s="421"/>
      <c r="G12" s="421"/>
      <c r="H12" s="418"/>
      <c r="I12" s="416"/>
      <c r="J12" s="418"/>
      <c r="K12" s="418"/>
      <c r="M12" s="419"/>
    </row>
    <row r="13" spans="1:13" ht="15.75" customHeight="1">
      <c r="A13" s="99" t="s">
        <v>9</v>
      </c>
      <c r="B13" s="104" t="s">
        <v>14</v>
      </c>
      <c r="C13" s="181"/>
      <c r="D13" s="182"/>
      <c r="E13" s="102"/>
      <c r="F13" s="105"/>
      <c r="G13" s="183"/>
      <c r="H13" s="188"/>
    </row>
    <row r="14" spans="1:13" ht="15.75" customHeight="1">
      <c r="A14" s="99" t="s">
        <v>8</v>
      </c>
      <c r="B14" s="84" t="s">
        <v>340</v>
      </c>
      <c r="C14" s="174"/>
      <c r="E14" s="189" t="s">
        <v>7</v>
      </c>
      <c r="F14" s="394" t="s">
        <v>281</v>
      </c>
    </row>
    <row r="15" spans="1:13" ht="15.75" customHeight="1">
      <c r="A15" s="196" t="s">
        <v>53</v>
      </c>
      <c r="B15" s="296" t="s">
        <v>113</v>
      </c>
      <c r="C15" s="179"/>
      <c r="D15" s="180"/>
      <c r="E15" s="189" t="s">
        <v>6</v>
      </c>
      <c r="F15" s="190" t="s">
        <v>19</v>
      </c>
      <c r="G15" s="187"/>
      <c r="H15" s="188"/>
      <c r="I15" s="191"/>
      <c r="J15" s="188"/>
    </row>
    <row r="16" spans="1:13" ht="6.75" customHeight="1" thickBot="1"/>
    <row r="17" spans="1:12" s="243" customFormat="1" ht="24.75" customHeight="1" thickTop="1">
      <c r="A17" s="441" t="s">
        <v>5</v>
      </c>
      <c r="B17" s="442"/>
      <c r="C17" s="443" t="s">
        <v>4</v>
      </c>
      <c r="D17" s="444"/>
      <c r="E17" s="442"/>
      <c r="F17" s="445" t="s">
        <v>3</v>
      </c>
      <c r="G17" s="442"/>
      <c r="H17" s="445" t="s">
        <v>2</v>
      </c>
      <c r="I17" s="442"/>
      <c r="J17" s="445" t="s">
        <v>1</v>
      </c>
      <c r="K17" s="446"/>
    </row>
    <row r="18" spans="1:12" ht="15.75" customHeight="1">
      <c r="C18" s="84" t="s">
        <v>0</v>
      </c>
      <c r="H18" s="176" t="s">
        <v>54</v>
      </c>
    </row>
    <row r="19" spans="1:12" ht="15.75" customHeight="1">
      <c r="A19" s="83" t="s">
        <v>20</v>
      </c>
      <c r="C19" s="84" t="s">
        <v>17</v>
      </c>
    </row>
    <row r="20" spans="1:12" ht="15.75" customHeight="1">
      <c r="A20" s="83" t="s">
        <v>21</v>
      </c>
      <c r="C20" s="134" t="s">
        <v>22</v>
      </c>
    </row>
    <row r="21" spans="1:12" s="1" customFormat="1" ht="15.75" customHeight="1">
      <c r="A21" s="4"/>
      <c r="B21" s="293"/>
      <c r="C21" s="84" t="s">
        <v>196</v>
      </c>
      <c r="D21" s="83"/>
      <c r="E21" s="295"/>
      <c r="F21" s="410" t="s">
        <v>254</v>
      </c>
      <c r="G21" s="175"/>
      <c r="H21" s="175"/>
      <c r="I21" s="2"/>
      <c r="J21" s="245"/>
      <c r="K21" s="244"/>
    </row>
    <row r="22" spans="1:12" s="1" customFormat="1" ht="15.75" customHeight="1">
      <c r="A22" s="4"/>
      <c r="B22" s="293"/>
      <c r="C22" s="134" t="s">
        <v>39</v>
      </c>
      <c r="D22" s="83"/>
      <c r="E22" s="295"/>
      <c r="F22" s="86"/>
      <c r="G22" s="175"/>
      <c r="H22" s="176"/>
      <c r="I22" s="2"/>
      <c r="J22" s="3"/>
      <c r="K22" s="244"/>
    </row>
    <row r="23" spans="1:12" s="1" customFormat="1" ht="15.75" customHeight="1">
      <c r="A23" s="4"/>
      <c r="B23" s="293">
        <v>2</v>
      </c>
      <c r="C23" s="84" t="s">
        <v>189</v>
      </c>
      <c r="D23" s="83"/>
      <c r="E23" s="295"/>
      <c r="F23" s="135">
        <v>2000</v>
      </c>
      <c r="G23" s="175" t="s">
        <v>48</v>
      </c>
      <c r="H23" s="175" t="s">
        <v>24</v>
      </c>
      <c r="I23" s="2">
        <v>0.495</v>
      </c>
      <c r="J23" s="245" t="s">
        <v>24</v>
      </c>
      <c r="K23" s="244">
        <f>F23*I23</f>
        <v>990</v>
      </c>
      <c r="L23" s="298"/>
    </row>
    <row r="24" spans="1:12" s="1" customFormat="1" ht="15.75" customHeight="1">
      <c r="A24" s="4"/>
      <c r="B24" s="293"/>
      <c r="C24" s="84" t="s">
        <v>177</v>
      </c>
      <c r="D24" s="83"/>
      <c r="E24" s="295"/>
      <c r="F24" s="86"/>
      <c r="G24" s="175"/>
      <c r="H24" s="176"/>
      <c r="I24" s="2"/>
      <c r="J24" s="3"/>
      <c r="K24" s="244"/>
      <c r="L24" s="298"/>
    </row>
    <row r="25" spans="1:12" s="1" customFormat="1" ht="15.75" customHeight="1">
      <c r="A25" s="4"/>
      <c r="B25" s="293"/>
      <c r="C25" s="84" t="s">
        <v>190</v>
      </c>
      <c r="D25" s="83"/>
      <c r="E25" s="295"/>
      <c r="F25" s="86"/>
      <c r="G25" s="175"/>
      <c r="H25" s="176"/>
      <c r="I25" s="2"/>
      <c r="J25" s="3"/>
      <c r="K25" s="244"/>
      <c r="L25" s="298"/>
    </row>
    <row r="26" spans="1:12" s="1" customFormat="1" ht="15.75" customHeight="1">
      <c r="A26" s="4"/>
      <c r="B26" s="293"/>
      <c r="C26" s="84"/>
      <c r="D26" s="83"/>
      <c r="E26" s="295"/>
      <c r="F26" s="86"/>
      <c r="G26" s="175"/>
      <c r="H26" s="176"/>
      <c r="I26" s="2"/>
      <c r="J26" s="3"/>
      <c r="K26" s="244"/>
      <c r="L26" s="298"/>
    </row>
    <row r="27" spans="1:12" s="1" customFormat="1" ht="15.75" customHeight="1">
      <c r="A27" s="4"/>
      <c r="B27" s="293">
        <v>8</v>
      </c>
      <c r="C27" s="84" t="s">
        <v>194</v>
      </c>
      <c r="D27" s="83"/>
      <c r="F27" s="135">
        <v>5900</v>
      </c>
      <c r="G27" s="175" t="s">
        <v>23</v>
      </c>
      <c r="H27" s="175"/>
      <c r="I27" s="2">
        <v>0.495</v>
      </c>
      <c r="J27" s="245"/>
      <c r="K27" s="244">
        <f>F27*I27</f>
        <v>2920.5</v>
      </c>
      <c r="L27" s="298"/>
    </row>
    <row r="28" spans="1:12" s="1" customFormat="1" ht="15.75" customHeight="1">
      <c r="A28" s="4"/>
      <c r="B28" s="293"/>
      <c r="C28" s="84" t="s">
        <v>177</v>
      </c>
      <c r="D28" s="83"/>
      <c r="F28" s="86"/>
      <c r="G28" s="175"/>
      <c r="H28" s="176"/>
      <c r="I28" s="2"/>
      <c r="J28" s="3"/>
      <c r="K28" s="244"/>
      <c r="L28" s="298"/>
    </row>
    <row r="29" spans="1:12" s="1" customFormat="1" ht="15.75" customHeight="1">
      <c r="A29" s="4"/>
      <c r="B29" s="293"/>
      <c r="C29" s="84" t="s">
        <v>195</v>
      </c>
      <c r="D29" s="83"/>
      <c r="F29" s="86"/>
      <c r="G29" s="175"/>
      <c r="H29" s="176"/>
      <c r="I29" s="2"/>
      <c r="J29" s="3"/>
      <c r="K29" s="244"/>
    </row>
    <row r="30" spans="1:12" s="1" customFormat="1" ht="15.75" customHeight="1">
      <c r="A30" s="4"/>
      <c r="B30" s="293"/>
      <c r="C30" s="84" t="s">
        <v>196</v>
      </c>
      <c r="D30" s="83"/>
      <c r="E30" s="295"/>
      <c r="F30" s="410" t="s">
        <v>255</v>
      </c>
      <c r="G30" s="175"/>
      <c r="H30" s="175"/>
      <c r="I30" s="2"/>
      <c r="J30" s="245"/>
      <c r="K30" s="244"/>
    </row>
    <row r="31" spans="1:12" s="1" customFormat="1" ht="15.75" customHeight="1">
      <c r="A31" s="4"/>
      <c r="B31" s="293"/>
      <c r="C31" s="134" t="s">
        <v>39</v>
      </c>
      <c r="D31" s="83"/>
      <c r="E31" s="295"/>
      <c r="F31" s="86"/>
      <c r="G31" s="175"/>
      <c r="H31" s="176"/>
      <c r="I31" s="2"/>
      <c r="J31" s="3"/>
      <c r="K31" s="244"/>
    </row>
    <row r="32" spans="1:12" s="1" customFormat="1" ht="15.75" customHeight="1">
      <c r="A32" s="4"/>
      <c r="B32" s="293">
        <v>12</v>
      </c>
      <c r="C32" s="84" t="s">
        <v>197</v>
      </c>
      <c r="D32" s="83"/>
      <c r="E32" s="295"/>
      <c r="F32" s="135">
        <v>4000</v>
      </c>
      <c r="G32" s="175" t="s">
        <v>48</v>
      </c>
      <c r="H32" s="175"/>
      <c r="I32" s="2">
        <v>0.49199999999999999</v>
      </c>
      <c r="J32" s="245"/>
      <c r="K32" s="244">
        <f>F32*I32</f>
        <v>1968</v>
      </c>
      <c r="L32" s="298"/>
    </row>
    <row r="33" spans="1:12" s="1" customFormat="1" ht="15.75" customHeight="1">
      <c r="A33" s="4"/>
      <c r="B33" s="293"/>
      <c r="C33" s="84" t="s">
        <v>183</v>
      </c>
      <c r="D33" s="83"/>
      <c r="E33" s="295"/>
      <c r="F33" s="86"/>
      <c r="G33" s="175"/>
      <c r="H33" s="176"/>
      <c r="I33" s="2"/>
      <c r="J33" s="3"/>
      <c r="K33" s="244"/>
      <c r="L33" s="298"/>
    </row>
    <row r="34" spans="1:12" s="1" customFormat="1" ht="15.75" customHeight="1">
      <c r="A34" s="4"/>
      <c r="B34" s="293"/>
      <c r="C34" s="84" t="s">
        <v>190</v>
      </c>
      <c r="D34" s="83"/>
      <c r="E34" s="295"/>
      <c r="F34" s="86"/>
      <c r="G34" s="175"/>
      <c r="H34" s="176"/>
      <c r="I34" s="2"/>
      <c r="J34" s="3"/>
      <c r="K34" s="244"/>
      <c r="L34" s="298"/>
    </row>
    <row r="35" spans="1:12" s="1" customFormat="1" ht="15.75" customHeight="1">
      <c r="A35" s="4"/>
      <c r="B35" s="293"/>
      <c r="C35" s="84"/>
      <c r="D35" s="83"/>
      <c r="E35" s="295"/>
      <c r="F35" s="86"/>
      <c r="G35" s="175"/>
      <c r="H35" s="176"/>
      <c r="I35" s="2"/>
      <c r="J35" s="3"/>
      <c r="K35" s="244"/>
      <c r="L35" s="298"/>
    </row>
    <row r="36" spans="1:12" s="1" customFormat="1" ht="15.75" customHeight="1">
      <c r="A36" s="4"/>
      <c r="B36" s="293">
        <v>13</v>
      </c>
      <c r="C36" s="84" t="s">
        <v>198</v>
      </c>
      <c r="D36" s="83"/>
      <c r="F36" s="135">
        <v>800</v>
      </c>
      <c r="G36" s="175" t="s">
        <v>23</v>
      </c>
      <c r="H36" s="176"/>
      <c r="I36" s="2">
        <v>0.49199999999999999</v>
      </c>
      <c r="J36" s="3"/>
      <c r="K36" s="244">
        <f>F36*I36</f>
        <v>393.6</v>
      </c>
      <c r="L36" s="298"/>
    </row>
    <row r="37" spans="1:12" s="1" customFormat="1" ht="15.75" customHeight="1">
      <c r="A37" s="4"/>
      <c r="B37" s="293"/>
      <c r="C37" s="84" t="s">
        <v>183</v>
      </c>
      <c r="D37" s="83"/>
      <c r="F37" s="86"/>
      <c r="G37" s="175"/>
      <c r="H37" s="176"/>
      <c r="I37" s="2"/>
      <c r="J37" s="3"/>
      <c r="K37" s="244"/>
      <c r="L37" s="298"/>
    </row>
    <row r="38" spans="1:12" s="1" customFormat="1" ht="15.75" customHeight="1">
      <c r="A38" s="4"/>
      <c r="B38" s="293"/>
      <c r="C38" s="84" t="s">
        <v>191</v>
      </c>
      <c r="D38" s="83"/>
      <c r="F38" s="86"/>
      <c r="G38" s="175"/>
      <c r="H38" s="176"/>
      <c r="I38" s="2"/>
      <c r="J38" s="3"/>
      <c r="K38" s="244"/>
      <c r="L38" s="298"/>
    </row>
    <row r="39" spans="1:12" s="1" customFormat="1" ht="15.75" customHeight="1">
      <c r="A39" s="4"/>
      <c r="B39" s="293"/>
      <c r="C39" s="84" t="s">
        <v>0</v>
      </c>
      <c r="D39" s="83"/>
      <c r="F39" s="85"/>
      <c r="G39" s="85"/>
      <c r="H39" s="85"/>
      <c r="J39" s="3"/>
      <c r="K39" s="244"/>
      <c r="L39" s="298"/>
    </row>
    <row r="40" spans="1:12" s="1" customFormat="1" ht="15.75" customHeight="1">
      <c r="A40" s="4"/>
      <c r="B40" s="293">
        <v>15</v>
      </c>
      <c r="C40" s="84" t="s">
        <v>199</v>
      </c>
      <c r="D40" s="83"/>
      <c r="E40" s="295"/>
      <c r="F40" s="135">
        <v>1200</v>
      </c>
      <c r="G40" s="175" t="s">
        <v>48</v>
      </c>
      <c r="H40" s="176"/>
      <c r="I40" s="2">
        <v>0.49199999999999999</v>
      </c>
      <c r="J40" s="3"/>
      <c r="K40" s="244">
        <f>F40*I40</f>
        <v>590.4</v>
      </c>
      <c r="L40" s="298"/>
    </row>
    <row r="41" spans="1:12" s="1" customFormat="1" ht="15.75" customHeight="1">
      <c r="A41" s="4"/>
      <c r="B41" s="293"/>
      <c r="C41" s="84" t="s">
        <v>183</v>
      </c>
      <c r="D41" s="83"/>
      <c r="E41" s="295"/>
      <c r="F41" s="86"/>
      <c r="G41" s="175"/>
      <c r="H41" s="176"/>
      <c r="I41" s="2"/>
      <c r="J41" s="3"/>
      <c r="K41" s="244"/>
      <c r="L41" s="298"/>
    </row>
    <row r="42" spans="1:12" s="1" customFormat="1" ht="15.75" customHeight="1">
      <c r="A42" s="4"/>
      <c r="B42" s="293"/>
      <c r="C42" s="84" t="s">
        <v>192</v>
      </c>
      <c r="D42" s="83"/>
      <c r="E42" s="295"/>
      <c r="F42" s="86"/>
      <c r="G42" s="175"/>
      <c r="H42" s="176"/>
      <c r="I42" s="2"/>
      <c r="J42" s="3"/>
      <c r="K42" s="244"/>
      <c r="L42" s="298"/>
    </row>
    <row r="43" spans="1:12" s="1" customFormat="1" ht="15.75" customHeight="1">
      <c r="A43" s="4"/>
      <c r="B43" s="293"/>
      <c r="C43" s="84"/>
      <c r="D43" s="83"/>
      <c r="E43" s="295"/>
      <c r="F43" s="86"/>
      <c r="G43" s="175"/>
      <c r="H43" s="176"/>
      <c r="I43" s="2"/>
      <c r="J43" s="3"/>
      <c r="K43" s="244"/>
      <c r="L43" s="298"/>
    </row>
    <row r="44" spans="1:12" s="1" customFormat="1" ht="15.75" customHeight="1">
      <c r="A44" s="4"/>
      <c r="B44" s="293">
        <v>16</v>
      </c>
      <c r="C44" s="84" t="s">
        <v>200</v>
      </c>
      <c r="D44" s="83"/>
      <c r="F44" s="135">
        <v>2700</v>
      </c>
      <c r="G44" s="175" t="s">
        <v>23</v>
      </c>
      <c r="H44" s="176"/>
      <c r="I44" s="2">
        <v>0.49199999999999999</v>
      </c>
      <c r="J44" s="3"/>
      <c r="K44" s="244">
        <f>F44*I44</f>
        <v>1328.4</v>
      </c>
      <c r="L44" s="298"/>
    </row>
    <row r="45" spans="1:12" s="1" customFormat="1" ht="15.75" customHeight="1">
      <c r="A45" s="4"/>
      <c r="B45" s="293"/>
      <c r="C45" s="84" t="s">
        <v>183</v>
      </c>
      <c r="D45" s="83"/>
      <c r="F45" s="86"/>
      <c r="G45" s="175"/>
      <c r="H45" s="176"/>
      <c r="I45" s="2"/>
      <c r="J45" s="3"/>
      <c r="K45" s="244"/>
      <c r="L45" s="298"/>
    </row>
    <row r="46" spans="1:12" s="1" customFormat="1" ht="15.75" customHeight="1">
      <c r="A46" s="4"/>
      <c r="B46" s="293"/>
      <c r="C46" s="84" t="s">
        <v>193</v>
      </c>
      <c r="D46" s="83"/>
      <c r="F46" s="86"/>
      <c r="G46" s="175"/>
      <c r="H46" s="176"/>
      <c r="I46" s="2"/>
      <c r="J46" s="3"/>
      <c r="K46" s="244"/>
      <c r="L46" s="298"/>
    </row>
    <row r="47" spans="1:12" s="1" customFormat="1" ht="15.75" customHeight="1">
      <c r="A47" s="4"/>
      <c r="B47" s="293"/>
      <c r="C47" s="84" t="s">
        <v>0</v>
      </c>
      <c r="D47" s="83"/>
      <c r="F47" s="86"/>
      <c r="G47" s="175"/>
      <c r="H47" s="176"/>
      <c r="I47" s="2"/>
      <c r="J47" s="3"/>
      <c r="K47" s="244"/>
      <c r="L47" s="298"/>
    </row>
    <row r="48" spans="1:12" s="1" customFormat="1" ht="15.75" customHeight="1">
      <c r="A48" s="4"/>
      <c r="B48" s="293">
        <v>17</v>
      </c>
      <c r="C48" s="84" t="s">
        <v>201</v>
      </c>
      <c r="D48" s="83"/>
      <c r="F48" s="135">
        <v>1400</v>
      </c>
      <c r="G48" s="175" t="s">
        <v>23</v>
      </c>
      <c r="H48" s="175"/>
      <c r="I48" s="2">
        <v>0.49199999999999999</v>
      </c>
      <c r="J48" s="245"/>
      <c r="K48" s="244">
        <f>F48*I48</f>
        <v>688.8</v>
      </c>
      <c r="L48" s="298"/>
    </row>
    <row r="49" spans="1:12" s="1" customFormat="1" ht="15.75" customHeight="1">
      <c r="A49" s="4"/>
      <c r="B49" s="293"/>
      <c r="C49" s="84" t="s">
        <v>183</v>
      </c>
      <c r="D49" s="83"/>
      <c r="F49" s="86"/>
      <c r="G49" s="175"/>
      <c r="H49" s="176"/>
      <c r="I49" s="2"/>
      <c r="J49" s="3"/>
      <c r="K49" s="244"/>
      <c r="L49" s="298"/>
    </row>
    <row r="50" spans="1:12" s="1" customFormat="1" ht="15.75" customHeight="1">
      <c r="A50" s="4"/>
      <c r="B50" s="293"/>
      <c r="C50" s="84" t="s">
        <v>173</v>
      </c>
      <c r="D50" s="83"/>
      <c r="F50" s="86"/>
      <c r="G50" s="175"/>
      <c r="H50" s="176"/>
      <c r="I50" s="2"/>
      <c r="J50" s="3"/>
      <c r="K50" s="244"/>
      <c r="L50" s="298"/>
    </row>
    <row r="51" spans="1:12" s="1" customFormat="1" ht="15.75" customHeight="1">
      <c r="A51" s="4"/>
      <c r="B51" s="293"/>
      <c r="C51" s="84" t="s">
        <v>0</v>
      </c>
      <c r="D51" s="83"/>
      <c r="F51" s="86"/>
      <c r="G51" s="175"/>
      <c r="H51" s="176"/>
      <c r="I51" s="2"/>
      <c r="J51" s="3"/>
      <c r="K51" s="244"/>
      <c r="L51" s="298"/>
    </row>
    <row r="52" spans="1:12" s="1" customFormat="1" ht="15.75" customHeight="1">
      <c r="A52" s="4"/>
      <c r="B52" s="293"/>
      <c r="C52" s="84" t="s">
        <v>221</v>
      </c>
      <c r="D52" s="83"/>
      <c r="E52" s="295"/>
      <c r="F52" s="410" t="s">
        <v>256</v>
      </c>
      <c r="G52" s="175"/>
      <c r="H52" s="175"/>
      <c r="I52" s="2"/>
      <c r="J52" s="245"/>
      <c r="K52" s="244"/>
    </row>
    <row r="53" spans="1:12" s="1" customFormat="1" ht="15.75" customHeight="1">
      <c r="A53" s="4"/>
      <c r="B53" s="293"/>
      <c r="C53" s="134" t="s">
        <v>39</v>
      </c>
      <c r="D53" s="83"/>
      <c r="E53" s="295"/>
      <c r="F53" s="86"/>
      <c r="G53" s="175"/>
      <c r="H53" s="176"/>
      <c r="I53" s="2"/>
      <c r="J53" s="3"/>
      <c r="K53" s="244"/>
    </row>
    <row r="54" spans="1:12" s="1" customFormat="1" ht="15.75" customHeight="1">
      <c r="A54" s="4"/>
      <c r="B54" s="288">
        <v>4</v>
      </c>
      <c r="C54" s="84" t="s">
        <v>152</v>
      </c>
      <c r="D54" s="83"/>
      <c r="E54" s="85"/>
      <c r="F54" s="135">
        <v>3180</v>
      </c>
      <c r="G54" s="175" t="s">
        <v>48</v>
      </c>
      <c r="H54" s="85"/>
      <c r="I54" s="87">
        <v>1.7629999999999999</v>
      </c>
      <c r="J54" s="245"/>
      <c r="K54" s="244">
        <f>F54*I54</f>
        <v>5606.3399999999992</v>
      </c>
    </row>
    <row r="55" spans="1:12" s="1" customFormat="1" ht="15.75" customHeight="1">
      <c r="A55" s="4"/>
      <c r="B55" s="288"/>
      <c r="C55" s="84" t="s">
        <v>126</v>
      </c>
      <c r="D55" s="83"/>
      <c r="E55" s="85"/>
      <c r="F55" s="86"/>
      <c r="G55" s="175"/>
      <c r="H55" s="176"/>
      <c r="I55" s="87"/>
      <c r="J55" s="3"/>
      <c r="K55" s="244"/>
    </row>
    <row r="56" spans="1:12" s="1" customFormat="1" ht="15.75" customHeight="1">
      <c r="A56" s="4"/>
      <c r="B56" s="288"/>
      <c r="C56" s="84" t="s">
        <v>172</v>
      </c>
      <c r="D56" s="83"/>
      <c r="E56" s="85"/>
      <c r="F56" s="86"/>
      <c r="G56" s="175"/>
      <c r="H56" s="176"/>
      <c r="I56" s="87"/>
      <c r="J56" s="3"/>
      <c r="K56" s="244"/>
    </row>
    <row r="57" spans="1:12" s="1" customFormat="1" ht="15.75" customHeight="1">
      <c r="A57" s="4"/>
      <c r="B57" s="288"/>
      <c r="C57" s="84"/>
      <c r="D57" s="83"/>
      <c r="E57" s="85"/>
      <c r="F57" s="86"/>
      <c r="G57" s="175"/>
      <c r="H57" s="176"/>
      <c r="I57" s="87"/>
      <c r="J57" s="3"/>
      <c r="K57" s="244"/>
    </row>
    <row r="58" spans="1:12" s="1" customFormat="1" ht="15.75" customHeight="1">
      <c r="A58" s="4"/>
      <c r="B58" s="288">
        <v>5</v>
      </c>
      <c r="C58" s="84" t="s">
        <v>169</v>
      </c>
      <c r="D58" s="83"/>
      <c r="E58" s="85"/>
      <c r="F58" s="135">
        <v>1380</v>
      </c>
      <c r="G58" s="175" t="s">
        <v>48</v>
      </c>
      <c r="H58" s="85"/>
      <c r="I58" s="87">
        <v>1.7629999999999999</v>
      </c>
      <c r="J58" s="3"/>
      <c r="K58" s="244">
        <f>F58*I58</f>
        <v>2432.94</v>
      </c>
    </row>
    <row r="59" spans="1:12" s="1" customFormat="1" ht="15.75" customHeight="1">
      <c r="A59" s="4"/>
      <c r="B59" s="288"/>
      <c r="C59" s="84" t="s">
        <v>167</v>
      </c>
      <c r="D59" s="83"/>
      <c r="E59" s="85"/>
      <c r="F59" s="86"/>
      <c r="G59" s="175"/>
      <c r="H59" s="176"/>
      <c r="I59" s="87"/>
      <c r="J59" s="3"/>
      <c r="K59" s="244"/>
    </row>
    <row r="60" spans="1:12" s="1" customFormat="1" ht="15.75" customHeight="1">
      <c r="A60" s="4"/>
      <c r="B60" s="288"/>
      <c r="C60" s="84" t="s">
        <v>122</v>
      </c>
      <c r="D60" s="83"/>
      <c r="E60" s="85"/>
      <c r="F60" s="86"/>
      <c r="G60" s="175"/>
      <c r="H60" s="176"/>
      <c r="I60" s="87"/>
      <c r="J60" s="3"/>
      <c r="K60" s="244"/>
    </row>
    <row r="61" spans="1:12" s="1" customFormat="1" ht="15.75" customHeight="1">
      <c r="A61" s="4"/>
      <c r="B61" s="288"/>
      <c r="C61" s="84"/>
      <c r="D61" s="83"/>
      <c r="E61" s="85"/>
      <c r="F61" s="86"/>
      <c r="G61" s="175"/>
      <c r="H61" s="176"/>
      <c r="I61" s="87"/>
      <c r="J61" s="3"/>
      <c r="K61" s="244"/>
    </row>
    <row r="62" spans="1:12" s="1" customFormat="1" ht="15.75" customHeight="1">
      <c r="A62" s="4"/>
      <c r="B62" s="288">
        <v>8</v>
      </c>
      <c r="C62" s="84" t="s">
        <v>168</v>
      </c>
      <c r="D62" s="83"/>
      <c r="E62" s="294"/>
      <c r="F62" s="135">
        <v>2600</v>
      </c>
      <c r="G62" s="175" t="s">
        <v>23</v>
      </c>
      <c r="H62" s="176"/>
      <c r="I62" s="87">
        <v>0.94299999999999995</v>
      </c>
      <c r="J62" s="3"/>
      <c r="K62" s="244">
        <f>F62*I62</f>
        <v>2451.7999999999997</v>
      </c>
    </row>
    <row r="63" spans="1:12" s="1" customFormat="1" ht="15.75" customHeight="1">
      <c r="A63" s="4"/>
      <c r="B63" s="288"/>
      <c r="C63" s="84" t="s">
        <v>164</v>
      </c>
      <c r="D63" s="83"/>
      <c r="E63" s="294"/>
      <c r="F63" s="86"/>
      <c r="G63" s="175"/>
      <c r="H63" s="176"/>
      <c r="I63" s="87"/>
      <c r="J63" s="3"/>
      <c r="K63" s="244"/>
    </row>
    <row r="64" spans="1:12" s="1" customFormat="1" ht="15.75" customHeight="1">
      <c r="A64" s="4"/>
      <c r="B64" s="288"/>
      <c r="C64" s="84" t="s">
        <v>163</v>
      </c>
      <c r="D64" s="83"/>
      <c r="E64" s="294"/>
      <c r="F64" s="86"/>
      <c r="G64" s="175"/>
      <c r="H64" s="176"/>
      <c r="I64" s="87"/>
      <c r="J64" s="3"/>
      <c r="K64" s="244"/>
    </row>
    <row r="65" spans="1:12" s="1" customFormat="1" ht="15.75" customHeight="1">
      <c r="A65" s="4"/>
      <c r="B65" s="288"/>
      <c r="C65" s="84"/>
      <c r="D65" s="83"/>
      <c r="E65" s="294"/>
      <c r="F65" s="86"/>
      <c r="G65" s="175"/>
      <c r="H65" s="176"/>
      <c r="I65" s="87"/>
      <c r="J65" s="3"/>
      <c r="K65" s="244"/>
    </row>
    <row r="66" spans="1:12" s="1" customFormat="1" ht="15.75" customHeight="1">
      <c r="A66" s="4"/>
      <c r="B66" s="288">
        <v>42</v>
      </c>
      <c r="C66" s="84" t="s">
        <v>139</v>
      </c>
      <c r="D66" s="83"/>
      <c r="E66" s="294"/>
      <c r="F66" s="135">
        <v>18000</v>
      </c>
      <c r="G66" s="175" t="s">
        <v>48</v>
      </c>
      <c r="H66" s="176"/>
      <c r="I66" s="87">
        <v>0.32500000000000001</v>
      </c>
      <c r="J66" s="3"/>
      <c r="K66" s="244">
        <f>F66*I66</f>
        <v>5850</v>
      </c>
    </row>
    <row r="67" spans="1:12" s="1" customFormat="1" ht="15.75" customHeight="1">
      <c r="A67" s="4"/>
      <c r="B67" s="288"/>
      <c r="C67" s="84" t="s">
        <v>124</v>
      </c>
      <c r="D67" s="83"/>
      <c r="E67" s="294"/>
      <c r="F67" s="86"/>
      <c r="G67" s="175"/>
      <c r="H67" s="176"/>
      <c r="I67" s="87"/>
      <c r="J67" s="3"/>
      <c r="K67" s="244"/>
    </row>
    <row r="68" spans="1:12" s="1" customFormat="1" ht="15.75" customHeight="1">
      <c r="A68" s="4"/>
      <c r="B68" s="288"/>
      <c r="C68" s="84" t="s">
        <v>131</v>
      </c>
      <c r="D68" s="83"/>
      <c r="E68" s="294"/>
      <c r="F68" s="86"/>
      <c r="G68" s="175"/>
      <c r="H68" s="176"/>
      <c r="I68" s="87"/>
      <c r="J68" s="3"/>
      <c r="K68" s="244"/>
    </row>
    <row r="69" spans="1:12" s="1" customFormat="1" ht="15.75" customHeight="1">
      <c r="A69" s="4"/>
      <c r="B69" s="288"/>
      <c r="C69" s="84"/>
      <c r="D69" s="83"/>
      <c r="E69" s="294"/>
      <c r="F69" s="86"/>
      <c r="G69" s="175"/>
      <c r="H69" s="176"/>
      <c r="I69" s="87"/>
      <c r="J69" s="3"/>
      <c r="K69" s="244"/>
    </row>
    <row r="70" spans="1:12" s="1" customFormat="1" ht="15.75" customHeight="1">
      <c r="A70" s="4"/>
      <c r="B70" s="288">
        <v>63</v>
      </c>
      <c r="C70" s="84" t="s">
        <v>171</v>
      </c>
      <c r="D70" s="83"/>
      <c r="E70" s="85"/>
      <c r="F70" s="86">
        <v>540</v>
      </c>
      <c r="G70" s="175" t="s">
        <v>48</v>
      </c>
      <c r="H70" s="176"/>
      <c r="I70" s="87">
        <v>3.1320000000000001</v>
      </c>
      <c r="J70" s="3"/>
      <c r="K70" s="244">
        <f>F70*I70</f>
        <v>1691.28</v>
      </c>
    </row>
    <row r="71" spans="1:12" s="1" customFormat="1" ht="15.75" customHeight="1">
      <c r="A71" s="4"/>
      <c r="B71" s="288"/>
      <c r="C71" s="84" t="s">
        <v>222</v>
      </c>
      <c r="D71" s="83"/>
      <c r="E71" s="85"/>
      <c r="F71" s="86"/>
      <c r="G71" s="175"/>
      <c r="H71" s="176"/>
      <c r="I71" s="87"/>
      <c r="J71" s="3"/>
      <c r="K71" s="244"/>
    </row>
    <row r="72" spans="1:12" s="1" customFormat="1" ht="15.75" customHeight="1">
      <c r="A72" s="4"/>
      <c r="B72" s="288"/>
      <c r="C72" s="84" t="s">
        <v>170</v>
      </c>
      <c r="D72" s="83"/>
      <c r="E72" s="85"/>
      <c r="F72" s="86"/>
      <c r="G72" s="175"/>
      <c r="H72" s="176"/>
      <c r="I72" s="87"/>
      <c r="J72" s="3"/>
      <c r="K72" s="244"/>
    </row>
    <row r="73" spans="1:12" s="1" customFormat="1" ht="15.75" customHeight="1">
      <c r="A73" s="4"/>
      <c r="B73" s="293"/>
      <c r="C73" s="84"/>
      <c r="D73" s="83"/>
      <c r="F73" s="86"/>
      <c r="G73" s="175"/>
      <c r="H73" s="176"/>
      <c r="I73" s="2"/>
      <c r="J73" s="3"/>
      <c r="K73" s="244"/>
    </row>
    <row r="74" spans="1:12" s="1" customFormat="1" ht="15.75" customHeight="1">
      <c r="A74" s="4"/>
      <c r="B74" s="293"/>
      <c r="C74" s="84" t="s">
        <v>257</v>
      </c>
      <c r="D74" s="83"/>
      <c r="E74" s="295"/>
      <c r="F74" s="410" t="s">
        <v>258</v>
      </c>
      <c r="G74" s="175"/>
      <c r="H74" s="175"/>
      <c r="I74" s="2"/>
      <c r="J74" s="245"/>
      <c r="K74" s="244"/>
    </row>
    <row r="75" spans="1:12" s="1" customFormat="1" ht="15.75" customHeight="1">
      <c r="A75" s="4"/>
      <c r="B75" s="293"/>
      <c r="C75" s="134" t="s">
        <v>39</v>
      </c>
      <c r="D75" s="83"/>
      <c r="E75" s="295"/>
      <c r="F75" s="86"/>
      <c r="G75" s="175"/>
      <c r="H75" s="176"/>
      <c r="I75" s="2"/>
      <c r="J75" s="3"/>
      <c r="K75" s="244"/>
    </row>
    <row r="76" spans="1:12" s="1" customFormat="1" ht="15.75" customHeight="1">
      <c r="A76" s="4"/>
      <c r="B76" s="293" t="s">
        <v>120</v>
      </c>
      <c r="C76" s="84" t="s">
        <v>130</v>
      </c>
      <c r="D76" s="83"/>
      <c r="E76" s="295"/>
      <c r="F76" s="135">
        <v>12600</v>
      </c>
      <c r="G76" s="175" t="s">
        <v>47</v>
      </c>
      <c r="H76" s="175" t="s">
        <v>24</v>
      </c>
      <c r="I76" s="2">
        <v>0.438</v>
      </c>
      <c r="J76" s="3"/>
      <c r="K76" s="244">
        <f>F76*I76</f>
        <v>5518.8</v>
      </c>
    </row>
    <row r="77" spans="1:12" s="1" customFormat="1" ht="15.75" customHeight="1">
      <c r="A77" s="4"/>
      <c r="B77" s="293"/>
      <c r="C77" s="84" t="s">
        <v>166</v>
      </c>
      <c r="D77" s="83"/>
      <c r="E77" s="295"/>
      <c r="F77" s="86"/>
      <c r="G77" s="175"/>
      <c r="H77" s="176"/>
      <c r="I77" s="2"/>
      <c r="J77" s="3"/>
      <c r="K77" s="244"/>
    </row>
    <row r="78" spans="1:12" s="1" customFormat="1" ht="15.75" customHeight="1">
      <c r="A78" s="4"/>
      <c r="B78" s="293"/>
      <c r="C78" s="84" t="s">
        <v>131</v>
      </c>
      <c r="D78" s="83"/>
      <c r="E78" s="295"/>
      <c r="F78" s="86"/>
      <c r="G78" s="175"/>
      <c r="H78" s="176"/>
      <c r="I78" s="2"/>
      <c r="J78" s="3"/>
      <c r="K78" s="244"/>
    </row>
    <row r="79" spans="1:12" s="1" customFormat="1" ht="15.75" customHeight="1">
      <c r="A79" s="4"/>
      <c r="B79" s="293"/>
      <c r="C79" s="84"/>
      <c r="D79" s="83"/>
      <c r="E79" s="295"/>
      <c r="F79" s="86"/>
      <c r="G79" s="175"/>
      <c r="H79" s="176"/>
      <c r="I79" s="2"/>
      <c r="J79" s="3"/>
      <c r="K79" s="244"/>
    </row>
    <row r="80" spans="1:12" s="1" customFormat="1" ht="15.75" customHeight="1">
      <c r="A80" s="4"/>
      <c r="B80" s="293">
        <v>11</v>
      </c>
      <c r="C80" s="84" t="s">
        <v>132</v>
      </c>
      <c r="D80" s="83"/>
      <c r="E80" s="295"/>
      <c r="F80" s="135">
        <v>55000</v>
      </c>
      <c r="G80" s="175" t="s">
        <v>47</v>
      </c>
      <c r="H80" s="176"/>
      <c r="I80" s="2">
        <v>0.57199999999999995</v>
      </c>
      <c r="J80" s="3"/>
      <c r="K80" s="244">
        <f>F80*I80</f>
        <v>31459.999999999996</v>
      </c>
      <c r="L80" s="11"/>
    </row>
    <row r="81" spans="1:12" s="1" customFormat="1" ht="15.75" customHeight="1">
      <c r="A81" s="4"/>
      <c r="B81" s="293"/>
      <c r="C81" s="84" t="s">
        <v>133</v>
      </c>
      <c r="D81" s="83"/>
      <c r="E81" s="295"/>
      <c r="F81" s="86"/>
      <c r="G81" s="175"/>
      <c r="H81" s="176"/>
      <c r="I81" s="2"/>
      <c r="J81" s="3"/>
      <c r="K81" s="244"/>
      <c r="L81" s="11"/>
    </row>
    <row r="82" spans="1:12" s="1" customFormat="1" ht="15.75" customHeight="1">
      <c r="A82" s="4"/>
      <c r="B82" s="293"/>
      <c r="C82" s="84" t="s">
        <v>131</v>
      </c>
      <c r="D82" s="83"/>
      <c r="E82" s="295"/>
      <c r="F82" s="86"/>
      <c r="G82" s="175"/>
      <c r="H82" s="176"/>
      <c r="I82" s="2"/>
      <c r="J82" s="3"/>
      <c r="K82" s="244"/>
      <c r="L82" s="11"/>
    </row>
    <row r="83" spans="1:12" s="1" customFormat="1" ht="15.75" customHeight="1">
      <c r="A83" s="4"/>
      <c r="B83" s="293"/>
      <c r="C83" s="84" t="s">
        <v>0</v>
      </c>
      <c r="D83" s="83"/>
      <c r="E83" s="295"/>
      <c r="F83" s="86"/>
      <c r="G83" s="175"/>
      <c r="H83" s="176"/>
      <c r="I83" s="2"/>
      <c r="J83" s="3"/>
      <c r="K83" s="244"/>
      <c r="L83" s="11"/>
    </row>
    <row r="84" spans="1:12" s="1" customFormat="1" ht="15.75" customHeight="1">
      <c r="A84" s="4"/>
      <c r="B84" s="293">
        <v>12</v>
      </c>
      <c r="C84" s="84" t="s">
        <v>134</v>
      </c>
      <c r="D84" s="83"/>
      <c r="E84" s="295"/>
      <c r="F84" s="135">
        <v>12000</v>
      </c>
      <c r="G84" s="175" t="s">
        <v>47</v>
      </c>
      <c r="H84" s="176"/>
      <c r="I84" s="2">
        <v>2.738</v>
      </c>
      <c r="J84" s="3"/>
      <c r="K84" s="244">
        <f>F84*I84</f>
        <v>32856</v>
      </c>
    </row>
    <row r="85" spans="1:12" s="1" customFormat="1" ht="15.75" customHeight="1">
      <c r="A85" s="4"/>
      <c r="B85" s="293"/>
      <c r="C85" s="84" t="s">
        <v>125</v>
      </c>
      <c r="D85" s="83"/>
      <c r="E85" s="295"/>
      <c r="F85" s="86"/>
      <c r="G85" s="175"/>
      <c r="H85" s="176"/>
      <c r="I85" s="2"/>
      <c r="J85" s="3"/>
      <c r="K85" s="244"/>
    </row>
    <row r="86" spans="1:12" s="1" customFormat="1" ht="15.75" customHeight="1">
      <c r="A86" s="4"/>
      <c r="B86" s="293"/>
      <c r="C86" s="84" t="s">
        <v>131</v>
      </c>
      <c r="D86" s="83"/>
      <c r="E86" s="295"/>
      <c r="F86" s="86"/>
      <c r="G86" s="175"/>
      <c r="H86" s="176"/>
      <c r="I86" s="2"/>
      <c r="J86" s="3"/>
      <c r="K86" s="244"/>
    </row>
    <row r="87" spans="1:12" s="1" customFormat="1" ht="15.75" customHeight="1">
      <c r="A87" s="4"/>
      <c r="B87" s="293"/>
      <c r="C87" s="84"/>
      <c r="D87" s="83"/>
      <c r="E87" s="295"/>
      <c r="F87" s="86"/>
      <c r="G87" s="175"/>
      <c r="H87" s="176"/>
      <c r="I87" s="2"/>
      <c r="J87" s="3"/>
      <c r="K87" s="244"/>
    </row>
    <row r="88" spans="1:12" s="1" customFormat="1" ht="15.75" customHeight="1">
      <c r="A88" s="4"/>
      <c r="B88" s="293">
        <v>13</v>
      </c>
      <c r="C88" s="84" t="s">
        <v>135</v>
      </c>
      <c r="D88" s="83"/>
      <c r="E88" s="295"/>
      <c r="F88" s="135">
        <v>7500</v>
      </c>
      <c r="G88" s="175" t="s">
        <v>47</v>
      </c>
      <c r="H88" s="176"/>
      <c r="I88" s="2">
        <v>0.60399999999999998</v>
      </c>
      <c r="J88" s="3"/>
      <c r="K88" s="244">
        <f>F88*I88</f>
        <v>4530</v>
      </c>
    </row>
    <row r="89" spans="1:12" s="1" customFormat="1" ht="15.75" customHeight="1">
      <c r="A89" s="4"/>
      <c r="B89" s="293"/>
      <c r="C89" s="84" t="s">
        <v>125</v>
      </c>
      <c r="D89" s="83"/>
      <c r="E89" s="295"/>
      <c r="F89" s="86"/>
      <c r="G89" s="175"/>
      <c r="H89" s="176"/>
      <c r="I89" s="2"/>
      <c r="J89" s="3"/>
      <c r="K89" s="244"/>
    </row>
    <row r="90" spans="1:12" s="1" customFormat="1" ht="15.75" customHeight="1">
      <c r="A90" s="4"/>
      <c r="B90" s="293"/>
      <c r="C90" s="84" t="s">
        <v>129</v>
      </c>
      <c r="D90" s="83"/>
      <c r="E90" s="295"/>
      <c r="F90" s="86"/>
      <c r="G90" s="175"/>
      <c r="H90" s="176"/>
      <c r="I90" s="2"/>
      <c r="J90" s="3"/>
      <c r="K90" s="244"/>
    </row>
    <row r="91" spans="1:12" s="1" customFormat="1" ht="15.75" customHeight="1">
      <c r="A91" s="4"/>
      <c r="B91" s="293"/>
      <c r="C91" s="84" t="s">
        <v>0</v>
      </c>
      <c r="D91" s="83"/>
      <c r="E91" s="295"/>
      <c r="F91" s="86"/>
      <c r="G91" s="175"/>
      <c r="H91" s="176"/>
      <c r="I91" s="2"/>
      <c r="J91" s="3"/>
      <c r="K91" s="244"/>
    </row>
    <row r="92" spans="1:12" s="1" customFormat="1" ht="15.75" customHeight="1">
      <c r="A92" s="4"/>
      <c r="B92" s="293">
        <v>14</v>
      </c>
      <c r="C92" s="84" t="s">
        <v>136</v>
      </c>
      <c r="D92" s="83"/>
      <c r="E92" s="295"/>
      <c r="F92" s="135">
        <v>6000</v>
      </c>
      <c r="G92" s="175" t="s">
        <v>47</v>
      </c>
      <c r="H92" s="176"/>
      <c r="I92" s="2">
        <v>0.56599999999999995</v>
      </c>
      <c r="J92" s="3"/>
      <c r="K92" s="244">
        <f>F92*I92</f>
        <v>3395.9999999999995</v>
      </c>
    </row>
    <row r="93" spans="1:12" s="1" customFormat="1" ht="15.75" customHeight="1">
      <c r="A93" s="4"/>
      <c r="B93" s="293"/>
      <c r="C93" s="84" t="s">
        <v>137</v>
      </c>
      <c r="D93" s="83"/>
      <c r="E93" s="295"/>
      <c r="F93" s="86"/>
      <c r="G93" s="175"/>
      <c r="H93" s="176"/>
      <c r="I93" s="2"/>
      <c r="J93" s="3"/>
      <c r="K93" s="244"/>
    </row>
    <row r="94" spans="1:12" s="1" customFormat="1" ht="15.75" customHeight="1">
      <c r="A94" s="4"/>
      <c r="B94" s="293"/>
      <c r="C94" s="84" t="s">
        <v>131</v>
      </c>
      <c r="D94" s="83"/>
      <c r="E94" s="295"/>
      <c r="F94" s="86"/>
      <c r="G94" s="175"/>
      <c r="H94" s="176"/>
      <c r="I94" s="2"/>
      <c r="J94" s="3"/>
      <c r="K94" s="244"/>
    </row>
    <row r="95" spans="1:12" s="1" customFormat="1" ht="15.75" customHeight="1">
      <c r="A95" s="4"/>
      <c r="B95" s="293"/>
      <c r="C95" s="84" t="s">
        <v>0</v>
      </c>
      <c r="D95" s="83"/>
      <c r="E95" s="295"/>
      <c r="F95" s="86"/>
      <c r="G95" s="175"/>
      <c r="H95" s="176"/>
      <c r="I95" s="2"/>
      <c r="J95" s="3"/>
      <c r="K95" s="244"/>
    </row>
    <row r="96" spans="1:12" s="1" customFormat="1" ht="15.75" customHeight="1">
      <c r="A96" s="4"/>
      <c r="B96" s="293">
        <v>15</v>
      </c>
      <c r="C96" s="84" t="s">
        <v>138</v>
      </c>
      <c r="D96" s="83"/>
      <c r="E96" s="295"/>
      <c r="F96" s="135">
        <v>780</v>
      </c>
      <c r="G96" s="175" t="s">
        <v>47</v>
      </c>
      <c r="H96" s="176"/>
      <c r="I96" s="2">
        <v>2.899</v>
      </c>
      <c r="J96" s="3"/>
      <c r="K96" s="244">
        <f>F96*I96</f>
        <v>2261.2199999999998</v>
      </c>
      <c r="L96" s="213"/>
    </row>
    <row r="97" spans="1:11" s="1" customFormat="1" ht="15.75" customHeight="1">
      <c r="A97" s="4"/>
      <c r="B97" s="293"/>
      <c r="C97" s="84" t="s">
        <v>137</v>
      </c>
      <c r="D97" s="83"/>
      <c r="E97" s="295"/>
      <c r="F97" s="86"/>
      <c r="G97" s="175"/>
      <c r="H97" s="176"/>
      <c r="I97" s="2"/>
      <c r="J97" s="3"/>
      <c r="K97" s="244"/>
    </row>
    <row r="98" spans="1:11" s="1" customFormat="1" ht="15.75" customHeight="1">
      <c r="A98" s="4"/>
      <c r="B98" s="293"/>
      <c r="C98" s="84" t="s">
        <v>131</v>
      </c>
      <c r="D98" s="83"/>
      <c r="E98" s="295"/>
      <c r="F98" s="86"/>
      <c r="G98" s="175"/>
      <c r="H98" s="176"/>
      <c r="I98" s="2"/>
      <c r="J98" s="3"/>
      <c r="K98" s="244"/>
    </row>
    <row r="99" spans="1:11" s="1" customFormat="1" ht="15.75" customHeight="1">
      <c r="A99" s="4"/>
      <c r="B99" s="293"/>
      <c r="C99" s="84" t="s">
        <v>0</v>
      </c>
      <c r="D99" s="83"/>
      <c r="E99" s="295"/>
      <c r="F99" s="86"/>
      <c r="G99" s="175"/>
      <c r="H99" s="176"/>
      <c r="I99" s="2"/>
      <c r="J99" s="3"/>
      <c r="K99" s="244"/>
    </row>
    <row r="100" spans="1:11" s="1" customFormat="1" ht="15.75" customHeight="1">
      <c r="A100" s="4"/>
      <c r="B100" s="293">
        <v>43</v>
      </c>
      <c r="C100" s="84" t="s">
        <v>140</v>
      </c>
      <c r="D100" s="83"/>
      <c r="F100" s="86">
        <v>3000</v>
      </c>
      <c r="G100" s="175" t="s">
        <v>47</v>
      </c>
      <c r="H100" s="176"/>
      <c r="I100" s="2">
        <v>0.60799999999999998</v>
      </c>
      <c r="J100" s="245"/>
      <c r="K100" s="244">
        <f>F100*I100</f>
        <v>1824</v>
      </c>
    </row>
    <row r="101" spans="1:11" s="1" customFormat="1" ht="15.75" customHeight="1">
      <c r="A101" s="4"/>
      <c r="B101" s="293"/>
      <c r="C101" s="84" t="s">
        <v>137</v>
      </c>
      <c r="D101" s="83"/>
      <c r="F101" s="86"/>
      <c r="G101" s="175"/>
      <c r="H101" s="176"/>
      <c r="I101" s="2"/>
      <c r="J101" s="3"/>
      <c r="K101" s="244"/>
    </row>
    <row r="102" spans="1:11" s="1" customFormat="1" ht="15.75" customHeight="1">
      <c r="A102" s="4"/>
      <c r="B102" s="293"/>
      <c r="C102" s="84" t="s">
        <v>141</v>
      </c>
      <c r="D102" s="83"/>
      <c r="F102" s="86"/>
      <c r="G102" s="175"/>
      <c r="H102" s="176"/>
      <c r="I102" s="2"/>
      <c r="J102" s="3"/>
      <c r="K102" s="244"/>
    </row>
    <row r="103" spans="1:11" s="1" customFormat="1" ht="15.75" customHeight="1">
      <c r="A103" s="4"/>
      <c r="B103" s="293"/>
      <c r="C103" s="84"/>
      <c r="D103" s="83"/>
      <c r="F103" s="86"/>
      <c r="G103" s="175"/>
      <c r="H103" s="176"/>
      <c r="I103" s="2"/>
      <c r="J103" s="3"/>
      <c r="K103" s="244"/>
    </row>
    <row r="104" spans="1:11" s="1" customFormat="1" ht="15.75" customHeight="1">
      <c r="A104" s="4"/>
      <c r="B104" s="293">
        <v>44</v>
      </c>
      <c r="C104" s="84" t="s">
        <v>142</v>
      </c>
      <c r="D104" s="83"/>
      <c r="F104" s="86">
        <v>1320</v>
      </c>
      <c r="G104" s="175" t="s">
        <v>47</v>
      </c>
      <c r="H104" s="176"/>
      <c r="I104" s="2">
        <v>0.60799999999999998</v>
      </c>
      <c r="J104" s="3"/>
      <c r="K104" s="244">
        <f>F104*I104</f>
        <v>802.56</v>
      </c>
    </row>
    <row r="105" spans="1:11" s="1" customFormat="1" ht="15.75" customHeight="1">
      <c r="A105" s="4"/>
      <c r="B105" s="293"/>
      <c r="C105" s="84" t="s">
        <v>137</v>
      </c>
      <c r="D105" s="83"/>
      <c r="F105" s="86"/>
      <c r="G105" s="175"/>
      <c r="H105" s="176"/>
      <c r="I105" s="2"/>
      <c r="J105" s="3"/>
      <c r="K105" s="244"/>
    </row>
    <row r="106" spans="1:11" s="1" customFormat="1" ht="15.75" customHeight="1">
      <c r="A106" s="4"/>
      <c r="B106" s="293"/>
      <c r="C106" s="84" t="s">
        <v>143</v>
      </c>
      <c r="D106" s="83"/>
      <c r="F106" s="86"/>
      <c r="G106" s="175"/>
      <c r="H106" s="176"/>
      <c r="I106" s="2"/>
      <c r="J106" s="3"/>
      <c r="K106" s="244"/>
    </row>
    <row r="107" spans="1:11" s="1" customFormat="1" ht="15.75" customHeight="1">
      <c r="A107" s="4"/>
      <c r="B107" s="293"/>
      <c r="C107" s="84"/>
      <c r="D107" s="83"/>
      <c r="F107" s="86"/>
      <c r="G107" s="175"/>
      <c r="H107" s="176"/>
      <c r="I107" s="2"/>
      <c r="J107" s="3"/>
      <c r="K107" s="244"/>
    </row>
    <row r="108" spans="1:11" s="1" customFormat="1" ht="15.75" customHeight="1">
      <c r="A108" s="4"/>
      <c r="B108" s="293">
        <v>45</v>
      </c>
      <c r="C108" s="84" t="s">
        <v>144</v>
      </c>
      <c r="D108" s="83"/>
      <c r="F108" s="86">
        <v>2340</v>
      </c>
      <c r="G108" s="175" t="s">
        <v>47</v>
      </c>
      <c r="H108" s="176"/>
      <c r="I108" s="2">
        <v>0.60799999999999998</v>
      </c>
      <c r="J108" s="3"/>
      <c r="K108" s="244">
        <f>F108*I108</f>
        <v>1422.72</v>
      </c>
    </row>
    <row r="109" spans="1:11" s="1" customFormat="1" ht="15.75" customHeight="1">
      <c r="A109" s="4"/>
      <c r="B109" s="293"/>
      <c r="C109" s="84" t="s">
        <v>137</v>
      </c>
      <c r="D109" s="83"/>
      <c r="F109" s="86"/>
      <c r="G109" s="175"/>
      <c r="H109" s="176"/>
      <c r="I109" s="2"/>
      <c r="J109" s="3"/>
      <c r="K109" s="244"/>
    </row>
    <row r="110" spans="1:11" s="1" customFormat="1" ht="15.75" customHeight="1">
      <c r="A110" s="4"/>
      <c r="B110" s="293"/>
      <c r="C110" s="84" t="s">
        <v>145</v>
      </c>
      <c r="D110" s="83"/>
      <c r="F110" s="86"/>
      <c r="G110" s="175"/>
      <c r="H110" s="176"/>
      <c r="I110" s="2"/>
      <c r="J110" s="3"/>
      <c r="K110" s="244"/>
    </row>
    <row r="111" spans="1:11" s="1" customFormat="1" ht="15.75" customHeight="1">
      <c r="A111" s="4"/>
      <c r="B111" s="293"/>
      <c r="C111" s="84"/>
      <c r="D111" s="83"/>
      <c r="F111" s="86"/>
      <c r="G111" s="175"/>
      <c r="H111" s="176"/>
      <c r="I111" s="2"/>
      <c r="J111" s="3"/>
      <c r="K111" s="244"/>
    </row>
    <row r="112" spans="1:11" s="1" customFormat="1" ht="15.75" customHeight="1">
      <c r="A112" s="4"/>
      <c r="B112" s="293">
        <v>46</v>
      </c>
      <c r="C112" s="84" t="s">
        <v>146</v>
      </c>
      <c r="D112" s="83"/>
      <c r="F112" s="86">
        <v>2160</v>
      </c>
      <c r="G112" s="175" t="s">
        <v>47</v>
      </c>
      <c r="H112" s="176"/>
      <c r="I112" s="2">
        <v>0.60799999999999998</v>
      </c>
      <c r="J112" s="3"/>
      <c r="K112" s="244">
        <f>F112*I112</f>
        <v>1313.28</v>
      </c>
    </row>
    <row r="113" spans="1:11" s="1" customFormat="1" ht="15.75" customHeight="1">
      <c r="A113" s="4"/>
      <c r="B113" s="293"/>
      <c r="C113" s="84" t="s">
        <v>137</v>
      </c>
      <c r="D113" s="83"/>
      <c r="F113" s="86"/>
      <c r="G113" s="175"/>
      <c r="H113" s="176"/>
      <c r="I113" s="2"/>
      <c r="J113" s="3"/>
      <c r="K113" s="244"/>
    </row>
    <row r="114" spans="1:11" s="1" customFormat="1" ht="15.75" customHeight="1">
      <c r="A114" s="4"/>
      <c r="B114" s="293"/>
      <c r="C114" s="84" t="s">
        <v>147</v>
      </c>
      <c r="D114" s="83"/>
      <c r="F114" s="86"/>
      <c r="G114" s="175"/>
      <c r="H114" s="176"/>
      <c r="I114" s="2"/>
      <c r="J114" s="3"/>
      <c r="K114" s="244"/>
    </row>
    <row r="115" spans="1:11" s="1" customFormat="1" ht="15.75" customHeight="1">
      <c r="A115" s="4"/>
      <c r="B115" s="293"/>
      <c r="C115" s="84"/>
      <c r="D115" s="83"/>
      <c r="E115" s="295"/>
      <c r="F115" s="86"/>
      <c r="G115" s="175"/>
      <c r="H115" s="176"/>
      <c r="I115" s="2"/>
      <c r="J115" s="3"/>
      <c r="K115" s="244"/>
    </row>
    <row r="116" spans="1:11" s="1" customFormat="1" ht="15.75" customHeight="1">
      <c r="A116" s="4"/>
      <c r="B116" s="293">
        <v>47</v>
      </c>
      <c r="C116" s="84" t="s">
        <v>151</v>
      </c>
      <c r="D116" s="83"/>
      <c r="F116" s="86">
        <v>420</v>
      </c>
      <c r="G116" s="175" t="s">
        <v>47</v>
      </c>
      <c r="H116" s="176"/>
      <c r="I116" s="2">
        <v>5.7080000000000002</v>
      </c>
      <c r="J116" s="3"/>
      <c r="K116" s="244">
        <f>F116*I116</f>
        <v>2397.36</v>
      </c>
    </row>
    <row r="117" spans="1:11" s="1" customFormat="1" ht="15.75" customHeight="1">
      <c r="A117" s="4"/>
      <c r="B117" s="293"/>
      <c r="C117" s="84" t="s">
        <v>137</v>
      </c>
      <c r="D117" s="83"/>
      <c r="F117" s="86"/>
      <c r="G117" s="175"/>
      <c r="H117" s="176"/>
      <c r="I117" s="2"/>
      <c r="J117" s="3"/>
      <c r="K117" s="244"/>
    </row>
    <row r="118" spans="1:11" s="1" customFormat="1" ht="15.75" customHeight="1">
      <c r="A118" s="4"/>
      <c r="B118" s="293"/>
      <c r="C118" s="84" t="s">
        <v>141</v>
      </c>
      <c r="D118" s="83"/>
      <c r="F118" s="86"/>
      <c r="G118" s="175"/>
      <c r="H118" s="176"/>
      <c r="I118" s="2"/>
      <c r="J118" s="3"/>
      <c r="K118" s="244"/>
    </row>
    <row r="119" spans="1:11" s="1" customFormat="1" ht="15.75" customHeight="1">
      <c r="A119" s="4"/>
      <c r="B119" s="293"/>
      <c r="C119" s="84"/>
      <c r="D119" s="83"/>
      <c r="E119" s="295"/>
      <c r="F119" s="86"/>
      <c r="G119" s="175"/>
      <c r="H119" s="176"/>
      <c r="I119" s="2"/>
      <c r="J119" s="3"/>
      <c r="K119" s="244"/>
    </row>
    <row r="120" spans="1:11" s="1" customFormat="1" ht="15.75" customHeight="1">
      <c r="A120" s="4"/>
      <c r="B120" s="293">
        <v>48</v>
      </c>
      <c r="C120" s="84" t="s">
        <v>148</v>
      </c>
      <c r="D120" s="83"/>
      <c r="F120" s="86">
        <v>180</v>
      </c>
      <c r="G120" s="175" t="s">
        <v>47</v>
      </c>
      <c r="H120" s="176"/>
      <c r="I120" s="2">
        <v>5.7080000000000002</v>
      </c>
      <c r="J120" s="3"/>
      <c r="K120" s="244">
        <f>F120*I120</f>
        <v>1027.44</v>
      </c>
    </row>
    <row r="121" spans="1:11" s="1" customFormat="1" ht="15.75" customHeight="1">
      <c r="A121" s="4"/>
      <c r="B121" s="293"/>
      <c r="C121" s="84" t="s">
        <v>137</v>
      </c>
      <c r="D121" s="83"/>
      <c r="F121" s="86"/>
      <c r="G121" s="175"/>
      <c r="H121" s="176"/>
      <c r="I121" s="2"/>
      <c r="J121" s="3"/>
      <c r="K121" s="244"/>
    </row>
    <row r="122" spans="1:11" s="1" customFormat="1" ht="15.75" customHeight="1">
      <c r="A122" s="4"/>
      <c r="B122" s="293"/>
      <c r="C122" s="84" t="s">
        <v>143</v>
      </c>
      <c r="D122" s="83"/>
      <c r="F122" s="86"/>
      <c r="G122" s="175"/>
      <c r="H122" s="176"/>
      <c r="I122" s="2"/>
      <c r="J122" s="3"/>
      <c r="K122" s="244"/>
    </row>
    <row r="123" spans="1:11" s="1" customFormat="1" ht="15.75" customHeight="1">
      <c r="A123" s="4"/>
      <c r="B123" s="293"/>
      <c r="C123" s="84"/>
      <c r="D123" s="83"/>
      <c r="E123" s="295"/>
      <c r="F123" s="86"/>
      <c r="G123" s="175"/>
      <c r="H123" s="176"/>
      <c r="I123" s="2"/>
      <c r="J123" s="3"/>
      <c r="K123" s="244"/>
    </row>
    <row r="124" spans="1:11" s="1" customFormat="1" ht="15.75" customHeight="1">
      <c r="A124" s="4"/>
      <c r="B124" s="293">
        <v>49</v>
      </c>
      <c r="C124" s="84" t="s">
        <v>149</v>
      </c>
      <c r="D124" s="83"/>
      <c r="F124" s="86">
        <v>900</v>
      </c>
      <c r="G124" s="175" t="s">
        <v>47</v>
      </c>
      <c r="H124" s="176"/>
      <c r="I124" s="2">
        <v>5.7080000000000002</v>
      </c>
      <c r="J124" s="3"/>
      <c r="K124" s="244">
        <f>F124*I124</f>
        <v>5137.2</v>
      </c>
    </row>
    <row r="125" spans="1:11" s="1" customFormat="1" ht="15.75" customHeight="1">
      <c r="A125" s="4"/>
      <c r="B125" s="293"/>
      <c r="C125" s="84" t="s">
        <v>137</v>
      </c>
      <c r="D125" s="83"/>
      <c r="F125" s="86"/>
      <c r="G125" s="175"/>
      <c r="H125" s="176"/>
      <c r="I125" s="2"/>
      <c r="J125" s="3"/>
      <c r="K125" s="244"/>
    </row>
    <row r="126" spans="1:11" s="1" customFormat="1" ht="15.75" customHeight="1">
      <c r="A126" s="4"/>
      <c r="B126" s="293"/>
      <c r="C126" s="84" t="s">
        <v>145</v>
      </c>
      <c r="D126" s="83"/>
      <c r="F126" s="86"/>
      <c r="G126" s="175"/>
      <c r="H126" s="176"/>
      <c r="I126" s="2"/>
      <c r="J126" s="3"/>
      <c r="K126" s="244"/>
    </row>
    <row r="127" spans="1:11" s="1" customFormat="1" ht="15.75" customHeight="1">
      <c r="A127" s="4"/>
      <c r="B127" s="293"/>
      <c r="C127" s="84"/>
      <c r="D127" s="83"/>
      <c r="E127" s="295"/>
      <c r="F127" s="86"/>
      <c r="G127" s="175"/>
      <c r="H127" s="176"/>
      <c r="I127" s="2"/>
      <c r="J127" s="3"/>
      <c r="K127" s="244"/>
    </row>
    <row r="128" spans="1:11" s="1" customFormat="1" ht="15.75" customHeight="1">
      <c r="A128" s="4"/>
      <c r="B128" s="293">
        <v>50</v>
      </c>
      <c r="C128" s="84" t="s">
        <v>150</v>
      </c>
      <c r="D128" s="83"/>
      <c r="F128" s="86">
        <v>390</v>
      </c>
      <c r="G128" s="175" t="s">
        <v>47</v>
      </c>
      <c r="H128" s="176"/>
      <c r="I128" s="2">
        <v>5.7080000000000002</v>
      </c>
      <c r="J128" s="3"/>
      <c r="K128" s="244">
        <f>F128*I128</f>
        <v>2226.12</v>
      </c>
    </row>
    <row r="129" spans="1:13" s="1" customFormat="1" ht="15.75" customHeight="1">
      <c r="A129" s="4"/>
      <c r="B129" s="293"/>
      <c r="C129" s="84" t="s">
        <v>137</v>
      </c>
      <c r="D129" s="83"/>
      <c r="F129" s="86"/>
      <c r="G129" s="175"/>
      <c r="H129" s="176"/>
      <c r="I129" s="2"/>
      <c r="J129" s="3"/>
      <c r="K129" s="244"/>
    </row>
    <row r="130" spans="1:13" s="1" customFormat="1" ht="15.75" customHeight="1">
      <c r="A130" s="4"/>
      <c r="B130" s="293"/>
      <c r="C130" s="84" t="s">
        <v>147</v>
      </c>
      <c r="D130" s="83"/>
      <c r="F130" s="86"/>
      <c r="G130" s="175"/>
      <c r="H130" s="176"/>
      <c r="I130" s="2"/>
      <c r="J130" s="3"/>
      <c r="K130" s="244"/>
    </row>
    <row r="131" spans="1:13" s="1" customFormat="1" ht="15.75" customHeight="1">
      <c r="A131" s="4"/>
      <c r="B131" s="293"/>
      <c r="C131" s="84"/>
      <c r="D131" s="83"/>
      <c r="E131" s="295"/>
      <c r="F131" s="86"/>
      <c r="G131" s="175"/>
      <c r="H131" s="176"/>
      <c r="I131" s="2"/>
      <c r="J131" s="3"/>
      <c r="K131" s="244"/>
    </row>
    <row r="132" spans="1:13" s="1" customFormat="1" ht="15.75" customHeight="1">
      <c r="A132" s="209"/>
      <c r="B132" s="4"/>
      <c r="C132" s="88" t="s">
        <v>102</v>
      </c>
      <c r="D132" s="83"/>
      <c r="F132" s="86"/>
      <c r="G132" s="175"/>
      <c r="H132" s="176" t="s">
        <v>127</v>
      </c>
      <c r="I132" s="2"/>
      <c r="J132" s="3" t="s">
        <v>127</v>
      </c>
      <c r="K132" s="244"/>
      <c r="L132" s="227" t="s">
        <v>116</v>
      </c>
      <c r="M132" s="227" t="s">
        <v>117</v>
      </c>
    </row>
    <row r="133" spans="1:13" s="1" customFormat="1" ht="15.75" customHeight="1">
      <c r="A133" s="4"/>
      <c r="B133" s="4"/>
      <c r="C133" s="88" t="s">
        <v>92</v>
      </c>
      <c r="D133" s="83" t="s">
        <v>105</v>
      </c>
      <c r="F133" s="86">
        <v>1</v>
      </c>
      <c r="G133" s="175" t="s">
        <v>48</v>
      </c>
      <c r="H133" s="176"/>
      <c r="I133" s="87">
        <v>0.66100000000000003</v>
      </c>
      <c r="J133" s="3"/>
      <c r="K133" s="244" t="s">
        <v>118</v>
      </c>
      <c r="L133" s="85">
        <v>0.49</v>
      </c>
      <c r="M133" s="1">
        <f t="shared" ref="M133:M138" si="0">F133*L133</f>
        <v>0.49</v>
      </c>
    </row>
    <row r="134" spans="1:13" s="1" customFormat="1" ht="15.75" customHeight="1">
      <c r="A134" s="4"/>
      <c r="B134" s="4"/>
      <c r="C134" s="88">
        <v>79003</v>
      </c>
      <c r="D134" s="83" t="s">
        <v>105</v>
      </c>
      <c r="F134" s="86">
        <v>1</v>
      </c>
      <c r="G134" s="175" t="s">
        <v>48</v>
      </c>
      <c r="H134" s="176"/>
      <c r="I134" s="87">
        <v>0.97699999999999998</v>
      </c>
      <c r="J134" s="3"/>
      <c r="K134" s="244" t="s">
        <v>118</v>
      </c>
      <c r="L134" s="85">
        <v>1.84</v>
      </c>
      <c r="M134" s="1">
        <f t="shared" si="0"/>
        <v>1.84</v>
      </c>
    </row>
    <row r="135" spans="1:13" s="1" customFormat="1" ht="15.75" customHeight="1">
      <c r="A135" s="4"/>
      <c r="B135" s="4"/>
      <c r="C135" s="88">
        <v>79004</v>
      </c>
      <c r="D135" s="83" t="s">
        <v>105</v>
      </c>
      <c r="F135" s="86">
        <v>1</v>
      </c>
      <c r="G135" s="175" t="s">
        <v>48</v>
      </c>
      <c r="H135" s="176"/>
      <c r="I135" s="87">
        <v>1.2</v>
      </c>
      <c r="J135" s="3"/>
      <c r="K135" s="244" t="s">
        <v>118</v>
      </c>
      <c r="L135" s="85">
        <v>2.6</v>
      </c>
      <c r="M135" s="1">
        <f t="shared" si="0"/>
        <v>2.6</v>
      </c>
    </row>
    <row r="136" spans="1:13" s="1" customFormat="1" ht="15.75" customHeight="1">
      <c r="A136" s="4"/>
      <c r="B136" s="4"/>
      <c r="C136" s="88">
        <v>79003</v>
      </c>
      <c r="D136" s="83" t="s">
        <v>105</v>
      </c>
      <c r="F136" s="86">
        <v>1</v>
      </c>
      <c r="G136" s="175" t="s">
        <v>48</v>
      </c>
      <c r="H136" s="176"/>
      <c r="I136" s="87">
        <v>0.97699999999999998</v>
      </c>
      <c r="J136" s="3"/>
      <c r="K136" s="244" t="s">
        <v>118</v>
      </c>
      <c r="L136" s="85">
        <v>1.84</v>
      </c>
      <c r="M136" s="1">
        <f t="shared" si="0"/>
        <v>1.84</v>
      </c>
    </row>
    <row r="137" spans="1:13" s="1" customFormat="1" ht="15.75" customHeight="1">
      <c r="A137" s="4"/>
      <c r="B137" s="4"/>
      <c r="C137" s="88" t="s">
        <v>176</v>
      </c>
      <c r="D137" s="83" t="s">
        <v>105</v>
      </c>
      <c r="F137" s="86">
        <v>7</v>
      </c>
      <c r="G137" s="175" t="s">
        <v>48</v>
      </c>
      <c r="H137" s="176"/>
      <c r="I137" s="87">
        <v>0.86199999999999999</v>
      </c>
      <c r="J137" s="3"/>
      <c r="K137" s="244" t="s">
        <v>118</v>
      </c>
      <c r="L137" s="85">
        <v>0.4</v>
      </c>
      <c r="M137" s="1">
        <f t="shared" si="0"/>
        <v>2.8000000000000003</v>
      </c>
    </row>
    <row r="138" spans="1:13" s="1" customFormat="1" ht="15.75" customHeight="1">
      <c r="A138" s="4"/>
      <c r="B138" s="4"/>
      <c r="C138" s="88" t="s">
        <v>301</v>
      </c>
      <c r="D138" s="402" t="s">
        <v>303</v>
      </c>
      <c r="F138" s="86">
        <v>14</v>
      </c>
      <c r="G138" s="175" t="s">
        <v>48</v>
      </c>
      <c r="H138" s="176"/>
      <c r="I138" s="87">
        <v>7.0000000000000001E-3</v>
      </c>
      <c r="J138" s="3"/>
      <c r="K138" s="244" t="s">
        <v>118</v>
      </c>
      <c r="L138" s="85">
        <v>1E-4</v>
      </c>
      <c r="M138" s="1">
        <f t="shared" si="0"/>
        <v>1.4E-3</v>
      </c>
    </row>
    <row r="139" spans="1:13" s="1" customFormat="1" ht="15.75" customHeight="1">
      <c r="A139" s="4"/>
      <c r="B139" s="4"/>
      <c r="C139" s="88" t="s">
        <v>179</v>
      </c>
      <c r="D139" s="83" t="s">
        <v>105</v>
      </c>
      <c r="F139" s="86">
        <v>12</v>
      </c>
      <c r="G139" s="175" t="s">
        <v>48</v>
      </c>
      <c r="H139" s="176"/>
      <c r="I139" s="87">
        <v>0.86199999999999999</v>
      </c>
      <c r="J139" s="3"/>
      <c r="K139" s="244" t="s">
        <v>118</v>
      </c>
      <c r="L139" s="85">
        <v>0.4</v>
      </c>
      <c r="M139" s="1">
        <f t="shared" ref="M139:M144" si="1">F139*L139</f>
        <v>4.8000000000000007</v>
      </c>
    </row>
    <row r="140" spans="1:13" s="1" customFormat="1" ht="15.75" customHeight="1">
      <c r="A140" s="4"/>
      <c r="B140" s="4"/>
      <c r="C140" s="88" t="s">
        <v>179</v>
      </c>
      <c r="D140" s="402" t="s">
        <v>303</v>
      </c>
      <c r="F140" s="86">
        <v>24</v>
      </c>
      <c r="G140" s="175" t="s">
        <v>48</v>
      </c>
      <c r="H140" s="176"/>
      <c r="I140" s="87">
        <v>7.0000000000000001E-3</v>
      </c>
      <c r="J140" s="3"/>
      <c r="K140" s="244" t="s">
        <v>118</v>
      </c>
      <c r="L140" s="85">
        <v>1E-4</v>
      </c>
      <c r="M140" s="1">
        <f t="shared" si="1"/>
        <v>2.4000000000000002E-3</v>
      </c>
    </row>
    <row r="141" spans="1:13" s="1" customFormat="1" ht="15.75" customHeight="1">
      <c r="A141" s="4"/>
      <c r="B141" s="4"/>
      <c r="C141" s="88" t="s">
        <v>180</v>
      </c>
      <c r="D141" s="83" t="s">
        <v>105</v>
      </c>
      <c r="F141" s="86">
        <v>4</v>
      </c>
      <c r="G141" s="175" t="s">
        <v>48</v>
      </c>
      <c r="H141" s="176"/>
      <c r="I141" s="87">
        <v>0.86199999999999999</v>
      </c>
      <c r="J141" s="3"/>
      <c r="K141" s="244" t="s">
        <v>118</v>
      </c>
      <c r="L141" s="85">
        <v>0.4</v>
      </c>
      <c r="M141" s="1">
        <f t="shared" si="1"/>
        <v>1.6</v>
      </c>
    </row>
    <row r="142" spans="1:13" s="1" customFormat="1" ht="15.75" customHeight="1">
      <c r="A142" s="4"/>
      <c r="B142" s="4"/>
      <c r="C142" s="88" t="s">
        <v>180</v>
      </c>
      <c r="D142" s="402" t="s">
        <v>303</v>
      </c>
      <c r="F142" s="86">
        <v>8</v>
      </c>
      <c r="G142" s="175" t="s">
        <v>48</v>
      </c>
      <c r="H142" s="176"/>
      <c r="I142" s="87">
        <v>7.0000000000000001E-3</v>
      </c>
      <c r="J142" s="3"/>
      <c r="K142" s="244" t="s">
        <v>118</v>
      </c>
      <c r="L142" s="85">
        <v>1E-4</v>
      </c>
      <c r="M142" s="1">
        <f t="shared" si="1"/>
        <v>8.0000000000000004E-4</v>
      </c>
    </row>
    <row r="143" spans="1:13" s="1" customFormat="1" ht="15.75" customHeight="1">
      <c r="A143" s="4"/>
      <c r="B143" s="4"/>
      <c r="C143" s="88" t="s">
        <v>181</v>
      </c>
      <c r="D143" s="83" t="s">
        <v>105</v>
      </c>
      <c r="F143" s="86">
        <v>1</v>
      </c>
      <c r="G143" s="175" t="s">
        <v>48</v>
      </c>
      <c r="H143" s="176"/>
      <c r="I143" s="87">
        <v>0.86199999999999999</v>
      </c>
      <c r="J143" s="3"/>
      <c r="K143" s="244" t="s">
        <v>118</v>
      </c>
      <c r="L143" s="85">
        <v>0.4</v>
      </c>
      <c r="M143" s="1">
        <f t="shared" si="1"/>
        <v>0.4</v>
      </c>
    </row>
    <row r="144" spans="1:13" s="1" customFormat="1" ht="15.75" customHeight="1">
      <c r="A144" s="4"/>
      <c r="B144" s="4"/>
      <c r="C144" s="88" t="s">
        <v>181</v>
      </c>
      <c r="D144" s="402" t="s">
        <v>303</v>
      </c>
      <c r="F144" s="86">
        <v>2</v>
      </c>
      <c r="G144" s="175" t="s">
        <v>48</v>
      </c>
      <c r="H144" s="176"/>
      <c r="I144" s="87">
        <v>7.0000000000000001E-3</v>
      </c>
      <c r="J144" s="3"/>
      <c r="K144" s="244" t="s">
        <v>118</v>
      </c>
      <c r="L144" s="85">
        <v>1E-4</v>
      </c>
      <c r="M144" s="1">
        <f t="shared" si="1"/>
        <v>2.0000000000000001E-4</v>
      </c>
    </row>
    <row r="145" spans="1:13" s="1" customFormat="1" ht="15.75" customHeight="1">
      <c r="A145" s="4"/>
      <c r="B145" s="4"/>
      <c r="C145" s="88">
        <v>79003</v>
      </c>
      <c r="D145" s="83" t="s">
        <v>105</v>
      </c>
      <c r="F145" s="86">
        <v>1</v>
      </c>
      <c r="G145" s="175" t="s">
        <v>48</v>
      </c>
      <c r="H145" s="176"/>
      <c r="I145" s="87">
        <v>0.97699999999999998</v>
      </c>
      <c r="J145" s="3"/>
      <c r="K145" s="244" t="s">
        <v>118</v>
      </c>
      <c r="L145" s="85">
        <v>1.84</v>
      </c>
      <c r="M145" s="1">
        <f t="shared" ref="M145:M151" si="2">F145*L145</f>
        <v>1.84</v>
      </c>
    </row>
    <row r="146" spans="1:13" s="1" customFormat="1" ht="15.75" customHeight="1">
      <c r="A146" s="4"/>
      <c r="B146" s="4"/>
      <c r="C146" s="88" t="s">
        <v>95</v>
      </c>
      <c r="D146" s="83" t="s">
        <v>105</v>
      </c>
      <c r="F146" s="86">
        <v>2</v>
      </c>
      <c r="G146" s="175" t="s">
        <v>48</v>
      </c>
      <c r="H146" s="176"/>
      <c r="I146" s="87">
        <v>0.78900000000000003</v>
      </c>
      <c r="J146" s="3"/>
      <c r="K146" s="244" t="s">
        <v>118</v>
      </c>
      <c r="L146" s="85">
        <v>0.6</v>
      </c>
      <c r="M146" s="1">
        <f>F146*L146</f>
        <v>1.2</v>
      </c>
    </row>
    <row r="147" spans="1:13" s="1" customFormat="1" ht="15.75" customHeight="1">
      <c r="A147" s="4"/>
      <c r="B147" s="4"/>
      <c r="C147" s="88" t="s">
        <v>95</v>
      </c>
      <c r="D147" s="83" t="s">
        <v>104</v>
      </c>
      <c r="F147" s="86">
        <v>5</v>
      </c>
      <c r="G147" s="175" t="s">
        <v>48</v>
      </c>
      <c r="H147" s="176"/>
      <c r="I147" s="87">
        <v>0.16300000000000001</v>
      </c>
      <c r="J147" s="3"/>
      <c r="K147" s="244" t="s">
        <v>118</v>
      </c>
      <c r="L147" s="85">
        <v>0.12</v>
      </c>
      <c r="M147" s="1">
        <f t="shared" si="2"/>
        <v>0.6</v>
      </c>
    </row>
    <row r="148" spans="1:13" s="1" customFormat="1" ht="15.75" customHeight="1">
      <c r="A148" s="4"/>
      <c r="B148" s="4"/>
      <c r="C148" s="88" t="s">
        <v>96</v>
      </c>
      <c r="D148" s="83" t="s">
        <v>105</v>
      </c>
      <c r="F148" s="86">
        <v>1</v>
      </c>
      <c r="G148" s="175" t="s">
        <v>48</v>
      </c>
      <c r="H148" s="176"/>
      <c r="I148" s="87">
        <v>0.83445314914285695</v>
      </c>
      <c r="J148" s="3"/>
      <c r="K148" s="244" t="s">
        <v>118</v>
      </c>
      <c r="L148" s="85">
        <v>0.63</v>
      </c>
      <c r="M148" s="1">
        <f t="shared" si="2"/>
        <v>0.63</v>
      </c>
    </row>
    <row r="149" spans="1:13" s="1" customFormat="1" ht="15.75" customHeight="1">
      <c r="A149" s="4"/>
      <c r="B149" s="4"/>
      <c r="C149" s="88" t="s">
        <v>96</v>
      </c>
      <c r="D149" s="83" t="s">
        <v>104</v>
      </c>
      <c r="F149" s="86">
        <v>2</v>
      </c>
      <c r="G149" s="175" t="s">
        <v>48</v>
      </c>
      <c r="H149" s="176"/>
      <c r="I149" s="87">
        <v>0.22</v>
      </c>
      <c r="J149" s="3"/>
      <c r="K149" s="244" t="s">
        <v>118</v>
      </c>
      <c r="L149" s="85">
        <v>0.1</v>
      </c>
      <c r="M149" s="1">
        <f t="shared" si="2"/>
        <v>0.2</v>
      </c>
    </row>
    <row r="150" spans="1:13" s="1" customFormat="1" ht="15.75" customHeight="1">
      <c r="A150" s="4"/>
      <c r="B150" s="4"/>
      <c r="C150" s="88" t="s">
        <v>98</v>
      </c>
      <c r="D150" s="83" t="s">
        <v>103</v>
      </c>
      <c r="F150" s="86">
        <v>6</v>
      </c>
      <c r="G150" s="175" t="s">
        <v>48</v>
      </c>
      <c r="H150" s="176"/>
      <c r="I150" s="87">
        <v>0.79700000000000004</v>
      </c>
      <c r="J150" s="3"/>
      <c r="K150" s="244" t="s">
        <v>118</v>
      </c>
      <c r="L150" s="85">
        <v>0.74</v>
      </c>
      <c r="M150" s="1">
        <f t="shared" si="2"/>
        <v>4.4399999999999995</v>
      </c>
    </row>
    <row r="151" spans="1:13" s="1" customFormat="1" ht="15.75" customHeight="1">
      <c r="A151" s="4"/>
      <c r="B151" s="4"/>
      <c r="C151" s="88" t="s">
        <v>99</v>
      </c>
      <c r="D151" s="83" t="s">
        <v>103</v>
      </c>
      <c r="F151" s="86">
        <v>4</v>
      </c>
      <c r="G151" s="175" t="s">
        <v>48</v>
      </c>
      <c r="H151" s="176"/>
      <c r="I151" s="87">
        <v>0.88400000000000001</v>
      </c>
      <c r="J151" s="3"/>
      <c r="K151" s="244" t="s">
        <v>118</v>
      </c>
      <c r="L151" s="85">
        <v>0.6</v>
      </c>
      <c r="M151" s="1">
        <f t="shared" si="2"/>
        <v>2.4</v>
      </c>
    </row>
    <row r="152" spans="1:13" s="1" customFormat="1" ht="15.75" customHeight="1">
      <c r="A152" s="4"/>
      <c r="B152" s="4"/>
      <c r="C152" s="88"/>
      <c r="D152" s="83"/>
      <c r="F152" s="86"/>
      <c r="G152" s="407">
        <f>SUM(F133:F151)</f>
        <v>97</v>
      </c>
      <c r="H152" s="408" t="s">
        <v>296</v>
      </c>
      <c r="I152" s="2"/>
      <c r="J152" s="3"/>
      <c r="K152" s="244"/>
    </row>
    <row r="153" spans="1:13" s="1" customFormat="1" ht="15.75" customHeight="1">
      <c r="A153" s="83"/>
      <c r="B153" s="288"/>
      <c r="C153" s="84"/>
      <c r="D153" s="83"/>
      <c r="E153" s="85"/>
      <c r="F153" s="86"/>
      <c r="G153" s="175"/>
      <c r="H153" s="176"/>
      <c r="I153" s="2"/>
      <c r="J153" s="3"/>
      <c r="K153" s="244"/>
    </row>
    <row r="154" spans="1:13" ht="15.75" customHeight="1">
      <c r="F154" s="139">
        <f>SUM(F23:F152)-F155</f>
        <v>43797</v>
      </c>
      <c r="G154" s="142" t="s">
        <v>23</v>
      </c>
      <c r="H154" s="238"/>
      <c r="I154" s="239"/>
      <c r="J154" s="142" t="s">
        <v>24</v>
      </c>
      <c r="K154" s="193">
        <f>SUM(K23:K131)</f>
        <v>123084.75999999998</v>
      </c>
    </row>
    <row r="155" spans="1:13" ht="15.75" customHeight="1">
      <c r="F155" s="135">
        <f>SUM(F76:F129)</f>
        <v>104590</v>
      </c>
      <c r="G155" s="175" t="s">
        <v>252</v>
      </c>
      <c r="J155" s="175" t="s">
        <v>226</v>
      </c>
      <c r="K155" s="144" t="s">
        <v>225</v>
      </c>
    </row>
    <row r="156" spans="1:13" ht="15.75" customHeight="1">
      <c r="F156" s="135" t="s">
        <v>114</v>
      </c>
      <c r="G156" s="175" t="s">
        <v>115</v>
      </c>
      <c r="J156" s="175"/>
    </row>
    <row r="157" spans="1:13" ht="15.75" customHeight="1">
      <c r="F157" s="135"/>
      <c r="J157" s="175"/>
    </row>
    <row r="158" spans="1:13" ht="15.75" customHeight="1">
      <c r="F158" s="85"/>
      <c r="G158" s="85"/>
      <c r="J158" s="175"/>
    </row>
    <row r="159" spans="1:13" ht="15.75" customHeight="1">
      <c r="C159" s="84" t="s">
        <v>308</v>
      </c>
    </row>
    <row r="160" spans="1:13" ht="15.75" customHeight="1">
      <c r="C160" s="84" t="s">
        <v>309</v>
      </c>
    </row>
    <row r="161" spans="1:11" ht="15.75" customHeight="1">
      <c r="J161" s="85"/>
      <c r="K161" s="148"/>
    </row>
    <row r="162" spans="1:11" ht="15.75" customHeight="1">
      <c r="C162" s="84" t="s">
        <v>26</v>
      </c>
      <c r="J162" s="85"/>
      <c r="K162" s="148"/>
    </row>
    <row r="163" spans="1:11" s="176" customFormat="1" ht="15.75" customHeight="1">
      <c r="A163" s="83"/>
      <c r="B163" s="83"/>
      <c r="C163" s="84" t="s">
        <v>0</v>
      </c>
      <c r="D163" s="83"/>
      <c r="E163" s="85"/>
      <c r="F163" s="96"/>
      <c r="G163" s="175"/>
      <c r="I163" s="87"/>
      <c r="K163" s="194"/>
    </row>
    <row r="164" spans="1:11" s="176" customFormat="1" ht="15.75" customHeight="1">
      <c r="A164" s="83"/>
      <c r="B164" s="83"/>
      <c r="C164" s="84" t="s">
        <v>27</v>
      </c>
      <c r="D164" s="83"/>
      <c r="E164" s="85"/>
      <c r="F164" s="96"/>
      <c r="G164" s="175"/>
      <c r="I164" s="87"/>
      <c r="K164" s="144"/>
    </row>
    <row r="165" spans="1:11" s="176" customFormat="1" ht="15.75" customHeight="1">
      <c r="A165" s="83"/>
      <c r="B165" s="83"/>
      <c r="C165" s="84" t="s">
        <v>28</v>
      </c>
      <c r="D165" s="83"/>
      <c r="E165" s="85"/>
      <c r="F165" s="96"/>
      <c r="G165" s="175"/>
      <c r="I165" s="87"/>
      <c r="K165" s="144"/>
    </row>
    <row r="166" spans="1:11" s="176" customFormat="1" ht="15.75" customHeight="1">
      <c r="A166" s="83"/>
      <c r="B166" s="83"/>
      <c r="C166" s="84" t="s">
        <v>29</v>
      </c>
      <c r="D166" s="83"/>
      <c r="E166" s="85"/>
      <c r="F166" s="96"/>
      <c r="G166" s="175"/>
      <c r="I166" s="87"/>
    </row>
    <row r="167" spans="1:11" s="176" customFormat="1" ht="15.75" customHeight="1">
      <c r="A167" s="83"/>
      <c r="B167" s="83"/>
      <c r="C167" s="84"/>
      <c r="D167" s="83"/>
      <c r="E167" s="85"/>
      <c r="F167" s="85"/>
      <c r="G167" s="175"/>
      <c r="K167" s="144"/>
    </row>
    <row r="168" spans="1:11" s="176" customFormat="1" ht="15.75" customHeight="1">
      <c r="A168" s="83"/>
      <c r="B168" s="83"/>
      <c r="C168" s="84"/>
      <c r="D168" s="83"/>
      <c r="E168" s="85"/>
      <c r="F168" s="85"/>
      <c r="G168" s="175"/>
      <c r="J168" s="148" t="s">
        <v>14</v>
      </c>
      <c r="K168" s="144"/>
    </row>
    <row r="169" spans="1:11" s="176" customFormat="1" ht="15.75" customHeight="1">
      <c r="A169" s="83"/>
      <c r="B169" s="83"/>
      <c r="C169" s="84"/>
      <c r="D169" s="83"/>
      <c r="E169" s="85"/>
      <c r="F169" s="85"/>
      <c r="G169" s="175"/>
      <c r="J169" s="148"/>
      <c r="K169" s="144"/>
    </row>
    <row r="170" spans="1:11" s="176" customFormat="1" ht="15.75" customHeight="1">
      <c r="A170" s="83"/>
      <c r="B170" s="83"/>
      <c r="C170" s="84"/>
      <c r="D170" s="83"/>
      <c r="E170" s="85"/>
      <c r="F170" s="85"/>
      <c r="G170" s="175"/>
      <c r="J170" s="194" t="s">
        <v>30</v>
      </c>
      <c r="K170" s="144"/>
    </row>
    <row r="171" spans="1:11" s="176" customFormat="1" ht="15.75" customHeight="1">
      <c r="A171" s="83"/>
      <c r="B171" s="83"/>
      <c r="C171" s="84"/>
      <c r="D171" s="83"/>
      <c r="E171" s="85"/>
      <c r="F171" s="85"/>
      <c r="G171" s="175"/>
      <c r="K171" s="144"/>
    </row>
    <row r="172" spans="1:11" s="176" customFormat="1" ht="15.75" customHeight="1">
      <c r="A172" s="83"/>
      <c r="B172" s="83"/>
      <c r="C172" s="84"/>
      <c r="D172" s="83"/>
      <c r="E172" s="85"/>
      <c r="F172" s="85"/>
      <c r="G172" s="175"/>
      <c r="K172" s="144"/>
    </row>
    <row r="173" spans="1:11" s="176" customFormat="1" ht="15.75" customHeight="1">
      <c r="A173" s="83"/>
      <c r="B173" s="83"/>
      <c r="C173" s="84"/>
      <c r="D173" s="83"/>
      <c r="E173" s="85"/>
      <c r="F173" s="85"/>
      <c r="G173" s="175"/>
      <c r="K173" s="144"/>
    </row>
    <row r="174" spans="1:11" s="176" customFormat="1" ht="15.75" customHeight="1">
      <c r="A174" s="83"/>
      <c r="B174" s="83"/>
      <c r="C174" s="84"/>
      <c r="D174" s="83"/>
      <c r="E174" s="85"/>
      <c r="F174" s="85"/>
      <c r="G174" s="175"/>
      <c r="K174" s="144"/>
    </row>
    <row r="175" spans="1:11" s="176" customFormat="1" ht="15.75" customHeight="1">
      <c r="A175" s="83"/>
      <c r="B175" s="83"/>
      <c r="C175" s="84"/>
      <c r="D175" s="83"/>
      <c r="E175" s="85"/>
      <c r="F175" s="85"/>
      <c r="G175" s="175"/>
      <c r="K175" s="144"/>
    </row>
    <row r="176" spans="1:11" s="176" customFormat="1" ht="15.75" customHeight="1">
      <c r="A176" s="83"/>
      <c r="B176" s="83"/>
      <c r="C176" s="84"/>
      <c r="D176" s="83"/>
      <c r="E176" s="85"/>
      <c r="F176" s="85"/>
      <c r="G176" s="175"/>
      <c r="K176" s="144"/>
    </row>
    <row r="177" spans="1:11" s="176" customFormat="1" ht="15.75" customHeight="1">
      <c r="A177" s="83"/>
      <c r="B177" s="83"/>
      <c r="C177" s="84"/>
      <c r="D177" s="83"/>
      <c r="E177" s="85"/>
      <c r="F177" s="85"/>
      <c r="G177" s="175"/>
      <c r="K177" s="144"/>
    </row>
    <row r="178" spans="1:11" s="176" customFormat="1" ht="15.75" customHeight="1">
      <c r="A178" s="83"/>
      <c r="B178" s="83"/>
      <c r="C178" s="84"/>
      <c r="D178" s="83"/>
      <c r="E178" s="85"/>
      <c r="F178" s="85"/>
      <c r="G178" s="175"/>
      <c r="K178" s="144"/>
    </row>
    <row r="179" spans="1:11" s="176" customFormat="1" ht="15.75" customHeight="1">
      <c r="A179" s="83"/>
      <c r="B179" s="83"/>
      <c r="C179" s="84"/>
      <c r="D179" s="83"/>
      <c r="E179" s="85"/>
      <c r="F179" s="85"/>
      <c r="G179" s="175"/>
      <c r="K179" s="144"/>
    </row>
    <row r="180" spans="1:11" s="176" customFormat="1" ht="15.75" customHeight="1">
      <c r="A180" s="83"/>
      <c r="B180" s="83"/>
      <c r="C180" s="84"/>
      <c r="D180" s="83"/>
      <c r="E180" s="85"/>
      <c r="F180" s="85"/>
      <c r="G180" s="175"/>
      <c r="K180" s="144"/>
    </row>
    <row r="181" spans="1:11" s="176" customFormat="1" ht="15.75" customHeight="1">
      <c r="A181" s="83"/>
      <c r="B181" s="83"/>
      <c r="C181" s="84"/>
      <c r="D181" s="83"/>
      <c r="E181" s="85"/>
      <c r="F181" s="85"/>
      <c r="G181" s="175"/>
      <c r="K181" s="144"/>
    </row>
    <row r="182" spans="1:11" s="176" customFormat="1" ht="15.75" customHeight="1">
      <c r="A182" s="83"/>
      <c r="B182" s="83"/>
      <c r="C182" s="84"/>
      <c r="D182" s="83"/>
      <c r="E182" s="85"/>
      <c r="F182" s="85"/>
      <c r="G182" s="175"/>
      <c r="K182" s="144"/>
    </row>
    <row r="183" spans="1:11" s="176" customFormat="1" ht="15.75" customHeight="1">
      <c r="A183" s="83"/>
      <c r="B183" s="83"/>
      <c r="C183" s="84"/>
      <c r="D183" s="83"/>
      <c r="E183" s="85"/>
      <c r="F183" s="85"/>
      <c r="G183" s="175"/>
      <c r="K183" s="144"/>
    </row>
    <row r="184" spans="1:11" s="176" customFormat="1" ht="15.75" customHeight="1">
      <c r="A184" s="83"/>
      <c r="B184" s="83"/>
      <c r="C184" s="84"/>
      <c r="D184" s="83"/>
      <c r="E184" s="85"/>
      <c r="F184" s="85"/>
      <c r="G184" s="175"/>
      <c r="K184" s="144"/>
    </row>
    <row r="185" spans="1:11" s="176" customFormat="1" ht="15.75" customHeight="1">
      <c r="A185" s="83"/>
      <c r="B185" s="83"/>
      <c r="C185" s="84"/>
      <c r="D185" s="83"/>
      <c r="E185" s="85"/>
      <c r="F185" s="85"/>
      <c r="G185" s="175"/>
      <c r="K185" s="144"/>
    </row>
    <row r="186" spans="1:11" s="176" customFormat="1" ht="15.75" customHeight="1">
      <c r="A186" s="83"/>
      <c r="B186" s="83"/>
      <c r="C186" s="84"/>
      <c r="D186" s="83"/>
      <c r="E186" s="85"/>
      <c r="F186" s="85"/>
      <c r="G186" s="175"/>
      <c r="K186" s="144"/>
    </row>
    <row r="187" spans="1:11" s="176" customFormat="1" ht="15.75" customHeight="1">
      <c r="A187" s="83"/>
      <c r="B187" s="83"/>
      <c r="C187" s="84"/>
      <c r="D187" s="83"/>
      <c r="E187" s="85"/>
      <c r="F187" s="85"/>
      <c r="G187" s="175"/>
      <c r="K187" s="144"/>
    </row>
    <row r="188" spans="1:11" s="176" customFormat="1" ht="15.75" customHeight="1">
      <c r="A188" s="83"/>
      <c r="B188" s="83"/>
      <c r="C188" s="84"/>
      <c r="D188" s="83"/>
      <c r="E188" s="85"/>
      <c r="F188" s="85"/>
      <c r="G188" s="175"/>
      <c r="K188" s="144"/>
    </row>
    <row r="189" spans="1:11" s="176" customFormat="1" ht="15.75" customHeight="1">
      <c r="A189" s="83"/>
      <c r="B189" s="83"/>
      <c r="C189" s="84"/>
      <c r="D189" s="83"/>
      <c r="E189" s="85"/>
      <c r="F189" s="85"/>
      <c r="G189" s="175"/>
      <c r="K189" s="144"/>
    </row>
    <row r="190" spans="1:11" s="176" customFormat="1" ht="15.75" customHeight="1">
      <c r="A190" s="83"/>
      <c r="B190" s="83"/>
      <c r="C190" s="84"/>
      <c r="D190" s="83"/>
      <c r="E190" s="85"/>
      <c r="F190" s="85"/>
      <c r="G190" s="175"/>
      <c r="K190" s="144"/>
    </row>
    <row r="191" spans="1:11" s="176" customFormat="1" ht="15.75" customHeight="1">
      <c r="A191" s="83"/>
      <c r="B191" s="83"/>
      <c r="C191" s="84"/>
      <c r="D191" s="83"/>
      <c r="E191" s="85"/>
      <c r="F191" s="85"/>
      <c r="G191" s="175"/>
      <c r="K191" s="144"/>
    </row>
    <row r="192" spans="1:11" s="176" customFormat="1" ht="15.75" customHeight="1">
      <c r="A192" s="83"/>
      <c r="B192" s="83"/>
      <c r="C192" s="84"/>
      <c r="D192" s="83"/>
      <c r="E192" s="85"/>
      <c r="F192" s="85"/>
      <c r="G192" s="175"/>
      <c r="K192" s="144"/>
    </row>
    <row r="193" spans="1:11" s="176" customFormat="1" ht="15.75" customHeight="1">
      <c r="A193" s="83"/>
      <c r="B193" s="83"/>
      <c r="C193" s="84"/>
      <c r="D193" s="83"/>
      <c r="E193" s="85"/>
      <c r="F193" s="85"/>
      <c r="G193" s="175"/>
      <c r="K193" s="144"/>
    </row>
    <row r="194" spans="1:11" s="176" customFormat="1" ht="15.75" customHeight="1">
      <c r="A194" s="83"/>
      <c r="B194" s="83"/>
      <c r="C194" s="84"/>
      <c r="D194" s="83"/>
      <c r="E194" s="85"/>
      <c r="F194" s="85"/>
      <c r="G194" s="175"/>
      <c r="K194" s="144"/>
    </row>
    <row r="195" spans="1:11" s="176" customFormat="1" ht="15.75" customHeight="1">
      <c r="A195" s="83"/>
      <c r="B195" s="83"/>
      <c r="C195" s="84"/>
      <c r="D195" s="83"/>
      <c r="E195" s="85"/>
      <c r="F195" s="85"/>
      <c r="G195" s="175"/>
      <c r="K195" s="144"/>
    </row>
    <row r="196" spans="1:11" s="176" customFormat="1" ht="15.75" customHeight="1">
      <c r="A196" s="83"/>
      <c r="B196" s="83"/>
      <c r="C196" s="84"/>
      <c r="D196" s="83"/>
      <c r="E196" s="85"/>
      <c r="F196" s="85"/>
      <c r="G196" s="175"/>
      <c r="K196" s="144"/>
    </row>
    <row r="197" spans="1:11" s="176" customFormat="1" ht="15.75" customHeight="1">
      <c r="A197" s="83"/>
      <c r="B197" s="83"/>
      <c r="C197" s="84"/>
      <c r="D197" s="83"/>
      <c r="E197" s="85"/>
      <c r="F197" s="85"/>
      <c r="G197" s="175"/>
      <c r="K197" s="144"/>
    </row>
    <row r="198" spans="1:11" s="176" customFormat="1" ht="15.75" customHeight="1">
      <c r="A198" s="83"/>
      <c r="B198" s="83"/>
      <c r="C198" s="84"/>
      <c r="D198" s="83"/>
      <c r="E198" s="85"/>
      <c r="F198" s="85"/>
      <c r="G198" s="175"/>
      <c r="K198" s="144"/>
    </row>
    <row r="199" spans="1:11" s="176" customFormat="1" ht="15.75" customHeight="1">
      <c r="A199" s="83"/>
      <c r="B199" s="83"/>
      <c r="C199" s="84"/>
      <c r="D199" s="83"/>
      <c r="E199" s="85"/>
      <c r="F199" s="85"/>
      <c r="G199" s="175"/>
      <c r="K199" s="144"/>
    </row>
    <row r="200" spans="1:11" s="176" customFormat="1" ht="15.75" customHeight="1">
      <c r="A200" s="83"/>
      <c r="B200" s="83"/>
      <c r="C200" s="84"/>
      <c r="D200" s="83"/>
      <c r="E200" s="85"/>
      <c r="F200" s="85"/>
      <c r="G200" s="175"/>
      <c r="K200" s="144"/>
    </row>
    <row r="201" spans="1:11" s="176" customFormat="1" ht="15.75" customHeight="1">
      <c r="A201" s="83"/>
      <c r="B201" s="83"/>
      <c r="C201" s="84"/>
      <c r="D201" s="83"/>
      <c r="E201" s="85"/>
      <c r="F201" s="85"/>
      <c r="G201" s="175"/>
      <c r="K201" s="144"/>
    </row>
    <row r="202" spans="1:11" s="176" customFormat="1" ht="15.75" customHeight="1">
      <c r="A202" s="83"/>
      <c r="B202" s="83"/>
      <c r="C202" s="84"/>
      <c r="D202" s="83"/>
      <c r="E202" s="85"/>
      <c r="F202" s="85"/>
      <c r="G202" s="175"/>
      <c r="K202" s="144"/>
    </row>
    <row r="203" spans="1:11" s="176" customFormat="1" ht="15.75" customHeight="1">
      <c r="A203" s="83"/>
      <c r="B203" s="83"/>
      <c r="C203" s="84"/>
      <c r="D203" s="83"/>
      <c r="E203" s="85"/>
      <c r="F203" s="85"/>
      <c r="G203" s="175"/>
      <c r="K203" s="144"/>
    </row>
    <row r="204" spans="1:11" s="176" customFormat="1" ht="15.75" customHeight="1">
      <c r="A204" s="83"/>
      <c r="B204" s="83"/>
      <c r="C204" s="84"/>
      <c r="D204" s="83"/>
      <c r="E204" s="85"/>
      <c r="F204" s="85"/>
      <c r="G204" s="175"/>
      <c r="K204" s="144"/>
    </row>
    <row r="205" spans="1:11" s="176" customFormat="1" ht="15.75" customHeight="1">
      <c r="A205" s="83"/>
      <c r="B205" s="83"/>
      <c r="C205" s="84"/>
      <c r="D205" s="83"/>
      <c r="E205" s="85"/>
      <c r="F205" s="85"/>
      <c r="G205" s="175"/>
      <c r="K205" s="144"/>
    </row>
    <row r="206" spans="1:11" s="176" customFormat="1" ht="15.75" customHeight="1">
      <c r="A206" s="83"/>
      <c r="B206" s="83"/>
      <c r="C206" s="84"/>
      <c r="D206" s="83"/>
      <c r="E206" s="85"/>
      <c r="F206" s="85"/>
      <c r="G206" s="175"/>
      <c r="K206" s="144"/>
    </row>
    <row r="207" spans="1:11" s="176" customFormat="1" ht="15.75" customHeight="1">
      <c r="A207" s="83"/>
      <c r="B207" s="83"/>
      <c r="C207" s="84"/>
      <c r="D207" s="83"/>
      <c r="E207" s="85"/>
      <c r="F207" s="85"/>
      <c r="G207" s="175"/>
      <c r="K207" s="144"/>
    </row>
    <row r="208" spans="1:11" s="176" customFormat="1" ht="15.75" customHeight="1">
      <c r="A208" s="83"/>
      <c r="B208" s="83"/>
      <c r="C208" s="84"/>
      <c r="D208" s="83"/>
      <c r="E208" s="85"/>
      <c r="F208" s="85"/>
      <c r="G208" s="175"/>
      <c r="K208" s="144"/>
    </row>
    <row r="209" spans="1:11" s="176" customFormat="1" ht="15.75" customHeight="1">
      <c r="A209" s="83"/>
      <c r="B209" s="83"/>
      <c r="C209" s="84"/>
      <c r="D209" s="83"/>
      <c r="E209" s="85"/>
      <c r="F209" s="85"/>
      <c r="G209" s="175"/>
      <c r="K209" s="144"/>
    </row>
    <row r="210" spans="1:11" s="176" customFormat="1" ht="15.75" customHeight="1">
      <c r="A210" s="83"/>
      <c r="B210" s="83"/>
      <c r="C210" s="84"/>
      <c r="D210" s="83"/>
      <c r="E210" s="85"/>
      <c r="F210" s="85"/>
      <c r="G210" s="175"/>
      <c r="K210" s="144"/>
    </row>
    <row r="211" spans="1:11" s="176" customFormat="1" ht="15.75" customHeight="1">
      <c r="A211" s="83"/>
      <c r="B211" s="83"/>
      <c r="C211" s="84"/>
      <c r="D211" s="83"/>
      <c r="E211" s="85"/>
      <c r="F211" s="85"/>
      <c r="G211" s="175"/>
      <c r="K211" s="144"/>
    </row>
    <row r="212" spans="1:11" s="176" customFormat="1" ht="15.75" customHeight="1">
      <c r="A212" s="83"/>
      <c r="B212" s="83"/>
      <c r="C212" s="84"/>
      <c r="D212" s="83"/>
      <c r="E212" s="85"/>
      <c r="F212" s="85"/>
      <c r="G212" s="175"/>
      <c r="K212" s="144"/>
    </row>
    <row r="213" spans="1:11" s="176" customFormat="1" ht="15.75" customHeight="1">
      <c r="A213" s="83"/>
      <c r="B213" s="83"/>
      <c r="C213" s="84"/>
      <c r="D213" s="83"/>
      <c r="E213" s="85"/>
      <c r="F213" s="85"/>
      <c r="G213" s="175"/>
      <c r="K213" s="144"/>
    </row>
    <row r="214" spans="1:11" s="176" customFormat="1" ht="15.75" customHeight="1">
      <c r="A214" s="83"/>
      <c r="B214" s="83"/>
      <c r="C214" s="84"/>
      <c r="D214" s="83"/>
      <c r="E214" s="85"/>
      <c r="F214" s="85"/>
      <c r="G214" s="175"/>
      <c r="K214" s="144"/>
    </row>
  </sheetData>
  <mergeCells count="10">
    <mergeCell ref="A1:K1"/>
    <mergeCell ref="A2:K2"/>
    <mergeCell ref="A3:K3"/>
    <mergeCell ref="A4:K4"/>
    <mergeCell ref="A9:H10"/>
    <mergeCell ref="A17:B17"/>
    <mergeCell ref="C17:E17"/>
    <mergeCell ref="F17:G17"/>
    <mergeCell ref="H17:I17"/>
    <mergeCell ref="J17:K17"/>
  </mergeCells>
  <phoneticPr fontId="11" type="noConversion"/>
  <printOptions horizontalCentered="1"/>
  <pageMargins left="0.19685039370078741" right="0.19685039370078741" top="0.47244094488188981" bottom="0.31496062992125984" header="0.23622047244094491" footer="0"/>
  <pageSetup paperSize="9" orientation="portrait" verticalDpi="180" r:id="rId1"/>
  <headerFooter alignWithMargins="0">
    <oddFooter xml:space="preserve">&amp;C&amp;"Times New Roman,標準"Page  &amp;P  of  &amp;N            </oddFooter>
  </headerFooter>
  <rowBreaks count="3" manualBreakCount="3">
    <brk id="50" max="10" man="1"/>
    <brk id="98" max="10" man="1"/>
    <brk id="130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2"/>
  <sheetViews>
    <sheetView zoomScaleNormal="100" workbookViewId="0">
      <selection activeCell="AA167" sqref="Z166:AA167"/>
    </sheetView>
  </sheetViews>
  <sheetFormatPr defaultColWidth="9" defaultRowHeight="15.5"/>
  <cols>
    <col min="1" max="1" width="3.58203125" style="83" customWidth="1"/>
    <col min="2" max="2" width="3.08203125" style="88" customWidth="1"/>
    <col min="3" max="3" width="4" style="88" customWidth="1"/>
    <col min="4" max="4" width="3.25" style="84" customWidth="1"/>
    <col min="5" max="6" width="3.25" style="88" customWidth="1"/>
    <col min="7" max="7" width="20.75" style="85" customWidth="1"/>
    <col min="8" max="8" width="9.08203125" style="96" customWidth="1"/>
    <col min="9" max="9" width="5.58203125" style="89" customWidth="1"/>
    <col min="10" max="10" width="11" style="97" customWidth="1"/>
    <col min="11" max="11" width="4.58203125" style="89" customWidth="1"/>
    <col min="12" max="12" width="10.58203125" style="97" customWidth="1"/>
    <col min="13" max="13" width="4.75" style="90" customWidth="1"/>
    <col min="14" max="14" width="8.58203125" style="85" customWidth="1"/>
    <col min="15" max="15" width="4.75" style="98" customWidth="1"/>
    <col min="16" max="16" width="9" style="82"/>
    <col min="17" max="17" width="8.58203125" style="82" customWidth="1"/>
    <col min="18" max="19" width="9" style="1" hidden="1" customWidth="1"/>
    <col min="20" max="20" width="10.58203125" style="1" hidden="1" customWidth="1"/>
    <col min="21" max="21" width="9" style="1" hidden="1" customWidth="1"/>
    <col min="22" max="22" width="9" style="249" hidden="1" customWidth="1"/>
    <col min="23" max="23" width="0" style="1" hidden="1" customWidth="1"/>
    <col min="24" max="16384" width="9" style="1"/>
  </cols>
  <sheetData>
    <row r="1" spans="1:22" s="7" customFormat="1" ht="24.75" customHeight="1">
      <c r="A1" s="432" t="s">
        <v>14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93"/>
      <c r="Q1" s="93"/>
      <c r="V1" s="246"/>
    </row>
    <row r="2" spans="1:22" s="6" customFormat="1" ht="13.5" customHeight="1">
      <c r="A2" s="434" t="s">
        <v>15</v>
      </c>
      <c r="B2" s="434"/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434"/>
      <c r="P2" s="94"/>
      <c r="Q2" s="94"/>
      <c r="V2" s="247"/>
    </row>
    <row r="3" spans="1:22" s="6" customFormat="1" ht="13.5" customHeight="1">
      <c r="A3" s="435" t="s">
        <v>16</v>
      </c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435"/>
      <c r="M3" s="435"/>
      <c r="N3" s="435"/>
      <c r="O3" s="435"/>
      <c r="P3" s="94"/>
      <c r="Q3" s="94"/>
      <c r="V3" s="247"/>
    </row>
    <row r="4" spans="1:22" s="9" customFormat="1" ht="19.5" customHeight="1">
      <c r="A4" s="448" t="s">
        <v>55</v>
      </c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95"/>
      <c r="Q4" s="95"/>
      <c r="V4" s="248"/>
    </row>
    <row r="5" spans="1:22">
      <c r="B5" s="84"/>
      <c r="C5" s="84"/>
      <c r="E5" s="84"/>
      <c r="F5" s="84"/>
      <c r="G5" s="84"/>
    </row>
    <row r="6" spans="1:22">
      <c r="A6" s="99" t="s">
        <v>13</v>
      </c>
      <c r="B6" s="84"/>
      <c r="C6" s="84"/>
      <c r="E6" s="84"/>
      <c r="F6" s="84"/>
      <c r="G6" s="84" t="str">
        <f>INVOICE!B6</f>
        <v>DG-220504-PLUS</v>
      </c>
      <c r="L6" s="100" t="s">
        <v>12</v>
      </c>
      <c r="M6" s="101" t="str">
        <f>INVOICE!J6</f>
        <v>MAY.10, 2022</v>
      </c>
      <c r="N6" s="102"/>
      <c r="O6" s="84"/>
    </row>
    <row r="7" spans="1:22">
      <c r="A7" s="99" t="s">
        <v>34</v>
      </c>
      <c r="B7" s="84"/>
      <c r="C7" s="84"/>
      <c r="E7" s="84"/>
      <c r="F7" s="84"/>
      <c r="G7" s="103" t="s">
        <v>17</v>
      </c>
    </row>
    <row r="8" spans="1:22">
      <c r="A8" s="99" t="s">
        <v>56</v>
      </c>
      <c r="B8" s="84"/>
      <c r="C8" s="84"/>
      <c r="E8" s="84"/>
      <c r="F8" s="84"/>
      <c r="G8" s="104" t="s">
        <v>18</v>
      </c>
      <c r="H8" s="105"/>
      <c r="I8" s="106"/>
      <c r="J8" s="107"/>
      <c r="K8" s="106"/>
      <c r="L8" s="84" t="s">
        <v>38</v>
      </c>
      <c r="M8" s="88"/>
      <c r="N8" s="88"/>
    </row>
    <row r="9" spans="1:22">
      <c r="A9" s="438" t="s">
        <v>40</v>
      </c>
      <c r="B9" s="439"/>
      <c r="C9" s="439"/>
      <c r="D9" s="439"/>
      <c r="E9" s="439"/>
      <c r="F9" s="439"/>
      <c r="G9" s="439"/>
      <c r="H9" s="439"/>
      <c r="I9" s="439"/>
      <c r="J9" s="439"/>
      <c r="L9" s="84" t="s">
        <v>20</v>
      </c>
      <c r="M9" s="88"/>
      <c r="N9" s="88"/>
    </row>
    <row r="10" spans="1:22">
      <c r="A10" s="440"/>
      <c r="B10" s="440"/>
      <c r="C10" s="440"/>
      <c r="D10" s="440"/>
      <c r="E10" s="440"/>
      <c r="F10" s="440"/>
      <c r="G10" s="440"/>
      <c r="H10" s="440"/>
      <c r="I10" s="440"/>
      <c r="J10" s="440"/>
      <c r="K10" s="106"/>
      <c r="L10" s="84" t="s">
        <v>21</v>
      </c>
      <c r="M10" s="88"/>
      <c r="N10" s="88"/>
    </row>
    <row r="11" spans="1:22">
      <c r="A11" s="423" t="str">
        <f>INVOICE!A11</f>
        <v>THE MANUFACTURER</v>
      </c>
      <c r="B11" s="1"/>
      <c r="C11" s="1"/>
      <c r="D11" s="1"/>
      <c r="E11" s="1"/>
      <c r="F11" s="1"/>
      <c r="G11" s="286" t="str">
        <f>INVOICE!B11</f>
        <v>GUANGDONG YIFENG STATIONERY CO., LTD</v>
      </c>
      <c r="H11" s="415"/>
      <c r="I11" s="415"/>
      <c r="J11" s="415"/>
      <c r="K11" s="415"/>
      <c r="L11" s="416"/>
      <c r="M11" s="416"/>
      <c r="N11" s="228"/>
      <c r="O11" s="227"/>
      <c r="P11" s="11"/>
      <c r="Q11" s="11"/>
    </row>
    <row r="12" spans="1:22">
      <c r="A12" s="424" t="str">
        <f>INVOICE!A12</f>
        <v>HAI LU GONG LU YUE JIN NAN CE, GONG PING ZHEN, HAIFENG, GUANGDONG, CHINA.</v>
      </c>
      <c r="B12" s="421"/>
      <c r="C12" s="421"/>
      <c r="D12" s="421"/>
      <c r="E12" s="421"/>
      <c r="F12" s="421"/>
      <c r="G12" s="421"/>
      <c r="H12" s="421"/>
      <c r="I12" s="422"/>
      <c r="J12" s="411"/>
      <c r="K12" s="287"/>
      <c r="L12" s="209"/>
      <c r="M12" s="228"/>
      <c r="N12" s="228"/>
      <c r="O12" s="227"/>
      <c r="P12" s="11"/>
      <c r="Q12" s="11"/>
    </row>
    <row r="13" spans="1:22">
      <c r="A13" s="99" t="s">
        <v>9</v>
      </c>
      <c r="B13" s="84"/>
      <c r="C13" s="84"/>
      <c r="E13" s="84"/>
      <c r="F13" s="84"/>
      <c r="G13" s="88" t="s">
        <v>14</v>
      </c>
    </row>
    <row r="14" spans="1:22">
      <c r="A14" s="99" t="s">
        <v>57</v>
      </c>
      <c r="B14" s="84"/>
      <c r="C14" s="84"/>
      <c r="E14" s="84"/>
      <c r="F14" s="84"/>
      <c r="G14" s="108" t="str">
        <f>INVOICE!F14</f>
        <v>TS YOKOHAMA  V.22013N</v>
      </c>
      <c r="H14" s="109"/>
      <c r="I14" s="110"/>
      <c r="J14" s="111"/>
      <c r="K14" s="110"/>
    </row>
    <row r="15" spans="1:22">
      <c r="A15" s="99" t="s">
        <v>8</v>
      </c>
      <c r="B15" s="84"/>
      <c r="C15" s="84"/>
      <c r="E15" s="84"/>
      <c r="F15" s="84"/>
      <c r="G15" s="103" t="str">
        <f>INVOICE!B14</f>
        <v>MAY.10, 2022</v>
      </c>
      <c r="H15" s="109"/>
    </row>
    <row r="16" spans="1:22" s="10" customFormat="1" ht="19.5" customHeight="1">
      <c r="A16" s="112" t="s">
        <v>33</v>
      </c>
      <c r="B16" s="113"/>
      <c r="C16" s="101" t="str">
        <f>INVOICE!B15</f>
        <v>SHEKOU, CHINA</v>
      </c>
      <c r="D16" s="101"/>
      <c r="E16" s="101"/>
      <c r="F16" s="101"/>
      <c r="G16" s="101"/>
      <c r="H16" s="114" t="s">
        <v>6</v>
      </c>
      <c r="I16" s="115" t="str">
        <f>INVOICE!F15</f>
        <v>TOKYO, JAPAN</v>
      </c>
      <c r="J16" s="116"/>
      <c r="K16" s="117"/>
      <c r="L16" s="118"/>
      <c r="M16" s="119"/>
      <c r="N16" s="120"/>
      <c r="O16" s="121"/>
      <c r="P16" s="122"/>
      <c r="Q16" s="122"/>
      <c r="V16" s="250"/>
    </row>
    <row r="17" spans="1:22" s="8" customFormat="1" ht="8.25" customHeight="1" thickBot="1">
      <c r="A17" s="123"/>
      <c r="B17" s="124"/>
      <c r="C17" s="124"/>
      <c r="D17" s="124"/>
      <c r="E17" s="124"/>
      <c r="F17" s="124"/>
      <c r="G17" s="124"/>
      <c r="H17" s="125"/>
      <c r="I17" s="126"/>
      <c r="J17" s="127"/>
      <c r="K17" s="128"/>
      <c r="L17" s="127"/>
      <c r="M17" s="129"/>
      <c r="N17" s="130"/>
      <c r="O17" s="131"/>
      <c r="P17" s="132"/>
      <c r="Q17" s="132"/>
      <c r="V17" s="251"/>
    </row>
    <row r="18" spans="1:22" s="5" customFormat="1" ht="21" customHeight="1" thickTop="1">
      <c r="A18" s="441" t="s">
        <v>32</v>
      </c>
      <c r="B18" s="444"/>
      <c r="C18" s="442"/>
      <c r="D18" s="444" t="s">
        <v>31</v>
      </c>
      <c r="E18" s="444"/>
      <c r="F18" s="444"/>
      <c r="G18" s="442"/>
      <c r="H18" s="445" t="s">
        <v>3</v>
      </c>
      <c r="I18" s="442"/>
      <c r="J18" s="444" t="s">
        <v>58</v>
      </c>
      <c r="K18" s="442"/>
      <c r="L18" s="444" t="s">
        <v>59</v>
      </c>
      <c r="M18" s="442"/>
      <c r="N18" s="444" t="s">
        <v>60</v>
      </c>
      <c r="O18" s="444"/>
      <c r="P18" s="133"/>
      <c r="Q18" s="133"/>
      <c r="V18" s="252"/>
    </row>
    <row r="19" spans="1:22">
      <c r="A19" s="84"/>
      <c r="D19" s="84" t="s">
        <v>17</v>
      </c>
      <c r="O19" s="91"/>
      <c r="R19" s="5"/>
    </row>
    <row r="20" spans="1:22">
      <c r="A20" s="84"/>
      <c r="D20" s="134" t="s">
        <v>22</v>
      </c>
      <c r="O20" s="91"/>
      <c r="R20" s="5"/>
    </row>
    <row r="21" spans="1:22">
      <c r="A21" s="209"/>
      <c r="B21" s="228"/>
      <c r="C21" s="369">
        <v>1</v>
      </c>
      <c r="D21" s="412" t="s">
        <v>329</v>
      </c>
      <c r="H21" s="86"/>
      <c r="J21" s="92"/>
      <c r="K21" s="210"/>
      <c r="L21" s="213"/>
      <c r="M21" s="212"/>
      <c r="N21" s="1"/>
      <c r="O21" s="214"/>
      <c r="P21" s="11"/>
      <c r="R21" t="s">
        <v>322</v>
      </c>
    </row>
    <row r="22" spans="1:22">
      <c r="A22" s="209"/>
      <c r="B22" s="228"/>
      <c r="C22" s="228"/>
      <c r="D22" s="134" t="s">
        <v>41</v>
      </c>
      <c r="H22" s="86"/>
      <c r="J22" s="92"/>
      <c r="K22" s="210"/>
      <c r="L22" s="213"/>
      <c r="M22" s="212"/>
      <c r="N22" s="1"/>
      <c r="O22" s="214"/>
      <c r="P22" s="11"/>
      <c r="R22" t="s">
        <v>328</v>
      </c>
    </row>
    <row r="23" spans="1:22">
      <c r="A23" s="209"/>
      <c r="B23" s="228"/>
      <c r="C23" s="228"/>
      <c r="D23" s="209" t="s">
        <v>196</v>
      </c>
      <c r="E23" s="4"/>
      <c r="F23" s="1"/>
      <c r="G23" s="1"/>
      <c r="H23" s="410" t="s">
        <v>254</v>
      </c>
      <c r="I23" s="175"/>
      <c r="J23" s="92"/>
      <c r="K23" s="210"/>
      <c r="L23" s="213"/>
      <c r="M23" s="212"/>
      <c r="N23" s="1"/>
      <c r="O23" s="214"/>
      <c r="P23" s="11"/>
      <c r="Q23" s="288"/>
      <c r="R23" t="s">
        <v>330</v>
      </c>
      <c r="V23" s="1"/>
    </row>
    <row r="24" spans="1:22">
      <c r="A24" s="209"/>
      <c r="B24" s="228"/>
      <c r="C24" s="228"/>
      <c r="D24" s="260" t="s">
        <v>39</v>
      </c>
      <c r="E24" s="228"/>
      <c r="F24" s="228"/>
      <c r="G24" s="1"/>
      <c r="H24" s="86"/>
      <c r="I24" s="175"/>
      <c r="J24" s="92"/>
      <c r="K24" s="210"/>
      <c r="L24" s="213"/>
      <c r="M24" s="212"/>
      <c r="N24" s="1"/>
      <c r="O24" s="214"/>
      <c r="P24" s="11"/>
      <c r="Q24" s="288"/>
      <c r="V24" s="1"/>
    </row>
    <row r="25" spans="1:22">
      <c r="A25" s="209" t="s">
        <v>310</v>
      </c>
      <c r="B25" s="228"/>
      <c r="C25" s="228"/>
      <c r="D25" s="209" t="s">
        <v>189</v>
      </c>
      <c r="H25" s="236">
        <v>100</v>
      </c>
      <c r="I25" s="175" t="s">
        <v>48</v>
      </c>
      <c r="J25" s="197">
        <v>7.78</v>
      </c>
      <c r="K25" s="210" t="s">
        <v>35</v>
      </c>
      <c r="L25" s="211">
        <v>8.3699999999999992</v>
      </c>
      <c r="M25" s="212" t="s">
        <v>35</v>
      </c>
      <c r="N25" s="211">
        <v>0.7</v>
      </c>
      <c r="O25" s="214" t="s">
        <v>36</v>
      </c>
      <c r="P25" s="11">
        <v>20</v>
      </c>
      <c r="Q25" s="293">
        <v>2</v>
      </c>
      <c r="V25" s="1"/>
    </row>
    <row r="26" spans="1:22">
      <c r="A26" s="209"/>
      <c r="B26" s="228"/>
      <c r="C26" s="228"/>
      <c r="D26" s="209" t="s">
        <v>177</v>
      </c>
      <c r="H26" s="135">
        <f>H25*P25</f>
        <v>2000</v>
      </c>
      <c r="I26" s="175" t="s">
        <v>48</v>
      </c>
      <c r="J26" s="192">
        <f>J25*P25</f>
        <v>155.6</v>
      </c>
      <c r="K26" s="210" t="s">
        <v>35</v>
      </c>
      <c r="L26" s="244">
        <f>L25*P25</f>
        <v>167.39999999999998</v>
      </c>
      <c r="M26" s="212" t="s">
        <v>35</v>
      </c>
      <c r="N26" s="227">
        <f>N25*P25</f>
        <v>14</v>
      </c>
      <c r="O26" s="214" t="s">
        <v>36</v>
      </c>
      <c r="P26" s="11"/>
      <c r="Q26" s="293"/>
      <c r="V26" s="1"/>
    </row>
    <row r="27" spans="1:22">
      <c r="A27" s="209"/>
      <c r="B27" s="228"/>
      <c r="C27" s="228"/>
      <c r="D27" s="209" t="s">
        <v>190</v>
      </c>
      <c r="H27" s="135"/>
      <c r="I27" s="175"/>
      <c r="J27" s="192"/>
      <c r="K27" s="210"/>
      <c r="L27" s="244"/>
      <c r="M27" s="212"/>
      <c r="N27" s="227"/>
      <c r="O27" s="214"/>
      <c r="P27" s="11"/>
      <c r="Q27" s="293"/>
      <c r="V27" s="1"/>
    </row>
    <row r="28" spans="1:22">
      <c r="A28" s="4"/>
      <c r="B28" s="228"/>
      <c r="C28" s="228"/>
      <c r="D28" s="209"/>
      <c r="H28" s="86"/>
      <c r="I28" s="175"/>
      <c r="J28" s="92"/>
      <c r="K28" s="210"/>
      <c r="L28" s="213"/>
      <c r="M28" s="212"/>
      <c r="N28" s="1"/>
      <c r="O28" s="227"/>
      <c r="P28" s="11"/>
      <c r="Q28" s="293"/>
      <c r="V28" s="1"/>
    </row>
    <row r="29" spans="1:22">
      <c r="A29" s="209" t="s">
        <v>311</v>
      </c>
      <c r="B29" s="228"/>
      <c r="C29" s="228"/>
      <c r="D29" s="209" t="s">
        <v>194</v>
      </c>
      <c r="H29" s="236">
        <v>100</v>
      </c>
      <c r="I29" s="175" t="s">
        <v>48</v>
      </c>
      <c r="J29" s="197">
        <v>7.78</v>
      </c>
      <c r="K29" s="210" t="s">
        <v>35</v>
      </c>
      <c r="L29" s="211">
        <v>8.3699999999999992</v>
      </c>
      <c r="M29" s="212" t="s">
        <v>35</v>
      </c>
      <c r="N29" s="211">
        <v>0.7</v>
      </c>
      <c r="O29" s="214" t="s">
        <v>36</v>
      </c>
      <c r="P29" s="11">
        <v>59</v>
      </c>
      <c r="Q29" s="293">
        <v>8</v>
      </c>
      <c r="V29" s="1"/>
    </row>
    <row r="30" spans="1:22">
      <c r="A30" s="209"/>
      <c r="B30" s="228"/>
      <c r="C30" s="228"/>
      <c r="D30" s="209" t="s">
        <v>177</v>
      </c>
      <c r="H30" s="135">
        <f>H29*P29</f>
        <v>5900</v>
      </c>
      <c r="I30" s="175" t="s">
        <v>48</v>
      </c>
      <c r="J30" s="192">
        <f>J29*P29</f>
        <v>459.02000000000004</v>
      </c>
      <c r="K30" s="210" t="s">
        <v>35</v>
      </c>
      <c r="L30" s="244">
        <f>L29*P29</f>
        <v>493.82999999999993</v>
      </c>
      <c r="M30" s="212" t="s">
        <v>35</v>
      </c>
      <c r="N30" s="227">
        <f>N29*P29</f>
        <v>41.3</v>
      </c>
      <c r="O30" s="214" t="s">
        <v>36</v>
      </c>
      <c r="P30" s="11"/>
      <c r="Q30" s="293"/>
      <c r="V30" s="1"/>
    </row>
    <row r="31" spans="1:22">
      <c r="A31" s="209"/>
      <c r="B31" s="228"/>
      <c r="C31" s="228"/>
      <c r="D31" s="209" t="s">
        <v>195</v>
      </c>
      <c r="H31" s="135"/>
      <c r="I31" s="175"/>
      <c r="J31" s="192"/>
      <c r="K31" s="210"/>
      <c r="L31" s="244"/>
      <c r="M31" s="212"/>
      <c r="N31" s="227"/>
      <c r="O31" s="214"/>
      <c r="P31" s="11"/>
      <c r="Q31" s="293"/>
      <c r="V31" s="1"/>
    </row>
    <row r="32" spans="1:22">
      <c r="A32" s="4"/>
      <c r="B32" s="228"/>
      <c r="C32" s="228"/>
      <c r="D32" s="209" t="s">
        <v>0</v>
      </c>
      <c r="H32" s="86"/>
      <c r="I32" s="175"/>
      <c r="J32" s="92"/>
      <c r="K32" s="210"/>
      <c r="L32" s="213"/>
      <c r="M32" s="212"/>
      <c r="N32" s="1"/>
      <c r="O32" s="227"/>
      <c r="P32" s="11"/>
      <c r="Q32" s="293"/>
      <c r="V32" s="1"/>
    </row>
    <row r="33" spans="1:25">
      <c r="A33" s="4"/>
      <c r="B33" s="228"/>
      <c r="C33" s="228"/>
      <c r="D33" s="209" t="s">
        <v>196</v>
      </c>
      <c r="E33" s="4"/>
      <c r="F33" s="1"/>
      <c r="G33" s="1"/>
      <c r="H33" s="410" t="s">
        <v>255</v>
      </c>
      <c r="I33" s="175"/>
      <c r="J33" s="92"/>
      <c r="K33" s="210"/>
      <c r="L33" s="213"/>
      <c r="M33" s="212"/>
      <c r="N33" s="1"/>
      <c r="O33" s="227"/>
      <c r="P33" s="11"/>
      <c r="Q33" s="293"/>
      <c r="V33" s="1"/>
      <c r="Y33"/>
    </row>
    <row r="34" spans="1:25">
      <c r="A34" s="4"/>
      <c r="B34" s="228"/>
      <c r="C34" s="228"/>
      <c r="D34" s="260" t="s">
        <v>39</v>
      </c>
      <c r="E34" s="228"/>
      <c r="F34" s="228"/>
      <c r="G34" s="1"/>
      <c r="H34" s="86"/>
      <c r="I34" s="175"/>
      <c r="J34" s="92"/>
      <c r="K34" s="210"/>
      <c r="L34" s="213"/>
      <c r="M34" s="212"/>
      <c r="N34" s="1"/>
      <c r="O34" s="227"/>
      <c r="P34" s="11"/>
      <c r="Q34" s="293"/>
      <c r="V34" s="1"/>
    </row>
    <row r="35" spans="1:25">
      <c r="A35" s="209" t="s">
        <v>312</v>
      </c>
      <c r="B35" s="228"/>
      <c r="C35" s="228"/>
      <c r="D35" s="209" t="s">
        <v>197</v>
      </c>
      <c r="E35" s="228"/>
      <c r="F35" s="228"/>
      <c r="G35" s="1"/>
      <c r="H35" s="236">
        <v>100</v>
      </c>
      <c r="I35" s="175" t="s">
        <v>48</v>
      </c>
      <c r="J35" s="197">
        <v>7.83</v>
      </c>
      <c r="K35" s="210" t="s">
        <v>35</v>
      </c>
      <c r="L35" s="211">
        <v>8.17</v>
      </c>
      <c r="M35" s="212" t="s">
        <v>35</v>
      </c>
      <c r="N35" s="211">
        <v>0.69</v>
      </c>
      <c r="O35" s="214" t="s">
        <v>36</v>
      </c>
      <c r="P35" s="11">
        <v>40</v>
      </c>
      <c r="Q35" s="293">
        <v>12</v>
      </c>
      <c r="V35" s="1"/>
    </row>
    <row r="36" spans="1:25">
      <c r="A36" s="209"/>
      <c r="B36" s="228"/>
      <c r="C36" s="228"/>
      <c r="D36" s="209" t="s">
        <v>183</v>
      </c>
      <c r="E36" s="228"/>
      <c r="F36" s="228"/>
      <c r="G36" s="1"/>
      <c r="H36" s="135">
        <f>H35*P35</f>
        <v>4000</v>
      </c>
      <c r="I36" s="175" t="s">
        <v>48</v>
      </c>
      <c r="J36" s="192">
        <f>J35*P35</f>
        <v>313.2</v>
      </c>
      <c r="K36" s="210" t="s">
        <v>35</v>
      </c>
      <c r="L36" s="244">
        <f>L35*P35</f>
        <v>326.8</v>
      </c>
      <c r="M36" s="212" t="s">
        <v>35</v>
      </c>
      <c r="N36" s="227">
        <f>N35*P35</f>
        <v>27.599999999999998</v>
      </c>
      <c r="O36" s="214" t="s">
        <v>36</v>
      </c>
      <c r="P36" s="11"/>
      <c r="Q36" s="293"/>
      <c r="V36" s="1"/>
    </row>
    <row r="37" spans="1:25">
      <c r="A37" s="209"/>
      <c r="B37" s="228"/>
      <c r="C37" s="228"/>
      <c r="D37" s="209" t="s">
        <v>190</v>
      </c>
      <c r="E37" s="228"/>
      <c r="F37" s="228"/>
      <c r="G37" s="1"/>
      <c r="H37" s="86"/>
      <c r="I37" s="175"/>
      <c r="J37" s="92"/>
      <c r="K37" s="210"/>
      <c r="L37" s="213"/>
      <c r="M37" s="212"/>
      <c r="N37" s="1"/>
      <c r="O37" s="214"/>
      <c r="P37" s="11"/>
      <c r="Q37" s="293"/>
      <c r="V37" s="1"/>
    </row>
    <row r="38" spans="1:25">
      <c r="A38" s="209"/>
      <c r="B38" s="228"/>
      <c r="C38" s="228"/>
      <c r="D38" s="209"/>
      <c r="E38" s="228"/>
      <c r="F38" s="228"/>
      <c r="G38" s="1"/>
      <c r="H38" s="86"/>
      <c r="I38" s="175"/>
      <c r="J38" s="92"/>
      <c r="K38" s="210"/>
      <c r="L38" s="213"/>
      <c r="M38" s="212"/>
      <c r="N38" s="1"/>
      <c r="O38" s="214"/>
      <c r="P38" s="11"/>
      <c r="Q38" s="293"/>
      <c r="V38" s="1"/>
    </row>
    <row r="39" spans="1:25">
      <c r="A39" s="209" t="s">
        <v>313</v>
      </c>
      <c r="B39" s="228"/>
      <c r="C39" s="228"/>
      <c r="D39" s="209" t="s">
        <v>198</v>
      </c>
      <c r="E39" s="228"/>
      <c r="F39" s="228"/>
      <c r="G39" s="1"/>
      <c r="H39" s="236">
        <v>100</v>
      </c>
      <c r="I39" s="175" t="s">
        <v>48</v>
      </c>
      <c r="J39" s="197">
        <v>7.83</v>
      </c>
      <c r="K39" s="210" t="s">
        <v>35</v>
      </c>
      <c r="L39" s="211">
        <v>8.17</v>
      </c>
      <c r="M39" s="212" t="s">
        <v>35</v>
      </c>
      <c r="N39" s="211">
        <v>0.69</v>
      </c>
      <c r="O39" s="214" t="s">
        <v>36</v>
      </c>
      <c r="P39" s="11">
        <v>8</v>
      </c>
      <c r="Q39" s="293">
        <v>13</v>
      </c>
      <c r="V39" s="1"/>
    </row>
    <row r="40" spans="1:25">
      <c r="A40" s="209"/>
      <c r="B40" s="228"/>
      <c r="C40" s="228"/>
      <c r="D40" s="209" t="s">
        <v>183</v>
      </c>
      <c r="E40" s="228"/>
      <c r="F40" s="228"/>
      <c r="G40" s="1"/>
      <c r="H40" s="135">
        <f>H39*P39</f>
        <v>800</v>
      </c>
      <c r="I40" s="175" t="s">
        <v>48</v>
      </c>
      <c r="J40" s="192">
        <f>J39*P39</f>
        <v>62.64</v>
      </c>
      <c r="K40" s="210" t="s">
        <v>35</v>
      </c>
      <c r="L40" s="244">
        <f>L39*P39</f>
        <v>65.36</v>
      </c>
      <c r="M40" s="212" t="s">
        <v>35</v>
      </c>
      <c r="N40" s="227">
        <f>N39*P39</f>
        <v>5.52</v>
      </c>
      <c r="O40" s="214" t="s">
        <v>36</v>
      </c>
      <c r="P40" s="11"/>
      <c r="Q40" s="293"/>
      <c r="V40" s="1"/>
    </row>
    <row r="41" spans="1:25">
      <c r="A41" s="209"/>
      <c r="B41" s="228"/>
      <c r="C41" s="228"/>
      <c r="D41" s="209" t="s">
        <v>191</v>
      </c>
      <c r="E41" s="228"/>
      <c r="F41" s="228"/>
      <c r="G41" s="1"/>
      <c r="H41" s="86"/>
      <c r="I41" s="175"/>
      <c r="J41" s="92"/>
      <c r="K41" s="210"/>
      <c r="L41" s="213"/>
      <c r="M41" s="212"/>
      <c r="N41" s="1"/>
      <c r="O41" s="214"/>
      <c r="P41" s="11"/>
      <c r="Q41" s="293"/>
      <c r="V41" s="1"/>
    </row>
    <row r="42" spans="1:25">
      <c r="A42" s="209"/>
      <c r="B42" s="228"/>
      <c r="C42" s="228"/>
      <c r="D42" s="209" t="s">
        <v>0</v>
      </c>
      <c r="E42" s="228"/>
      <c r="F42" s="228"/>
      <c r="G42" s="1"/>
      <c r="H42" s="86"/>
      <c r="I42" s="175"/>
      <c r="J42" s="92"/>
      <c r="K42" s="210"/>
      <c r="L42" s="213"/>
      <c r="M42" s="212"/>
      <c r="N42" s="1"/>
      <c r="O42" s="214"/>
      <c r="P42" s="11"/>
      <c r="Q42" s="293"/>
      <c r="V42" s="1"/>
    </row>
    <row r="43" spans="1:25">
      <c r="A43" s="209" t="s">
        <v>314</v>
      </c>
      <c r="B43" s="228"/>
      <c r="C43" s="228"/>
      <c r="D43" s="209" t="s">
        <v>199</v>
      </c>
      <c r="E43" s="228"/>
      <c r="F43" s="228"/>
      <c r="G43" s="1"/>
      <c r="H43" s="236">
        <v>100</v>
      </c>
      <c r="I43" s="175" t="s">
        <v>48</v>
      </c>
      <c r="J43" s="197">
        <v>7.83</v>
      </c>
      <c r="K43" s="210" t="s">
        <v>35</v>
      </c>
      <c r="L43" s="211">
        <v>8.17</v>
      </c>
      <c r="M43" s="212" t="s">
        <v>35</v>
      </c>
      <c r="N43" s="211">
        <v>0.69</v>
      </c>
      <c r="O43" s="214" t="s">
        <v>36</v>
      </c>
      <c r="P43" s="11">
        <v>12</v>
      </c>
      <c r="Q43" s="293">
        <v>15</v>
      </c>
      <c r="V43" s="1"/>
    </row>
    <row r="44" spans="1:25">
      <c r="A44" s="209"/>
      <c r="B44" s="228"/>
      <c r="C44" s="228"/>
      <c r="D44" s="209" t="s">
        <v>183</v>
      </c>
      <c r="E44" s="228"/>
      <c r="F44" s="228"/>
      <c r="G44" s="1"/>
      <c r="H44" s="135">
        <f>H43*P43</f>
        <v>1200</v>
      </c>
      <c r="I44" s="175" t="s">
        <v>48</v>
      </c>
      <c r="J44" s="192">
        <f>J43*P43</f>
        <v>93.960000000000008</v>
      </c>
      <c r="K44" s="210" t="s">
        <v>35</v>
      </c>
      <c r="L44" s="244">
        <f>L43*P43</f>
        <v>98.039999999999992</v>
      </c>
      <c r="M44" s="212" t="s">
        <v>35</v>
      </c>
      <c r="N44" s="227">
        <f>N43*P43</f>
        <v>8.2799999999999994</v>
      </c>
      <c r="O44" s="214" t="s">
        <v>36</v>
      </c>
      <c r="P44" s="11"/>
      <c r="Q44" s="293"/>
      <c r="V44" s="1"/>
    </row>
    <row r="45" spans="1:25">
      <c r="A45" s="209"/>
      <c r="B45" s="228"/>
      <c r="C45" s="228"/>
      <c r="D45" s="209" t="s">
        <v>192</v>
      </c>
      <c r="E45" s="228"/>
      <c r="F45" s="228"/>
      <c r="G45" s="1"/>
      <c r="H45" s="236"/>
      <c r="I45" s="175"/>
      <c r="J45" s="197"/>
      <c r="K45" s="210"/>
      <c r="L45" s="211"/>
      <c r="M45" s="212"/>
      <c r="N45" s="211"/>
      <c r="O45" s="214"/>
      <c r="P45" s="11"/>
      <c r="Q45" s="293"/>
      <c r="V45" s="1"/>
    </row>
    <row r="46" spans="1:25">
      <c r="A46" s="209"/>
      <c r="B46" s="228"/>
      <c r="C46" s="228"/>
      <c r="D46" s="209"/>
      <c r="E46" s="228"/>
      <c r="F46" s="228"/>
      <c r="G46" s="1"/>
      <c r="H46" s="135"/>
      <c r="I46" s="175"/>
      <c r="J46" s="192"/>
      <c r="K46" s="210"/>
      <c r="L46" s="244"/>
      <c r="M46" s="212"/>
      <c r="N46" s="227"/>
      <c r="O46" s="214"/>
      <c r="P46" s="11"/>
      <c r="Q46" s="293"/>
      <c r="V46" s="1"/>
    </row>
    <row r="47" spans="1:25">
      <c r="A47" s="209" t="s">
        <v>315</v>
      </c>
      <c r="B47" s="228"/>
      <c r="C47" s="228"/>
      <c r="D47" s="209" t="s">
        <v>200</v>
      </c>
      <c r="E47" s="228"/>
      <c r="F47" s="228"/>
      <c r="G47" s="1"/>
      <c r="H47" s="236">
        <v>100</v>
      </c>
      <c r="I47" s="175" t="s">
        <v>48</v>
      </c>
      <c r="J47" s="197">
        <v>7.83</v>
      </c>
      <c r="K47" s="210" t="s">
        <v>35</v>
      </c>
      <c r="L47" s="211">
        <v>8.17</v>
      </c>
      <c r="M47" s="212" t="s">
        <v>35</v>
      </c>
      <c r="N47" s="211">
        <v>0.69</v>
      </c>
      <c r="O47" s="214" t="s">
        <v>36</v>
      </c>
      <c r="P47" s="11">
        <v>27</v>
      </c>
      <c r="Q47" s="293">
        <v>16</v>
      </c>
      <c r="V47" s="1"/>
    </row>
    <row r="48" spans="1:25">
      <c r="A48" s="209"/>
      <c r="B48" s="228"/>
      <c r="C48" s="228"/>
      <c r="D48" s="209" t="s">
        <v>183</v>
      </c>
      <c r="E48" s="228"/>
      <c r="F48" s="228"/>
      <c r="G48" s="1"/>
      <c r="H48" s="135">
        <f>H47*P47</f>
        <v>2700</v>
      </c>
      <c r="I48" s="175" t="s">
        <v>48</v>
      </c>
      <c r="J48" s="192">
        <f>J47*P47</f>
        <v>211.41</v>
      </c>
      <c r="K48" s="210" t="s">
        <v>35</v>
      </c>
      <c r="L48" s="244">
        <f>L47*P47</f>
        <v>220.59</v>
      </c>
      <c r="M48" s="212" t="s">
        <v>35</v>
      </c>
      <c r="N48" s="227">
        <f>N47*P47</f>
        <v>18.63</v>
      </c>
      <c r="O48" s="214" t="s">
        <v>36</v>
      </c>
      <c r="P48" s="11"/>
      <c r="Q48" s="293"/>
      <c r="V48" s="1"/>
    </row>
    <row r="49" spans="1:22">
      <c r="A49" s="209"/>
      <c r="B49" s="228"/>
      <c r="C49" s="228"/>
      <c r="D49" s="209" t="s">
        <v>193</v>
      </c>
      <c r="E49" s="228"/>
      <c r="F49" s="228"/>
      <c r="G49" s="1"/>
      <c r="H49" s="86"/>
      <c r="I49" s="175"/>
      <c r="J49" s="92"/>
      <c r="K49" s="210"/>
      <c r="L49" s="213"/>
      <c r="M49" s="212"/>
      <c r="N49" s="1"/>
      <c r="O49" s="214"/>
      <c r="P49" s="11"/>
      <c r="Q49" s="293"/>
      <c r="V49" s="1"/>
    </row>
    <row r="50" spans="1:22">
      <c r="A50" s="209"/>
      <c r="B50" s="228"/>
      <c r="C50" s="228"/>
      <c r="D50" s="209" t="s">
        <v>0</v>
      </c>
      <c r="E50" s="228"/>
      <c r="F50" s="228"/>
      <c r="G50" s="1"/>
      <c r="H50" s="236"/>
      <c r="I50" s="175"/>
      <c r="J50" s="197"/>
      <c r="K50" s="210"/>
      <c r="L50" s="211"/>
      <c r="M50" s="212"/>
      <c r="N50" s="211"/>
      <c r="O50" s="214"/>
      <c r="P50" s="11"/>
      <c r="Q50" s="293"/>
      <c r="V50" s="1"/>
    </row>
    <row r="51" spans="1:22">
      <c r="A51" s="4" t="s">
        <v>316</v>
      </c>
      <c r="B51" s="228"/>
      <c r="C51" s="228"/>
      <c r="D51" s="209" t="s">
        <v>201</v>
      </c>
      <c r="E51" s="228"/>
      <c r="F51" s="228"/>
      <c r="G51" s="1"/>
      <c r="H51" s="236">
        <v>100</v>
      </c>
      <c r="I51" s="175" t="s">
        <v>48</v>
      </c>
      <c r="J51" s="197">
        <v>7.83</v>
      </c>
      <c r="K51" s="210" t="s">
        <v>35</v>
      </c>
      <c r="L51" s="211">
        <v>8.17</v>
      </c>
      <c r="M51" s="212" t="s">
        <v>35</v>
      </c>
      <c r="N51" s="211">
        <v>0.69</v>
      </c>
      <c r="O51" s="214" t="s">
        <v>36</v>
      </c>
      <c r="P51" s="11">
        <v>14</v>
      </c>
      <c r="Q51" s="293">
        <v>17</v>
      </c>
      <c r="V51" s="1"/>
    </row>
    <row r="52" spans="1:22">
      <c r="A52" s="4"/>
      <c r="B52" s="228"/>
      <c r="C52" s="228"/>
      <c r="D52" s="209" t="s">
        <v>183</v>
      </c>
      <c r="E52" s="228"/>
      <c r="F52" s="228"/>
      <c r="G52" s="1"/>
      <c r="H52" s="135">
        <f>H51*P51</f>
        <v>1400</v>
      </c>
      <c r="I52" s="175" t="s">
        <v>48</v>
      </c>
      <c r="J52" s="192">
        <f>J51*P51</f>
        <v>109.62</v>
      </c>
      <c r="K52" s="210" t="s">
        <v>35</v>
      </c>
      <c r="L52" s="244">
        <f>L51*P51</f>
        <v>114.38</v>
      </c>
      <c r="M52" s="212" t="s">
        <v>35</v>
      </c>
      <c r="N52" s="227">
        <f>N51*P51</f>
        <v>9.66</v>
      </c>
      <c r="O52" s="214" t="s">
        <v>36</v>
      </c>
      <c r="P52" s="11"/>
      <c r="Q52" s="293"/>
      <c r="V52" s="1"/>
    </row>
    <row r="53" spans="1:22">
      <c r="A53" s="4"/>
      <c r="B53" s="228"/>
      <c r="C53" s="228"/>
      <c r="D53" s="209" t="s">
        <v>173</v>
      </c>
      <c r="E53" s="228"/>
      <c r="F53" s="228"/>
      <c r="G53" s="1"/>
      <c r="H53" s="86"/>
      <c r="I53" s="175"/>
      <c r="J53" s="92"/>
      <c r="K53" s="210"/>
      <c r="L53" s="213"/>
      <c r="M53" s="212"/>
      <c r="N53" s="1"/>
      <c r="O53" s="214"/>
      <c r="P53" s="11"/>
      <c r="Q53" s="293"/>
      <c r="V53" s="1"/>
    </row>
    <row r="54" spans="1:22">
      <c r="A54" s="4"/>
      <c r="B54" s="228"/>
      <c r="C54" s="228"/>
      <c r="D54" s="209" t="s">
        <v>0</v>
      </c>
      <c r="E54" s="228"/>
      <c r="F54" s="228"/>
      <c r="G54" s="1"/>
      <c r="H54" s="86"/>
      <c r="I54" s="175"/>
      <c r="J54" s="92"/>
      <c r="K54" s="210"/>
      <c r="L54" s="213"/>
      <c r="M54" s="212"/>
      <c r="N54" s="1"/>
      <c r="O54" s="214"/>
      <c r="P54" s="11"/>
      <c r="Q54" s="293"/>
      <c r="V54" s="1"/>
    </row>
    <row r="55" spans="1:22">
      <c r="A55" s="209"/>
      <c r="B55" s="228"/>
      <c r="C55" s="228"/>
      <c r="D55" s="209" t="s">
        <v>221</v>
      </c>
      <c r="E55" s="4"/>
      <c r="F55" s="295"/>
      <c r="G55" s="1"/>
      <c r="H55" s="410" t="s">
        <v>256</v>
      </c>
      <c r="J55" s="92"/>
      <c r="K55" s="210"/>
      <c r="L55" s="213"/>
      <c r="M55" s="212"/>
      <c r="N55" s="1"/>
      <c r="O55" s="214"/>
      <c r="P55" s="11"/>
      <c r="Q55" s="293"/>
      <c r="V55" s="1"/>
    </row>
    <row r="56" spans="1:22">
      <c r="A56" s="209"/>
      <c r="B56" s="228"/>
      <c r="C56" s="228"/>
      <c r="D56" s="260" t="s">
        <v>39</v>
      </c>
      <c r="E56" s="228"/>
      <c r="F56" s="228"/>
      <c r="G56" s="1"/>
      <c r="H56" s="86"/>
      <c r="J56" s="92"/>
      <c r="K56" s="210"/>
      <c r="L56" s="213"/>
      <c r="M56" s="212"/>
      <c r="N56" s="1"/>
      <c r="O56" s="214"/>
      <c r="P56" s="11"/>
      <c r="Q56" s="293"/>
      <c r="R56" s="300"/>
      <c r="V56" s="1"/>
    </row>
    <row r="57" spans="1:22">
      <c r="A57" s="209" t="s">
        <v>317</v>
      </c>
      <c r="B57" s="228"/>
      <c r="C57" s="228"/>
      <c r="D57" s="209" t="s">
        <v>152</v>
      </c>
      <c r="E57" s="228"/>
      <c r="F57" s="228"/>
      <c r="G57" s="1"/>
      <c r="H57" s="236">
        <v>30</v>
      </c>
      <c r="I57" s="175" t="s">
        <v>48</v>
      </c>
      <c r="J57" s="197">
        <v>12.33</v>
      </c>
      <c r="K57" s="210" t="s">
        <v>35</v>
      </c>
      <c r="L57" s="211">
        <v>13.09</v>
      </c>
      <c r="M57" s="212" t="s">
        <v>35</v>
      </c>
      <c r="N57" s="211">
        <v>1.85</v>
      </c>
      <c r="O57" s="214" t="s">
        <v>36</v>
      </c>
      <c r="P57" s="11">
        <v>106</v>
      </c>
      <c r="Q57" s="293">
        <v>4</v>
      </c>
      <c r="V57" s="1"/>
    </row>
    <row r="58" spans="1:22">
      <c r="A58" s="209"/>
      <c r="B58" s="228"/>
      <c r="C58" s="228"/>
      <c r="D58" s="209" t="s">
        <v>126</v>
      </c>
      <c r="E58" s="228"/>
      <c r="F58" s="228"/>
      <c r="G58" s="1"/>
      <c r="H58" s="135">
        <f>H57*P57</f>
        <v>3180</v>
      </c>
      <c r="I58" s="175" t="s">
        <v>48</v>
      </c>
      <c r="J58" s="192">
        <f>J57*P57</f>
        <v>1306.98</v>
      </c>
      <c r="K58" s="210" t="s">
        <v>35</v>
      </c>
      <c r="L58" s="244">
        <f>L57*P57</f>
        <v>1387.54</v>
      </c>
      <c r="M58" s="212" t="s">
        <v>35</v>
      </c>
      <c r="N58" s="227">
        <f>N57*P57</f>
        <v>196.10000000000002</v>
      </c>
      <c r="O58" s="214" t="s">
        <v>36</v>
      </c>
      <c r="P58" s="11"/>
      <c r="Q58" s="293"/>
      <c r="V58" s="1"/>
    </row>
    <row r="59" spans="1:22">
      <c r="A59" s="209"/>
      <c r="B59" s="228"/>
      <c r="C59" s="228"/>
      <c r="D59" s="209" t="s">
        <v>172</v>
      </c>
      <c r="E59" s="228"/>
      <c r="F59" s="228"/>
      <c r="G59" s="1"/>
      <c r="H59" s="86"/>
      <c r="I59" s="175"/>
      <c r="J59" s="92"/>
      <c r="K59" s="210"/>
      <c r="L59" s="213"/>
      <c r="M59" s="212"/>
      <c r="N59" s="1"/>
      <c r="O59" s="214"/>
      <c r="P59" s="11"/>
      <c r="Q59" s="293"/>
      <c r="V59" s="1"/>
    </row>
    <row r="60" spans="1:22" s="85" customFormat="1">
      <c r="A60" s="209"/>
      <c r="B60" s="228"/>
      <c r="C60" s="228"/>
      <c r="D60" s="209"/>
      <c r="E60" s="228"/>
      <c r="F60" s="228"/>
      <c r="G60" s="1"/>
      <c r="H60" s="86"/>
      <c r="I60" s="175"/>
      <c r="J60" s="92"/>
      <c r="K60" s="210"/>
      <c r="L60" s="213"/>
      <c r="M60" s="212"/>
      <c r="N60" s="1"/>
      <c r="O60" s="214"/>
      <c r="P60" s="11"/>
      <c r="Q60" s="293"/>
    </row>
    <row r="61" spans="1:22" s="85" customFormat="1">
      <c r="A61" s="209" t="s">
        <v>318</v>
      </c>
      <c r="B61" s="228"/>
      <c r="C61" s="228"/>
      <c r="D61" s="209" t="s">
        <v>169</v>
      </c>
      <c r="E61" s="228"/>
      <c r="F61" s="228"/>
      <c r="G61" s="1"/>
      <c r="H61" s="236">
        <v>30</v>
      </c>
      <c r="I61" s="175" t="s">
        <v>48</v>
      </c>
      <c r="J61" s="197">
        <v>12.33</v>
      </c>
      <c r="K61" s="210" t="s">
        <v>35</v>
      </c>
      <c r="L61" s="211">
        <v>13.09</v>
      </c>
      <c r="M61" s="212" t="s">
        <v>35</v>
      </c>
      <c r="N61" s="211">
        <v>1.85</v>
      </c>
      <c r="O61" s="214" t="s">
        <v>36</v>
      </c>
      <c r="P61" s="11">
        <v>46</v>
      </c>
      <c r="Q61" s="293">
        <v>5</v>
      </c>
    </row>
    <row r="62" spans="1:22" s="85" customFormat="1">
      <c r="A62" s="209"/>
      <c r="B62" s="228"/>
      <c r="C62" s="228"/>
      <c r="D62" s="209" t="s">
        <v>167</v>
      </c>
      <c r="E62" s="228"/>
      <c r="F62" s="228"/>
      <c r="G62" s="1"/>
      <c r="H62" s="135">
        <f>H61*P61</f>
        <v>1380</v>
      </c>
      <c r="I62" s="175" t="s">
        <v>48</v>
      </c>
      <c r="J62" s="192">
        <f>J61*P61</f>
        <v>567.17999999999995</v>
      </c>
      <c r="K62" s="210" t="s">
        <v>35</v>
      </c>
      <c r="L62" s="244">
        <f>L61*P61</f>
        <v>602.14</v>
      </c>
      <c r="M62" s="212" t="s">
        <v>35</v>
      </c>
      <c r="N62" s="227">
        <f>N61*P61</f>
        <v>85.100000000000009</v>
      </c>
      <c r="O62" s="214" t="s">
        <v>36</v>
      </c>
      <c r="P62" s="11"/>
      <c r="Q62" s="293"/>
    </row>
    <row r="63" spans="1:22" s="85" customFormat="1">
      <c r="A63" s="209"/>
      <c r="B63" s="228"/>
      <c r="C63" s="228"/>
      <c r="D63" s="209" t="s">
        <v>122</v>
      </c>
      <c r="E63" s="228"/>
      <c r="F63" s="228"/>
      <c r="G63" s="1"/>
      <c r="H63" s="86"/>
      <c r="I63" s="175"/>
      <c r="J63" s="92"/>
      <c r="K63" s="210"/>
      <c r="L63" s="213"/>
      <c r="M63" s="212"/>
      <c r="N63" s="1"/>
      <c r="O63" s="214"/>
      <c r="P63" s="11"/>
      <c r="Q63" s="293"/>
    </row>
    <row r="64" spans="1:22" s="85" customFormat="1">
      <c r="A64" s="209"/>
      <c r="B64" s="228"/>
      <c r="C64" s="228"/>
      <c r="D64" s="209"/>
      <c r="E64" s="228"/>
      <c r="F64" s="228"/>
      <c r="G64" s="1"/>
      <c r="H64" s="86"/>
      <c r="I64" s="175"/>
      <c r="J64" s="92"/>
      <c r="K64" s="210"/>
      <c r="L64" s="213"/>
      <c r="M64" s="212"/>
      <c r="N64" s="1"/>
      <c r="O64" s="214"/>
      <c r="P64" s="11"/>
      <c r="Q64" s="293"/>
      <c r="R64" s="1"/>
      <c r="S64" s="1"/>
      <c r="T64" s="1"/>
      <c r="U64" s="1"/>
      <c r="V64" s="1"/>
    </row>
    <row r="65" spans="1:22">
      <c r="A65" s="209" t="s">
        <v>223</v>
      </c>
      <c r="B65" s="228"/>
      <c r="C65" s="228"/>
      <c r="D65" s="209" t="s">
        <v>168</v>
      </c>
      <c r="E65" s="228"/>
      <c r="F65" s="228"/>
      <c r="G65" s="1"/>
      <c r="H65" s="236">
        <v>200</v>
      </c>
      <c r="I65" s="175" t="s">
        <v>48</v>
      </c>
      <c r="J65" s="197">
        <v>5.48</v>
      </c>
      <c r="K65" s="210" t="s">
        <v>35</v>
      </c>
      <c r="L65" s="211">
        <v>6.62</v>
      </c>
      <c r="M65" s="212" t="s">
        <v>35</v>
      </c>
      <c r="N65" s="211">
        <v>2.04</v>
      </c>
      <c r="O65" s="214" t="s">
        <v>36</v>
      </c>
      <c r="P65" s="11">
        <v>13</v>
      </c>
      <c r="Q65" s="293">
        <v>8</v>
      </c>
      <c r="V65" s="1"/>
    </row>
    <row r="66" spans="1:22">
      <c r="A66" s="209"/>
      <c r="B66" s="228"/>
      <c r="C66" s="228"/>
      <c r="D66" s="209" t="s">
        <v>164</v>
      </c>
      <c r="E66" s="228"/>
      <c r="F66" s="228"/>
      <c r="G66" s="1"/>
      <c r="H66" s="135">
        <f>H65*P65</f>
        <v>2600</v>
      </c>
      <c r="I66" s="175" t="s">
        <v>48</v>
      </c>
      <c r="J66" s="192">
        <f>J65*P65</f>
        <v>71.240000000000009</v>
      </c>
      <c r="K66" s="210" t="s">
        <v>35</v>
      </c>
      <c r="L66" s="244">
        <f>L65*P65</f>
        <v>86.06</v>
      </c>
      <c r="M66" s="212" t="s">
        <v>35</v>
      </c>
      <c r="N66" s="227">
        <f>N65*P65</f>
        <v>26.52</v>
      </c>
      <c r="O66" s="214" t="s">
        <v>36</v>
      </c>
      <c r="P66" s="11"/>
      <c r="Q66" s="293"/>
      <c r="V66" s="1"/>
    </row>
    <row r="67" spans="1:22">
      <c r="A67" s="209"/>
      <c r="B67" s="228"/>
      <c r="C67" s="228"/>
      <c r="D67" s="209" t="s">
        <v>163</v>
      </c>
      <c r="E67" s="228"/>
      <c r="F67" s="228"/>
      <c r="G67" s="1"/>
      <c r="H67" s="86"/>
      <c r="I67" s="175"/>
      <c r="J67" s="92"/>
      <c r="K67" s="210"/>
      <c r="L67" s="213"/>
      <c r="M67" s="212"/>
      <c r="N67" s="1"/>
      <c r="O67" s="214"/>
      <c r="P67" s="11"/>
      <c r="Q67" s="293"/>
      <c r="V67" s="1"/>
    </row>
    <row r="68" spans="1:22">
      <c r="A68" s="209"/>
      <c r="B68" s="228"/>
      <c r="C68" s="228"/>
      <c r="D68" s="209"/>
      <c r="E68" s="228"/>
      <c r="F68" s="228"/>
      <c r="G68" s="1"/>
      <c r="H68" s="236"/>
      <c r="I68" s="175"/>
      <c r="J68" s="197"/>
      <c r="K68" s="210"/>
      <c r="L68" s="211"/>
      <c r="M68" s="212"/>
      <c r="N68" s="211"/>
      <c r="O68" s="214"/>
      <c r="P68" s="11"/>
      <c r="Q68" s="293"/>
      <c r="V68" s="1"/>
    </row>
    <row r="69" spans="1:22">
      <c r="A69" s="4" t="s">
        <v>283</v>
      </c>
      <c r="B69" s="228"/>
      <c r="C69" s="228"/>
      <c r="D69" s="209" t="s">
        <v>139</v>
      </c>
      <c r="E69" s="228"/>
      <c r="F69" s="228"/>
      <c r="G69" s="1"/>
      <c r="H69" s="236">
        <v>100</v>
      </c>
      <c r="I69" s="175" t="s">
        <v>48</v>
      </c>
      <c r="J69" s="197">
        <v>5.37</v>
      </c>
      <c r="K69" s="210" t="s">
        <v>35</v>
      </c>
      <c r="L69" s="211">
        <v>5.97</v>
      </c>
      <c r="M69" s="212" t="s">
        <v>35</v>
      </c>
      <c r="N69" s="211">
        <v>1.5</v>
      </c>
      <c r="O69" s="227" t="s">
        <v>36</v>
      </c>
      <c r="P69" s="11">
        <v>180</v>
      </c>
      <c r="Q69" s="293">
        <v>42</v>
      </c>
      <c r="V69" s="1"/>
    </row>
    <row r="70" spans="1:22">
      <c r="A70" s="4"/>
      <c r="B70" s="228"/>
      <c r="C70" s="228"/>
      <c r="D70" s="209" t="s">
        <v>124</v>
      </c>
      <c r="E70" s="228"/>
      <c r="F70" s="228"/>
      <c r="G70" s="1"/>
      <c r="H70" s="135">
        <f>H69*P69</f>
        <v>18000</v>
      </c>
      <c r="I70" s="175" t="s">
        <v>48</v>
      </c>
      <c r="J70" s="192">
        <f>J69*P69</f>
        <v>966.6</v>
      </c>
      <c r="K70" s="210" t="s">
        <v>35</v>
      </c>
      <c r="L70" s="244">
        <f>L69*P69</f>
        <v>1074.5999999999999</v>
      </c>
      <c r="M70" s="212" t="s">
        <v>35</v>
      </c>
      <c r="N70" s="227">
        <f>N69*P69</f>
        <v>270</v>
      </c>
      <c r="O70" s="227" t="s">
        <v>36</v>
      </c>
      <c r="P70" s="11"/>
      <c r="Q70" s="293"/>
      <c r="V70" s="1"/>
    </row>
    <row r="71" spans="1:22">
      <c r="A71" s="4"/>
      <c r="B71" s="228"/>
      <c r="C71" s="228"/>
      <c r="D71" s="209" t="s">
        <v>131</v>
      </c>
      <c r="E71" s="228"/>
      <c r="F71" s="228"/>
      <c r="G71" s="1"/>
      <c r="H71" s="86"/>
      <c r="I71" s="175"/>
      <c r="J71" s="92"/>
      <c r="K71" s="210"/>
      <c r="L71" s="213"/>
      <c r="M71" s="212"/>
      <c r="N71" s="1"/>
      <c r="O71" s="227"/>
      <c r="P71" s="11"/>
      <c r="Q71" s="293"/>
      <c r="V71" s="1"/>
    </row>
    <row r="72" spans="1:22">
      <c r="A72" s="4"/>
      <c r="B72" s="228"/>
      <c r="C72" s="228"/>
      <c r="D72" s="209"/>
      <c r="E72" s="228"/>
      <c r="F72" s="228"/>
      <c r="G72" s="1"/>
      <c r="H72" s="86"/>
      <c r="I72" s="175"/>
      <c r="J72" s="92"/>
      <c r="K72" s="210"/>
      <c r="L72" s="213"/>
      <c r="M72" s="212"/>
      <c r="N72" s="1"/>
      <c r="O72" s="227"/>
      <c r="P72" s="11"/>
      <c r="Q72" s="293"/>
      <c r="V72" s="1"/>
    </row>
    <row r="73" spans="1:22">
      <c r="A73" s="209" t="s">
        <v>224</v>
      </c>
      <c r="B73" s="228"/>
      <c r="C73" s="228"/>
      <c r="D73" s="209" t="s">
        <v>171</v>
      </c>
      <c r="E73" s="228"/>
      <c r="F73" s="228"/>
      <c r="G73" s="1"/>
      <c r="H73" s="236">
        <v>18</v>
      </c>
      <c r="I73" s="175" t="s">
        <v>48</v>
      </c>
      <c r="J73" s="197">
        <v>8.34</v>
      </c>
      <c r="K73" s="210" t="s">
        <v>35</v>
      </c>
      <c r="L73" s="211">
        <v>9.7799999999999994</v>
      </c>
      <c r="M73" s="212" t="s">
        <v>35</v>
      </c>
      <c r="N73" s="211">
        <v>1.74</v>
      </c>
      <c r="O73" s="214" t="s">
        <v>36</v>
      </c>
      <c r="P73" s="11">
        <v>30</v>
      </c>
      <c r="Q73" s="293">
        <v>63</v>
      </c>
      <c r="V73" s="1"/>
    </row>
    <row r="74" spans="1:22">
      <c r="A74" s="209"/>
      <c r="B74" s="228"/>
      <c r="C74" s="228"/>
      <c r="D74" s="209" t="s">
        <v>222</v>
      </c>
      <c r="E74" s="228"/>
      <c r="F74" s="228"/>
      <c r="G74" s="1"/>
      <c r="H74" s="135">
        <f>H73*P73</f>
        <v>540</v>
      </c>
      <c r="I74" s="175" t="s">
        <v>48</v>
      </c>
      <c r="J74" s="192">
        <f>J73*P73</f>
        <v>250.2</v>
      </c>
      <c r="K74" s="210" t="s">
        <v>35</v>
      </c>
      <c r="L74" s="244">
        <f>L73*P73</f>
        <v>293.39999999999998</v>
      </c>
      <c r="M74" s="212" t="s">
        <v>35</v>
      </c>
      <c r="N74" s="227">
        <f>N73*P73</f>
        <v>52.2</v>
      </c>
      <c r="O74" s="214" t="s">
        <v>36</v>
      </c>
      <c r="P74" s="11"/>
      <c r="Q74" s="293"/>
      <c r="V74" s="1"/>
    </row>
    <row r="75" spans="1:22">
      <c r="A75" s="209"/>
      <c r="B75" s="228"/>
      <c r="C75" s="228"/>
      <c r="D75" s="209" t="s">
        <v>170</v>
      </c>
      <c r="E75" s="228"/>
      <c r="F75" s="228"/>
      <c r="G75" s="1"/>
      <c r="H75" s="135"/>
      <c r="I75" s="175"/>
      <c r="J75" s="192"/>
      <c r="K75" s="210"/>
      <c r="L75" s="244"/>
      <c r="M75" s="212"/>
      <c r="N75" s="227"/>
      <c r="O75" s="214"/>
      <c r="P75" s="11"/>
      <c r="Q75" s="293"/>
      <c r="V75" s="1"/>
    </row>
    <row r="76" spans="1:22">
      <c r="A76" s="4"/>
      <c r="B76" s="228"/>
      <c r="C76" s="228"/>
      <c r="D76" s="209"/>
      <c r="E76" s="228"/>
      <c r="F76" s="228"/>
      <c r="G76" s="1"/>
      <c r="H76" s="86"/>
      <c r="I76" s="175"/>
      <c r="J76" s="92"/>
      <c r="K76" s="210"/>
      <c r="L76" s="213"/>
      <c r="M76" s="212"/>
      <c r="N76" s="1"/>
      <c r="O76" s="227"/>
      <c r="P76" s="11"/>
      <c r="Q76" s="293"/>
      <c r="V76" s="1"/>
    </row>
    <row r="77" spans="1:22">
      <c r="A77" s="209"/>
      <c r="B77" s="228"/>
      <c r="C77" s="228"/>
      <c r="D77" s="84" t="s">
        <v>257</v>
      </c>
      <c r="E77" s="83"/>
      <c r="F77" s="294"/>
      <c r="H77" s="410" t="s">
        <v>258</v>
      </c>
      <c r="J77" s="92"/>
      <c r="K77" s="210"/>
      <c r="L77" s="213"/>
      <c r="M77" s="212"/>
      <c r="N77" s="1"/>
      <c r="O77" s="214"/>
      <c r="P77" s="11"/>
      <c r="Q77" s="293"/>
      <c r="V77" s="1"/>
    </row>
    <row r="78" spans="1:22">
      <c r="A78" s="209"/>
      <c r="B78" s="228"/>
      <c r="C78" s="228"/>
      <c r="D78" s="134" t="s">
        <v>39</v>
      </c>
      <c r="H78" s="86"/>
      <c r="J78" s="92"/>
      <c r="K78" s="210"/>
      <c r="L78" s="213"/>
      <c r="M78" s="212"/>
      <c r="N78" s="1"/>
      <c r="O78" s="214"/>
      <c r="P78" s="11"/>
      <c r="Q78" s="293"/>
      <c r="R78" s="300"/>
      <c r="V78" s="1"/>
    </row>
    <row r="79" spans="1:22">
      <c r="A79" s="4" t="s">
        <v>288</v>
      </c>
      <c r="B79" s="228"/>
      <c r="C79" s="228"/>
      <c r="D79" s="84" t="s">
        <v>136</v>
      </c>
      <c r="H79" s="236">
        <v>50</v>
      </c>
      <c r="I79" s="175" t="s">
        <v>47</v>
      </c>
      <c r="J79" s="197">
        <v>11.81</v>
      </c>
      <c r="K79" s="210" t="s">
        <v>35</v>
      </c>
      <c r="L79" s="211">
        <v>13.19</v>
      </c>
      <c r="M79" s="212" t="s">
        <v>35</v>
      </c>
      <c r="N79" s="211">
        <v>1.02</v>
      </c>
      <c r="O79" s="227" t="s">
        <v>36</v>
      </c>
      <c r="P79" s="11">
        <v>120</v>
      </c>
      <c r="Q79" s="293">
        <v>14</v>
      </c>
    </row>
    <row r="80" spans="1:22">
      <c r="A80" s="4"/>
      <c r="B80" s="228"/>
      <c r="C80" s="228"/>
      <c r="D80" s="84" t="s">
        <v>137</v>
      </c>
      <c r="H80" s="135">
        <f>H79*P79</f>
        <v>6000</v>
      </c>
      <c r="I80" s="175" t="s">
        <v>47</v>
      </c>
      <c r="J80" s="192">
        <f>J79*P79</f>
        <v>1417.2</v>
      </c>
      <c r="K80" s="210" t="s">
        <v>35</v>
      </c>
      <c r="L80" s="244">
        <f>L79*P79</f>
        <v>1582.8</v>
      </c>
      <c r="M80" s="212" t="s">
        <v>35</v>
      </c>
      <c r="N80" s="227">
        <f>N79*P79</f>
        <v>122.4</v>
      </c>
      <c r="O80" s="227" t="s">
        <v>36</v>
      </c>
      <c r="P80" s="11"/>
      <c r="Q80" s="293"/>
    </row>
    <row r="81" spans="1:22">
      <c r="A81" s="4"/>
      <c r="B81" s="228"/>
      <c r="C81" s="228"/>
      <c r="D81" s="84" t="s">
        <v>131</v>
      </c>
      <c r="H81" s="135"/>
      <c r="I81" s="175"/>
      <c r="J81" s="192"/>
      <c r="K81" s="210"/>
      <c r="L81" s="244"/>
      <c r="M81" s="212"/>
      <c r="N81" s="227"/>
      <c r="O81" s="227"/>
      <c r="P81" s="11"/>
      <c r="Q81" s="293"/>
    </row>
    <row r="82" spans="1:22">
      <c r="A82" s="4"/>
      <c r="B82" s="228"/>
      <c r="C82" s="228"/>
      <c r="D82" s="84" t="s">
        <v>0</v>
      </c>
      <c r="H82" s="86"/>
      <c r="I82" s="175"/>
      <c r="J82" s="92"/>
      <c r="K82" s="210"/>
      <c r="L82" s="213"/>
      <c r="M82" s="212"/>
      <c r="N82" s="1"/>
      <c r="O82" s="227"/>
      <c r="P82" s="11"/>
      <c r="Q82" s="293"/>
      <c r="V82" s="1"/>
    </row>
    <row r="83" spans="1:22">
      <c r="A83" s="4" t="s">
        <v>289</v>
      </c>
      <c r="B83" s="228"/>
      <c r="C83" s="228"/>
      <c r="D83" s="84" t="s">
        <v>138</v>
      </c>
      <c r="H83" s="236">
        <v>12</v>
      </c>
      <c r="I83" s="175" t="s">
        <v>47</v>
      </c>
      <c r="J83" s="197">
        <v>16.89</v>
      </c>
      <c r="K83" s="210" t="s">
        <v>35</v>
      </c>
      <c r="L83" s="211">
        <v>17.760000000000002</v>
      </c>
      <c r="M83" s="212" t="s">
        <v>35</v>
      </c>
      <c r="N83" s="211">
        <v>1.1499999999999999</v>
      </c>
      <c r="O83" s="227" t="s">
        <v>36</v>
      </c>
      <c r="P83" s="11">
        <v>65</v>
      </c>
      <c r="Q83" s="293">
        <v>15</v>
      </c>
      <c r="V83" s="1"/>
    </row>
    <row r="84" spans="1:22">
      <c r="A84" s="4"/>
      <c r="B84" s="228"/>
      <c r="C84" s="228"/>
      <c r="D84" s="84" t="s">
        <v>137</v>
      </c>
      <c r="H84" s="135">
        <f>H83*P83</f>
        <v>780</v>
      </c>
      <c r="I84" s="175" t="s">
        <v>47</v>
      </c>
      <c r="J84" s="192">
        <f>J83*P83</f>
        <v>1097.8500000000001</v>
      </c>
      <c r="K84" s="210" t="s">
        <v>35</v>
      </c>
      <c r="L84" s="244">
        <f>L83*P83</f>
        <v>1154.4000000000001</v>
      </c>
      <c r="M84" s="212" t="s">
        <v>35</v>
      </c>
      <c r="N84" s="227">
        <f>N83*P83</f>
        <v>74.75</v>
      </c>
      <c r="O84" s="227" t="s">
        <v>36</v>
      </c>
      <c r="P84" s="11"/>
      <c r="Q84" s="293"/>
      <c r="V84" s="1"/>
    </row>
    <row r="85" spans="1:22">
      <c r="A85" s="4"/>
      <c r="B85" s="228"/>
      <c r="C85" s="228"/>
      <c r="D85" s="84" t="s">
        <v>131</v>
      </c>
      <c r="H85" s="135"/>
      <c r="I85" s="175"/>
      <c r="J85" s="192"/>
      <c r="K85" s="210"/>
      <c r="L85" s="244"/>
      <c r="M85" s="212"/>
      <c r="N85" s="227"/>
      <c r="O85" s="227"/>
      <c r="P85" s="11"/>
      <c r="Q85" s="293"/>
      <c r="V85" s="1"/>
    </row>
    <row r="86" spans="1:22">
      <c r="A86" s="4"/>
      <c r="B86" s="228"/>
      <c r="C86" s="228"/>
      <c r="D86" s="84" t="s">
        <v>0</v>
      </c>
      <c r="H86" s="86"/>
      <c r="I86" s="175"/>
      <c r="J86" s="92"/>
      <c r="K86" s="210"/>
      <c r="L86" s="213"/>
      <c r="M86" s="212"/>
      <c r="N86" s="1"/>
      <c r="O86" s="227"/>
      <c r="P86" s="11"/>
      <c r="Q86" s="293"/>
      <c r="V86" s="1"/>
    </row>
    <row r="87" spans="1:22">
      <c r="A87" s="4" t="s">
        <v>290</v>
      </c>
      <c r="B87" s="228"/>
      <c r="C87" s="228"/>
      <c r="D87" s="84" t="s">
        <v>140</v>
      </c>
      <c r="H87" s="236">
        <v>60</v>
      </c>
      <c r="I87" s="175" t="s">
        <v>47</v>
      </c>
      <c r="J87" s="197">
        <v>14.76</v>
      </c>
      <c r="K87" s="210" t="s">
        <v>35</v>
      </c>
      <c r="L87" s="211">
        <v>15.5</v>
      </c>
      <c r="M87" s="212" t="s">
        <v>35</v>
      </c>
      <c r="N87" s="211">
        <v>0.98</v>
      </c>
      <c r="O87" s="227" t="s">
        <v>36</v>
      </c>
      <c r="P87" s="11">
        <v>50</v>
      </c>
      <c r="Q87" s="293">
        <v>43</v>
      </c>
      <c r="V87" s="1"/>
    </row>
    <row r="88" spans="1:22">
      <c r="A88" s="4"/>
      <c r="B88" s="228"/>
      <c r="C88" s="228"/>
      <c r="D88" s="84" t="s">
        <v>137</v>
      </c>
      <c r="H88" s="135">
        <f>H87*P87</f>
        <v>3000</v>
      </c>
      <c r="I88" s="175" t="s">
        <v>47</v>
      </c>
      <c r="J88" s="192">
        <f>J87*P87</f>
        <v>738</v>
      </c>
      <c r="K88" s="210" t="s">
        <v>35</v>
      </c>
      <c r="L88" s="244">
        <f>L87*P87</f>
        <v>775</v>
      </c>
      <c r="M88" s="212" t="s">
        <v>35</v>
      </c>
      <c r="N88" s="227">
        <f>N87*P87</f>
        <v>49</v>
      </c>
      <c r="O88" s="227" t="s">
        <v>36</v>
      </c>
      <c r="P88" s="11"/>
      <c r="Q88" s="293"/>
      <c r="V88" s="1"/>
    </row>
    <row r="89" spans="1:22">
      <c r="A89" s="4"/>
      <c r="B89" s="228"/>
      <c r="C89" s="228"/>
      <c r="D89" s="84" t="s">
        <v>141</v>
      </c>
      <c r="H89" s="86"/>
      <c r="I89" s="175"/>
      <c r="J89" s="92"/>
      <c r="K89" s="210"/>
      <c r="L89" s="213"/>
      <c r="M89" s="212"/>
      <c r="N89" s="1"/>
      <c r="O89" s="227"/>
      <c r="P89" s="11"/>
      <c r="Q89" s="293"/>
      <c r="V89" s="1"/>
    </row>
    <row r="90" spans="1:22">
      <c r="A90" s="4"/>
      <c r="B90" s="228"/>
      <c r="C90" s="228"/>
      <c r="H90" s="86"/>
      <c r="I90" s="175"/>
      <c r="J90" s="92"/>
      <c r="K90" s="210"/>
      <c r="L90" s="213"/>
      <c r="M90" s="212"/>
      <c r="N90" s="1"/>
      <c r="O90" s="227"/>
      <c r="P90" s="11"/>
      <c r="Q90" s="293"/>
      <c r="V90" s="1"/>
    </row>
    <row r="91" spans="1:22">
      <c r="A91" s="4" t="s">
        <v>291</v>
      </c>
      <c r="B91" s="228"/>
      <c r="C91" s="228"/>
      <c r="D91" s="84" t="s">
        <v>142</v>
      </c>
      <c r="H91" s="236">
        <v>60</v>
      </c>
      <c r="I91" s="175" t="s">
        <v>47</v>
      </c>
      <c r="J91" s="197">
        <v>14.76</v>
      </c>
      <c r="K91" s="210" t="s">
        <v>35</v>
      </c>
      <c r="L91" s="211">
        <v>15.5</v>
      </c>
      <c r="M91" s="212" t="s">
        <v>35</v>
      </c>
      <c r="N91" s="211">
        <v>0.98</v>
      </c>
      <c r="O91" s="227" t="s">
        <v>36</v>
      </c>
      <c r="P91" s="11">
        <v>22</v>
      </c>
      <c r="Q91" s="293">
        <v>44</v>
      </c>
      <c r="V91" s="1"/>
    </row>
    <row r="92" spans="1:22">
      <c r="A92" s="4"/>
      <c r="B92" s="228"/>
      <c r="C92" s="228"/>
      <c r="D92" s="84" t="s">
        <v>137</v>
      </c>
      <c r="H92" s="135">
        <f>H91*P91</f>
        <v>1320</v>
      </c>
      <c r="I92" s="175" t="s">
        <v>47</v>
      </c>
      <c r="J92" s="192">
        <f>J91*P91</f>
        <v>324.71999999999997</v>
      </c>
      <c r="K92" s="210" t="s">
        <v>35</v>
      </c>
      <c r="L92" s="244">
        <f>L91*P91</f>
        <v>341</v>
      </c>
      <c r="M92" s="212" t="s">
        <v>35</v>
      </c>
      <c r="N92" s="227">
        <f>N91*P91</f>
        <v>21.56</v>
      </c>
      <c r="O92" s="227" t="s">
        <v>36</v>
      </c>
      <c r="P92" s="11"/>
      <c r="Q92" s="293"/>
      <c r="V92" s="1"/>
    </row>
    <row r="93" spans="1:22">
      <c r="A93" s="4"/>
      <c r="B93" s="228"/>
      <c r="C93" s="228"/>
      <c r="D93" s="84" t="s">
        <v>143</v>
      </c>
      <c r="H93" s="86"/>
      <c r="I93" s="175"/>
      <c r="J93" s="92"/>
      <c r="K93" s="210"/>
      <c r="L93" s="213"/>
      <c r="M93" s="212"/>
      <c r="N93" s="1"/>
      <c r="O93" s="227"/>
      <c r="P93" s="11"/>
      <c r="Q93" s="293"/>
      <c r="V93" s="1"/>
    </row>
    <row r="94" spans="1:22">
      <c r="A94" s="4"/>
      <c r="B94" s="228"/>
      <c r="C94" s="228"/>
      <c r="H94" s="86"/>
      <c r="I94" s="175"/>
      <c r="J94" s="92"/>
      <c r="K94" s="210"/>
      <c r="L94" s="213"/>
      <c r="M94" s="212"/>
      <c r="N94" s="1"/>
      <c r="O94" s="227"/>
      <c r="P94" s="11"/>
      <c r="Q94" s="293"/>
      <c r="V94" s="1"/>
    </row>
    <row r="95" spans="1:22">
      <c r="A95" s="4" t="s">
        <v>292</v>
      </c>
      <c r="B95" s="228"/>
      <c r="C95" s="228"/>
      <c r="D95" s="84" t="s">
        <v>144</v>
      </c>
      <c r="H95" s="236">
        <v>60</v>
      </c>
      <c r="I95" s="175" t="s">
        <v>47</v>
      </c>
      <c r="J95" s="197">
        <v>14.76</v>
      </c>
      <c r="K95" s="210" t="s">
        <v>35</v>
      </c>
      <c r="L95" s="211">
        <v>15.5</v>
      </c>
      <c r="M95" s="212" t="s">
        <v>35</v>
      </c>
      <c r="N95" s="211">
        <v>0.98</v>
      </c>
      <c r="O95" s="227" t="s">
        <v>36</v>
      </c>
      <c r="P95" s="11">
        <v>39</v>
      </c>
      <c r="Q95" s="293">
        <v>45</v>
      </c>
      <c r="V95" s="1"/>
    </row>
    <row r="96" spans="1:22">
      <c r="A96" s="4"/>
      <c r="B96" s="228"/>
      <c r="C96" s="228"/>
      <c r="D96" s="84" t="s">
        <v>137</v>
      </c>
      <c r="H96" s="135">
        <f>H95*P95</f>
        <v>2340</v>
      </c>
      <c r="I96" s="175" t="s">
        <v>47</v>
      </c>
      <c r="J96" s="192">
        <f>J95*P95</f>
        <v>575.64</v>
      </c>
      <c r="K96" s="210" t="s">
        <v>35</v>
      </c>
      <c r="L96" s="244">
        <f>L95*P95</f>
        <v>604.5</v>
      </c>
      <c r="M96" s="212" t="s">
        <v>35</v>
      </c>
      <c r="N96" s="227">
        <f>N95*P95</f>
        <v>38.22</v>
      </c>
      <c r="O96" s="227" t="s">
        <v>36</v>
      </c>
      <c r="P96" s="11"/>
      <c r="Q96" s="293"/>
      <c r="V96" s="1"/>
    </row>
    <row r="97" spans="1:22">
      <c r="A97" s="4"/>
      <c r="B97" s="228"/>
      <c r="C97" s="228"/>
      <c r="D97" s="84" t="s">
        <v>145</v>
      </c>
      <c r="H97" s="86"/>
      <c r="I97" s="175"/>
      <c r="J97" s="92"/>
      <c r="K97" s="210"/>
      <c r="L97" s="213"/>
      <c r="M97" s="212"/>
      <c r="N97" s="1"/>
      <c r="O97" s="227"/>
      <c r="P97" s="11"/>
      <c r="Q97" s="293"/>
      <c r="V97" s="1"/>
    </row>
    <row r="98" spans="1:22">
      <c r="A98" s="4"/>
      <c r="B98" s="228"/>
      <c r="C98" s="228"/>
      <c r="H98" s="86"/>
      <c r="I98" s="175"/>
      <c r="J98" s="92"/>
      <c r="K98" s="210"/>
      <c r="L98" s="213"/>
      <c r="M98" s="212"/>
      <c r="N98" s="1"/>
      <c r="O98" s="227"/>
      <c r="P98" s="11"/>
      <c r="Q98" s="293"/>
      <c r="V98" s="1"/>
    </row>
    <row r="99" spans="1:22">
      <c r="A99" s="4" t="s">
        <v>293</v>
      </c>
      <c r="B99" s="228"/>
      <c r="C99" s="228"/>
      <c r="D99" s="84" t="s">
        <v>146</v>
      </c>
      <c r="H99" s="236">
        <v>60</v>
      </c>
      <c r="I99" s="175" t="s">
        <v>47</v>
      </c>
      <c r="J99" s="197">
        <v>14.76</v>
      </c>
      <c r="K99" s="210" t="s">
        <v>35</v>
      </c>
      <c r="L99" s="211">
        <v>15.5</v>
      </c>
      <c r="M99" s="212" t="s">
        <v>35</v>
      </c>
      <c r="N99" s="211">
        <v>0.98</v>
      </c>
      <c r="O99" s="227" t="s">
        <v>36</v>
      </c>
      <c r="P99" s="11">
        <v>36</v>
      </c>
      <c r="Q99" s="293">
        <v>46</v>
      </c>
      <c r="V99" s="1"/>
    </row>
    <row r="100" spans="1:22">
      <c r="A100" s="4"/>
      <c r="B100" s="228"/>
      <c r="C100" s="228"/>
      <c r="D100" s="84" t="s">
        <v>137</v>
      </c>
      <c r="H100" s="135">
        <f>H99*P99</f>
        <v>2160</v>
      </c>
      <c r="I100" s="175" t="s">
        <v>47</v>
      </c>
      <c r="J100" s="192">
        <f>J99*P99</f>
        <v>531.36</v>
      </c>
      <c r="K100" s="210" t="s">
        <v>35</v>
      </c>
      <c r="L100" s="244">
        <f>L99*P99</f>
        <v>558</v>
      </c>
      <c r="M100" s="212" t="s">
        <v>35</v>
      </c>
      <c r="N100" s="227">
        <f>N99*P99</f>
        <v>35.28</v>
      </c>
      <c r="O100" s="227" t="s">
        <v>36</v>
      </c>
      <c r="P100" s="11"/>
      <c r="Q100" s="293"/>
      <c r="V100" s="1"/>
    </row>
    <row r="101" spans="1:22">
      <c r="A101" s="4"/>
      <c r="B101" s="228"/>
      <c r="C101" s="228"/>
      <c r="D101" s="84" t="s">
        <v>147</v>
      </c>
      <c r="H101" s="86"/>
      <c r="I101" s="175"/>
      <c r="J101" s="92"/>
      <c r="K101" s="210"/>
      <c r="L101" s="213"/>
      <c r="M101" s="212"/>
      <c r="N101" s="1"/>
      <c r="O101" s="227"/>
      <c r="P101" s="11"/>
      <c r="Q101" s="293"/>
      <c r="V101" s="1"/>
    </row>
    <row r="102" spans="1:22">
      <c r="A102" s="4"/>
      <c r="B102" s="228"/>
      <c r="C102" s="228"/>
      <c r="H102" s="86"/>
      <c r="I102" s="175"/>
      <c r="J102" s="92"/>
      <c r="K102" s="210"/>
      <c r="L102" s="213"/>
      <c r="M102" s="212"/>
      <c r="N102" s="1"/>
      <c r="O102" s="227"/>
      <c r="P102" s="11"/>
      <c r="Q102" s="293"/>
      <c r="V102" s="1"/>
    </row>
    <row r="103" spans="1:22">
      <c r="A103" s="4" t="s">
        <v>175</v>
      </c>
      <c r="B103" s="228"/>
      <c r="C103" s="228"/>
      <c r="D103" s="84" t="s">
        <v>151</v>
      </c>
      <c r="H103" s="236">
        <v>6</v>
      </c>
      <c r="I103" s="175" t="s">
        <v>47</v>
      </c>
      <c r="J103" s="197">
        <v>14.77</v>
      </c>
      <c r="K103" s="210" t="s">
        <v>35</v>
      </c>
      <c r="L103" s="211">
        <v>15.6</v>
      </c>
      <c r="M103" s="212" t="s">
        <v>35</v>
      </c>
      <c r="N103" s="211">
        <v>0.92</v>
      </c>
      <c r="O103" s="227" t="s">
        <v>36</v>
      </c>
      <c r="P103" s="11">
        <v>70</v>
      </c>
      <c r="Q103" s="293">
        <v>47</v>
      </c>
      <c r="V103" s="1"/>
    </row>
    <row r="104" spans="1:22">
      <c r="A104" s="4"/>
      <c r="B104" s="228"/>
      <c r="C104" s="228"/>
      <c r="D104" s="84" t="s">
        <v>137</v>
      </c>
      <c r="H104" s="135">
        <f>H103*P103</f>
        <v>420</v>
      </c>
      <c r="I104" s="175" t="s">
        <v>47</v>
      </c>
      <c r="J104" s="192">
        <f>J103*P103</f>
        <v>1033.8999999999999</v>
      </c>
      <c r="K104" s="210" t="s">
        <v>35</v>
      </c>
      <c r="L104" s="244">
        <f>L103*P103</f>
        <v>1092</v>
      </c>
      <c r="M104" s="212" t="s">
        <v>35</v>
      </c>
      <c r="N104" s="227">
        <f>N103*P103</f>
        <v>64.400000000000006</v>
      </c>
      <c r="O104" s="227" t="s">
        <v>36</v>
      </c>
      <c r="P104" s="11"/>
      <c r="Q104" s="293"/>
      <c r="V104" s="1"/>
    </row>
    <row r="105" spans="1:22">
      <c r="A105" s="4"/>
      <c r="B105" s="228"/>
      <c r="C105" s="228"/>
      <c r="D105" s="84" t="s">
        <v>141</v>
      </c>
      <c r="H105" s="86"/>
      <c r="I105" s="175"/>
      <c r="J105" s="92"/>
      <c r="K105" s="210"/>
      <c r="L105" s="213"/>
      <c r="M105" s="212"/>
      <c r="N105" s="1"/>
      <c r="O105" s="227"/>
      <c r="P105" s="11"/>
      <c r="Q105" s="293"/>
      <c r="V105" s="1"/>
    </row>
    <row r="106" spans="1:22">
      <c r="A106" s="4"/>
      <c r="B106" s="228"/>
      <c r="C106" s="228"/>
      <c r="H106" s="86"/>
      <c r="I106" s="175"/>
      <c r="J106" s="92"/>
      <c r="K106" s="210"/>
      <c r="L106" s="213"/>
      <c r="M106" s="212"/>
      <c r="N106" s="1"/>
      <c r="O106" s="227"/>
      <c r="P106" s="11"/>
      <c r="Q106" s="293"/>
      <c r="V106" s="1"/>
    </row>
    <row r="107" spans="1:22">
      <c r="A107" s="4" t="s">
        <v>174</v>
      </c>
      <c r="B107" s="228"/>
      <c r="C107" s="228"/>
      <c r="D107" s="84" t="s">
        <v>148</v>
      </c>
      <c r="H107" s="236">
        <v>6</v>
      </c>
      <c r="I107" s="175" t="s">
        <v>47</v>
      </c>
      <c r="J107" s="197">
        <v>14.77</v>
      </c>
      <c r="K107" s="210" t="s">
        <v>35</v>
      </c>
      <c r="L107" s="211">
        <v>15.6</v>
      </c>
      <c r="M107" s="212" t="s">
        <v>35</v>
      </c>
      <c r="N107" s="211">
        <v>0.92</v>
      </c>
      <c r="O107" s="227" t="s">
        <v>36</v>
      </c>
      <c r="P107" s="11">
        <v>30</v>
      </c>
      <c r="Q107" s="293">
        <v>48</v>
      </c>
      <c r="V107" s="1"/>
    </row>
    <row r="108" spans="1:22">
      <c r="A108" s="4"/>
      <c r="B108" s="228"/>
      <c r="C108" s="228"/>
      <c r="D108" s="84" t="s">
        <v>137</v>
      </c>
      <c r="H108" s="135">
        <f>H107*P107</f>
        <v>180</v>
      </c>
      <c r="I108" s="175" t="s">
        <v>47</v>
      </c>
      <c r="J108" s="192">
        <f>J107*P107</f>
        <v>443.09999999999997</v>
      </c>
      <c r="K108" s="210" t="s">
        <v>35</v>
      </c>
      <c r="L108" s="244">
        <f>L107*P107</f>
        <v>468</v>
      </c>
      <c r="M108" s="212" t="s">
        <v>35</v>
      </c>
      <c r="N108" s="227">
        <f>N107*P107</f>
        <v>27.6</v>
      </c>
      <c r="O108" s="227" t="s">
        <v>36</v>
      </c>
      <c r="P108" s="11"/>
      <c r="Q108" s="293"/>
      <c r="V108" s="1"/>
    </row>
    <row r="109" spans="1:22">
      <c r="A109" s="4"/>
      <c r="B109" s="228"/>
      <c r="C109" s="228"/>
      <c r="D109" s="84" t="s">
        <v>143</v>
      </c>
      <c r="H109" s="86"/>
      <c r="I109" s="175"/>
      <c r="J109" s="92"/>
      <c r="K109" s="210"/>
      <c r="L109" s="213"/>
      <c r="M109" s="212"/>
      <c r="N109" s="1"/>
      <c r="O109" s="227"/>
      <c r="P109" s="11"/>
      <c r="Q109" s="293"/>
      <c r="V109" s="1"/>
    </row>
    <row r="110" spans="1:22">
      <c r="A110" s="4"/>
      <c r="B110" s="228"/>
      <c r="C110" s="228"/>
      <c r="H110" s="86"/>
      <c r="I110" s="175"/>
      <c r="J110" s="92"/>
      <c r="K110" s="210"/>
      <c r="L110" s="213"/>
      <c r="M110" s="212"/>
      <c r="N110" s="1"/>
      <c r="O110" s="227"/>
      <c r="P110" s="11"/>
      <c r="Q110" s="293"/>
      <c r="V110" s="1"/>
    </row>
    <row r="111" spans="1:22">
      <c r="A111" s="4" t="s">
        <v>294</v>
      </c>
      <c r="B111" s="228"/>
      <c r="C111" s="228"/>
      <c r="D111" s="84" t="s">
        <v>149</v>
      </c>
      <c r="H111" s="236">
        <v>6</v>
      </c>
      <c r="I111" s="175" t="s">
        <v>47</v>
      </c>
      <c r="J111" s="197">
        <v>14.77</v>
      </c>
      <c r="K111" s="210" t="s">
        <v>35</v>
      </c>
      <c r="L111" s="211">
        <v>15.6</v>
      </c>
      <c r="M111" s="212" t="s">
        <v>35</v>
      </c>
      <c r="N111" s="211">
        <v>0.92</v>
      </c>
      <c r="O111" s="227" t="s">
        <v>36</v>
      </c>
      <c r="P111" s="11">
        <v>150</v>
      </c>
      <c r="Q111" s="293">
        <v>49</v>
      </c>
      <c r="V111" s="1"/>
    </row>
    <row r="112" spans="1:22">
      <c r="A112" s="4"/>
      <c r="B112" s="228"/>
      <c r="C112" s="228"/>
      <c r="D112" s="84" t="s">
        <v>137</v>
      </c>
      <c r="H112" s="135">
        <f>H111*P111</f>
        <v>900</v>
      </c>
      <c r="I112" s="175" t="s">
        <v>47</v>
      </c>
      <c r="J112" s="192">
        <f>J111*P111</f>
        <v>2215.5</v>
      </c>
      <c r="K112" s="210" t="s">
        <v>35</v>
      </c>
      <c r="L112" s="244">
        <f>L111*P111</f>
        <v>2340</v>
      </c>
      <c r="M112" s="212" t="s">
        <v>35</v>
      </c>
      <c r="N112" s="227">
        <f>N111*P111</f>
        <v>138</v>
      </c>
      <c r="O112" s="227" t="s">
        <v>36</v>
      </c>
      <c r="P112" s="11"/>
      <c r="Q112" s="293"/>
      <c r="V112" s="1"/>
    </row>
    <row r="113" spans="1:22">
      <c r="A113" s="4"/>
      <c r="B113" s="228"/>
      <c r="C113" s="228"/>
      <c r="D113" s="84" t="s">
        <v>145</v>
      </c>
      <c r="H113" s="86"/>
      <c r="I113" s="175"/>
      <c r="J113" s="92"/>
      <c r="K113" s="210"/>
      <c r="L113" s="213"/>
      <c r="M113" s="212"/>
      <c r="N113" s="1"/>
      <c r="O113" s="227"/>
      <c r="P113" s="11"/>
      <c r="Q113" s="293"/>
      <c r="V113" s="1"/>
    </row>
    <row r="114" spans="1:22">
      <c r="A114" s="4"/>
      <c r="B114" s="228"/>
      <c r="C114" s="228"/>
      <c r="H114" s="86"/>
      <c r="I114" s="175"/>
      <c r="J114" s="92"/>
      <c r="K114" s="210"/>
      <c r="L114" s="213"/>
      <c r="M114" s="212"/>
      <c r="N114" s="1"/>
      <c r="O114" s="227"/>
      <c r="P114" s="11"/>
      <c r="Q114" s="293"/>
      <c r="R114" s="300">
        <v>1</v>
      </c>
      <c r="V114" s="1"/>
    </row>
    <row r="115" spans="1:22" ht="16.5" thickBot="1">
      <c r="A115" s="4" t="s">
        <v>295</v>
      </c>
      <c r="B115" s="228"/>
      <c r="C115" s="228"/>
      <c r="D115" s="84" t="s">
        <v>150</v>
      </c>
      <c r="H115" s="236">
        <v>6</v>
      </c>
      <c r="I115" s="175" t="s">
        <v>47</v>
      </c>
      <c r="J115" s="197">
        <v>14.77</v>
      </c>
      <c r="K115" s="210" t="s">
        <v>35</v>
      </c>
      <c r="L115" s="211">
        <v>15.6</v>
      </c>
      <c r="M115" s="212" t="s">
        <v>35</v>
      </c>
      <c r="N115" s="211">
        <v>0.92</v>
      </c>
      <c r="O115" s="227" t="s">
        <v>36</v>
      </c>
      <c r="P115" s="11">
        <v>65</v>
      </c>
      <c r="Q115" s="293">
        <v>50</v>
      </c>
      <c r="R115" s="292" t="str">
        <f>D21</f>
        <v>40'HQ CNTR NO.: TSSU5161949</v>
      </c>
      <c r="T115" s="269"/>
      <c r="U115" s="413" t="s">
        <v>331</v>
      </c>
    </row>
    <row r="116" spans="1:22">
      <c r="A116" s="4"/>
      <c r="B116" s="228"/>
      <c r="C116" s="228"/>
      <c r="D116" s="84" t="s">
        <v>137</v>
      </c>
      <c r="H116" s="135">
        <f>H115*P115</f>
        <v>390</v>
      </c>
      <c r="I116" s="175" t="s">
        <v>47</v>
      </c>
      <c r="J116" s="192">
        <f>J115*P115</f>
        <v>960.05</v>
      </c>
      <c r="K116" s="210" t="s">
        <v>35</v>
      </c>
      <c r="L116" s="244">
        <f>L115*P115</f>
        <v>1014</v>
      </c>
      <c r="M116" s="212" t="s">
        <v>35</v>
      </c>
      <c r="N116" s="227">
        <f>N115*P115</f>
        <v>59.800000000000004</v>
      </c>
      <c r="O116" s="227" t="s">
        <v>36</v>
      </c>
      <c r="P116" s="11"/>
      <c r="Q116" s="293"/>
      <c r="R116" s="301" t="s">
        <v>154</v>
      </c>
      <c r="S116" s="302">
        <f>SUM(P17:P120)</f>
        <v>1203</v>
      </c>
      <c r="T116" s="303">
        <f>SUM(L26,L30,L36,L40,L44,L48,L52,L58,L62,L66,L70,L74,L80,L84,L88,L92,L96,L100,L104,L108,L112,L116,L119)</f>
        <v>14887.524799999999</v>
      </c>
      <c r="U116" s="304">
        <f>V116/35.315</f>
        <v>39.519184482514511</v>
      </c>
      <c r="V116" s="289">
        <f>SUM(N26,N30,N36,N40,N44,N48,N52,N58,N62,N66,N70,N74,N80,N84,N88,N92,N96,N100,N104,N108,N112,N116,N119)</f>
        <v>1395.62</v>
      </c>
    </row>
    <row r="117" spans="1:22" ht="16" thickBot="1">
      <c r="A117" s="4"/>
      <c r="B117" s="228"/>
      <c r="C117" s="228"/>
      <c r="D117" s="84" t="s">
        <v>147</v>
      </c>
      <c r="H117" s="86"/>
      <c r="I117" s="175"/>
      <c r="J117" s="92"/>
      <c r="K117" s="210"/>
      <c r="L117" s="213"/>
      <c r="M117" s="212"/>
      <c r="N117" s="1"/>
      <c r="O117" s="227"/>
      <c r="P117" s="11"/>
      <c r="Q117" s="293"/>
      <c r="R117" s="305"/>
      <c r="S117" s="306" t="s">
        <v>155</v>
      </c>
      <c r="T117" s="306" t="s">
        <v>156</v>
      </c>
      <c r="U117" s="307" t="s">
        <v>46</v>
      </c>
      <c r="V117" s="253" t="s">
        <v>157</v>
      </c>
    </row>
    <row r="118" spans="1:22">
      <c r="A118" s="4"/>
      <c r="B118" s="228"/>
      <c r="C118" s="228"/>
      <c r="H118" s="86"/>
      <c r="I118" s="175"/>
      <c r="J118" s="92"/>
      <c r="K118" s="210"/>
      <c r="L118" s="213"/>
      <c r="M118" s="212"/>
      <c r="N118" s="1"/>
      <c r="O118" s="227"/>
      <c r="P118" s="11"/>
      <c r="Q118" s="293"/>
      <c r="V118" s="1"/>
    </row>
    <row r="119" spans="1:22" s="85" customFormat="1">
      <c r="A119" s="83" t="s">
        <v>101</v>
      </c>
      <c r="B119" s="88"/>
      <c r="C119" s="88"/>
      <c r="D119" s="84" t="s">
        <v>102</v>
      </c>
      <c r="E119" s="83"/>
      <c r="F119" s="88"/>
      <c r="H119" s="86">
        <f>SUM(H120:H138)</f>
        <v>97</v>
      </c>
      <c r="I119" s="89" t="s">
        <v>48</v>
      </c>
      <c r="J119" s="92">
        <f>SUM(J120:J138)</f>
        <v>27.684799999999996</v>
      </c>
      <c r="K119" s="89" t="s">
        <v>49</v>
      </c>
      <c r="L119" s="92">
        <f>J119</f>
        <v>27.684799999999996</v>
      </c>
      <c r="M119" s="90" t="s">
        <v>49</v>
      </c>
      <c r="N119" s="85">
        <f>H119*0.1</f>
        <v>9.7000000000000011</v>
      </c>
      <c r="O119" s="91" t="s">
        <v>100</v>
      </c>
      <c r="P119" s="82">
        <v>1</v>
      </c>
      <c r="R119" s="1"/>
      <c r="S119" s="1"/>
      <c r="T119" s="1"/>
      <c r="U119" s="1"/>
      <c r="V119" s="249"/>
    </row>
    <row r="120" spans="1:22" s="85" customFormat="1">
      <c r="A120" s="83"/>
      <c r="B120" s="88"/>
      <c r="C120" s="88"/>
      <c r="D120" s="88" t="s">
        <v>92</v>
      </c>
      <c r="E120" s="88"/>
      <c r="F120" s="83" t="s">
        <v>103</v>
      </c>
      <c r="H120" s="257">
        <v>1</v>
      </c>
      <c r="I120" s="258" t="s">
        <v>23</v>
      </c>
      <c r="J120" s="399">
        <v>0.49</v>
      </c>
      <c r="K120" s="259" t="s">
        <v>49</v>
      </c>
      <c r="M120" s="90"/>
      <c r="O120" s="91"/>
      <c r="P120" s="82"/>
      <c r="Q120" s="82"/>
      <c r="R120" s="1"/>
      <c r="S120" s="1"/>
      <c r="T120" s="1"/>
      <c r="U120" s="1"/>
      <c r="V120" s="249"/>
    </row>
    <row r="121" spans="1:22" s="85" customFormat="1">
      <c r="A121" s="83"/>
      <c r="B121" s="88"/>
      <c r="C121" s="88"/>
      <c r="D121" s="409" t="s">
        <v>304</v>
      </c>
      <c r="E121" s="88"/>
      <c r="F121" s="83" t="s">
        <v>103</v>
      </c>
      <c r="H121" s="257">
        <v>1</v>
      </c>
      <c r="I121" s="258" t="s">
        <v>23</v>
      </c>
      <c r="J121" s="399">
        <v>1.84</v>
      </c>
      <c r="K121" s="259" t="s">
        <v>49</v>
      </c>
      <c r="M121" s="89"/>
      <c r="N121" s="199"/>
      <c r="O121" s="91"/>
      <c r="Q121" s="82"/>
      <c r="R121" s="1"/>
      <c r="S121" s="1"/>
      <c r="T121" s="1"/>
      <c r="U121" s="1"/>
      <c r="V121" s="249"/>
    </row>
    <row r="122" spans="1:22" s="85" customFormat="1">
      <c r="A122" s="83"/>
      <c r="B122" s="88"/>
      <c r="C122" s="88"/>
      <c r="D122" s="409" t="s">
        <v>305</v>
      </c>
      <c r="E122" s="88"/>
      <c r="F122" s="83" t="s">
        <v>103</v>
      </c>
      <c r="H122" s="257">
        <v>1</v>
      </c>
      <c r="I122" s="258" t="s">
        <v>23</v>
      </c>
      <c r="J122" s="401">
        <v>2.6</v>
      </c>
      <c r="K122" s="259" t="s">
        <v>49</v>
      </c>
      <c r="L122" s="98"/>
      <c r="M122" s="89"/>
      <c r="N122" s="198"/>
      <c r="O122" s="91"/>
      <c r="Q122" s="82"/>
      <c r="R122" s="1"/>
      <c r="S122" s="1"/>
      <c r="T122" s="1"/>
      <c r="U122" s="1"/>
      <c r="V122" s="249"/>
    </row>
    <row r="123" spans="1:22" s="85" customFormat="1">
      <c r="A123" s="83"/>
      <c r="B123" s="88"/>
      <c r="C123" s="88"/>
      <c r="D123" s="409" t="s">
        <v>304</v>
      </c>
      <c r="E123" s="88"/>
      <c r="F123" s="83" t="s">
        <v>103</v>
      </c>
      <c r="H123" s="257">
        <v>1</v>
      </c>
      <c r="I123" s="258" t="s">
        <v>23</v>
      </c>
      <c r="J123" s="399">
        <v>1.84</v>
      </c>
      <c r="K123" s="259" t="s">
        <v>49</v>
      </c>
      <c r="M123" s="90"/>
      <c r="O123" s="91"/>
      <c r="R123" s="1"/>
      <c r="S123" s="1"/>
      <c r="T123" s="1"/>
      <c r="U123" s="1"/>
      <c r="V123" s="249"/>
    </row>
    <row r="124" spans="1:22" s="85" customFormat="1">
      <c r="A124" s="83"/>
      <c r="B124" s="88"/>
      <c r="C124" s="88"/>
      <c r="D124" s="88" t="s">
        <v>176</v>
      </c>
      <c r="E124" s="88"/>
      <c r="F124" s="83" t="s">
        <v>103</v>
      </c>
      <c r="H124" s="257">
        <v>7</v>
      </c>
      <c r="I124" s="258" t="s">
        <v>23</v>
      </c>
      <c r="J124" s="399">
        <v>2.8000000000000003</v>
      </c>
      <c r="K124" s="259" t="s">
        <v>49</v>
      </c>
      <c r="M124" s="90"/>
      <c r="O124" s="91"/>
      <c r="P124" s="82"/>
      <c r="R124" s="1"/>
      <c r="S124" s="1"/>
      <c r="T124" s="1"/>
      <c r="U124" s="1"/>
      <c r="V124" s="249"/>
    </row>
    <row r="125" spans="1:22" s="85" customFormat="1">
      <c r="A125" s="84"/>
      <c r="B125" s="88"/>
      <c r="C125" s="88"/>
      <c r="D125" s="88" t="s">
        <v>301</v>
      </c>
      <c r="E125" s="88"/>
      <c r="F125" s="402" t="s">
        <v>302</v>
      </c>
      <c r="H125" s="257">
        <v>14</v>
      </c>
      <c r="I125" s="258" t="s">
        <v>23</v>
      </c>
      <c r="J125" s="401">
        <v>1.4E-3</v>
      </c>
      <c r="K125" s="259" t="s">
        <v>49</v>
      </c>
      <c r="L125" s="98"/>
      <c r="M125" s="90"/>
      <c r="N125" s="197"/>
      <c r="O125" s="91"/>
      <c r="P125" s="82"/>
      <c r="R125" s="1"/>
      <c r="S125" s="1"/>
      <c r="T125" s="1"/>
      <c r="U125" s="1"/>
      <c r="V125" s="249"/>
    </row>
    <row r="126" spans="1:22" s="85" customFormat="1">
      <c r="A126" s="84"/>
      <c r="B126" s="88"/>
      <c r="C126" s="88"/>
      <c r="D126" s="88" t="s">
        <v>179</v>
      </c>
      <c r="E126" s="88"/>
      <c r="F126" s="83" t="s">
        <v>103</v>
      </c>
      <c r="H126" s="257">
        <v>12</v>
      </c>
      <c r="I126" s="258" t="s">
        <v>23</v>
      </c>
      <c r="J126" s="401">
        <v>4.8000000000000007</v>
      </c>
      <c r="K126" s="259" t="s">
        <v>49</v>
      </c>
      <c r="L126" s="98"/>
      <c r="M126" s="90"/>
      <c r="N126" s="198"/>
      <c r="O126" s="91"/>
      <c r="P126" s="82"/>
      <c r="Q126" s="82"/>
      <c r="R126" s="1"/>
      <c r="S126" s="1"/>
      <c r="T126" s="1"/>
      <c r="U126" s="1"/>
      <c r="V126" s="249"/>
    </row>
    <row r="127" spans="1:22" s="85" customFormat="1">
      <c r="A127" s="84"/>
      <c r="B127" s="88"/>
      <c r="C127" s="88"/>
      <c r="D127" s="88" t="s">
        <v>179</v>
      </c>
      <c r="F127" s="402" t="s">
        <v>302</v>
      </c>
      <c r="G127" s="403"/>
      <c r="H127" s="257">
        <v>24</v>
      </c>
      <c r="I127" s="258" t="s">
        <v>23</v>
      </c>
      <c r="J127" s="399">
        <v>2.4000000000000002E-3</v>
      </c>
      <c r="K127" s="259" t="s">
        <v>49</v>
      </c>
      <c r="M127" s="90"/>
      <c r="O127" s="91"/>
      <c r="Q127" s="82"/>
      <c r="R127" s="1"/>
      <c r="S127" s="1"/>
      <c r="T127" s="1"/>
      <c r="U127" s="1"/>
      <c r="V127" s="249"/>
    </row>
    <row r="128" spans="1:22" s="85" customFormat="1">
      <c r="A128" s="84"/>
      <c r="B128" s="88"/>
      <c r="C128" s="88"/>
      <c r="D128" s="88" t="s">
        <v>180</v>
      </c>
      <c r="F128" s="83" t="s">
        <v>103</v>
      </c>
      <c r="H128" s="257">
        <v>4</v>
      </c>
      <c r="I128" s="258" t="s">
        <v>23</v>
      </c>
      <c r="J128" s="399">
        <v>1.6</v>
      </c>
      <c r="K128" s="259" t="s">
        <v>49</v>
      </c>
      <c r="M128" s="90"/>
      <c r="O128" s="91"/>
      <c r="Q128" s="195"/>
      <c r="R128" s="1"/>
      <c r="S128" s="1"/>
      <c r="T128" s="1"/>
      <c r="U128" s="1"/>
      <c r="V128" s="249"/>
    </row>
    <row r="129" spans="1:22" s="85" customFormat="1">
      <c r="A129" s="84"/>
      <c r="B129" s="88"/>
      <c r="C129" s="88"/>
      <c r="D129" s="88" t="s">
        <v>180</v>
      </c>
      <c r="F129" s="402" t="s">
        <v>302</v>
      </c>
      <c r="G129" s="403"/>
      <c r="H129" s="257">
        <v>8</v>
      </c>
      <c r="I129" s="258" t="s">
        <v>23</v>
      </c>
      <c r="J129" s="399">
        <v>8.0000000000000004E-4</v>
      </c>
      <c r="K129" s="259" t="s">
        <v>49</v>
      </c>
      <c r="M129" s="90"/>
      <c r="O129" s="91"/>
      <c r="Q129" s="195"/>
      <c r="R129" s="1"/>
      <c r="S129" s="1"/>
      <c r="T129" s="1"/>
      <c r="U129" s="1"/>
      <c r="V129" s="249"/>
    </row>
    <row r="130" spans="1:22" s="85" customFormat="1">
      <c r="A130" s="84"/>
      <c r="B130" s="88"/>
      <c r="C130" s="88"/>
      <c r="D130" s="88" t="s">
        <v>181</v>
      </c>
      <c r="F130" s="83" t="s">
        <v>103</v>
      </c>
      <c r="H130" s="257">
        <v>1</v>
      </c>
      <c r="I130" s="258" t="s">
        <v>23</v>
      </c>
      <c r="J130" s="399">
        <v>0.4</v>
      </c>
      <c r="K130" s="259" t="s">
        <v>49</v>
      </c>
      <c r="M130" s="90"/>
      <c r="O130" s="91"/>
      <c r="Q130" s="195"/>
      <c r="R130" s="1"/>
      <c r="S130" s="1"/>
      <c r="T130" s="1"/>
      <c r="U130" s="1"/>
      <c r="V130" s="249"/>
    </row>
    <row r="131" spans="1:22" s="85" customFormat="1">
      <c r="A131" s="84"/>
      <c r="B131" s="88"/>
      <c r="C131" s="88"/>
      <c r="D131" s="88" t="s">
        <v>181</v>
      </c>
      <c r="F131" s="402" t="s">
        <v>302</v>
      </c>
      <c r="H131" s="257">
        <v>2</v>
      </c>
      <c r="I131" s="258" t="s">
        <v>23</v>
      </c>
      <c r="J131" s="399">
        <v>2.0000000000000001E-4</v>
      </c>
      <c r="K131" s="259" t="s">
        <v>49</v>
      </c>
      <c r="M131" s="90"/>
      <c r="O131" s="91"/>
      <c r="Q131" s="195"/>
      <c r="R131" s="1"/>
      <c r="S131" s="1"/>
      <c r="T131" s="1"/>
      <c r="U131" s="1"/>
      <c r="V131" s="249"/>
    </row>
    <row r="132" spans="1:22" s="85" customFormat="1">
      <c r="A132" s="84"/>
      <c r="B132" s="88"/>
      <c r="C132" s="88"/>
      <c r="D132" s="409" t="s">
        <v>304</v>
      </c>
      <c r="F132" s="83" t="s">
        <v>103</v>
      </c>
      <c r="H132" s="257">
        <v>1</v>
      </c>
      <c r="I132" s="258" t="s">
        <v>23</v>
      </c>
      <c r="J132" s="399">
        <v>1.84</v>
      </c>
      <c r="K132" s="259" t="s">
        <v>49</v>
      </c>
      <c r="M132" s="90"/>
      <c r="O132" s="91"/>
      <c r="Q132" s="195"/>
      <c r="R132" s="1"/>
      <c r="S132" s="1"/>
      <c r="T132" s="1"/>
      <c r="U132" s="1"/>
      <c r="V132" s="249"/>
    </row>
    <row r="133" spans="1:22" s="85" customFormat="1">
      <c r="A133" s="84"/>
      <c r="B133" s="88"/>
      <c r="C133" s="88"/>
      <c r="D133" s="88" t="s">
        <v>95</v>
      </c>
      <c r="F133" s="83" t="s">
        <v>103</v>
      </c>
      <c r="H133" s="257">
        <v>2</v>
      </c>
      <c r="I133" s="258" t="s">
        <v>23</v>
      </c>
      <c r="J133" s="399">
        <v>1.2</v>
      </c>
      <c r="K133" s="259" t="s">
        <v>49</v>
      </c>
      <c r="M133" s="90"/>
      <c r="O133" s="91"/>
      <c r="Q133" s="195"/>
      <c r="R133" s="1"/>
      <c r="S133" s="1"/>
      <c r="T133" s="1"/>
      <c r="U133" s="1"/>
      <c r="V133" s="249"/>
    </row>
    <row r="134" spans="1:22" s="85" customFormat="1">
      <c r="A134" s="84"/>
      <c r="B134" s="88"/>
      <c r="C134" s="88"/>
      <c r="D134" s="88" t="s">
        <v>95</v>
      </c>
      <c r="F134" s="83" t="s">
        <v>112</v>
      </c>
      <c r="H134" s="257">
        <v>5</v>
      </c>
      <c r="I134" s="258" t="s">
        <v>23</v>
      </c>
      <c r="J134" s="399">
        <v>0.6</v>
      </c>
      <c r="K134" s="259" t="s">
        <v>49</v>
      </c>
      <c r="M134" s="90"/>
      <c r="O134" s="91"/>
      <c r="Q134" s="195"/>
      <c r="R134" s="1"/>
      <c r="S134" s="1"/>
      <c r="T134" s="1"/>
      <c r="U134" s="1"/>
      <c r="V134" s="249"/>
    </row>
    <row r="135" spans="1:22" s="85" customFormat="1">
      <c r="A135" s="84"/>
      <c r="B135" s="88"/>
      <c r="C135" s="88"/>
      <c r="D135" s="88" t="s">
        <v>96</v>
      </c>
      <c r="F135" s="83" t="s">
        <v>103</v>
      </c>
      <c r="H135" s="257">
        <v>1</v>
      </c>
      <c r="I135" s="258" t="s">
        <v>23</v>
      </c>
      <c r="J135" s="399">
        <v>0.63</v>
      </c>
      <c r="K135" s="259" t="s">
        <v>49</v>
      </c>
      <c r="M135" s="90"/>
      <c r="O135" s="91"/>
      <c r="Q135" s="195"/>
      <c r="R135" s="1"/>
      <c r="S135" s="1"/>
      <c r="T135" s="1"/>
      <c r="U135" s="1"/>
      <c r="V135" s="249"/>
    </row>
    <row r="136" spans="1:22" s="85" customFormat="1">
      <c r="A136" s="84"/>
      <c r="B136" s="88"/>
      <c r="C136" s="88"/>
      <c r="D136" s="88" t="s">
        <v>96</v>
      </c>
      <c r="F136" s="83" t="s">
        <v>112</v>
      </c>
      <c r="H136" s="257">
        <v>2</v>
      </c>
      <c r="I136" s="258" t="s">
        <v>23</v>
      </c>
      <c r="J136" s="399">
        <v>0.2</v>
      </c>
      <c r="K136" s="259" t="s">
        <v>49</v>
      </c>
      <c r="M136" s="90"/>
      <c r="O136" s="91"/>
      <c r="Q136" s="195"/>
      <c r="R136" s="1"/>
      <c r="S136" s="1"/>
      <c r="T136" s="1"/>
      <c r="U136" s="1"/>
      <c r="V136" s="249"/>
    </row>
    <row r="137" spans="1:22" s="85" customFormat="1">
      <c r="A137" s="84"/>
      <c r="B137" s="88"/>
      <c r="C137" s="88"/>
      <c r="D137" s="88" t="s">
        <v>98</v>
      </c>
      <c r="F137" s="83" t="s">
        <v>103</v>
      </c>
      <c r="H137" s="257">
        <v>6</v>
      </c>
      <c r="I137" s="258" t="s">
        <v>23</v>
      </c>
      <c r="J137" s="399">
        <v>4.4399999999999995</v>
      </c>
      <c r="K137" s="259" t="s">
        <v>49</v>
      </c>
      <c r="M137" s="90"/>
      <c r="O137" s="91"/>
      <c r="Q137" s="195"/>
      <c r="R137" s="1"/>
      <c r="S137" s="1"/>
      <c r="T137" s="1"/>
      <c r="U137" s="1"/>
      <c r="V137" s="249"/>
    </row>
    <row r="138" spans="1:22" s="85" customFormat="1">
      <c r="A138" s="84"/>
      <c r="B138" s="88"/>
      <c r="C138" s="88"/>
      <c r="D138" s="88" t="s">
        <v>99</v>
      </c>
      <c r="F138" s="83" t="s">
        <v>103</v>
      </c>
      <c r="H138" s="257">
        <v>4</v>
      </c>
      <c r="I138" s="258" t="s">
        <v>23</v>
      </c>
      <c r="J138" s="399">
        <v>2.4</v>
      </c>
      <c r="K138" s="259" t="s">
        <v>49</v>
      </c>
      <c r="M138" s="90"/>
      <c r="O138" s="91"/>
      <c r="Q138" s="195"/>
      <c r="R138" s="1"/>
      <c r="S138" s="1"/>
      <c r="T138" s="1"/>
      <c r="U138" s="1"/>
      <c r="V138" s="249"/>
    </row>
    <row r="139" spans="1:22" s="85" customFormat="1">
      <c r="A139" s="84"/>
      <c r="B139" s="88"/>
      <c r="C139" s="88"/>
      <c r="D139" s="84"/>
      <c r="F139" s="83"/>
      <c r="H139" s="257"/>
      <c r="I139" s="258"/>
      <c r="J139" s="399"/>
      <c r="K139" s="259"/>
      <c r="M139" s="90"/>
      <c r="O139" s="91"/>
      <c r="Q139" s="195"/>
      <c r="R139" s="1"/>
      <c r="S139" s="1"/>
      <c r="T139" s="1"/>
      <c r="U139" s="1"/>
      <c r="V139" s="249"/>
    </row>
    <row r="140" spans="1:22">
      <c r="A140" s="209"/>
      <c r="B140" s="228"/>
      <c r="C140" s="299">
        <v>2</v>
      </c>
      <c r="D140" s="412" t="s">
        <v>334</v>
      </c>
      <c r="H140" s="86"/>
      <c r="J140" s="92"/>
      <c r="K140" s="210"/>
      <c r="L140" s="213"/>
      <c r="M140" s="212"/>
      <c r="N140" s="1"/>
      <c r="O140" s="214"/>
      <c r="P140" s="11"/>
      <c r="R140" t="s">
        <v>322</v>
      </c>
    </row>
    <row r="141" spans="1:22">
      <c r="A141" s="209"/>
      <c r="B141" s="228"/>
      <c r="C141" s="228"/>
      <c r="D141" s="134" t="s">
        <v>41</v>
      </c>
      <c r="H141" s="86"/>
      <c r="J141" s="92"/>
      <c r="K141" s="210"/>
      <c r="L141" s="213"/>
      <c r="M141" s="212"/>
      <c r="N141" s="1"/>
      <c r="O141" s="214"/>
      <c r="P141" s="11"/>
      <c r="R141" t="s">
        <v>333</v>
      </c>
    </row>
    <row r="142" spans="1:22">
      <c r="A142" s="209" t="s">
        <v>284</v>
      </c>
      <c r="B142" s="228"/>
      <c r="C142" s="228"/>
      <c r="D142" s="84" t="s">
        <v>130</v>
      </c>
      <c r="H142" s="236">
        <v>60</v>
      </c>
      <c r="I142" s="175" t="s">
        <v>47</v>
      </c>
      <c r="J142" s="197">
        <v>10.8</v>
      </c>
      <c r="K142" s="210" t="s">
        <v>35</v>
      </c>
      <c r="L142" s="211">
        <v>11.69</v>
      </c>
      <c r="M142" s="212" t="s">
        <v>35</v>
      </c>
      <c r="N142" s="211">
        <v>0.77</v>
      </c>
      <c r="O142" s="214" t="s">
        <v>36</v>
      </c>
      <c r="P142" s="11">
        <v>210</v>
      </c>
      <c r="Q142" s="293" t="s">
        <v>120</v>
      </c>
      <c r="R142" t="s">
        <v>335</v>
      </c>
      <c r="V142" s="1"/>
    </row>
    <row r="143" spans="1:22">
      <c r="A143" s="209"/>
      <c r="B143" s="228"/>
      <c r="C143" s="228"/>
      <c r="D143" s="84" t="s">
        <v>166</v>
      </c>
      <c r="H143" s="135">
        <f>H142*P142</f>
        <v>12600</v>
      </c>
      <c r="I143" s="175" t="s">
        <v>47</v>
      </c>
      <c r="J143" s="192">
        <f>J142*P142</f>
        <v>2268</v>
      </c>
      <c r="K143" s="210" t="s">
        <v>35</v>
      </c>
      <c r="L143" s="244">
        <f>L142*P142</f>
        <v>2454.9</v>
      </c>
      <c r="M143" s="212" t="s">
        <v>35</v>
      </c>
      <c r="N143" s="227">
        <f>N142*P142</f>
        <v>161.70000000000002</v>
      </c>
      <c r="O143" s="214" t="s">
        <v>36</v>
      </c>
      <c r="P143" s="11"/>
      <c r="Q143" s="293"/>
      <c r="V143" s="1"/>
    </row>
    <row r="144" spans="1:22">
      <c r="A144" s="209"/>
      <c r="B144" s="228"/>
      <c r="C144" s="228"/>
      <c r="D144" s="84" t="s">
        <v>131</v>
      </c>
      <c r="H144" s="86"/>
      <c r="I144" s="175"/>
      <c r="J144" s="92"/>
      <c r="K144" s="210"/>
      <c r="L144" s="213"/>
      <c r="M144" s="212"/>
      <c r="N144" s="1"/>
      <c r="O144" s="214"/>
      <c r="P144" s="11"/>
      <c r="Q144" s="293"/>
      <c r="V144" s="1"/>
    </row>
    <row r="145" spans="1:22">
      <c r="A145" s="209"/>
      <c r="B145" s="228"/>
      <c r="C145" s="228"/>
      <c r="H145" s="86"/>
      <c r="I145" s="175"/>
      <c r="J145" s="92"/>
      <c r="K145" s="210"/>
      <c r="L145" s="213"/>
      <c r="M145" s="212"/>
      <c r="N145" s="1"/>
      <c r="O145" s="214"/>
      <c r="P145" s="11"/>
      <c r="Q145" s="293"/>
      <c r="R145" s="300">
        <v>2</v>
      </c>
      <c r="V145" s="1"/>
    </row>
    <row r="146" spans="1:22" ht="16.5" thickBot="1">
      <c r="A146" s="4" t="s">
        <v>285</v>
      </c>
      <c r="B146" s="228"/>
      <c r="C146" s="228"/>
      <c r="D146" s="84" t="s">
        <v>132</v>
      </c>
      <c r="H146" s="236">
        <v>50</v>
      </c>
      <c r="I146" s="175" t="s">
        <v>47</v>
      </c>
      <c r="J146" s="197">
        <v>12.62</v>
      </c>
      <c r="K146" s="210" t="s">
        <v>35</v>
      </c>
      <c r="L146" s="211">
        <v>13.64</v>
      </c>
      <c r="M146" s="212" t="s">
        <v>35</v>
      </c>
      <c r="N146" s="211">
        <v>1.07</v>
      </c>
      <c r="O146" s="214" t="s">
        <v>36</v>
      </c>
      <c r="P146" s="11">
        <v>1100</v>
      </c>
      <c r="Q146" s="293">
        <v>11</v>
      </c>
      <c r="R146" s="395" t="str">
        <f>D140</f>
        <v>40'HQ CNTR NO.: TCNU4080294</v>
      </c>
      <c r="T146" s="269"/>
      <c r="U146" s="413" t="s">
        <v>336</v>
      </c>
    </row>
    <row r="147" spans="1:22">
      <c r="A147" s="4"/>
      <c r="B147" s="228"/>
      <c r="C147" s="228"/>
      <c r="D147" s="84" t="s">
        <v>133</v>
      </c>
      <c r="H147" s="135">
        <f>H146*P146</f>
        <v>55000</v>
      </c>
      <c r="I147" s="175" t="s">
        <v>47</v>
      </c>
      <c r="J147" s="192">
        <f>J146*P146</f>
        <v>13882</v>
      </c>
      <c r="K147" s="210" t="s">
        <v>35</v>
      </c>
      <c r="L147" s="244">
        <f>L146*P146</f>
        <v>15004</v>
      </c>
      <c r="M147" s="212" t="s">
        <v>35</v>
      </c>
      <c r="N147" s="227">
        <f>N146*P146</f>
        <v>1177</v>
      </c>
      <c r="O147" s="227" t="s">
        <v>36</v>
      </c>
      <c r="P147" s="11"/>
      <c r="Q147" s="293"/>
      <c r="R147" s="301" t="s">
        <v>154</v>
      </c>
      <c r="S147" s="302">
        <f>SUM(P142:P147)</f>
        <v>1310</v>
      </c>
      <c r="T147" s="303">
        <f>SUM(L143,L147)</f>
        <v>17458.900000000001</v>
      </c>
      <c r="U147" s="304">
        <f>V147/35.315</f>
        <v>37.907404785501917</v>
      </c>
      <c r="V147" s="372">
        <f>SUM(N143,N147)</f>
        <v>1338.7</v>
      </c>
    </row>
    <row r="148" spans="1:22" ht="16" thickBot="1">
      <c r="A148" s="4"/>
      <c r="B148" s="228"/>
      <c r="C148" s="228"/>
      <c r="D148" s="84" t="s">
        <v>131</v>
      </c>
      <c r="H148" s="86"/>
      <c r="I148" s="175"/>
      <c r="J148" s="92"/>
      <c r="K148" s="210"/>
      <c r="L148" s="213"/>
      <c r="M148" s="212"/>
      <c r="N148" s="1"/>
      <c r="O148" s="227"/>
      <c r="P148" s="11"/>
      <c r="Q148" s="293"/>
      <c r="R148" s="305"/>
      <c r="S148" s="306" t="s">
        <v>155</v>
      </c>
      <c r="T148" s="306" t="s">
        <v>156</v>
      </c>
      <c r="U148" s="307" t="s">
        <v>46</v>
      </c>
      <c r="V148" s="253" t="s">
        <v>157</v>
      </c>
    </row>
    <row r="149" spans="1:22">
      <c r="A149" s="4"/>
      <c r="B149" s="228"/>
      <c r="C149" s="228"/>
      <c r="D149" s="84" t="s">
        <v>0</v>
      </c>
      <c r="H149" s="86"/>
      <c r="I149" s="175"/>
      <c r="J149" s="92"/>
      <c r="K149" s="210"/>
      <c r="L149" s="213"/>
      <c r="M149" s="212"/>
      <c r="N149" s="1"/>
      <c r="O149" s="227"/>
      <c r="P149" s="11"/>
      <c r="Q149" s="293"/>
      <c r="V149" s="1"/>
    </row>
    <row r="150" spans="1:22">
      <c r="A150" s="209"/>
      <c r="B150" s="228"/>
      <c r="C150" s="299">
        <v>3</v>
      </c>
      <c r="D150" s="412" t="s">
        <v>324</v>
      </c>
      <c r="H150" s="86"/>
      <c r="J150" s="92"/>
      <c r="K150" s="210"/>
      <c r="L150" s="213"/>
      <c r="M150" s="212"/>
      <c r="N150" s="1"/>
      <c r="O150" s="214"/>
      <c r="P150" s="11"/>
      <c r="R150" t="s">
        <v>322</v>
      </c>
    </row>
    <row r="151" spans="1:22">
      <c r="A151" s="209"/>
      <c r="B151" s="228"/>
      <c r="C151" s="228"/>
      <c r="D151" s="134" t="s">
        <v>41</v>
      </c>
      <c r="H151" s="86"/>
      <c r="J151" s="92"/>
      <c r="K151" s="210"/>
      <c r="L151" s="213"/>
      <c r="M151" s="212"/>
      <c r="N151" s="1"/>
      <c r="O151" s="214"/>
      <c r="P151" s="11"/>
      <c r="R151" t="s">
        <v>323</v>
      </c>
      <c r="V151" s="1"/>
    </row>
    <row r="152" spans="1:22">
      <c r="A152" s="4" t="s">
        <v>286</v>
      </c>
      <c r="B152" s="228"/>
      <c r="C152" s="228"/>
      <c r="D152" s="84" t="s">
        <v>134</v>
      </c>
      <c r="H152" s="236">
        <v>12</v>
      </c>
      <c r="I152" s="175" t="s">
        <v>47</v>
      </c>
      <c r="J152" s="197">
        <v>14.78</v>
      </c>
      <c r="K152" s="210" t="s">
        <v>35</v>
      </c>
      <c r="L152" s="211">
        <v>15.7</v>
      </c>
      <c r="M152" s="212" t="s">
        <v>35</v>
      </c>
      <c r="N152" s="211">
        <v>1.1499999999999999</v>
      </c>
      <c r="O152" s="227" t="s">
        <v>36</v>
      </c>
      <c r="P152" s="11">
        <v>1000</v>
      </c>
      <c r="Q152" s="293">
        <v>12</v>
      </c>
      <c r="R152" t="s">
        <v>326</v>
      </c>
      <c r="V152" s="1"/>
    </row>
    <row r="153" spans="1:22">
      <c r="A153" s="4"/>
      <c r="B153" s="228"/>
      <c r="C153" s="228"/>
      <c r="D153" s="84" t="s">
        <v>125</v>
      </c>
      <c r="H153" s="135">
        <f>H152*P152</f>
        <v>12000</v>
      </c>
      <c r="I153" s="175" t="s">
        <v>47</v>
      </c>
      <c r="J153" s="192">
        <f>J152*P152</f>
        <v>14780</v>
      </c>
      <c r="K153" s="210" t="s">
        <v>35</v>
      </c>
      <c r="L153" s="244">
        <f>L152*P152</f>
        <v>15700</v>
      </c>
      <c r="M153" s="212" t="s">
        <v>35</v>
      </c>
      <c r="N153" s="227">
        <f>N152*P152</f>
        <v>1150</v>
      </c>
      <c r="O153" s="227" t="s">
        <v>36</v>
      </c>
      <c r="P153" s="11"/>
      <c r="Q153" s="293"/>
      <c r="V153" s="1"/>
    </row>
    <row r="154" spans="1:22">
      <c r="A154" s="4"/>
      <c r="B154" s="228"/>
      <c r="C154" s="228"/>
      <c r="D154" s="84" t="s">
        <v>131</v>
      </c>
      <c r="H154" s="86"/>
      <c r="I154" s="175"/>
      <c r="J154" s="92"/>
      <c r="K154" s="210"/>
      <c r="L154" s="213"/>
      <c r="M154" s="212"/>
      <c r="N154" s="1"/>
      <c r="O154" s="227"/>
      <c r="P154" s="11"/>
      <c r="Q154" s="293"/>
      <c r="V154" s="1"/>
    </row>
    <row r="155" spans="1:22">
      <c r="A155" s="4"/>
      <c r="B155" s="228"/>
      <c r="C155" s="228"/>
      <c r="H155" s="86"/>
      <c r="I155" s="175"/>
      <c r="J155" s="92"/>
      <c r="K155" s="210"/>
      <c r="L155" s="213"/>
      <c r="M155" s="212"/>
      <c r="N155" s="1"/>
      <c r="O155" s="227"/>
      <c r="P155" s="11"/>
      <c r="Q155" s="293"/>
      <c r="R155" s="300">
        <v>3</v>
      </c>
    </row>
    <row r="156" spans="1:22" ht="16.5" thickBot="1">
      <c r="A156" s="4" t="s">
        <v>287</v>
      </c>
      <c r="B156" s="228"/>
      <c r="C156" s="228"/>
      <c r="D156" s="84" t="s">
        <v>135</v>
      </c>
      <c r="H156" s="236">
        <v>50</v>
      </c>
      <c r="I156" s="175" t="s">
        <v>47</v>
      </c>
      <c r="J156" s="197">
        <v>11.95</v>
      </c>
      <c r="K156" s="210" t="s">
        <v>35</v>
      </c>
      <c r="L156" s="211">
        <v>13.25</v>
      </c>
      <c r="M156" s="212" t="s">
        <v>35</v>
      </c>
      <c r="N156" s="211">
        <v>1.07</v>
      </c>
      <c r="O156" s="227" t="s">
        <v>36</v>
      </c>
      <c r="P156" s="11">
        <v>150</v>
      </c>
      <c r="Q156" s="293">
        <v>13</v>
      </c>
      <c r="R156" s="292" t="str">
        <f>D150</f>
        <v>40'HQ CNTR NO.: TSSU5084499</v>
      </c>
      <c r="T156" s="269"/>
      <c r="U156" s="413" t="s">
        <v>327</v>
      </c>
    </row>
    <row r="157" spans="1:22">
      <c r="A157" s="4"/>
      <c r="B157" s="228"/>
      <c r="C157" s="228"/>
      <c r="D157" s="84" t="s">
        <v>125</v>
      </c>
      <c r="H157" s="135">
        <f>H156*P156</f>
        <v>7500</v>
      </c>
      <c r="I157" s="175" t="s">
        <v>47</v>
      </c>
      <c r="J157" s="192">
        <f>J156*P156</f>
        <v>1792.5</v>
      </c>
      <c r="K157" s="210" t="s">
        <v>35</v>
      </c>
      <c r="L157" s="244">
        <f>L156*P156</f>
        <v>1987.5</v>
      </c>
      <c r="M157" s="212" t="s">
        <v>35</v>
      </c>
      <c r="N157" s="227">
        <f>N156*P156</f>
        <v>160.5</v>
      </c>
      <c r="O157" s="227" t="s">
        <v>36</v>
      </c>
      <c r="P157" s="11"/>
      <c r="Q157" s="293"/>
      <c r="R157" s="301" t="s">
        <v>154</v>
      </c>
      <c r="S157" s="302">
        <f>SUM(P152:P157)</f>
        <v>1150</v>
      </c>
      <c r="T157" s="303">
        <f>SUM(L153,L157)</f>
        <v>17687.5</v>
      </c>
      <c r="U157" s="304">
        <f>V157/35.315</f>
        <v>37.108877247628492</v>
      </c>
      <c r="V157" s="372">
        <f>SUM(N153,N157)</f>
        <v>1310.5</v>
      </c>
    </row>
    <row r="158" spans="1:22" ht="16" thickBot="1">
      <c r="A158" s="4"/>
      <c r="B158" s="228"/>
      <c r="C158" s="228"/>
      <c r="D158" s="84" t="s">
        <v>129</v>
      </c>
      <c r="H158" s="86"/>
      <c r="I158" s="175"/>
      <c r="J158" s="92"/>
      <c r="K158" s="210"/>
      <c r="L158" s="213"/>
      <c r="M158" s="212"/>
      <c r="N158" s="1"/>
      <c r="O158" s="227"/>
      <c r="P158" s="11"/>
      <c r="Q158" s="293"/>
      <c r="R158" s="305"/>
      <c r="S158" s="306" t="s">
        <v>155</v>
      </c>
      <c r="T158" s="306" t="s">
        <v>156</v>
      </c>
      <c r="U158" s="307" t="s">
        <v>46</v>
      </c>
      <c r="V158" s="253" t="s">
        <v>157</v>
      </c>
    </row>
    <row r="159" spans="1:22">
      <c r="A159" s="4"/>
      <c r="B159" s="228"/>
      <c r="C159" s="228"/>
      <c r="D159" s="84" t="s">
        <v>0</v>
      </c>
      <c r="H159" s="86"/>
      <c r="I159" s="175"/>
      <c r="J159" s="92"/>
      <c r="K159" s="210"/>
      <c r="L159" s="213"/>
      <c r="M159" s="212"/>
      <c r="N159" s="1"/>
      <c r="O159" s="227"/>
      <c r="P159" s="11"/>
      <c r="Q159" s="293"/>
    </row>
    <row r="160" spans="1:22" s="85" customFormat="1">
      <c r="A160" s="84"/>
      <c r="B160" s="88"/>
      <c r="C160" s="88"/>
      <c r="D160" s="84"/>
      <c r="E160" s="88"/>
      <c r="F160" s="88"/>
      <c r="H160" s="86"/>
      <c r="I160" s="175"/>
      <c r="J160" s="92"/>
      <c r="K160" s="89"/>
      <c r="L160" s="92"/>
      <c r="M160" s="90"/>
      <c r="O160" s="91"/>
      <c r="P160" s="82"/>
      <c r="Q160" s="288"/>
      <c r="R160" s="1"/>
      <c r="S160" s="1"/>
      <c r="T160" s="1"/>
      <c r="U160" s="1"/>
      <c r="V160" s="1"/>
    </row>
    <row r="161" spans="1:22">
      <c r="P161" s="256">
        <f>SUM(P25:P159)</f>
        <v>3663</v>
      </c>
      <c r="V161" s="1"/>
    </row>
    <row r="162" spans="1:22" ht="16.5" customHeight="1">
      <c r="A162" s="447">
        <f>P161</f>
        <v>3663</v>
      </c>
      <c r="B162" s="447"/>
      <c r="C162" s="136" t="s">
        <v>37</v>
      </c>
      <c r="D162" s="137"/>
      <c r="E162" s="137"/>
      <c r="F162" s="137"/>
      <c r="G162" s="138"/>
      <c r="H162" s="139">
        <f>SUM(H26,H30,H36,H40,H44,H48,H52,H58,H62,H66,H70,H74,H80,H84,H88,H92,H96,H100,H104,H108,H112,H116,H119)+SUM(H143,H147,H153,H157)-H163</f>
        <v>43797</v>
      </c>
      <c r="I162" s="140" t="s">
        <v>23</v>
      </c>
      <c r="J162" s="404">
        <f>SUM(J26,J30,J36,J40,J44,J48,J52,J58,J62,J66,J70,J74,J80,J84,J88,J92,J96,J100,J104,J108,J112,J116,J119)+SUM(J143,J147,J153,J157)</f>
        <v>46655.154800000004</v>
      </c>
      <c r="K162" s="140" t="s">
        <v>35</v>
      </c>
      <c r="L162" s="404">
        <f>SUM(L26,L30,L36,L40,L44,L48,L52,L58,L62,L66,L70,L74,L80,L84,L88,L92,L96,L100,L104,L108,L112,L116,L119)+SUM(L143,L147,L153,L157)</f>
        <v>50033.924800000001</v>
      </c>
      <c r="M162" s="141" t="s">
        <v>35</v>
      </c>
      <c r="N162" s="142">
        <f>SUM(N26,N30,N36,N40,N44,N48,N52,N58,N62,N66,N70,N74,N80,N84,N88,N92,N96,N100,N104,N108,N112,N116,N119)+SUM(N143,N147,N153,N157)</f>
        <v>4044.8199999999997</v>
      </c>
      <c r="O162" s="143" t="s">
        <v>36</v>
      </c>
      <c r="V162" s="1"/>
    </row>
    <row r="163" spans="1:22">
      <c r="A163" s="91"/>
      <c r="B163" s="91" t="s">
        <v>43</v>
      </c>
      <c r="C163" s="84" t="s">
        <v>25</v>
      </c>
      <c r="D163" s="88"/>
      <c r="H163" s="96">
        <f>SUM(H143,H147,H153,H157,H80,H84,H88,H92,H96,H100,H104,H108,H112,H116)</f>
        <v>104590</v>
      </c>
      <c r="I163" s="89" t="s">
        <v>252</v>
      </c>
      <c r="J163" s="144" t="s">
        <v>44</v>
      </c>
      <c r="K163" s="89" t="s">
        <v>25</v>
      </c>
      <c r="L163" s="144" t="s">
        <v>45</v>
      </c>
      <c r="M163" s="90" t="s">
        <v>25</v>
      </c>
      <c r="N163" s="98" t="s">
        <v>61</v>
      </c>
      <c r="V163" s="1"/>
    </row>
    <row r="164" spans="1:22">
      <c r="B164" s="83"/>
      <c r="H164" s="148" t="s">
        <v>62</v>
      </c>
      <c r="I164" s="89" t="s">
        <v>63</v>
      </c>
      <c r="N164" s="145">
        <f>N162/35.315</f>
        <v>114.53546651564491</v>
      </c>
      <c r="O164" s="146" t="s">
        <v>46</v>
      </c>
      <c r="P164" s="147">
        <f>N162/35.315</f>
        <v>114.53546651564491</v>
      </c>
      <c r="V164" s="1"/>
    </row>
    <row r="165" spans="1:22">
      <c r="B165" s="83"/>
      <c r="H165" s="85"/>
      <c r="I165" s="85"/>
      <c r="V165" s="1"/>
    </row>
    <row r="166" spans="1:22" ht="16" customHeight="1" thickBot="1">
      <c r="B166" s="83"/>
      <c r="H166" s="148"/>
      <c r="R166" s="277" t="str">
        <f>R115</f>
        <v>40'HQ CNTR NO.: TSSU5161949</v>
      </c>
      <c r="S166" s="226"/>
      <c r="T166" s="278"/>
      <c r="U166" s="397" t="str">
        <f>U115</f>
        <v>封条：TSP1061284</v>
      </c>
    </row>
    <row r="167" spans="1:22" ht="16" customHeight="1">
      <c r="A167" s="84" t="s">
        <v>319</v>
      </c>
      <c r="O167" s="85"/>
      <c r="R167" s="270" t="s">
        <v>158</v>
      </c>
      <c r="S167" s="271">
        <v>1203</v>
      </c>
      <c r="T167" s="272">
        <v>14887.524799999999</v>
      </c>
      <c r="U167" s="273">
        <v>39.520000000000003</v>
      </c>
      <c r="V167" s="253"/>
    </row>
    <row r="168" spans="1:22" ht="16" customHeight="1" thickBot="1">
      <c r="A168" s="84"/>
      <c r="L168" s="254"/>
      <c r="M168" s="255"/>
      <c r="O168" s="85"/>
      <c r="R168" s="274"/>
      <c r="S168" s="275" t="s">
        <v>159</v>
      </c>
      <c r="T168" s="275" t="s">
        <v>160</v>
      </c>
      <c r="U168" s="276" t="s">
        <v>161</v>
      </c>
      <c r="V168" s="253"/>
    </row>
    <row r="169" spans="1:22" ht="16" customHeight="1" thickBot="1">
      <c r="A169" s="84" t="s">
        <v>26</v>
      </c>
      <c r="L169" s="254"/>
      <c r="M169" s="89" t="s">
        <v>14</v>
      </c>
      <c r="R169" s="396" t="str">
        <f>R146</f>
        <v>40'HQ CNTR NO.: TCNU4080294</v>
      </c>
      <c r="T169" s="269"/>
      <c r="U169" s="397" t="str">
        <f>U146</f>
        <v>封条：TSP0975854</v>
      </c>
    </row>
    <row r="170" spans="1:22" ht="16" customHeight="1">
      <c r="I170" s="85"/>
      <c r="J170" s="85"/>
      <c r="K170" s="85"/>
      <c r="L170" s="85"/>
      <c r="M170" s="234"/>
      <c r="N170" s="234"/>
      <c r="R170" s="270" t="s">
        <v>158</v>
      </c>
      <c r="S170" s="271">
        <v>1310</v>
      </c>
      <c r="T170" s="272">
        <v>17458.900000000001</v>
      </c>
      <c r="U170" s="273">
        <v>37.909999999999997</v>
      </c>
    </row>
    <row r="171" spans="1:22" ht="16" customHeight="1" thickBot="1">
      <c r="L171" s="254"/>
      <c r="M171" s="194" t="s">
        <v>30</v>
      </c>
      <c r="R171" s="274"/>
      <c r="S171" s="275" t="s">
        <v>159</v>
      </c>
      <c r="T171" s="275" t="s">
        <v>160</v>
      </c>
      <c r="U171" s="276" t="s">
        <v>161</v>
      </c>
      <c r="V171" s="1"/>
    </row>
    <row r="172" spans="1:22" ht="16" customHeight="1" thickBot="1">
      <c r="L172" s="254"/>
      <c r="M172" s="1"/>
      <c r="R172" s="277" t="str">
        <f>R156</f>
        <v>40'HQ CNTR NO.: TSSU5084499</v>
      </c>
      <c r="T172" s="269"/>
      <c r="U172" s="397" t="str">
        <f>U156</f>
        <v>封条：TSP1073540</v>
      </c>
    </row>
    <row r="173" spans="1:22" ht="16" customHeight="1">
      <c r="L173" s="254"/>
      <c r="M173" s="1"/>
      <c r="R173" s="270" t="s">
        <v>158</v>
      </c>
      <c r="S173" s="271">
        <v>1150</v>
      </c>
      <c r="T173" s="272">
        <v>17687.5</v>
      </c>
      <c r="U173" s="273">
        <v>37.11</v>
      </c>
    </row>
    <row r="174" spans="1:22" ht="16" thickBot="1">
      <c r="R174" s="274"/>
      <c r="S174" s="275" t="s">
        <v>159</v>
      </c>
      <c r="T174" s="275" t="s">
        <v>160</v>
      </c>
      <c r="U174" s="276" t="s">
        <v>161</v>
      </c>
      <c r="V174" s="1"/>
    </row>
    <row r="175" spans="1:22">
      <c r="R175" s="279" t="s">
        <v>162</v>
      </c>
      <c r="S175" s="280">
        <f>S167+S170+S173</f>
        <v>3663</v>
      </c>
      <c r="T175" s="281">
        <f>T167+T170+T173</f>
        <v>50033.924800000001</v>
      </c>
      <c r="U175" s="282">
        <f>U167+U170+U173</f>
        <v>114.54</v>
      </c>
    </row>
    <row r="176" spans="1:22" ht="16" thickBot="1">
      <c r="R176" s="283"/>
      <c r="S176" s="284" t="s">
        <v>159</v>
      </c>
      <c r="T176" s="284" t="s">
        <v>160</v>
      </c>
      <c r="U176" s="285" t="s">
        <v>161</v>
      </c>
    </row>
    <row r="192" spans="18:21">
      <c r="R192" s="268"/>
      <c r="S192" s="235"/>
      <c r="T192" s="235"/>
      <c r="U192" s="235"/>
    </row>
    <row r="193" spans="1:22">
      <c r="R193" s="292"/>
      <c r="T193" s="269"/>
      <c r="U193" s="291"/>
    </row>
    <row r="194" spans="1:22">
      <c r="Q194" s="83"/>
      <c r="R194" s="11"/>
      <c r="S194" s="11"/>
      <c r="T194" s="290"/>
      <c r="U194" s="261"/>
      <c r="V194" s="289"/>
    </row>
    <row r="195" spans="1:22">
      <c r="R195" s="228"/>
      <c r="S195" s="11"/>
      <c r="T195" s="11"/>
      <c r="U195" s="11"/>
      <c r="V195" s="253"/>
    </row>
    <row r="196" spans="1:22">
      <c r="R196" s="228"/>
      <c r="S196" s="11"/>
      <c r="T196" s="11"/>
      <c r="U196" s="11"/>
      <c r="V196" s="253"/>
    </row>
    <row r="197" spans="1:22">
      <c r="Q197" s="195"/>
      <c r="R197" s="228"/>
      <c r="S197" s="11"/>
      <c r="T197" s="11"/>
      <c r="U197" s="11"/>
      <c r="V197" s="253"/>
    </row>
    <row r="198" spans="1:22">
      <c r="Q198" s="85"/>
    </row>
    <row r="199" spans="1:22">
      <c r="Q199" s="85"/>
    </row>
    <row r="200" spans="1:22">
      <c r="Q200" s="85"/>
    </row>
    <row r="201" spans="1:22">
      <c r="Q201" s="85"/>
    </row>
    <row r="202" spans="1:22">
      <c r="Q202" s="85"/>
    </row>
    <row r="203" spans="1:22">
      <c r="Q203" s="85"/>
    </row>
    <row r="204" spans="1:22">
      <c r="Q204" s="85"/>
    </row>
    <row r="205" spans="1:22">
      <c r="Q205" s="85"/>
    </row>
    <row r="206" spans="1:22">
      <c r="Q206" s="85"/>
    </row>
    <row r="207" spans="1:22">
      <c r="Q207" s="85"/>
    </row>
    <row r="208" spans="1:22" s="85" customFormat="1">
      <c r="A208" s="83" t="s">
        <v>101</v>
      </c>
      <c r="B208" s="88"/>
      <c r="C208" s="88"/>
      <c r="D208" s="84" t="s">
        <v>102</v>
      </c>
      <c r="E208" s="83"/>
      <c r="F208" s="88"/>
      <c r="H208" s="86">
        <f>SUM(H209:H220)</f>
        <v>38</v>
      </c>
      <c r="I208" s="89" t="s">
        <v>48</v>
      </c>
      <c r="J208" s="92">
        <f>SUM(J209:J220)</f>
        <v>6.88</v>
      </c>
      <c r="K208" s="89" t="s">
        <v>49</v>
      </c>
      <c r="L208" s="92">
        <f>J208</f>
        <v>6.88</v>
      </c>
      <c r="M208" s="90" t="s">
        <v>49</v>
      </c>
      <c r="N208" s="85">
        <f>H208*0.1</f>
        <v>3.8000000000000003</v>
      </c>
      <c r="O208" s="91" t="s">
        <v>100</v>
      </c>
      <c r="P208" s="82">
        <v>1</v>
      </c>
      <c r="R208" s="1"/>
      <c r="S208" s="1"/>
      <c r="T208" s="1"/>
      <c r="U208" s="1"/>
      <c r="V208" s="249"/>
    </row>
    <row r="209" spans="1:22" s="85" customFormat="1">
      <c r="A209" s="83"/>
      <c r="B209" s="88"/>
      <c r="C209" s="88"/>
      <c r="D209" s="84" t="s">
        <v>106</v>
      </c>
      <c r="E209" s="88"/>
      <c r="F209" s="83" t="s">
        <v>103</v>
      </c>
      <c r="H209" s="86">
        <v>2</v>
      </c>
      <c r="I209" s="175" t="s">
        <v>23</v>
      </c>
      <c r="J209" s="85">
        <v>1.9</v>
      </c>
      <c r="K209" s="89" t="s">
        <v>49</v>
      </c>
      <c r="M209" s="90"/>
      <c r="O209" s="91"/>
      <c r="P209" s="82"/>
      <c r="Q209" s="82"/>
      <c r="R209" s="1"/>
      <c r="S209" s="1"/>
      <c r="T209" s="1"/>
      <c r="U209" s="1"/>
      <c r="V209" s="249"/>
    </row>
    <row r="210" spans="1:22" s="85" customFormat="1">
      <c r="A210" s="83"/>
      <c r="B210" s="88"/>
      <c r="C210" s="88"/>
      <c r="D210" s="84" t="s">
        <v>97</v>
      </c>
      <c r="E210" s="88"/>
      <c r="F210" s="83" t="s">
        <v>105</v>
      </c>
      <c r="H210" s="86">
        <v>1</v>
      </c>
      <c r="I210" s="175" t="s">
        <v>23</v>
      </c>
      <c r="J210" s="85">
        <v>0.57999999999999996</v>
      </c>
      <c r="K210" s="89" t="s">
        <v>49</v>
      </c>
      <c r="M210" s="89"/>
      <c r="N210" s="199"/>
      <c r="O210" s="91"/>
      <c r="Q210" s="82"/>
      <c r="R210" s="1"/>
      <c r="S210" s="1"/>
      <c r="T210" s="1"/>
      <c r="U210" s="1"/>
      <c r="V210" s="249"/>
    </row>
    <row r="211" spans="1:22" s="85" customFormat="1">
      <c r="A211" s="83"/>
      <c r="B211" s="88"/>
      <c r="C211" s="88"/>
      <c r="D211" s="84" t="s">
        <v>107</v>
      </c>
      <c r="E211" s="88"/>
      <c r="F211" s="83" t="s">
        <v>105</v>
      </c>
      <c r="H211" s="86">
        <v>1</v>
      </c>
      <c r="I211" s="175" t="s">
        <v>23</v>
      </c>
      <c r="J211" s="98">
        <v>0.57999999999999996</v>
      </c>
      <c r="K211" s="89" t="s">
        <v>49</v>
      </c>
      <c r="L211" s="98"/>
      <c r="M211" s="89"/>
      <c r="N211" s="198"/>
      <c r="O211" s="91"/>
      <c r="Q211" s="82"/>
      <c r="R211" s="1"/>
      <c r="S211" s="1"/>
      <c r="T211" s="1"/>
      <c r="U211" s="1"/>
      <c r="V211" s="249"/>
    </row>
    <row r="212" spans="1:22" s="85" customFormat="1">
      <c r="A212" s="83"/>
      <c r="B212" s="88"/>
      <c r="C212" s="88"/>
      <c r="D212" s="84" t="s">
        <v>98</v>
      </c>
      <c r="E212" s="88"/>
      <c r="F212" s="83" t="s">
        <v>105</v>
      </c>
      <c r="H212" s="86">
        <v>1</v>
      </c>
      <c r="I212" s="175" t="s">
        <v>23</v>
      </c>
      <c r="J212" s="85">
        <v>0.57999999999999996</v>
      </c>
      <c r="K212" s="89" t="s">
        <v>49</v>
      </c>
      <c r="M212" s="90"/>
      <c r="O212" s="91"/>
      <c r="R212" s="1"/>
      <c r="S212" s="1"/>
      <c r="T212" s="1"/>
      <c r="U212" s="1"/>
      <c r="V212" s="249"/>
    </row>
    <row r="213" spans="1:22" s="85" customFormat="1">
      <c r="A213" s="83"/>
      <c r="B213" s="88"/>
      <c r="C213" s="88"/>
      <c r="D213" s="84" t="s">
        <v>91</v>
      </c>
      <c r="E213" s="88"/>
      <c r="F213" s="83" t="s">
        <v>105</v>
      </c>
      <c r="H213" s="86">
        <v>1</v>
      </c>
      <c r="I213" s="175" t="s">
        <v>23</v>
      </c>
      <c r="J213" s="85">
        <v>0.12</v>
      </c>
      <c r="K213" s="89" t="s">
        <v>49</v>
      </c>
      <c r="M213" s="90"/>
      <c r="O213" s="91"/>
      <c r="P213" s="82"/>
      <c r="R213" s="1"/>
      <c r="S213" s="1"/>
      <c r="T213" s="1"/>
      <c r="U213" s="1"/>
      <c r="V213" s="249"/>
    </row>
    <row r="214" spans="1:22" s="85" customFormat="1">
      <c r="A214" s="84"/>
      <c r="B214" s="88"/>
      <c r="C214" s="88"/>
      <c r="D214" s="84" t="s">
        <v>94</v>
      </c>
      <c r="E214" s="88"/>
      <c r="F214" s="83" t="s">
        <v>105</v>
      </c>
      <c r="H214" s="86">
        <v>7</v>
      </c>
      <c r="I214" s="175" t="s">
        <v>23</v>
      </c>
      <c r="J214" s="98">
        <v>7.0000000000000007E-2</v>
      </c>
      <c r="K214" s="89" t="s">
        <v>49</v>
      </c>
      <c r="L214" s="98"/>
      <c r="M214" s="90"/>
      <c r="N214" s="197"/>
      <c r="O214" s="91"/>
      <c r="P214" s="82"/>
      <c r="R214" s="1"/>
      <c r="S214" s="1"/>
      <c r="T214" s="1"/>
      <c r="U214" s="1"/>
      <c r="V214" s="249"/>
    </row>
    <row r="215" spans="1:22" s="85" customFormat="1">
      <c r="A215" s="84"/>
      <c r="B215" s="88"/>
      <c r="C215" s="88"/>
      <c r="D215" s="84" t="s">
        <v>94</v>
      </c>
      <c r="E215" s="88"/>
      <c r="F215" s="83" t="s">
        <v>104</v>
      </c>
      <c r="H215" s="86">
        <v>20</v>
      </c>
      <c r="I215" s="175" t="s">
        <v>23</v>
      </c>
      <c r="J215" s="98">
        <v>0.2</v>
      </c>
      <c r="K215" s="89" t="s">
        <v>49</v>
      </c>
      <c r="L215" s="98"/>
      <c r="M215" s="90"/>
      <c r="N215" s="198"/>
      <c r="O215" s="91"/>
      <c r="P215" s="82"/>
      <c r="Q215" s="82"/>
      <c r="R215" s="1"/>
      <c r="S215" s="1"/>
      <c r="T215" s="1"/>
      <c r="U215" s="1"/>
      <c r="V215" s="249"/>
    </row>
    <row r="216" spans="1:22" s="85" customFormat="1">
      <c r="A216" s="84"/>
      <c r="B216" s="88"/>
      <c r="C216" s="88"/>
      <c r="D216" s="84" t="s">
        <v>92</v>
      </c>
      <c r="F216" s="83" t="s">
        <v>105</v>
      </c>
      <c r="H216" s="86">
        <v>1</v>
      </c>
      <c r="I216" s="175" t="s">
        <v>23</v>
      </c>
      <c r="J216" s="85">
        <v>0.49</v>
      </c>
      <c r="K216" s="89" t="s">
        <v>49</v>
      </c>
      <c r="M216" s="90"/>
      <c r="O216" s="91"/>
      <c r="Q216" s="82"/>
      <c r="R216" s="1"/>
      <c r="S216" s="1"/>
      <c r="T216" s="1"/>
      <c r="U216" s="1"/>
      <c r="V216" s="249"/>
    </row>
    <row r="217" spans="1:22" s="85" customFormat="1">
      <c r="A217" s="84"/>
      <c r="B217" s="88"/>
      <c r="C217" s="88"/>
      <c r="D217" s="84" t="s">
        <v>93</v>
      </c>
      <c r="F217" s="83" t="s">
        <v>105</v>
      </c>
      <c r="H217" s="86">
        <v>1</v>
      </c>
      <c r="I217" s="175" t="s">
        <v>23</v>
      </c>
      <c r="J217" s="85">
        <v>0.57999999999999996</v>
      </c>
      <c r="K217" s="89" t="s">
        <v>49</v>
      </c>
      <c r="M217" s="90"/>
      <c r="O217" s="91"/>
      <c r="Q217" s="195"/>
      <c r="R217" s="1"/>
      <c r="S217" s="1"/>
      <c r="T217" s="1"/>
      <c r="U217" s="1"/>
      <c r="V217" s="249"/>
    </row>
    <row r="218" spans="1:22" s="85" customFormat="1">
      <c r="A218" s="84"/>
      <c r="B218" s="88"/>
      <c r="C218" s="88"/>
      <c r="D218" s="84" t="s">
        <v>95</v>
      </c>
      <c r="F218" s="83" t="s">
        <v>105</v>
      </c>
      <c r="H218" s="86">
        <v>1</v>
      </c>
      <c r="I218" s="175" t="s">
        <v>23</v>
      </c>
      <c r="J218" s="85">
        <v>0.6</v>
      </c>
      <c r="K218" s="89" t="s">
        <v>49</v>
      </c>
      <c r="M218" s="90"/>
      <c r="O218" s="91"/>
      <c r="Q218" s="195"/>
      <c r="R218" s="1"/>
      <c r="S218" s="1"/>
      <c r="T218" s="1"/>
      <c r="U218" s="1"/>
      <c r="V218" s="249"/>
    </row>
    <row r="219" spans="1:22" s="85" customFormat="1">
      <c r="A219" s="84"/>
      <c r="B219" s="88"/>
      <c r="C219" s="88"/>
      <c r="D219" s="84" t="s">
        <v>93</v>
      </c>
      <c r="F219" s="83" t="s">
        <v>105</v>
      </c>
      <c r="H219" s="86">
        <v>1</v>
      </c>
      <c r="I219" s="175" t="s">
        <v>23</v>
      </c>
      <c r="J219" s="85">
        <v>0.57999999999999996</v>
      </c>
      <c r="K219" s="89" t="s">
        <v>49</v>
      </c>
      <c r="M219" s="90"/>
      <c r="O219" s="91"/>
      <c r="Q219" s="195"/>
      <c r="R219" s="1"/>
      <c r="S219" s="1"/>
      <c r="T219" s="1"/>
      <c r="U219" s="1"/>
      <c r="V219" s="249"/>
    </row>
    <row r="220" spans="1:22" s="85" customFormat="1">
      <c r="A220" s="84"/>
      <c r="B220" s="88"/>
      <c r="C220" s="88"/>
      <c r="D220" s="84" t="s">
        <v>95</v>
      </c>
      <c r="F220" s="83" t="s">
        <v>105</v>
      </c>
      <c r="H220" s="86">
        <v>1</v>
      </c>
      <c r="I220" s="175" t="s">
        <v>23</v>
      </c>
      <c r="J220" s="85">
        <v>0.6</v>
      </c>
      <c r="K220" s="89" t="s">
        <v>49</v>
      </c>
      <c r="M220" s="90"/>
      <c r="O220" s="91"/>
      <c r="Q220" s="195"/>
      <c r="R220" s="1"/>
      <c r="S220" s="1"/>
      <c r="T220" s="1"/>
      <c r="U220" s="1"/>
      <c r="V220" s="249"/>
    </row>
    <row r="221" spans="1:22">
      <c r="Q221" s="85"/>
    </row>
    <row r="222" spans="1:22">
      <c r="Q222" s="85"/>
    </row>
  </sheetData>
  <mergeCells count="12">
    <mergeCell ref="D18:G18"/>
    <mergeCell ref="H18:I18"/>
    <mergeCell ref="J18:K18"/>
    <mergeCell ref="L18:M18"/>
    <mergeCell ref="N18:O18"/>
    <mergeCell ref="A162:B162"/>
    <mergeCell ref="A1:O1"/>
    <mergeCell ref="A2:O2"/>
    <mergeCell ref="A3:O3"/>
    <mergeCell ref="A4:O4"/>
    <mergeCell ref="A9:J10"/>
    <mergeCell ref="A18:C18"/>
  </mergeCells>
  <phoneticPr fontId="11" type="noConversion"/>
  <printOptions horizontalCentered="1"/>
  <pageMargins left="0.19685039370078741" right="0.19685039370078741" top="0.47244094488188981" bottom="0.31496062992125984" header="0.19685039370078741" footer="0"/>
  <pageSetup paperSize="9" orientation="portrait" verticalDpi="180" r:id="rId1"/>
  <headerFooter alignWithMargins="0">
    <oddFooter xml:space="preserve">&amp;C&amp;"Times New Roman,標準"Page  &amp;P  of  &amp;N            </oddFooter>
  </headerFooter>
  <rowBreaks count="3" manualBreakCount="3">
    <brk id="49" max="14" man="1"/>
    <brk id="97" max="14" man="1"/>
    <brk id="144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P140"/>
  <sheetViews>
    <sheetView zoomScaleNormal="100" workbookViewId="0">
      <selection activeCell="L11" sqref="L11"/>
    </sheetView>
  </sheetViews>
  <sheetFormatPr defaultColWidth="9" defaultRowHeight="20.149999999999999" customHeight="1"/>
  <cols>
    <col min="1" max="1" width="7" style="12" customWidth="1"/>
    <col min="2" max="2" width="14.75" style="166" customWidth="1"/>
    <col min="3" max="3" width="14.25" style="12" customWidth="1"/>
    <col min="4" max="4" width="10.33203125" style="12" customWidth="1"/>
    <col min="5" max="5" width="6" style="12" customWidth="1"/>
    <col min="6" max="6" width="5.33203125" style="56" customWidth="1"/>
    <col min="7" max="7" width="3" style="79" customWidth="1"/>
    <col min="8" max="8" width="6.25" style="205" customWidth="1"/>
    <col min="9" max="9" width="5.58203125" style="53" customWidth="1"/>
    <col min="10" max="10" width="8.33203125" style="12" customWidth="1"/>
    <col min="11" max="11" width="7.33203125" style="56" customWidth="1"/>
    <col min="12" max="12" width="25.83203125" style="54" customWidth="1"/>
    <col min="13" max="13" width="9" style="230"/>
    <col min="14" max="16" width="9" style="17"/>
    <col min="17" max="16384" width="9" style="12"/>
  </cols>
  <sheetData>
    <row r="1" spans="1:13" s="17" customFormat="1" ht="20.149999999999999" customHeight="1">
      <c r="A1" s="12"/>
      <c r="B1" s="161" t="s">
        <v>64</v>
      </c>
      <c r="C1" s="12"/>
      <c r="D1" s="13"/>
      <c r="E1" s="13"/>
      <c r="F1" s="14"/>
      <c r="G1" s="14"/>
      <c r="H1" s="200"/>
      <c r="I1" s="16"/>
      <c r="J1" s="13"/>
      <c r="K1" s="14"/>
      <c r="L1" s="15"/>
      <c r="M1" s="230"/>
    </row>
    <row r="2" spans="1:13" s="17" customFormat="1" ht="20.149999999999999" customHeight="1">
      <c r="A2" s="18"/>
      <c r="B2" s="162" t="s">
        <v>65</v>
      </c>
      <c r="C2" s="12"/>
      <c r="D2" s="18"/>
      <c r="E2" s="18"/>
      <c r="F2" s="19"/>
      <c r="G2" s="19"/>
      <c r="H2" s="201"/>
      <c r="I2" s="21"/>
      <c r="J2" s="18"/>
      <c r="K2" s="19"/>
      <c r="L2" s="20"/>
      <c r="M2" s="230"/>
    </row>
    <row r="3" spans="1:13" s="17" customFormat="1" ht="20.149999999999999" customHeight="1">
      <c r="A3" s="18"/>
      <c r="B3" s="162"/>
      <c r="C3" s="18"/>
      <c r="D3" s="18"/>
      <c r="E3" s="18"/>
      <c r="F3" s="18"/>
      <c r="G3" s="19"/>
      <c r="H3" s="162"/>
      <c r="I3" s="18"/>
      <c r="J3" s="18"/>
      <c r="K3" s="18"/>
      <c r="L3" s="18"/>
      <c r="M3" s="230"/>
    </row>
    <row r="4" spans="1:13" s="17" customFormat="1" ht="20.149999999999999" customHeight="1">
      <c r="A4" s="22" t="s">
        <v>66</v>
      </c>
      <c r="B4" s="163" t="s">
        <v>67</v>
      </c>
      <c r="C4" s="23"/>
      <c r="D4" s="18"/>
      <c r="E4" s="18"/>
      <c r="F4" s="450" t="s">
        <v>68</v>
      </c>
      <c r="G4" s="450"/>
      <c r="H4" s="425" t="s">
        <v>341</v>
      </c>
      <c r="I4" s="162"/>
      <c r="J4" s="162"/>
      <c r="K4" s="18"/>
      <c r="L4" s="18"/>
      <c r="M4" s="230"/>
    </row>
    <row r="5" spans="1:13" s="17" customFormat="1" ht="20.149999999999999" customHeight="1">
      <c r="A5" s="22" t="s">
        <v>69</v>
      </c>
      <c r="B5" s="164" t="s">
        <v>70</v>
      </c>
      <c r="C5" s="24"/>
      <c r="D5" s="18"/>
      <c r="E5" s="25"/>
      <c r="F5" s="451" t="s">
        <v>71</v>
      </c>
      <c r="G5" s="451"/>
      <c r="H5" s="202" t="s">
        <v>14</v>
      </c>
      <c r="I5" s="26"/>
      <c r="J5" s="27"/>
      <c r="K5" s="28"/>
      <c r="L5" s="20"/>
      <c r="M5" s="230"/>
    </row>
    <row r="6" spans="1:13" s="17" customFormat="1" ht="20.149999999999999" customHeight="1">
      <c r="A6" s="22" t="s">
        <v>72</v>
      </c>
      <c r="B6" s="165" t="s">
        <v>73</v>
      </c>
      <c r="C6" s="29"/>
      <c r="D6" s="20"/>
      <c r="E6" s="20"/>
      <c r="F6" s="20"/>
      <c r="G6" s="21"/>
      <c r="H6" s="201"/>
      <c r="I6" s="20"/>
      <c r="J6" s="20"/>
      <c r="K6" s="20"/>
      <c r="L6" s="20"/>
      <c r="M6" s="230"/>
    </row>
    <row r="7" spans="1:13" s="17" customFormat="1" ht="20.149999999999999" customHeight="1">
      <c r="A7" s="12"/>
      <c r="B7" s="166"/>
      <c r="C7" s="12"/>
      <c r="D7" s="30"/>
      <c r="E7" s="30"/>
      <c r="F7" s="30"/>
      <c r="G7" s="31"/>
      <c r="H7" s="203"/>
      <c r="I7" s="30"/>
      <c r="J7" s="30"/>
      <c r="K7" s="30"/>
      <c r="L7" s="30"/>
      <c r="M7" s="230"/>
    </row>
    <row r="8" spans="1:13" s="17" customFormat="1" ht="20.149999999999999" customHeight="1">
      <c r="A8" s="12"/>
      <c r="B8" s="166"/>
      <c r="C8" s="32" t="s">
        <v>74</v>
      </c>
      <c r="D8" s="33"/>
      <c r="E8" s="33"/>
      <c r="F8" s="33"/>
      <c r="G8" s="34"/>
      <c r="H8" s="204"/>
      <c r="I8" s="33"/>
      <c r="J8" s="33"/>
      <c r="K8" s="33"/>
      <c r="L8" s="35"/>
      <c r="M8" s="230"/>
    </row>
    <row r="9" spans="1:13" s="17" customFormat="1" ht="20.149999999999999" customHeight="1">
      <c r="A9" s="12"/>
      <c r="B9" s="166"/>
      <c r="C9" s="32"/>
      <c r="D9" s="33"/>
      <c r="E9" s="33"/>
      <c r="F9" s="34"/>
      <c r="G9" s="34"/>
      <c r="H9" s="204"/>
      <c r="I9" s="34"/>
      <c r="J9" s="33"/>
      <c r="K9" s="34"/>
      <c r="L9" s="35"/>
      <c r="M9" s="230"/>
    </row>
    <row r="10" spans="1:13" s="17" customFormat="1" ht="20.149999999999999" customHeight="1">
      <c r="A10" s="12"/>
      <c r="B10" s="162" t="s">
        <v>75</v>
      </c>
      <c r="C10" s="36" t="s">
        <v>280</v>
      </c>
      <c r="D10" s="20"/>
      <c r="E10" s="35"/>
      <c r="F10" s="37"/>
      <c r="G10" s="37"/>
      <c r="H10" s="205"/>
      <c r="I10" s="37"/>
      <c r="J10" s="35"/>
      <c r="K10" s="37"/>
      <c r="L10" s="35"/>
      <c r="M10" s="230"/>
    </row>
    <row r="11" spans="1:13" s="17" customFormat="1" ht="20.149999999999999" customHeight="1">
      <c r="A11" s="12"/>
      <c r="B11" s="162"/>
      <c r="C11" s="36"/>
      <c r="D11" s="20"/>
      <c r="E11" s="35"/>
      <c r="F11" s="37"/>
      <c r="G11" s="37"/>
      <c r="H11" s="205"/>
      <c r="I11" s="37"/>
      <c r="J11" s="35"/>
      <c r="K11" s="37"/>
      <c r="L11" s="35"/>
      <c r="M11" s="230"/>
    </row>
    <row r="12" spans="1:13" s="17" customFormat="1" ht="20.149999999999999" customHeight="1">
      <c r="A12" s="12"/>
      <c r="B12" s="36" t="s">
        <v>279</v>
      </c>
      <c r="D12" s="20"/>
      <c r="E12" s="35"/>
      <c r="F12" s="37"/>
      <c r="G12" s="37"/>
      <c r="H12" s="205"/>
      <c r="I12" s="37"/>
      <c r="J12" s="35"/>
      <c r="K12" s="37"/>
      <c r="L12" s="35"/>
      <c r="M12" s="230"/>
    </row>
    <row r="13" spans="1:13" s="17" customFormat="1" ht="20.149999999999999" customHeight="1">
      <c r="A13" s="12"/>
      <c r="B13" s="162"/>
      <c r="C13" s="36"/>
      <c r="D13" s="20"/>
      <c r="E13" s="35"/>
      <c r="F13" s="37"/>
      <c r="G13" s="37"/>
      <c r="H13" s="205"/>
      <c r="I13" s="37"/>
      <c r="J13" s="35"/>
      <c r="K13" s="37"/>
      <c r="L13" s="35"/>
      <c r="M13" s="230"/>
    </row>
    <row r="14" spans="1:13" s="17" customFormat="1" ht="20.149999999999999" customHeight="1">
      <c r="A14" s="12"/>
      <c r="B14" s="162" t="s">
        <v>76</v>
      </c>
      <c r="C14" s="38" t="str">
        <f>PACKING!G6</f>
        <v>DG-220504-PLUS</v>
      </c>
      <c r="D14" s="20"/>
      <c r="E14" s="35"/>
      <c r="F14" s="37"/>
      <c r="G14" s="37"/>
      <c r="H14" s="205"/>
      <c r="I14" s="37"/>
      <c r="J14" s="35"/>
      <c r="K14" s="12"/>
      <c r="L14" s="35"/>
      <c r="M14" s="230"/>
    </row>
    <row r="15" spans="1:13" s="17" customFormat="1" ht="20.149999999999999" hidden="1" customHeight="1">
      <c r="A15" s="12"/>
      <c r="B15" s="166"/>
      <c r="C15" s="39"/>
      <c r="D15" s="20"/>
      <c r="E15" s="35"/>
      <c r="F15" s="37"/>
      <c r="G15" s="37"/>
      <c r="H15" s="205"/>
      <c r="I15" s="37"/>
      <c r="J15" s="35"/>
      <c r="K15" s="37"/>
      <c r="L15" s="20"/>
      <c r="M15" s="230"/>
    </row>
    <row r="16" spans="1:13" s="17" customFormat="1" ht="20.149999999999999" customHeight="1">
      <c r="A16" s="12"/>
      <c r="B16" s="167" t="s">
        <v>77</v>
      </c>
      <c r="C16" s="38" t="str">
        <f>PACKING!G14</f>
        <v>TS YOKOHAMA  V.22013N</v>
      </c>
      <c r="D16" s="20"/>
      <c r="E16" s="35"/>
      <c r="F16" s="37"/>
      <c r="G16" s="37"/>
      <c r="H16" s="205"/>
      <c r="I16" s="37"/>
      <c r="J16" s="35"/>
      <c r="K16" s="12"/>
      <c r="L16" s="35"/>
      <c r="M16" s="230"/>
    </row>
    <row r="17" spans="1:16" s="17" customFormat="1" ht="20.149999999999999" customHeight="1">
      <c r="A17" s="12"/>
      <c r="B17" s="167" t="s">
        <v>78</v>
      </c>
      <c r="C17" s="398" t="str">
        <f>PACKING!G15</f>
        <v>MAY.10, 2022</v>
      </c>
      <c r="D17" s="20"/>
      <c r="E17" s="35"/>
      <c r="F17" s="37"/>
      <c r="G17" s="37"/>
      <c r="H17" s="205"/>
      <c r="I17" s="37"/>
      <c r="J17" s="35"/>
      <c r="K17" s="12"/>
      <c r="L17" s="35"/>
      <c r="M17" s="230"/>
    </row>
    <row r="18" spans="1:16" ht="20.149999999999999" customHeight="1">
      <c r="B18" s="167" t="s">
        <v>79</v>
      </c>
      <c r="C18" s="398" t="s">
        <v>342</v>
      </c>
      <c r="D18" s="20"/>
      <c r="E18" s="35"/>
      <c r="F18" s="37"/>
      <c r="G18" s="37"/>
      <c r="I18" s="37"/>
      <c r="J18" s="35"/>
      <c r="K18" s="12"/>
      <c r="L18" s="35"/>
    </row>
    <row r="19" spans="1:16" ht="20.149999999999999" customHeight="1">
      <c r="B19" s="167" t="s">
        <v>80</v>
      </c>
      <c r="C19" s="40">
        <f>PACKING!H162</f>
        <v>43797</v>
      </c>
      <c r="D19" s="41" t="s">
        <v>48</v>
      </c>
      <c r="E19" s="35"/>
      <c r="F19" s="37"/>
      <c r="G19" s="37"/>
      <c r="I19" s="37"/>
      <c r="J19" s="35"/>
      <c r="K19" s="12"/>
      <c r="L19" s="12"/>
      <c r="M19" s="231"/>
      <c r="P19" s="12"/>
    </row>
    <row r="20" spans="1:16" ht="20.149999999999999" customHeight="1">
      <c r="B20" s="162"/>
      <c r="C20" s="393">
        <f>PACKING!H163</f>
        <v>104590</v>
      </c>
      <c r="D20" s="42" t="s">
        <v>123</v>
      </c>
      <c r="E20" s="35"/>
      <c r="F20" s="37"/>
      <c r="G20" s="37"/>
      <c r="I20" s="37"/>
      <c r="J20" s="35"/>
      <c r="K20" s="12"/>
      <c r="L20" s="12"/>
      <c r="M20" s="231"/>
      <c r="P20" s="12"/>
    </row>
    <row r="21" spans="1:16" ht="20.149999999999999" customHeight="1">
      <c r="B21" s="162"/>
      <c r="C21" s="392">
        <f>PACKING!H163</f>
        <v>104590</v>
      </c>
      <c r="D21" s="370"/>
      <c r="E21" s="35"/>
      <c r="F21" s="37"/>
      <c r="G21" s="37"/>
      <c r="I21" s="37"/>
      <c r="J21" s="35"/>
      <c r="K21" s="12"/>
      <c r="L21" s="12"/>
      <c r="M21" s="231"/>
      <c r="P21" s="12"/>
    </row>
    <row r="22" spans="1:16" ht="20.149999999999999" customHeight="1">
      <c r="B22" s="162"/>
      <c r="C22" s="40"/>
      <c r="D22" s="370" t="s">
        <v>123</v>
      </c>
      <c r="E22" s="35"/>
      <c r="F22" s="37"/>
      <c r="G22" s="37"/>
      <c r="I22" s="37"/>
      <c r="J22" s="35"/>
      <c r="K22" s="12"/>
      <c r="L22" s="12"/>
      <c r="M22" s="231"/>
      <c r="P22" s="12"/>
    </row>
    <row r="23" spans="1:16" ht="20.149999999999999" customHeight="1">
      <c r="B23" s="168" t="s">
        <v>81</v>
      </c>
      <c r="C23" s="43">
        <f>PACKING!A162</f>
        <v>3663</v>
      </c>
      <c r="D23" s="20"/>
      <c r="E23" s="35"/>
      <c r="F23" s="37"/>
      <c r="G23" s="37"/>
      <c r="I23" s="37"/>
      <c r="J23" s="35"/>
      <c r="K23" s="37"/>
      <c r="L23" s="35"/>
    </row>
    <row r="24" spans="1:16" ht="20.149999999999999" customHeight="1">
      <c r="B24" s="168" t="s">
        <v>82</v>
      </c>
      <c r="C24" s="44">
        <f>INVOICE!K154</f>
        <v>123084.75999999998</v>
      </c>
      <c r="D24" s="45"/>
      <c r="E24" s="20"/>
      <c r="F24" s="21"/>
      <c r="G24" s="37"/>
      <c r="I24" s="37"/>
      <c r="J24" s="35"/>
      <c r="K24" s="37"/>
      <c r="L24" s="35"/>
    </row>
    <row r="25" spans="1:16" s="46" customFormat="1" ht="20.149999999999999" customHeight="1">
      <c r="B25" s="169"/>
      <c r="C25" s="48"/>
      <c r="D25" s="49"/>
      <c r="E25" s="49"/>
      <c r="F25" s="50"/>
      <c r="G25" s="51"/>
      <c r="H25" s="206"/>
      <c r="I25" s="53"/>
      <c r="J25" s="52"/>
      <c r="K25" s="53"/>
      <c r="L25" s="54"/>
      <c r="M25" s="232"/>
      <c r="N25" s="55"/>
      <c r="O25" s="55"/>
      <c r="P25" s="55"/>
    </row>
    <row r="26" spans="1:16" s="46" customFormat="1" ht="19.5" customHeight="1" thickBot="1">
      <c r="A26" s="47" t="s">
        <v>307</v>
      </c>
      <c r="B26" s="170"/>
      <c r="D26" s="52"/>
      <c r="F26" s="56"/>
      <c r="G26" s="57"/>
      <c r="H26" s="206"/>
      <c r="I26" s="53"/>
      <c r="K26" s="56"/>
      <c r="L26" s="58"/>
      <c r="M26" s="232"/>
      <c r="N26" s="55"/>
      <c r="O26" s="55"/>
      <c r="P26" s="55"/>
    </row>
    <row r="27" spans="1:16" s="62" customFormat="1" ht="20.149999999999999" customHeight="1" thickBot="1">
      <c r="A27" s="59" t="s">
        <v>83</v>
      </c>
      <c r="B27" s="171" t="s">
        <v>84</v>
      </c>
      <c r="C27" s="59" t="s">
        <v>85</v>
      </c>
      <c r="D27" s="60" t="s">
        <v>86</v>
      </c>
      <c r="E27" s="452" t="s">
        <v>87</v>
      </c>
      <c r="F27" s="453"/>
      <c r="G27" s="453"/>
      <c r="H27" s="453"/>
      <c r="I27" s="453"/>
      <c r="J27" s="453"/>
      <c r="K27" s="453"/>
      <c r="L27" s="61" t="s">
        <v>88</v>
      </c>
      <c r="M27" s="233"/>
    </row>
    <row r="28" spans="1:16" s="229" customFormat="1" ht="20.149999999999999" customHeight="1" thickBot="1">
      <c r="A28" s="59" t="s">
        <v>119</v>
      </c>
      <c r="B28" s="263" t="s">
        <v>332</v>
      </c>
      <c r="C28" s="262" t="s">
        <v>202</v>
      </c>
      <c r="D28" s="67" t="s">
        <v>178</v>
      </c>
      <c r="E28" s="64">
        <v>100</v>
      </c>
      <c r="F28" s="65" t="s">
        <v>48</v>
      </c>
      <c r="G28" s="65" t="s">
        <v>89</v>
      </c>
      <c r="H28" s="262">
        <v>20</v>
      </c>
      <c r="I28" s="65" t="s">
        <v>90</v>
      </c>
      <c r="J28" s="66">
        <f>E28*H28</f>
        <v>2000</v>
      </c>
      <c r="K28" s="65" t="str">
        <f>F28</f>
        <v>PCS</v>
      </c>
      <c r="L28" s="67" t="s">
        <v>177</v>
      </c>
    </row>
    <row r="29" spans="1:16" s="229" customFormat="1" ht="20.149999999999999" customHeight="1" thickBot="1">
      <c r="A29" s="59"/>
      <c r="B29" s="59"/>
      <c r="C29" s="262" t="s">
        <v>202</v>
      </c>
      <c r="D29" s="59" t="s">
        <v>182</v>
      </c>
      <c r="E29" s="64">
        <v>100</v>
      </c>
      <c r="F29" s="65" t="s">
        <v>48</v>
      </c>
      <c r="G29" s="65" t="s">
        <v>89</v>
      </c>
      <c r="H29" s="262">
        <v>59</v>
      </c>
      <c r="I29" s="65" t="s">
        <v>90</v>
      </c>
      <c r="J29" s="66">
        <f t="shared" ref="J29:J34" si="0">E29*H29</f>
        <v>5900</v>
      </c>
      <c r="K29" s="65" t="str">
        <f t="shared" ref="K29:K34" si="1">F29</f>
        <v>PCS</v>
      </c>
      <c r="L29" s="67" t="s">
        <v>177</v>
      </c>
    </row>
    <row r="30" spans="1:16" s="229" customFormat="1" ht="20.149999999999999" customHeight="1" thickBot="1">
      <c r="A30" s="262"/>
      <c r="B30" s="263"/>
      <c r="C30" s="262" t="s">
        <v>241</v>
      </c>
      <c r="D30" s="59" t="s">
        <v>184</v>
      </c>
      <c r="E30" s="64">
        <v>100</v>
      </c>
      <c r="F30" s="65" t="s">
        <v>48</v>
      </c>
      <c r="G30" s="65" t="s">
        <v>89</v>
      </c>
      <c r="H30" s="207">
        <v>40</v>
      </c>
      <c r="I30" s="68" t="s">
        <v>90</v>
      </c>
      <c r="J30" s="69">
        <f t="shared" si="0"/>
        <v>4000</v>
      </c>
      <c r="K30" s="68" t="str">
        <f t="shared" si="1"/>
        <v>PCS</v>
      </c>
      <c r="L30" s="67" t="s">
        <v>183</v>
      </c>
    </row>
    <row r="31" spans="1:16" s="80" customFormat="1" ht="19" customHeight="1" thickBot="1">
      <c r="A31" s="59"/>
      <c r="B31" s="61"/>
      <c r="C31" s="262" t="s">
        <v>241</v>
      </c>
      <c r="D31" s="59" t="s">
        <v>185</v>
      </c>
      <c r="E31" s="64">
        <v>100</v>
      </c>
      <c r="F31" s="65" t="s">
        <v>48</v>
      </c>
      <c r="G31" s="65" t="s">
        <v>89</v>
      </c>
      <c r="H31" s="207">
        <v>8</v>
      </c>
      <c r="I31" s="68" t="s">
        <v>90</v>
      </c>
      <c r="J31" s="69">
        <f t="shared" si="0"/>
        <v>800</v>
      </c>
      <c r="K31" s="68" t="str">
        <f t="shared" si="1"/>
        <v>PCS</v>
      </c>
      <c r="L31" s="67" t="s">
        <v>183</v>
      </c>
      <c r="M31" s="81"/>
      <c r="N31" s="229"/>
      <c r="O31" s="229"/>
      <c r="P31" s="229"/>
    </row>
    <row r="32" spans="1:16" s="229" customFormat="1" ht="19" customHeight="1" thickBot="1">
      <c r="A32" s="59"/>
      <c r="B32" s="59"/>
      <c r="C32" s="262" t="s">
        <v>241</v>
      </c>
      <c r="D32" s="59" t="s">
        <v>186</v>
      </c>
      <c r="E32" s="64">
        <v>100</v>
      </c>
      <c r="F32" s="65" t="s">
        <v>48</v>
      </c>
      <c r="G32" s="65" t="s">
        <v>89</v>
      </c>
      <c r="H32" s="207">
        <v>12</v>
      </c>
      <c r="I32" s="68" t="s">
        <v>90</v>
      </c>
      <c r="J32" s="69">
        <f t="shared" si="0"/>
        <v>1200</v>
      </c>
      <c r="K32" s="68" t="str">
        <f t="shared" si="1"/>
        <v>PCS</v>
      </c>
      <c r="L32" s="67" t="s">
        <v>183</v>
      </c>
      <c r="M32" s="81"/>
    </row>
    <row r="33" spans="1:16" s="229" customFormat="1" ht="19" customHeight="1" thickBot="1">
      <c r="A33" s="59"/>
      <c r="B33" s="59"/>
      <c r="C33" s="262" t="s">
        <v>241</v>
      </c>
      <c r="D33" s="59" t="s">
        <v>187</v>
      </c>
      <c r="E33" s="64">
        <v>100</v>
      </c>
      <c r="F33" s="65" t="s">
        <v>48</v>
      </c>
      <c r="G33" s="65" t="s">
        <v>89</v>
      </c>
      <c r="H33" s="207">
        <v>27</v>
      </c>
      <c r="I33" s="68" t="s">
        <v>90</v>
      </c>
      <c r="J33" s="69">
        <f t="shared" si="0"/>
        <v>2700</v>
      </c>
      <c r="K33" s="68" t="str">
        <f t="shared" si="1"/>
        <v>PCS</v>
      </c>
      <c r="L33" s="67" t="s">
        <v>183</v>
      </c>
      <c r="M33" s="81"/>
    </row>
    <row r="34" spans="1:16" s="229" customFormat="1" ht="19" customHeight="1" thickBot="1">
      <c r="A34" s="59"/>
      <c r="B34" s="59"/>
      <c r="C34" s="262" t="s">
        <v>241</v>
      </c>
      <c r="D34" s="59" t="s">
        <v>188</v>
      </c>
      <c r="E34" s="64">
        <v>100</v>
      </c>
      <c r="F34" s="65" t="s">
        <v>48</v>
      </c>
      <c r="G34" s="65" t="s">
        <v>89</v>
      </c>
      <c r="H34" s="207">
        <v>14</v>
      </c>
      <c r="I34" s="68" t="s">
        <v>90</v>
      </c>
      <c r="J34" s="69">
        <f t="shared" si="0"/>
        <v>1400</v>
      </c>
      <c r="K34" s="68" t="str">
        <f t="shared" si="1"/>
        <v>PCS</v>
      </c>
      <c r="L34" s="67" t="s">
        <v>183</v>
      </c>
      <c r="M34" s="81"/>
    </row>
    <row r="35" spans="1:16" s="266" customFormat="1" ht="19" customHeight="1" thickBot="1">
      <c r="A35" s="262"/>
      <c r="B35" s="267"/>
      <c r="C35" s="262" t="s">
        <v>227</v>
      </c>
      <c r="D35" s="297" t="s">
        <v>259</v>
      </c>
      <c r="E35" s="64">
        <v>30</v>
      </c>
      <c r="F35" s="65" t="s">
        <v>23</v>
      </c>
      <c r="G35" s="65" t="s">
        <v>89</v>
      </c>
      <c r="H35" s="207">
        <v>106</v>
      </c>
      <c r="I35" s="68" t="s">
        <v>90</v>
      </c>
      <c r="J35" s="69">
        <f t="shared" ref="J35:J41" si="2">E35*H35</f>
        <v>3180</v>
      </c>
      <c r="K35" s="68" t="s">
        <v>23</v>
      </c>
      <c r="L35" s="67" t="s">
        <v>153</v>
      </c>
      <c r="M35" s="264"/>
      <c r="N35" s="265"/>
      <c r="O35" s="265"/>
      <c r="P35" s="265"/>
    </row>
    <row r="36" spans="1:16" s="229" customFormat="1" ht="20.149999999999999" customHeight="1" thickBot="1">
      <c r="A36" s="262"/>
      <c r="B36" s="263"/>
      <c r="C36" s="262" t="s">
        <v>227</v>
      </c>
      <c r="D36" s="297" t="s">
        <v>260</v>
      </c>
      <c r="E36" s="64">
        <v>30</v>
      </c>
      <c r="F36" s="65" t="s">
        <v>23</v>
      </c>
      <c r="G36" s="65" t="s">
        <v>89</v>
      </c>
      <c r="H36" s="207">
        <v>46</v>
      </c>
      <c r="I36" s="65" t="s">
        <v>90</v>
      </c>
      <c r="J36" s="66">
        <f t="shared" si="2"/>
        <v>1380</v>
      </c>
      <c r="K36" s="65" t="s">
        <v>23</v>
      </c>
      <c r="L36" s="67" t="s">
        <v>153</v>
      </c>
    </row>
    <row r="37" spans="1:16" s="229" customFormat="1" ht="20.149999999999999" customHeight="1" thickBot="1">
      <c r="A37" s="59"/>
      <c r="B37" s="263"/>
      <c r="C37" s="262" t="s">
        <v>227</v>
      </c>
      <c r="D37" s="297" t="s">
        <v>261</v>
      </c>
      <c r="E37" s="64">
        <v>200</v>
      </c>
      <c r="F37" s="65" t="s">
        <v>23</v>
      </c>
      <c r="G37" s="65" t="s">
        <v>89</v>
      </c>
      <c r="H37" s="207">
        <v>13</v>
      </c>
      <c r="I37" s="68" t="s">
        <v>90</v>
      </c>
      <c r="J37" s="69">
        <f t="shared" si="2"/>
        <v>2600</v>
      </c>
      <c r="K37" s="68" t="s">
        <v>23</v>
      </c>
      <c r="L37" s="67" t="s">
        <v>264</v>
      </c>
    </row>
    <row r="38" spans="1:16" s="229" customFormat="1" ht="20.149999999999999" customHeight="1" thickBot="1">
      <c r="A38" s="59"/>
      <c r="B38" s="263"/>
      <c r="C38" s="262" t="s">
        <v>227</v>
      </c>
      <c r="D38" s="297" t="s">
        <v>262</v>
      </c>
      <c r="E38" s="64">
        <v>100</v>
      </c>
      <c r="F38" s="65" t="s">
        <v>23</v>
      </c>
      <c r="G38" s="65" t="s">
        <v>89</v>
      </c>
      <c r="H38" s="207">
        <v>180</v>
      </c>
      <c r="I38" s="68" t="s">
        <v>90</v>
      </c>
      <c r="J38" s="69">
        <f t="shared" si="2"/>
        <v>18000</v>
      </c>
      <c r="K38" s="68" t="s">
        <v>23</v>
      </c>
      <c r="L38" s="67" t="s">
        <v>253</v>
      </c>
    </row>
    <row r="39" spans="1:16" s="229" customFormat="1" ht="20.149999999999999" customHeight="1" thickBot="1">
      <c r="A39" s="59"/>
      <c r="B39" s="263"/>
      <c r="C39" s="262" t="s">
        <v>227</v>
      </c>
      <c r="D39" s="297" t="s">
        <v>263</v>
      </c>
      <c r="E39" s="64">
        <v>18</v>
      </c>
      <c r="F39" s="65" t="s">
        <v>23</v>
      </c>
      <c r="G39" s="65" t="s">
        <v>89</v>
      </c>
      <c r="H39" s="207">
        <v>30</v>
      </c>
      <c r="I39" s="68" t="s">
        <v>90</v>
      </c>
      <c r="J39" s="69">
        <f t="shared" si="2"/>
        <v>540</v>
      </c>
      <c r="K39" s="68" t="s">
        <v>23</v>
      </c>
      <c r="L39" s="67" t="s">
        <v>265</v>
      </c>
    </row>
    <row r="40" spans="1:16" s="229" customFormat="1" ht="19" customHeight="1" thickBot="1">
      <c r="A40" s="59"/>
      <c r="B40" s="61"/>
      <c r="C40" s="262" t="s">
        <v>266</v>
      </c>
      <c r="D40" s="297" t="s">
        <v>110</v>
      </c>
      <c r="E40" s="64">
        <v>50</v>
      </c>
      <c r="F40" s="65" t="s">
        <v>128</v>
      </c>
      <c r="G40" s="65" t="s">
        <v>89</v>
      </c>
      <c r="H40" s="207">
        <v>120</v>
      </c>
      <c r="I40" s="68" t="s">
        <v>90</v>
      </c>
      <c r="J40" s="69">
        <f t="shared" si="2"/>
        <v>6000</v>
      </c>
      <c r="K40" s="68" t="s">
        <v>128</v>
      </c>
      <c r="L40" s="67" t="s">
        <v>278</v>
      </c>
      <c r="M40" s="81"/>
    </row>
    <row r="41" spans="1:16" s="229" customFormat="1" ht="19" customHeight="1" thickBot="1">
      <c r="A41" s="59"/>
      <c r="B41" s="59"/>
      <c r="C41" s="262" t="s">
        <v>266</v>
      </c>
      <c r="D41" s="59" t="s">
        <v>269</v>
      </c>
      <c r="E41" s="64">
        <v>12</v>
      </c>
      <c r="F41" s="65" t="s">
        <v>128</v>
      </c>
      <c r="G41" s="65" t="s">
        <v>89</v>
      </c>
      <c r="H41" s="207">
        <v>65</v>
      </c>
      <c r="I41" s="65" t="s">
        <v>90</v>
      </c>
      <c r="J41" s="66">
        <f t="shared" si="2"/>
        <v>780</v>
      </c>
      <c r="K41" s="65" t="s">
        <v>128</v>
      </c>
      <c r="L41" s="67" t="s">
        <v>278</v>
      </c>
      <c r="M41" s="81"/>
    </row>
    <row r="42" spans="1:16" s="229" customFormat="1" ht="19" customHeight="1" thickBot="1">
      <c r="A42" s="59"/>
      <c r="B42" s="371"/>
      <c r="C42" s="262" t="s">
        <v>266</v>
      </c>
      <c r="D42" s="59" t="s">
        <v>270</v>
      </c>
      <c r="E42" s="64">
        <v>60</v>
      </c>
      <c r="F42" s="65" t="s">
        <v>128</v>
      </c>
      <c r="G42" s="65" t="s">
        <v>89</v>
      </c>
      <c r="H42" s="207">
        <v>50</v>
      </c>
      <c r="I42" s="68" t="s">
        <v>90</v>
      </c>
      <c r="J42" s="69">
        <f t="shared" ref="J42:J50" si="3">E42*H42</f>
        <v>3000</v>
      </c>
      <c r="K42" s="68" t="s">
        <v>128</v>
      </c>
      <c r="L42" s="67" t="s">
        <v>278</v>
      </c>
      <c r="M42" s="81"/>
    </row>
    <row r="43" spans="1:16" s="229" customFormat="1" ht="19" customHeight="1" thickBot="1">
      <c r="A43" s="59"/>
      <c r="B43" s="59"/>
      <c r="C43" s="262" t="s">
        <v>266</v>
      </c>
      <c r="D43" s="297" t="s">
        <v>271</v>
      </c>
      <c r="E43" s="64">
        <v>60</v>
      </c>
      <c r="F43" s="65" t="s">
        <v>128</v>
      </c>
      <c r="G43" s="65" t="s">
        <v>89</v>
      </c>
      <c r="H43" s="207">
        <v>22</v>
      </c>
      <c r="I43" s="68" t="s">
        <v>90</v>
      </c>
      <c r="J43" s="69">
        <f t="shared" si="3"/>
        <v>1320</v>
      </c>
      <c r="K43" s="68" t="s">
        <v>128</v>
      </c>
      <c r="L43" s="67" t="s">
        <v>278</v>
      </c>
      <c r="M43" s="81"/>
    </row>
    <row r="44" spans="1:16" s="229" customFormat="1" ht="19" customHeight="1" thickBot="1">
      <c r="A44" s="59"/>
      <c r="B44" s="59"/>
      <c r="C44" s="262" t="s">
        <v>266</v>
      </c>
      <c r="D44" s="59" t="s">
        <v>272</v>
      </c>
      <c r="E44" s="64">
        <v>60</v>
      </c>
      <c r="F44" s="65" t="s">
        <v>128</v>
      </c>
      <c r="G44" s="65" t="s">
        <v>89</v>
      </c>
      <c r="H44" s="207">
        <v>39</v>
      </c>
      <c r="I44" s="68" t="s">
        <v>90</v>
      </c>
      <c r="J44" s="69">
        <f t="shared" si="3"/>
        <v>2340</v>
      </c>
      <c r="K44" s="68" t="s">
        <v>128</v>
      </c>
      <c r="L44" s="67" t="s">
        <v>278</v>
      </c>
      <c r="M44" s="81"/>
    </row>
    <row r="45" spans="1:16" s="229" customFormat="1" ht="19" customHeight="1" thickBot="1">
      <c r="A45" s="59"/>
      <c r="B45" s="59"/>
      <c r="C45" s="262" t="s">
        <v>266</v>
      </c>
      <c r="D45" s="59" t="s">
        <v>108</v>
      </c>
      <c r="E45" s="64">
        <v>60</v>
      </c>
      <c r="F45" s="65" t="s">
        <v>128</v>
      </c>
      <c r="G45" s="65" t="s">
        <v>89</v>
      </c>
      <c r="H45" s="207">
        <v>36</v>
      </c>
      <c r="I45" s="68" t="s">
        <v>90</v>
      </c>
      <c r="J45" s="69">
        <f t="shared" si="3"/>
        <v>2160</v>
      </c>
      <c r="K45" s="68" t="s">
        <v>128</v>
      </c>
      <c r="L45" s="67" t="s">
        <v>278</v>
      </c>
      <c r="M45" s="81"/>
    </row>
    <row r="46" spans="1:16" s="62" customFormat="1" ht="20.149999999999999" customHeight="1" thickBot="1">
      <c r="A46" s="59" t="s">
        <v>83</v>
      </c>
      <c r="B46" s="171" t="s">
        <v>84</v>
      </c>
      <c r="C46" s="59" t="s">
        <v>85</v>
      </c>
      <c r="D46" s="60" t="s">
        <v>86</v>
      </c>
      <c r="E46" s="454" t="s">
        <v>87</v>
      </c>
      <c r="F46" s="455"/>
      <c r="G46" s="455"/>
      <c r="H46" s="455"/>
      <c r="I46" s="455"/>
      <c r="J46" s="455"/>
      <c r="K46" s="456"/>
      <c r="L46" s="61" t="s">
        <v>88</v>
      </c>
      <c r="M46" s="233"/>
    </row>
    <row r="47" spans="1:16" s="229" customFormat="1" ht="20.149999999999999" customHeight="1" thickBot="1">
      <c r="A47" s="400" t="str">
        <f>A28</f>
        <v>40'HQ</v>
      </c>
      <c r="B47" s="371" t="str">
        <f>B28</f>
        <v>TSSU5161949</v>
      </c>
      <c r="C47" s="262" t="s">
        <v>266</v>
      </c>
      <c r="D47" s="297" t="s">
        <v>273</v>
      </c>
      <c r="E47" s="64">
        <v>6</v>
      </c>
      <c r="F47" s="65" t="s">
        <v>128</v>
      </c>
      <c r="G47" s="65" t="s">
        <v>89</v>
      </c>
      <c r="H47" s="207">
        <v>70</v>
      </c>
      <c r="I47" s="65" t="s">
        <v>90</v>
      </c>
      <c r="J47" s="66">
        <f t="shared" si="3"/>
        <v>420</v>
      </c>
      <c r="K47" s="65" t="s">
        <v>128</v>
      </c>
      <c r="L47" s="67" t="s">
        <v>278</v>
      </c>
    </row>
    <row r="48" spans="1:16" s="229" customFormat="1" ht="19" customHeight="1" thickBot="1">
      <c r="A48" s="262"/>
      <c r="B48" s="263"/>
      <c r="C48" s="262" t="s">
        <v>266</v>
      </c>
      <c r="D48" s="297" t="s">
        <v>274</v>
      </c>
      <c r="E48" s="64">
        <v>6</v>
      </c>
      <c r="F48" s="65" t="s">
        <v>128</v>
      </c>
      <c r="G48" s="65" t="s">
        <v>89</v>
      </c>
      <c r="H48" s="207">
        <v>30</v>
      </c>
      <c r="I48" s="65" t="s">
        <v>90</v>
      </c>
      <c r="J48" s="66">
        <f t="shared" si="3"/>
        <v>180</v>
      </c>
      <c r="K48" s="65" t="s">
        <v>128</v>
      </c>
      <c r="L48" s="67" t="s">
        <v>278</v>
      </c>
      <c r="M48" s="81"/>
    </row>
    <row r="49" spans="1:13" s="229" customFormat="1" ht="19" customHeight="1" thickBot="1">
      <c r="A49" s="262"/>
      <c r="B49" s="263"/>
      <c r="C49" s="262" t="s">
        <v>266</v>
      </c>
      <c r="D49" s="297" t="s">
        <v>275</v>
      </c>
      <c r="E49" s="64">
        <v>6</v>
      </c>
      <c r="F49" s="65" t="s">
        <v>128</v>
      </c>
      <c r="G49" s="65" t="s">
        <v>89</v>
      </c>
      <c r="H49" s="207">
        <v>150</v>
      </c>
      <c r="I49" s="65" t="s">
        <v>90</v>
      </c>
      <c r="J49" s="66">
        <f t="shared" si="3"/>
        <v>900</v>
      </c>
      <c r="K49" s="65" t="s">
        <v>128</v>
      </c>
      <c r="L49" s="67" t="s">
        <v>278</v>
      </c>
      <c r="M49" s="81"/>
    </row>
    <row r="50" spans="1:13" s="229" customFormat="1" ht="19" customHeight="1" thickBot="1">
      <c r="A50" s="262"/>
      <c r="B50" s="263"/>
      <c r="C50" s="262" t="s">
        <v>266</v>
      </c>
      <c r="D50" s="297" t="s">
        <v>276</v>
      </c>
      <c r="E50" s="237">
        <v>6</v>
      </c>
      <c r="F50" s="68" t="s">
        <v>128</v>
      </c>
      <c r="G50" s="68" t="s">
        <v>89</v>
      </c>
      <c r="H50" s="207">
        <v>65</v>
      </c>
      <c r="I50" s="68" t="s">
        <v>90</v>
      </c>
      <c r="J50" s="69">
        <f t="shared" si="3"/>
        <v>390</v>
      </c>
      <c r="K50" s="68" t="s">
        <v>128</v>
      </c>
      <c r="L50" s="67" t="s">
        <v>278</v>
      </c>
      <c r="M50" s="81"/>
    </row>
    <row r="51" spans="1:13" s="17" customFormat="1" ht="20.149999999999999" customHeight="1" thickTop="1" thickBot="1">
      <c r="A51" s="160"/>
      <c r="B51" s="173"/>
      <c r="C51" s="157" t="s">
        <v>306</v>
      </c>
      <c r="D51" s="158"/>
      <c r="E51" s="159"/>
      <c r="F51" s="150"/>
      <c r="G51" s="150"/>
      <c r="H51" s="426">
        <v>1</v>
      </c>
      <c r="I51" s="151" t="s">
        <v>50</v>
      </c>
      <c r="J51" s="152">
        <f>SUM(E52:E70)</f>
        <v>97</v>
      </c>
      <c r="K51" s="151" t="s">
        <v>48</v>
      </c>
      <c r="L51" s="153"/>
      <c r="M51" s="230"/>
    </row>
    <row r="52" spans="1:13" s="17" customFormat="1" ht="20.149999999999999" customHeight="1" thickBot="1">
      <c r="A52" s="63"/>
      <c r="B52" s="149"/>
      <c r="C52" s="59"/>
      <c r="D52" s="154" t="s">
        <v>111</v>
      </c>
      <c r="E52" s="155">
        <v>1</v>
      </c>
      <c r="F52" s="156" t="s">
        <v>48</v>
      </c>
      <c r="G52" s="65"/>
      <c r="H52" s="207"/>
      <c r="I52" s="68"/>
      <c r="J52" s="69"/>
      <c r="K52" s="68"/>
      <c r="L52" s="400" t="s">
        <v>103</v>
      </c>
      <c r="M52" s="230"/>
    </row>
    <row r="53" spans="1:13" s="17" customFormat="1" ht="20.149999999999999" customHeight="1" thickBot="1">
      <c r="A53" s="63"/>
      <c r="B53" s="149"/>
      <c r="C53" s="59"/>
      <c r="D53" s="154">
        <v>79003</v>
      </c>
      <c r="E53" s="155">
        <v>1</v>
      </c>
      <c r="F53" s="156" t="s">
        <v>48</v>
      </c>
      <c r="G53" s="65"/>
      <c r="H53" s="207"/>
      <c r="I53" s="68"/>
      <c r="J53" s="69"/>
      <c r="K53" s="68"/>
      <c r="L53" s="400" t="s">
        <v>103</v>
      </c>
      <c r="M53" s="230"/>
    </row>
    <row r="54" spans="1:13" s="17" customFormat="1" ht="20.149999999999999" customHeight="1" thickBot="1">
      <c r="A54" s="63"/>
      <c r="B54" s="149"/>
      <c r="C54" s="59"/>
      <c r="D54" s="154">
        <v>79004</v>
      </c>
      <c r="E54" s="155">
        <v>1</v>
      </c>
      <c r="F54" s="156" t="s">
        <v>48</v>
      </c>
      <c r="G54" s="65"/>
      <c r="H54" s="207"/>
      <c r="I54" s="68"/>
      <c r="J54" s="69"/>
      <c r="K54" s="68"/>
      <c r="L54" s="400" t="s">
        <v>103</v>
      </c>
      <c r="M54" s="230"/>
    </row>
    <row r="55" spans="1:13" s="17" customFormat="1" ht="20.149999999999999" customHeight="1" thickBot="1">
      <c r="A55" s="63"/>
      <c r="B55" s="149"/>
      <c r="C55" s="59"/>
      <c r="D55" s="154">
        <v>79003</v>
      </c>
      <c r="E55" s="155">
        <v>1</v>
      </c>
      <c r="F55" s="156" t="s">
        <v>48</v>
      </c>
      <c r="G55" s="65"/>
      <c r="H55" s="207"/>
      <c r="I55" s="68"/>
      <c r="J55" s="69"/>
      <c r="K55" s="68"/>
      <c r="L55" s="400" t="s">
        <v>103</v>
      </c>
      <c r="M55" s="230"/>
    </row>
    <row r="56" spans="1:13" s="17" customFormat="1" ht="20.149999999999999" customHeight="1" thickBot="1">
      <c r="A56" s="63"/>
      <c r="B56" s="149"/>
      <c r="C56" s="59"/>
      <c r="D56" s="154" t="s">
        <v>297</v>
      </c>
      <c r="E56" s="155">
        <v>7</v>
      </c>
      <c r="F56" s="156" t="s">
        <v>48</v>
      </c>
      <c r="G56" s="65"/>
      <c r="H56" s="207"/>
      <c r="I56" s="68"/>
      <c r="J56" s="69"/>
      <c r="K56" s="68"/>
      <c r="L56" s="400" t="s">
        <v>103</v>
      </c>
      <c r="M56" s="230"/>
    </row>
    <row r="57" spans="1:13" s="17" customFormat="1" ht="20.149999999999999" customHeight="1" thickBot="1">
      <c r="A57" s="63"/>
      <c r="B57" s="149"/>
      <c r="C57" s="59"/>
      <c r="D57" s="154" t="s">
        <v>297</v>
      </c>
      <c r="E57" s="155">
        <v>14</v>
      </c>
      <c r="F57" s="156" t="s">
        <v>48</v>
      </c>
      <c r="G57" s="65"/>
      <c r="H57" s="207"/>
      <c r="I57" s="68"/>
      <c r="J57" s="69"/>
      <c r="K57" s="68"/>
      <c r="L57" s="400" t="s">
        <v>302</v>
      </c>
      <c r="M57" s="230"/>
    </row>
    <row r="58" spans="1:13" s="17" customFormat="1" ht="20.149999999999999" customHeight="1" thickBot="1">
      <c r="A58" s="63"/>
      <c r="B58" s="149"/>
      <c r="C58" s="59"/>
      <c r="D58" s="154" t="s">
        <v>298</v>
      </c>
      <c r="E58" s="155">
        <v>12</v>
      </c>
      <c r="F58" s="156" t="s">
        <v>48</v>
      </c>
      <c r="G58" s="65"/>
      <c r="H58" s="207"/>
      <c r="I58" s="68"/>
      <c r="J58" s="69"/>
      <c r="K58" s="68"/>
      <c r="L58" s="400" t="s">
        <v>103</v>
      </c>
      <c r="M58" s="230"/>
    </row>
    <row r="59" spans="1:13" s="17" customFormat="1" ht="20.149999999999999" customHeight="1" thickBot="1">
      <c r="A59" s="63"/>
      <c r="B59" s="149"/>
      <c r="C59" s="59"/>
      <c r="D59" s="154" t="s">
        <v>298</v>
      </c>
      <c r="E59" s="155">
        <v>24</v>
      </c>
      <c r="F59" s="156" t="s">
        <v>48</v>
      </c>
      <c r="G59" s="65"/>
      <c r="H59" s="207"/>
      <c r="I59" s="68"/>
      <c r="J59" s="69"/>
      <c r="K59" s="68"/>
      <c r="L59" s="400" t="s">
        <v>302</v>
      </c>
      <c r="M59" s="230"/>
    </row>
    <row r="60" spans="1:13" s="17" customFormat="1" ht="20.149999999999999" customHeight="1" thickBot="1">
      <c r="A60" s="63"/>
      <c r="B60" s="149"/>
      <c r="C60" s="59"/>
      <c r="D60" s="154" t="s">
        <v>299</v>
      </c>
      <c r="E60" s="155">
        <v>4</v>
      </c>
      <c r="F60" s="156" t="s">
        <v>48</v>
      </c>
      <c r="G60" s="65"/>
      <c r="H60" s="207"/>
      <c r="I60" s="68"/>
      <c r="J60" s="69"/>
      <c r="K60" s="68"/>
      <c r="L60" s="400" t="s">
        <v>103</v>
      </c>
      <c r="M60" s="230"/>
    </row>
    <row r="61" spans="1:13" s="17" customFormat="1" ht="20.149999999999999" customHeight="1" thickBot="1">
      <c r="A61" s="63"/>
      <c r="B61" s="149"/>
      <c r="C61" s="59"/>
      <c r="D61" s="154" t="s">
        <v>299</v>
      </c>
      <c r="E61" s="155">
        <v>8</v>
      </c>
      <c r="F61" s="156" t="s">
        <v>48</v>
      </c>
      <c r="G61" s="65"/>
      <c r="H61" s="207"/>
      <c r="I61" s="68"/>
      <c r="J61" s="69"/>
      <c r="K61" s="68"/>
      <c r="L61" s="400" t="s">
        <v>302</v>
      </c>
      <c r="M61" s="230"/>
    </row>
    <row r="62" spans="1:13" s="17" customFormat="1" ht="20.149999999999999" customHeight="1" thickBot="1">
      <c r="A62" s="63"/>
      <c r="B62" s="149"/>
      <c r="C62" s="59"/>
      <c r="D62" s="154" t="s">
        <v>300</v>
      </c>
      <c r="E62" s="155">
        <v>1</v>
      </c>
      <c r="F62" s="156" t="s">
        <v>48</v>
      </c>
      <c r="G62" s="65"/>
      <c r="H62" s="207"/>
      <c r="I62" s="68"/>
      <c r="J62" s="69"/>
      <c r="K62" s="68"/>
      <c r="L62" s="400" t="s">
        <v>103</v>
      </c>
      <c r="M62" s="230"/>
    </row>
    <row r="63" spans="1:13" s="17" customFormat="1" ht="20.149999999999999" customHeight="1" thickBot="1">
      <c r="A63" s="63"/>
      <c r="B63" s="149"/>
      <c r="C63" s="59"/>
      <c r="D63" s="154" t="s">
        <v>300</v>
      </c>
      <c r="E63" s="155">
        <v>2</v>
      </c>
      <c r="F63" s="156" t="s">
        <v>48</v>
      </c>
      <c r="G63" s="65"/>
      <c r="H63" s="207"/>
      <c r="I63" s="68"/>
      <c r="J63" s="69"/>
      <c r="K63" s="68"/>
      <c r="L63" s="400" t="s">
        <v>302</v>
      </c>
      <c r="M63" s="230"/>
    </row>
    <row r="64" spans="1:13" s="17" customFormat="1" ht="20.149999999999999" customHeight="1" thickBot="1">
      <c r="A64" s="63"/>
      <c r="B64" s="149"/>
      <c r="C64" s="59"/>
      <c r="D64" s="154">
        <v>79003</v>
      </c>
      <c r="E64" s="155">
        <v>1</v>
      </c>
      <c r="F64" s="156" t="s">
        <v>48</v>
      </c>
      <c r="G64" s="65"/>
      <c r="H64" s="207"/>
      <c r="I64" s="68"/>
      <c r="J64" s="69"/>
      <c r="K64" s="68"/>
      <c r="L64" s="400" t="s">
        <v>103</v>
      </c>
      <c r="M64" s="230"/>
    </row>
    <row r="65" spans="1:16" s="17" customFormat="1" ht="20.149999999999999" customHeight="1" thickBot="1">
      <c r="A65" s="63"/>
      <c r="B65" s="149"/>
      <c r="C65" s="59"/>
      <c r="D65" s="154" t="s">
        <v>110</v>
      </c>
      <c r="E65" s="155">
        <v>2</v>
      </c>
      <c r="F65" s="156" t="s">
        <v>48</v>
      </c>
      <c r="G65" s="65"/>
      <c r="H65" s="207"/>
      <c r="I65" s="68"/>
      <c r="J65" s="69"/>
      <c r="K65" s="68"/>
      <c r="L65" s="400" t="s">
        <v>103</v>
      </c>
      <c r="M65" s="230"/>
    </row>
    <row r="66" spans="1:16" s="17" customFormat="1" ht="20.149999999999999" customHeight="1" thickBot="1">
      <c r="A66" s="63"/>
      <c r="B66" s="149"/>
      <c r="C66" s="59"/>
      <c r="D66" s="154" t="s">
        <v>110</v>
      </c>
      <c r="E66" s="155">
        <v>5</v>
      </c>
      <c r="F66" s="156" t="s">
        <v>48</v>
      </c>
      <c r="G66" s="65"/>
      <c r="H66" s="207"/>
      <c r="I66" s="68"/>
      <c r="J66" s="69"/>
      <c r="K66" s="68"/>
      <c r="L66" s="400" t="s">
        <v>112</v>
      </c>
      <c r="M66" s="230"/>
    </row>
    <row r="67" spans="1:16" s="17" customFormat="1" ht="20.149999999999999" customHeight="1" thickBot="1">
      <c r="A67" s="63"/>
      <c r="B67" s="149"/>
      <c r="C67" s="59"/>
      <c r="D67" s="154" t="s">
        <v>269</v>
      </c>
      <c r="E67" s="155">
        <v>1</v>
      </c>
      <c r="F67" s="156" t="s">
        <v>48</v>
      </c>
      <c r="G67" s="65"/>
      <c r="H67" s="207"/>
      <c r="I67" s="68"/>
      <c r="J67" s="69"/>
      <c r="K67" s="68"/>
      <c r="L67" s="400" t="s">
        <v>103</v>
      </c>
      <c r="M67" s="230"/>
    </row>
    <row r="68" spans="1:16" s="17" customFormat="1" ht="20.149999999999999" customHeight="1" thickBot="1">
      <c r="A68" s="63"/>
      <c r="B68" s="149"/>
      <c r="C68" s="59"/>
      <c r="D68" s="154" t="s">
        <v>269</v>
      </c>
      <c r="E68" s="155">
        <v>2</v>
      </c>
      <c r="F68" s="156" t="s">
        <v>48</v>
      </c>
      <c r="G68" s="65"/>
      <c r="H68" s="207"/>
      <c r="I68" s="68"/>
      <c r="J68" s="69"/>
      <c r="K68" s="68"/>
      <c r="L68" s="400" t="s">
        <v>112</v>
      </c>
      <c r="M68" s="230"/>
    </row>
    <row r="69" spans="1:16" s="17" customFormat="1" ht="20.149999999999999" customHeight="1" thickBot="1">
      <c r="A69" s="63"/>
      <c r="B69" s="149"/>
      <c r="C69" s="59"/>
      <c r="D69" s="154" t="s">
        <v>108</v>
      </c>
      <c r="E69" s="155">
        <v>6</v>
      </c>
      <c r="F69" s="156" t="s">
        <v>48</v>
      </c>
      <c r="G69" s="65"/>
      <c r="H69" s="207"/>
      <c r="I69" s="68"/>
      <c r="J69" s="69"/>
      <c r="K69" s="68"/>
      <c r="L69" s="400" t="s">
        <v>103</v>
      </c>
      <c r="M69" s="230"/>
    </row>
    <row r="70" spans="1:16" s="17" customFormat="1" ht="20.149999999999999" customHeight="1" thickBot="1">
      <c r="A70" s="63"/>
      <c r="B70" s="149"/>
      <c r="C70" s="59"/>
      <c r="D70" s="154" t="s">
        <v>275</v>
      </c>
      <c r="E70" s="155">
        <v>4</v>
      </c>
      <c r="F70" s="156" t="s">
        <v>48</v>
      </c>
      <c r="G70" s="65"/>
      <c r="H70" s="207"/>
      <c r="I70" s="68"/>
      <c r="J70" s="69"/>
      <c r="K70" s="68"/>
      <c r="L70" s="400" t="s">
        <v>103</v>
      </c>
      <c r="M70" s="230"/>
    </row>
    <row r="71" spans="1:16" s="229" customFormat="1" ht="20.149999999999999" customHeight="1" thickBot="1">
      <c r="A71" s="59" t="s">
        <v>119</v>
      </c>
      <c r="B71" s="263" t="s">
        <v>337</v>
      </c>
      <c r="C71" s="262" t="s">
        <v>266</v>
      </c>
      <c r="D71" s="59" t="s">
        <v>111</v>
      </c>
      <c r="E71" s="64">
        <v>60</v>
      </c>
      <c r="F71" s="65" t="s">
        <v>128</v>
      </c>
      <c r="G71" s="65" t="s">
        <v>89</v>
      </c>
      <c r="H71" s="207">
        <v>210</v>
      </c>
      <c r="I71" s="65" t="s">
        <v>90</v>
      </c>
      <c r="J71" s="66">
        <f>E71*H71</f>
        <v>12600</v>
      </c>
      <c r="K71" s="65" t="s">
        <v>128</v>
      </c>
      <c r="L71" s="67" t="s">
        <v>165</v>
      </c>
    </row>
    <row r="72" spans="1:16" s="80" customFormat="1" ht="19" customHeight="1" thickBot="1">
      <c r="A72" s="59"/>
      <c r="B72" s="61"/>
      <c r="C72" s="262" t="s">
        <v>266</v>
      </c>
      <c r="D72" s="59" t="s">
        <v>267</v>
      </c>
      <c r="E72" s="64">
        <v>50</v>
      </c>
      <c r="F72" s="65" t="s">
        <v>128</v>
      </c>
      <c r="G72" s="65" t="s">
        <v>89</v>
      </c>
      <c r="H72" s="207">
        <v>1100</v>
      </c>
      <c r="I72" s="68" t="s">
        <v>90</v>
      </c>
      <c r="J72" s="69">
        <f>E72*H72</f>
        <v>55000</v>
      </c>
      <c r="K72" s="68" t="s">
        <v>128</v>
      </c>
      <c r="L72" s="67" t="s">
        <v>165</v>
      </c>
      <c r="M72" s="81"/>
      <c r="N72" s="229"/>
      <c r="O72" s="229"/>
      <c r="P72" s="229"/>
    </row>
    <row r="73" spans="1:16" s="229" customFormat="1" ht="19" customHeight="1" thickBot="1">
      <c r="A73" s="59" t="s">
        <v>119</v>
      </c>
      <c r="B73" s="263" t="s">
        <v>325</v>
      </c>
      <c r="C73" s="262" t="s">
        <v>266</v>
      </c>
      <c r="D73" s="59" t="s">
        <v>109</v>
      </c>
      <c r="E73" s="64">
        <v>12</v>
      </c>
      <c r="F73" s="65" t="s">
        <v>128</v>
      </c>
      <c r="G73" s="65" t="s">
        <v>89</v>
      </c>
      <c r="H73" s="207">
        <v>1000</v>
      </c>
      <c r="I73" s="68" t="s">
        <v>90</v>
      </c>
      <c r="J73" s="69">
        <f>E73*H73</f>
        <v>12000</v>
      </c>
      <c r="K73" s="68" t="s">
        <v>128</v>
      </c>
      <c r="L73" s="67" t="s">
        <v>277</v>
      </c>
      <c r="M73" s="81"/>
    </row>
    <row r="74" spans="1:16" s="229" customFormat="1" ht="19" customHeight="1" thickBot="1">
      <c r="A74" s="59"/>
      <c r="B74" s="59"/>
      <c r="C74" s="262" t="s">
        <v>266</v>
      </c>
      <c r="D74" s="59" t="s">
        <v>268</v>
      </c>
      <c r="E74" s="64">
        <v>50</v>
      </c>
      <c r="F74" s="65" t="s">
        <v>128</v>
      </c>
      <c r="G74" s="65" t="s">
        <v>89</v>
      </c>
      <c r="H74" s="207">
        <v>150</v>
      </c>
      <c r="I74" s="68" t="s">
        <v>90</v>
      </c>
      <c r="J74" s="69">
        <f>E74*H74</f>
        <v>7500</v>
      </c>
      <c r="K74" s="68" t="s">
        <v>128</v>
      </c>
      <c r="L74" s="67" t="s">
        <v>277</v>
      </c>
      <c r="M74" s="81"/>
    </row>
    <row r="75" spans="1:16" s="17" customFormat="1" ht="20.149999999999999" customHeight="1">
      <c r="A75" s="70"/>
      <c r="B75" s="172"/>
      <c r="C75" s="71"/>
      <c r="D75" s="72"/>
      <c r="E75" s="73"/>
      <c r="F75" s="74"/>
      <c r="G75" s="74"/>
      <c r="H75" s="208">
        <f>SUM(H28:H74)</f>
        <v>3663</v>
      </c>
      <c r="I75" s="75"/>
      <c r="J75" s="76">
        <f>SUM(J28:J74)</f>
        <v>148387</v>
      </c>
      <c r="K75" s="77"/>
      <c r="L75" s="78"/>
      <c r="M75" s="230"/>
    </row>
    <row r="76" spans="1:16" s="17" customFormat="1" ht="20.149999999999999" customHeight="1">
      <c r="A76" s="215"/>
      <c r="B76" s="216"/>
      <c r="C76" s="217"/>
      <c r="D76" s="218"/>
      <c r="E76" s="219"/>
      <c r="F76" s="220"/>
      <c r="G76" s="220"/>
      <c r="H76" s="221"/>
      <c r="I76" s="222"/>
      <c r="J76" s="223"/>
      <c r="K76" s="224"/>
      <c r="L76" s="225"/>
      <c r="M76" s="230"/>
    </row>
    <row r="77" spans="1:16" s="17" customFormat="1" ht="20.149999999999999" customHeight="1">
      <c r="A77" s="215"/>
      <c r="B77" s="216"/>
      <c r="C77" s="217"/>
      <c r="D77" s="218"/>
      <c r="E77" s="219"/>
      <c r="F77" s="220"/>
      <c r="G77" s="220"/>
      <c r="H77" s="221"/>
      <c r="I77" s="222"/>
      <c r="J77" s="223"/>
      <c r="K77" s="224"/>
      <c r="L77" s="225"/>
      <c r="M77" s="230"/>
    </row>
    <row r="78" spans="1:16" s="17" customFormat="1" ht="20.149999999999999" customHeight="1">
      <c r="A78" s="215"/>
      <c r="B78" s="216"/>
      <c r="C78" s="217"/>
      <c r="D78" s="218"/>
      <c r="E78" s="219"/>
      <c r="F78" s="220"/>
      <c r="G78" s="220"/>
      <c r="H78" s="221"/>
      <c r="I78" s="222"/>
      <c r="J78" s="223"/>
      <c r="K78" s="224"/>
      <c r="L78" s="225"/>
      <c r="M78" s="230"/>
    </row>
    <row r="79" spans="1:16" s="17" customFormat="1" ht="20.149999999999999" customHeight="1">
      <c r="A79" s="215"/>
      <c r="B79" s="216"/>
      <c r="C79" s="217"/>
      <c r="D79" s="218"/>
      <c r="E79" s="219"/>
      <c r="F79" s="220"/>
      <c r="G79" s="220"/>
      <c r="H79" s="221"/>
      <c r="I79" s="222"/>
      <c r="J79" s="223"/>
      <c r="K79" s="224"/>
      <c r="L79" s="225"/>
      <c r="M79" s="230"/>
    </row>
    <row r="80" spans="1:16" s="17" customFormat="1" ht="20.149999999999999" customHeight="1">
      <c r="A80" s="215"/>
      <c r="B80" s="216"/>
      <c r="C80" s="217"/>
      <c r="D80" s="218"/>
      <c r="E80" s="219"/>
      <c r="F80" s="220"/>
      <c r="G80" s="220"/>
      <c r="H80" s="221"/>
      <c r="I80" s="222"/>
      <c r="J80" s="223"/>
      <c r="K80" s="224"/>
      <c r="L80" s="225"/>
      <c r="M80" s="230"/>
    </row>
    <row r="81" spans="1:13" s="17" customFormat="1" ht="20.149999999999999" customHeight="1">
      <c r="A81" s="215"/>
      <c r="B81" s="216"/>
      <c r="C81" s="217"/>
      <c r="D81" s="218"/>
      <c r="E81" s="219"/>
      <c r="F81" s="220"/>
      <c r="G81" s="220"/>
      <c r="H81" s="221"/>
      <c r="I81" s="222"/>
      <c r="J81" s="223"/>
      <c r="K81" s="224"/>
      <c r="L81" s="225"/>
      <c r="M81" s="230"/>
    </row>
    <row r="82" spans="1:13" s="17" customFormat="1" ht="20.149999999999999" customHeight="1">
      <c r="A82" s="215"/>
      <c r="B82" s="216"/>
      <c r="C82" s="217"/>
      <c r="D82" s="218"/>
      <c r="E82" s="219"/>
      <c r="F82" s="220"/>
      <c r="G82" s="220"/>
      <c r="H82" s="221"/>
      <c r="I82" s="222"/>
      <c r="J82" s="223"/>
      <c r="K82" s="224"/>
      <c r="L82" s="225"/>
      <c r="M82" s="230"/>
    </row>
    <row r="83" spans="1:13" s="17" customFormat="1" ht="20.149999999999999" customHeight="1">
      <c r="A83" s="215"/>
      <c r="B83" s="216"/>
      <c r="C83" s="217"/>
      <c r="D83" s="218"/>
      <c r="E83" s="219"/>
      <c r="F83" s="220"/>
      <c r="G83" s="220"/>
      <c r="H83" s="221"/>
      <c r="I83" s="222"/>
      <c r="J83" s="223"/>
      <c r="K83" s="224"/>
      <c r="L83" s="225"/>
      <c r="M83" s="230"/>
    </row>
    <row r="84" spans="1:13" s="17" customFormat="1" ht="20.149999999999999" customHeight="1">
      <c r="A84" s="215"/>
      <c r="B84" s="216"/>
      <c r="C84" s="217"/>
      <c r="D84" s="218"/>
      <c r="E84" s="219"/>
      <c r="F84" s="220"/>
      <c r="G84" s="220"/>
      <c r="H84" s="221"/>
      <c r="I84" s="222"/>
      <c r="J84" s="223"/>
      <c r="K84" s="224"/>
      <c r="L84" s="225"/>
      <c r="M84" s="230"/>
    </row>
    <row r="85" spans="1:13" s="17" customFormat="1" ht="20.149999999999999" customHeight="1">
      <c r="A85" s="215"/>
      <c r="B85" s="216"/>
      <c r="C85" s="217"/>
      <c r="D85" s="218"/>
      <c r="E85" s="219"/>
      <c r="F85" s="220"/>
      <c r="G85" s="220"/>
      <c r="H85" s="221"/>
      <c r="I85" s="222"/>
      <c r="J85" s="223"/>
      <c r="K85" s="224"/>
      <c r="L85" s="225"/>
      <c r="M85" s="230"/>
    </row>
    <row r="86" spans="1:13" s="17" customFormat="1" ht="20.149999999999999" customHeight="1">
      <c r="A86" s="215"/>
      <c r="B86" s="216"/>
      <c r="C86" s="217"/>
      <c r="D86" s="218"/>
      <c r="E86" s="219"/>
      <c r="F86" s="220"/>
      <c r="G86" s="220"/>
      <c r="H86" s="221"/>
      <c r="I86" s="222"/>
      <c r="J86" s="223"/>
      <c r="K86" s="224"/>
      <c r="L86" s="225"/>
      <c r="M86" s="230"/>
    </row>
    <row r="87" spans="1:13" s="17" customFormat="1" ht="20.149999999999999" customHeight="1">
      <c r="A87" s="215"/>
      <c r="B87" s="216"/>
      <c r="C87" s="217"/>
      <c r="D87" s="218"/>
      <c r="E87" s="219"/>
      <c r="F87" s="220"/>
      <c r="G87" s="220"/>
      <c r="H87" s="221"/>
      <c r="I87" s="222"/>
      <c r="J87" s="223"/>
      <c r="K87" s="224"/>
      <c r="L87" s="225"/>
      <c r="M87" s="230"/>
    </row>
    <row r="88" spans="1:13" s="17" customFormat="1" ht="20.149999999999999" customHeight="1">
      <c r="A88" s="215"/>
      <c r="B88" s="216"/>
      <c r="C88" s="217"/>
      <c r="D88" s="218"/>
      <c r="E88" s="219"/>
      <c r="F88" s="220"/>
      <c r="G88" s="220"/>
      <c r="H88" s="221"/>
      <c r="I88" s="222"/>
      <c r="J88" s="223"/>
      <c r="K88" s="224"/>
      <c r="L88" s="225"/>
      <c r="M88" s="230"/>
    </row>
    <row r="89" spans="1:13" s="17" customFormat="1" ht="20.149999999999999" customHeight="1">
      <c r="A89" s="215"/>
      <c r="B89" s="216"/>
      <c r="C89" s="217"/>
      <c r="D89" s="218"/>
      <c r="E89" s="219"/>
      <c r="F89" s="220"/>
      <c r="G89" s="220"/>
      <c r="H89" s="221"/>
      <c r="I89" s="222"/>
      <c r="J89" s="223"/>
      <c r="K89" s="224"/>
      <c r="L89" s="225"/>
      <c r="M89" s="230"/>
    </row>
    <row r="90" spans="1:13" s="17" customFormat="1" ht="20.149999999999999" customHeight="1">
      <c r="A90" s="215"/>
      <c r="B90" s="216"/>
      <c r="C90" s="217"/>
      <c r="D90" s="218"/>
      <c r="E90" s="219"/>
      <c r="F90" s="220"/>
      <c r="G90" s="220"/>
      <c r="H90" s="221"/>
      <c r="I90" s="222"/>
      <c r="J90" s="223"/>
      <c r="K90" s="224"/>
      <c r="L90" s="225"/>
      <c r="M90" s="230"/>
    </row>
    <row r="91" spans="1:13" s="17" customFormat="1" ht="20.149999999999999" customHeight="1">
      <c r="A91" s="215"/>
      <c r="B91" s="216"/>
      <c r="C91" s="217"/>
      <c r="D91" s="218"/>
      <c r="E91" s="219"/>
      <c r="F91" s="220"/>
      <c r="G91" s="220"/>
      <c r="H91" s="221"/>
      <c r="I91" s="222"/>
      <c r="J91" s="223"/>
      <c r="K91" s="224"/>
      <c r="L91" s="225"/>
      <c r="M91" s="230"/>
    </row>
    <row r="92" spans="1:13" s="17" customFormat="1" ht="20.149999999999999" customHeight="1">
      <c r="A92" s="215"/>
      <c r="B92" s="216"/>
      <c r="C92" s="217"/>
      <c r="D92" s="218"/>
      <c r="E92" s="219"/>
      <c r="F92" s="220"/>
      <c r="G92" s="220"/>
      <c r="H92" s="221"/>
      <c r="I92" s="222"/>
      <c r="J92" s="223"/>
      <c r="K92" s="224"/>
      <c r="L92" s="225"/>
      <c r="M92" s="230"/>
    </row>
    <row r="93" spans="1:13" s="17" customFormat="1" ht="20.149999999999999" customHeight="1">
      <c r="A93" s="215"/>
      <c r="B93" s="216"/>
      <c r="C93" s="217"/>
      <c r="D93" s="218"/>
      <c r="E93" s="219"/>
      <c r="F93" s="220"/>
      <c r="G93" s="220"/>
      <c r="H93" s="221"/>
      <c r="I93" s="222"/>
      <c r="J93" s="223"/>
      <c r="K93" s="224"/>
      <c r="L93" s="225"/>
      <c r="M93" s="230"/>
    </row>
    <row r="94" spans="1:13" s="17" customFormat="1" ht="20.149999999999999" customHeight="1">
      <c r="A94" s="215"/>
      <c r="B94" s="216"/>
      <c r="C94" s="217"/>
      <c r="D94" s="218"/>
      <c r="E94" s="219"/>
      <c r="F94" s="220"/>
      <c r="G94" s="220"/>
      <c r="H94" s="221"/>
      <c r="I94" s="222"/>
      <c r="J94" s="223"/>
      <c r="K94" s="224"/>
      <c r="L94" s="225"/>
      <c r="M94" s="230"/>
    </row>
    <row r="95" spans="1:13" s="17" customFormat="1" ht="20.149999999999999" customHeight="1">
      <c r="A95" s="215"/>
      <c r="B95" s="216"/>
      <c r="C95" s="217"/>
      <c r="D95" s="218"/>
      <c r="E95" s="219"/>
      <c r="F95" s="220"/>
      <c r="G95" s="220"/>
      <c r="H95" s="221"/>
      <c r="I95" s="222"/>
      <c r="J95" s="223"/>
      <c r="K95" s="224"/>
      <c r="L95" s="225"/>
      <c r="M95" s="230"/>
    </row>
    <row r="96" spans="1:13" s="17" customFormat="1" ht="20.149999999999999" customHeight="1">
      <c r="A96" s="215"/>
      <c r="B96" s="216"/>
      <c r="C96" s="217"/>
      <c r="D96" s="218"/>
      <c r="E96" s="219"/>
      <c r="F96" s="220"/>
      <c r="G96" s="220"/>
      <c r="H96" s="221"/>
      <c r="I96" s="222"/>
      <c r="J96" s="223"/>
      <c r="K96" s="224"/>
      <c r="L96" s="225"/>
      <c r="M96" s="230"/>
    </row>
    <row r="97" spans="1:13" s="17" customFormat="1" ht="19.5" customHeight="1" thickBot="1">
      <c r="A97" s="215"/>
      <c r="B97" s="216"/>
      <c r="C97" s="217"/>
      <c r="D97" s="218"/>
      <c r="E97" s="219"/>
      <c r="F97" s="220"/>
      <c r="G97" s="220"/>
      <c r="H97" s="221"/>
      <c r="I97" s="222"/>
      <c r="J97" s="223"/>
      <c r="K97" s="224"/>
      <c r="L97" s="225"/>
      <c r="M97" s="230"/>
    </row>
    <row r="98" spans="1:13" s="62" customFormat="1" ht="20.149999999999999" customHeight="1" thickBot="1">
      <c r="A98" s="59" t="s">
        <v>83</v>
      </c>
      <c r="B98" s="171" t="s">
        <v>84</v>
      </c>
      <c r="C98" s="59" t="s">
        <v>85</v>
      </c>
      <c r="D98" s="60" t="s">
        <v>86</v>
      </c>
      <c r="E98" s="454" t="s">
        <v>87</v>
      </c>
      <c r="F98" s="455"/>
      <c r="G98" s="455"/>
      <c r="H98" s="455"/>
      <c r="I98" s="455"/>
      <c r="J98" s="455"/>
      <c r="K98" s="456"/>
      <c r="L98" s="61" t="s">
        <v>88</v>
      </c>
      <c r="M98" s="233"/>
    </row>
    <row r="99" spans="1:13" s="17" customFormat="1" ht="20.149999999999999" customHeight="1">
      <c r="A99" s="215"/>
      <c r="B99" s="216"/>
      <c r="C99" s="217"/>
      <c r="D99" s="218"/>
      <c r="E99" s="219"/>
      <c r="F99" s="220"/>
      <c r="G99" s="220"/>
      <c r="H99" s="221"/>
      <c r="I99" s="222"/>
      <c r="J99" s="223"/>
      <c r="K99" s="224"/>
      <c r="L99" s="225"/>
      <c r="M99" s="230"/>
    </row>
    <row r="100" spans="1:13" s="17" customFormat="1" ht="20.149999999999999" customHeight="1">
      <c r="A100" s="215"/>
      <c r="B100" s="216"/>
      <c r="C100" s="217"/>
      <c r="D100" s="218"/>
      <c r="E100" s="219"/>
      <c r="F100" s="220"/>
      <c r="G100" s="220"/>
      <c r="H100" s="221"/>
      <c r="I100" s="222"/>
      <c r="J100" s="223"/>
      <c r="K100" s="224"/>
      <c r="L100" s="225"/>
      <c r="M100" s="230"/>
    </row>
    <row r="101" spans="1:13" s="17" customFormat="1" ht="20.149999999999999" customHeight="1">
      <c r="A101" s="215"/>
      <c r="B101" s="216"/>
      <c r="C101" s="217"/>
      <c r="D101" s="218"/>
      <c r="E101" s="219"/>
      <c r="F101" s="220"/>
      <c r="G101" s="220"/>
      <c r="H101" s="221"/>
      <c r="I101" s="222"/>
      <c r="J101" s="223"/>
      <c r="K101" s="224"/>
      <c r="L101" s="225"/>
      <c r="M101" s="230"/>
    </row>
    <row r="102" spans="1:13" s="17" customFormat="1" ht="20.149999999999999" customHeight="1">
      <c r="A102" s="215"/>
      <c r="B102" s="216"/>
      <c r="C102" s="217"/>
      <c r="D102" s="218"/>
      <c r="E102" s="219"/>
      <c r="F102" s="220"/>
      <c r="G102" s="220"/>
      <c r="H102" s="221"/>
      <c r="I102" s="222"/>
      <c r="J102" s="223"/>
      <c r="K102" s="224"/>
      <c r="L102" s="225"/>
      <c r="M102" s="230"/>
    </row>
    <row r="103" spans="1:13" s="17" customFormat="1" ht="20.149999999999999" customHeight="1">
      <c r="A103" s="215"/>
      <c r="B103" s="216"/>
      <c r="C103" s="217"/>
      <c r="D103" s="218"/>
      <c r="E103" s="219"/>
      <c r="F103" s="220"/>
      <c r="G103" s="220"/>
      <c r="H103" s="221"/>
      <c r="I103" s="222"/>
      <c r="J103" s="223"/>
      <c r="K103" s="224"/>
      <c r="L103" s="225"/>
      <c r="M103" s="230"/>
    </row>
    <row r="104" spans="1:13" s="17" customFormat="1" ht="20.149999999999999" customHeight="1">
      <c r="A104" s="215"/>
      <c r="B104" s="216"/>
      <c r="C104" s="217"/>
      <c r="D104" s="218"/>
      <c r="E104" s="219"/>
      <c r="F104" s="220"/>
      <c r="G104" s="220"/>
      <c r="H104" s="221"/>
      <c r="I104" s="222"/>
      <c r="J104" s="223"/>
      <c r="K104" s="224"/>
      <c r="L104" s="225"/>
      <c r="M104" s="230"/>
    </row>
    <row r="105" spans="1:13" s="17" customFormat="1" ht="20.149999999999999" customHeight="1">
      <c r="A105" s="215"/>
      <c r="B105" s="216"/>
      <c r="C105" s="217"/>
      <c r="D105" s="218"/>
      <c r="E105" s="219"/>
      <c r="F105" s="220"/>
      <c r="G105" s="220"/>
      <c r="H105" s="221"/>
      <c r="I105" s="222"/>
      <c r="J105" s="223"/>
      <c r="K105" s="224"/>
      <c r="L105" s="225"/>
      <c r="M105" s="230"/>
    </row>
    <row r="106" spans="1:13" s="17" customFormat="1" ht="20.149999999999999" customHeight="1">
      <c r="A106" s="215"/>
      <c r="B106" s="216"/>
      <c r="C106" s="217"/>
      <c r="D106" s="218"/>
      <c r="E106" s="219"/>
      <c r="F106" s="220"/>
      <c r="G106" s="220"/>
      <c r="H106" s="221"/>
      <c r="I106" s="222"/>
      <c r="J106" s="223"/>
      <c r="K106" s="224"/>
      <c r="L106" s="225"/>
      <c r="M106" s="230"/>
    </row>
    <row r="107" spans="1:13" s="17" customFormat="1" ht="20.149999999999999" customHeight="1">
      <c r="A107" s="215"/>
      <c r="B107" s="216"/>
      <c r="C107" s="217"/>
      <c r="D107" s="218"/>
      <c r="E107" s="219"/>
      <c r="F107" s="220"/>
      <c r="G107" s="220"/>
      <c r="H107" s="221"/>
      <c r="I107" s="222"/>
      <c r="J107" s="223"/>
      <c r="K107" s="224"/>
      <c r="L107" s="225"/>
      <c r="M107" s="230"/>
    </row>
    <row r="108" spans="1:13" s="17" customFormat="1" ht="20.149999999999999" customHeight="1">
      <c r="A108" s="215"/>
      <c r="B108" s="216"/>
      <c r="C108" s="217"/>
      <c r="D108" s="218"/>
      <c r="E108" s="219"/>
      <c r="F108" s="220"/>
      <c r="G108" s="220"/>
      <c r="H108" s="221"/>
      <c r="I108" s="222"/>
      <c r="J108" s="223"/>
      <c r="K108" s="224"/>
      <c r="L108" s="225"/>
      <c r="M108" s="230"/>
    </row>
    <row r="109" spans="1:13" s="17" customFormat="1" ht="20.149999999999999" customHeight="1">
      <c r="A109" s="215"/>
      <c r="B109" s="216"/>
      <c r="C109" s="217"/>
      <c r="D109" s="218"/>
      <c r="E109" s="219"/>
      <c r="F109" s="220"/>
      <c r="G109" s="220"/>
      <c r="H109" s="221"/>
      <c r="I109" s="222"/>
      <c r="J109" s="223"/>
      <c r="K109" s="224"/>
      <c r="L109" s="225"/>
      <c r="M109" s="230"/>
    </row>
    <row r="110" spans="1:13" s="17" customFormat="1" ht="20.149999999999999" customHeight="1">
      <c r="A110" s="215"/>
      <c r="B110" s="216"/>
      <c r="C110" s="217"/>
      <c r="D110" s="218"/>
      <c r="E110" s="219"/>
      <c r="F110" s="220"/>
      <c r="G110" s="220"/>
      <c r="H110" s="221"/>
      <c r="I110" s="222"/>
      <c r="J110" s="223"/>
      <c r="K110" s="224"/>
      <c r="L110" s="225"/>
      <c r="M110" s="230"/>
    </row>
    <row r="111" spans="1:13" s="17" customFormat="1" ht="20.149999999999999" customHeight="1">
      <c r="A111" s="215"/>
      <c r="B111" s="216"/>
      <c r="C111" s="217"/>
      <c r="D111" s="218"/>
      <c r="E111" s="219"/>
      <c r="F111" s="220"/>
      <c r="G111" s="220"/>
      <c r="H111" s="221"/>
      <c r="I111" s="222"/>
      <c r="J111" s="223"/>
      <c r="K111" s="224"/>
      <c r="L111" s="225"/>
      <c r="M111" s="230"/>
    </row>
    <row r="112" spans="1:13" s="17" customFormat="1" ht="20.149999999999999" customHeight="1">
      <c r="A112" s="215"/>
      <c r="B112" s="216"/>
      <c r="C112" s="217"/>
      <c r="D112" s="218"/>
      <c r="E112" s="219"/>
      <c r="F112" s="220"/>
      <c r="G112" s="220"/>
      <c r="H112" s="221"/>
      <c r="I112" s="222"/>
      <c r="J112" s="223"/>
      <c r="K112" s="224"/>
      <c r="L112" s="225"/>
      <c r="M112" s="230"/>
    </row>
    <row r="113" spans="1:13" s="17" customFormat="1" ht="20.149999999999999" customHeight="1">
      <c r="A113" s="215"/>
      <c r="B113" s="216"/>
      <c r="C113" s="217"/>
      <c r="D113" s="218"/>
      <c r="E113" s="219"/>
      <c r="F113" s="220"/>
      <c r="G113" s="220"/>
      <c r="H113" s="221"/>
      <c r="I113" s="222"/>
      <c r="J113" s="223"/>
      <c r="K113" s="224"/>
      <c r="L113" s="225"/>
      <c r="M113" s="230"/>
    </row>
    <row r="114" spans="1:13" s="17" customFormat="1" ht="20.149999999999999" customHeight="1">
      <c r="A114" s="215"/>
      <c r="B114" s="216"/>
      <c r="C114" s="217"/>
      <c r="D114" s="218"/>
      <c r="E114" s="219"/>
      <c r="F114" s="220"/>
      <c r="G114" s="220"/>
      <c r="H114" s="221"/>
      <c r="I114" s="222"/>
      <c r="J114" s="223"/>
      <c r="K114" s="224"/>
      <c r="L114" s="225"/>
      <c r="M114" s="230"/>
    </row>
    <row r="115" spans="1:13" s="17" customFormat="1" ht="20.149999999999999" customHeight="1">
      <c r="A115" s="215"/>
      <c r="B115" s="216"/>
      <c r="C115" s="217"/>
      <c r="D115" s="218"/>
      <c r="E115" s="219"/>
      <c r="F115" s="220"/>
      <c r="G115" s="220"/>
      <c r="H115" s="221"/>
      <c r="I115" s="222"/>
      <c r="J115" s="223"/>
      <c r="K115" s="224"/>
      <c r="L115" s="225"/>
      <c r="M115" s="230"/>
    </row>
    <row r="116" spans="1:13" s="17" customFormat="1" ht="20.149999999999999" customHeight="1">
      <c r="A116" s="215"/>
      <c r="B116" s="216"/>
      <c r="C116" s="217"/>
      <c r="D116" s="218"/>
      <c r="E116" s="219"/>
      <c r="F116" s="220"/>
      <c r="G116" s="220"/>
      <c r="H116" s="221"/>
      <c r="I116" s="222"/>
      <c r="J116" s="223"/>
      <c r="K116" s="224"/>
      <c r="L116" s="225"/>
      <c r="M116" s="230"/>
    </row>
    <row r="117" spans="1:13" s="17" customFormat="1" ht="20.149999999999999" customHeight="1">
      <c r="A117" s="215"/>
      <c r="B117" s="216"/>
      <c r="C117" s="217"/>
      <c r="D117" s="218"/>
      <c r="E117" s="219"/>
      <c r="F117" s="220"/>
      <c r="G117" s="220"/>
      <c r="H117" s="221"/>
      <c r="I117" s="222"/>
      <c r="J117" s="223"/>
      <c r="K117" s="224"/>
      <c r="L117" s="225"/>
      <c r="M117" s="230"/>
    </row>
    <row r="118" spans="1:13" s="17" customFormat="1" ht="20.149999999999999" customHeight="1">
      <c r="A118" s="215"/>
      <c r="B118" s="216"/>
      <c r="C118" s="217"/>
      <c r="D118" s="218"/>
      <c r="E118" s="219"/>
      <c r="F118" s="220"/>
      <c r="G118" s="220"/>
      <c r="H118" s="221"/>
      <c r="I118" s="222"/>
      <c r="J118" s="223"/>
      <c r="K118" s="224"/>
      <c r="L118" s="225"/>
      <c r="M118" s="230"/>
    </row>
    <row r="119" spans="1:13" s="17" customFormat="1" ht="20.149999999999999" customHeight="1">
      <c r="A119" s="215"/>
      <c r="B119" s="216"/>
      <c r="C119" s="217"/>
      <c r="D119" s="218"/>
      <c r="E119" s="219"/>
      <c r="F119" s="220"/>
      <c r="G119" s="220"/>
      <c r="H119" s="221"/>
      <c r="I119" s="222"/>
      <c r="J119" s="223"/>
      <c r="K119" s="224"/>
      <c r="L119" s="225"/>
      <c r="M119" s="230"/>
    </row>
    <row r="120" spans="1:13" s="17" customFormat="1" ht="20.149999999999999" customHeight="1">
      <c r="A120" s="215"/>
      <c r="B120" s="216"/>
      <c r="C120" s="217"/>
      <c r="D120" s="218"/>
      <c r="E120" s="219"/>
      <c r="F120" s="220"/>
      <c r="G120" s="220"/>
      <c r="H120" s="221"/>
      <c r="I120" s="222"/>
      <c r="J120" s="223"/>
      <c r="K120" s="224"/>
      <c r="L120" s="225"/>
      <c r="M120" s="230"/>
    </row>
    <row r="121" spans="1:13" s="17" customFormat="1" ht="20.149999999999999" customHeight="1">
      <c r="A121" s="215"/>
      <c r="B121" s="216"/>
      <c r="C121" s="217"/>
      <c r="D121" s="218"/>
      <c r="E121" s="219"/>
      <c r="F121" s="220"/>
      <c r="G121" s="220"/>
      <c r="H121" s="221"/>
      <c r="I121" s="222"/>
      <c r="J121" s="223"/>
      <c r="K121" s="224"/>
      <c r="L121" s="225"/>
      <c r="M121" s="230"/>
    </row>
    <row r="122" spans="1:13" s="17" customFormat="1" ht="20.149999999999999" customHeight="1">
      <c r="A122" s="215"/>
      <c r="B122" s="216"/>
      <c r="C122" s="217"/>
      <c r="D122" s="218"/>
      <c r="E122" s="219"/>
      <c r="F122" s="220"/>
      <c r="G122" s="220"/>
      <c r="H122" s="221"/>
      <c r="I122" s="222"/>
      <c r="J122" s="223"/>
      <c r="K122" s="224"/>
      <c r="L122" s="225"/>
      <c r="M122" s="230"/>
    </row>
    <row r="123" spans="1:13" s="17" customFormat="1" ht="20.149999999999999" customHeight="1">
      <c r="A123" s="215"/>
      <c r="B123" s="216"/>
      <c r="C123" s="217"/>
      <c r="D123" s="218"/>
      <c r="E123" s="219"/>
      <c r="F123" s="220"/>
      <c r="G123" s="220"/>
      <c r="H123" s="221"/>
      <c r="I123" s="222"/>
      <c r="J123" s="223"/>
      <c r="K123" s="224"/>
      <c r="L123" s="225"/>
      <c r="M123" s="230"/>
    </row>
    <row r="124" spans="1:13" s="17" customFormat="1" ht="20.149999999999999" customHeight="1">
      <c r="A124" s="215"/>
      <c r="B124" s="216"/>
      <c r="C124" s="217"/>
      <c r="D124" s="218"/>
      <c r="E124" s="219"/>
      <c r="F124" s="220"/>
      <c r="G124" s="220"/>
      <c r="H124" s="221"/>
      <c r="I124" s="222"/>
      <c r="J124" s="223"/>
      <c r="K124" s="224"/>
      <c r="L124" s="225"/>
      <c r="M124" s="230"/>
    </row>
    <row r="125" spans="1:13" s="17" customFormat="1" ht="20.149999999999999" customHeight="1">
      <c r="A125" s="215"/>
      <c r="B125" s="216"/>
      <c r="C125" s="217"/>
      <c r="D125" s="218"/>
      <c r="E125" s="219"/>
      <c r="F125" s="220"/>
      <c r="G125" s="220"/>
      <c r="H125" s="221"/>
      <c r="I125" s="222"/>
      <c r="J125" s="223"/>
      <c r="K125" s="224"/>
      <c r="L125" s="225"/>
      <c r="M125" s="230"/>
    </row>
    <row r="126" spans="1:13" s="17" customFormat="1" ht="20.149999999999999" customHeight="1">
      <c r="A126" s="215"/>
      <c r="B126" s="216"/>
      <c r="C126" s="217"/>
      <c r="D126" s="218"/>
      <c r="E126" s="219"/>
      <c r="F126" s="220"/>
      <c r="G126" s="220"/>
      <c r="H126" s="221"/>
      <c r="I126" s="222"/>
      <c r="J126" s="223"/>
      <c r="K126" s="224"/>
      <c r="L126" s="225"/>
      <c r="M126" s="230"/>
    </row>
    <row r="127" spans="1:13" s="17" customFormat="1" ht="20.149999999999999" customHeight="1">
      <c r="A127" s="215"/>
      <c r="B127" s="216"/>
      <c r="C127" s="217"/>
      <c r="D127" s="218"/>
      <c r="E127" s="219"/>
      <c r="F127" s="220"/>
      <c r="G127" s="220"/>
      <c r="H127" s="221"/>
      <c r="I127" s="222"/>
      <c r="J127" s="223"/>
      <c r="K127" s="224"/>
      <c r="L127" s="225"/>
      <c r="M127" s="230"/>
    </row>
    <row r="128" spans="1:13" s="17" customFormat="1" ht="20.149999999999999" customHeight="1">
      <c r="A128" s="215"/>
      <c r="B128" s="216"/>
      <c r="C128" s="217"/>
      <c r="D128" s="218"/>
      <c r="E128" s="219"/>
      <c r="F128" s="220"/>
      <c r="G128" s="220"/>
      <c r="H128" s="221"/>
      <c r="I128" s="222"/>
      <c r="J128" s="223"/>
      <c r="K128" s="224"/>
      <c r="L128" s="225"/>
      <c r="M128" s="230"/>
    </row>
    <row r="129" spans="1:13" s="17" customFormat="1" ht="20.149999999999999" customHeight="1">
      <c r="A129" s="215"/>
      <c r="B129" s="216"/>
      <c r="C129" s="217"/>
      <c r="D129" s="218"/>
      <c r="E129" s="219"/>
      <c r="F129" s="220"/>
      <c r="G129" s="220"/>
      <c r="H129" s="221"/>
      <c r="I129" s="222"/>
      <c r="J129" s="223"/>
      <c r="K129" s="224"/>
      <c r="L129" s="225"/>
      <c r="M129" s="230"/>
    </row>
    <row r="130" spans="1:13" s="17" customFormat="1" ht="20.149999999999999" customHeight="1">
      <c r="A130" s="215"/>
      <c r="B130" s="216"/>
      <c r="C130" s="217"/>
      <c r="D130" s="218"/>
      <c r="E130" s="219"/>
      <c r="F130" s="220"/>
      <c r="G130" s="220"/>
      <c r="H130" s="221"/>
      <c r="I130" s="222"/>
      <c r="J130" s="223"/>
      <c r="K130" s="224"/>
      <c r="L130" s="225"/>
      <c r="M130" s="230"/>
    </row>
    <row r="131" spans="1:13" s="17" customFormat="1" ht="20.149999999999999" customHeight="1">
      <c r="A131" s="215"/>
      <c r="B131" s="216"/>
      <c r="C131" s="217"/>
      <c r="D131" s="218"/>
      <c r="E131" s="219"/>
      <c r="F131" s="220"/>
      <c r="G131" s="220"/>
      <c r="H131" s="221"/>
      <c r="I131" s="222"/>
      <c r="J131" s="223"/>
      <c r="K131" s="224"/>
      <c r="L131" s="225"/>
      <c r="M131" s="230"/>
    </row>
    <row r="132" spans="1:13" s="17" customFormat="1" ht="20.149999999999999" customHeight="1">
      <c r="A132" s="215"/>
      <c r="B132" s="216"/>
      <c r="C132" s="217"/>
      <c r="D132" s="218"/>
      <c r="E132" s="219"/>
      <c r="F132" s="220"/>
      <c r="G132" s="220"/>
      <c r="H132" s="221"/>
      <c r="I132" s="222"/>
      <c r="J132" s="223"/>
      <c r="K132" s="224"/>
      <c r="L132" s="225"/>
      <c r="M132" s="230"/>
    </row>
    <row r="133" spans="1:13" s="17" customFormat="1" ht="20.149999999999999" customHeight="1">
      <c r="A133" s="215"/>
      <c r="B133" s="216"/>
      <c r="C133" s="217"/>
      <c r="D133" s="218"/>
      <c r="E133" s="219"/>
      <c r="F133" s="220"/>
      <c r="G133" s="220"/>
      <c r="H133" s="221"/>
      <c r="I133" s="222"/>
      <c r="J133" s="223"/>
      <c r="K133" s="224"/>
      <c r="L133" s="225"/>
      <c r="M133" s="230"/>
    </row>
    <row r="134" spans="1:13" s="17" customFormat="1" ht="20.149999999999999" customHeight="1">
      <c r="A134" s="215"/>
      <c r="B134" s="216"/>
      <c r="C134" s="217"/>
      <c r="D134" s="218"/>
      <c r="E134" s="219"/>
      <c r="F134" s="220"/>
      <c r="G134" s="220"/>
      <c r="H134" s="221"/>
      <c r="I134" s="222"/>
      <c r="J134" s="223"/>
      <c r="K134" s="224"/>
      <c r="L134" s="225"/>
      <c r="M134" s="230"/>
    </row>
    <row r="135" spans="1:13" s="17" customFormat="1" ht="20.149999999999999" customHeight="1">
      <c r="A135" s="215"/>
      <c r="B135" s="216"/>
      <c r="C135" s="217"/>
      <c r="D135" s="218"/>
      <c r="E135" s="219"/>
      <c r="F135" s="220"/>
      <c r="G135" s="220"/>
      <c r="H135" s="221"/>
      <c r="I135" s="222"/>
      <c r="J135" s="223"/>
      <c r="K135" s="224"/>
      <c r="L135" s="225"/>
      <c r="M135" s="230"/>
    </row>
    <row r="136" spans="1:13" s="17" customFormat="1" ht="20.149999999999999" customHeight="1">
      <c r="A136" s="215"/>
      <c r="B136" s="216"/>
      <c r="C136" s="217"/>
      <c r="D136" s="218"/>
      <c r="E136" s="219"/>
      <c r="F136" s="220"/>
      <c r="G136" s="220"/>
      <c r="H136" s="221"/>
      <c r="I136" s="222"/>
      <c r="J136" s="223"/>
      <c r="K136" s="224"/>
      <c r="L136" s="225"/>
      <c r="M136" s="230"/>
    </row>
    <row r="137" spans="1:13" s="17" customFormat="1" ht="20.149999999999999" customHeight="1">
      <c r="A137" s="215"/>
      <c r="B137" s="216"/>
      <c r="C137" s="217"/>
      <c r="D137" s="218"/>
      <c r="E137" s="219"/>
      <c r="F137" s="220"/>
      <c r="G137" s="220"/>
      <c r="H137" s="221"/>
      <c r="I137" s="222"/>
      <c r="J137" s="223"/>
      <c r="K137" s="224"/>
      <c r="L137" s="225"/>
      <c r="M137" s="230"/>
    </row>
    <row r="138" spans="1:13" s="17" customFormat="1" ht="20.149999999999999" customHeight="1">
      <c r="A138" s="215"/>
      <c r="B138" s="216"/>
      <c r="C138" s="217"/>
      <c r="D138" s="218"/>
      <c r="E138" s="219"/>
      <c r="F138" s="220"/>
      <c r="G138" s="220"/>
      <c r="H138" s="221"/>
      <c r="I138" s="222"/>
      <c r="J138" s="223"/>
      <c r="K138" s="224"/>
      <c r="L138" s="225"/>
      <c r="M138" s="230"/>
    </row>
    <row r="139" spans="1:13" s="17" customFormat="1" ht="20.149999999999999" customHeight="1">
      <c r="A139" s="215"/>
      <c r="B139" s="216"/>
      <c r="C139" s="217"/>
      <c r="D139" s="218"/>
      <c r="E139" s="219"/>
      <c r="F139" s="220"/>
      <c r="G139" s="220"/>
      <c r="H139" s="221"/>
      <c r="I139" s="222"/>
      <c r="J139" s="223"/>
      <c r="K139" s="224"/>
      <c r="L139" s="225"/>
      <c r="M139" s="230"/>
    </row>
    <row r="140" spans="1:13" s="17" customFormat="1" ht="20.149999999999999" customHeight="1">
      <c r="A140" s="215"/>
      <c r="B140" s="216"/>
      <c r="C140" s="217"/>
      <c r="D140" s="218"/>
      <c r="E140" s="219"/>
      <c r="F140" s="220"/>
      <c r="G140" s="220"/>
      <c r="H140" s="221"/>
      <c r="I140" s="222"/>
      <c r="J140" s="223"/>
      <c r="K140" s="224"/>
      <c r="L140" s="225"/>
      <c r="M140" s="230"/>
    </row>
  </sheetData>
  <mergeCells count="5">
    <mergeCell ref="F4:G4"/>
    <mergeCell ref="F5:G5"/>
    <mergeCell ref="E27:K27"/>
    <mergeCell ref="E98:K98"/>
    <mergeCell ref="E46:K46"/>
  </mergeCells>
  <phoneticPr fontId="11" type="noConversion"/>
  <printOptions horizontalCentered="1"/>
  <pageMargins left="7.874015748031496E-2" right="7.874015748031496E-2" top="0.39370078740157483" bottom="0.15748031496062992" header="0.31496062992125984" footer="0.15748031496062992"/>
  <pageSetup paperSize="9" scale="90" orientation="portrait" horizontalDpi="300" verticalDpi="180" r:id="rId1"/>
  <headerFooter>
    <oddFooter>&amp;CPage&amp;Pof&amp;N</oddFooter>
  </headerFooter>
  <rowBreaks count="1" manualBreakCount="1">
    <brk id="45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K95"/>
  <sheetViews>
    <sheetView showGridLines="0" topLeftCell="A25" zoomScaleNormal="100" workbookViewId="0">
      <selection activeCell="C97" sqref="C97"/>
    </sheetView>
  </sheetViews>
  <sheetFormatPr defaultColWidth="9" defaultRowHeight="17.149999999999999" customHeight="1"/>
  <cols>
    <col min="1" max="1" width="5.33203125" style="329" customWidth="1"/>
    <col min="2" max="2" width="14.25" style="329" customWidth="1"/>
    <col min="3" max="3" width="40.08203125" style="329" customWidth="1"/>
    <col min="4" max="4" width="11.75" style="312" customWidth="1"/>
    <col min="5" max="5" width="10.58203125" style="312" customWidth="1"/>
    <col min="6" max="6" width="11" style="312" customWidth="1"/>
    <col min="7" max="7" width="20" style="365" customWidth="1"/>
    <col min="8" max="8" width="17.25" style="312" customWidth="1"/>
    <col min="9" max="9" width="23.33203125" style="312" customWidth="1"/>
    <col min="10" max="16384" width="9" style="312"/>
  </cols>
  <sheetData>
    <row r="1" spans="1:8" ht="17.149999999999999" customHeight="1">
      <c r="A1" s="308"/>
      <c r="B1" s="308"/>
      <c r="C1" s="308"/>
      <c r="D1" s="309"/>
      <c r="E1" s="310"/>
      <c r="F1" s="310"/>
      <c r="G1" s="311"/>
      <c r="H1" s="309"/>
    </row>
    <row r="2" spans="1:8" ht="17.149999999999999" customHeight="1">
      <c r="A2" s="313">
        <v>1</v>
      </c>
      <c r="B2" s="308"/>
      <c r="C2" s="308"/>
      <c r="D2" s="309"/>
      <c r="G2" s="314"/>
      <c r="H2" s="309"/>
    </row>
    <row r="3" spans="1:8" ht="17.149999999999999" customHeight="1">
      <c r="A3" s="308" t="s">
        <v>51</v>
      </c>
      <c r="B3" s="308"/>
      <c r="C3" s="308"/>
      <c r="D3" s="309"/>
      <c r="E3" s="457" t="s">
        <v>203</v>
      </c>
      <c r="F3" s="457"/>
      <c r="G3" s="457"/>
      <c r="H3" s="309"/>
    </row>
    <row r="4" spans="1:8" ht="17.149999999999999" customHeight="1">
      <c r="A4" s="308" t="s">
        <v>204</v>
      </c>
      <c r="B4" s="308"/>
      <c r="C4" s="308"/>
      <c r="D4" s="309"/>
      <c r="E4" s="457"/>
      <c r="F4" s="457"/>
      <c r="G4" s="457"/>
      <c r="H4" s="309"/>
    </row>
    <row r="5" spans="1:8" ht="17.149999999999999" customHeight="1">
      <c r="A5" s="308" t="s">
        <v>205</v>
      </c>
      <c r="B5" s="308"/>
      <c r="C5" s="308"/>
      <c r="D5" s="309"/>
      <c r="E5" s="457"/>
      <c r="F5" s="457"/>
      <c r="G5" s="457"/>
      <c r="H5" s="309"/>
    </row>
    <row r="6" spans="1:8" ht="17.149999999999999" customHeight="1">
      <c r="A6" s="316"/>
      <c r="B6" s="308"/>
      <c r="C6" s="308"/>
      <c r="D6" s="309"/>
      <c r="E6" s="317"/>
      <c r="F6" s="317"/>
      <c r="G6" s="318"/>
      <c r="H6" s="309"/>
    </row>
    <row r="7" spans="1:8" ht="17.149999999999999" customHeight="1">
      <c r="A7" s="316"/>
      <c r="B7" s="308"/>
      <c r="C7" s="308"/>
      <c r="D7" s="309"/>
      <c r="E7" s="317"/>
      <c r="F7" s="317"/>
      <c r="G7" s="318"/>
      <c r="H7" s="309"/>
    </row>
    <row r="8" spans="1:8" ht="17.149999999999999" customHeight="1">
      <c r="A8" s="319">
        <v>2</v>
      </c>
      <c r="B8" s="308"/>
      <c r="C8" s="308"/>
      <c r="D8" s="309"/>
      <c r="E8" s="317"/>
      <c r="F8" s="317"/>
      <c r="G8" s="318"/>
      <c r="H8" s="309"/>
    </row>
    <row r="9" spans="1:8" ht="17.149999999999999" customHeight="1">
      <c r="A9" s="308" t="s">
        <v>18</v>
      </c>
      <c r="B9" s="308"/>
      <c r="C9" s="308"/>
      <c r="D9" s="309"/>
      <c r="E9" s="458"/>
      <c r="F9" s="458"/>
      <c r="G9" s="458"/>
      <c r="H9" s="309"/>
    </row>
    <row r="10" spans="1:8" ht="17.149999999999999" customHeight="1">
      <c r="A10" s="308" t="s">
        <v>206</v>
      </c>
      <c r="B10" s="308"/>
      <c r="C10" s="308"/>
      <c r="D10" s="309"/>
      <c r="E10" s="458"/>
      <c r="F10" s="458"/>
      <c r="G10" s="458"/>
      <c r="H10" s="309"/>
    </row>
    <row r="11" spans="1:8" ht="17.149999999999999" customHeight="1">
      <c r="A11" s="308" t="s">
        <v>207</v>
      </c>
      <c r="B11" s="308"/>
      <c r="C11" s="308"/>
      <c r="D11" s="309"/>
      <c r="E11" s="458"/>
      <c r="F11" s="458"/>
      <c r="G11" s="458"/>
      <c r="H11" s="309"/>
    </row>
    <row r="12" spans="1:8" ht="17.149999999999999" customHeight="1">
      <c r="A12" s="308" t="s">
        <v>208</v>
      </c>
      <c r="B12" s="308"/>
      <c r="C12" s="308"/>
      <c r="D12" s="309"/>
      <c r="E12" s="458"/>
      <c r="F12" s="458"/>
      <c r="G12" s="458"/>
      <c r="H12" s="309"/>
    </row>
    <row r="13" spans="1:8" ht="17.149999999999999" customHeight="1">
      <c r="A13" s="308" t="s">
        <v>209</v>
      </c>
      <c r="B13" s="308"/>
      <c r="C13" s="308"/>
      <c r="D13" s="309"/>
      <c r="E13" s="309"/>
      <c r="F13" s="309"/>
      <c r="G13" s="315"/>
      <c r="H13" s="309"/>
    </row>
    <row r="14" spans="1:8" ht="17.149999999999999" customHeight="1">
      <c r="A14" s="308"/>
      <c r="B14" s="308"/>
      <c r="C14" s="308"/>
      <c r="D14" s="309"/>
      <c r="E14" s="309"/>
      <c r="F14" s="309"/>
      <c r="G14" s="315"/>
      <c r="H14" s="309"/>
    </row>
    <row r="15" spans="1:8" ht="17.149999999999999" customHeight="1">
      <c r="A15" s="308"/>
      <c r="B15" s="308"/>
      <c r="C15" s="308"/>
      <c r="D15" s="309"/>
      <c r="E15" s="309"/>
      <c r="F15" s="309"/>
      <c r="G15" s="315"/>
      <c r="H15" s="309"/>
    </row>
    <row r="16" spans="1:8" ht="17.149999999999999" customHeight="1">
      <c r="A16" s="313">
        <v>3</v>
      </c>
      <c r="B16" s="308"/>
      <c r="C16" s="308"/>
      <c r="D16" s="309"/>
      <c r="E16" s="309"/>
      <c r="F16" s="309"/>
      <c r="G16" s="315"/>
      <c r="H16" s="309"/>
    </row>
    <row r="17" spans="1:9" ht="17.149999999999999" customHeight="1">
      <c r="A17" s="308" t="s">
        <v>51</v>
      </c>
      <c r="B17" s="320"/>
      <c r="C17" s="320"/>
      <c r="D17" s="321"/>
      <c r="E17" s="309"/>
      <c r="F17" s="309"/>
      <c r="G17" s="315"/>
      <c r="H17" s="314"/>
    </row>
    <row r="18" spans="1:9" ht="17.149999999999999" customHeight="1">
      <c r="A18" s="308" t="s">
        <v>204</v>
      </c>
      <c r="B18" s="322"/>
      <c r="C18" s="322"/>
      <c r="D18" s="322"/>
      <c r="E18" s="322"/>
      <c r="F18" s="322"/>
      <c r="G18" s="323"/>
      <c r="H18" s="314"/>
    </row>
    <row r="19" spans="1:9" ht="17.149999999999999" customHeight="1">
      <c r="A19" s="308" t="s">
        <v>205</v>
      </c>
      <c r="B19" s="324"/>
      <c r="C19" s="324"/>
      <c r="D19" s="322"/>
      <c r="E19" s="322"/>
      <c r="F19" s="322"/>
      <c r="G19" s="323"/>
      <c r="H19" s="314"/>
    </row>
    <row r="20" spans="1:9" ht="17.149999999999999" customHeight="1">
      <c r="A20" s="325"/>
      <c r="B20" s="324"/>
      <c r="C20" s="324"/>
      <c r="D20" s="322"/>
      <c r="E20" s="322"/>
      <c r="F20" s="322"/>
      <c r="G20" s="323"/>
      <c r="H20" s="314"/>
    </row>
    <row r="21" spans="1:9" ht="17.149999999999999" customHeight="1">
      <c r="A21" s="325"/>
      <c r="B21" s="324"/>
      <c r="C21" s="324"/>
      <c r="D21" s="322"/>
      <c r="E21" s="322"/>
      <c r="F21" s="322"/>
      <c r="G21" s="323"/>
      <c r="H21" s="314"/>
    </row>
    <row r="22" spans="1:9" ht="17.149999999999999" customHeight="1">
      <c r="A22" s="326" t="s">
        <v>121</v>
      </c>
      <c r="B22" s="324"/>
      <c r="C22" s="324"/>
      <c r="D22" s="322"/>
      <c r="E22" s="314"/>
      <c r="F22" s="314"/>
      <c r="G22" s="323"/>
      <c r="H22" s="314"/>
    </row>
    <row r="23" spans="1:9" s="329" customFormat="1" ht="17.149999999999999" customHeight="1">
      <c r="A23" s="327"/>
      <c r="B23" s="368" t="str">
        <f>INVOICE!B14</f>
        <v>MAY.10, 2022</v>
      </c>
      <c r="C23" s="328"/>
      <c r="E23" s="330"/>
      <c r="F23" s="330"/>
      <c r="G23" s="331"/>
      <c r="H23" s="330"/>
    </row>
    <row r="24" spans="1:9" s="329" customFormat="1" ht="17.149999999999999" customHeight="1">
      <c r="A24" s="327"/>
      <c r="B24" s="332"/>
      <c r="C24" s="332"/>
      <c r="G24" s="333"/>
    </row>
    <row r="25" spans="1:9" s="329" customFormat="1" ht="17.149999999999999" customHeight="1">
      <c r="A25" s="327"/>
      <c r="B25" s="366" t="str">
        <f>INVOICE!F14</f>
        <v>TS YOKOHAMA  V.22013N</v>
      </c>
      <c r="C25" s="334"/>
      <c r="D25" s="335"/>
      <c r="E25" s="336" t="s">
        <v>228</v>
      </c>
      <c r="F25" s="373"/>
      <c r="G25" s="331"/>
      <c r="H25" s="330"/>
    </row>
    <row r="26" spans="1:9" s="329" customFormat="1" ht="17.149999999999999" customHeight="1">
      <c r="A26" s="327"/>
      <c r="B26" s="330"/>
      <c r="C26" s="330"/>
      <c r="E26" s="329" t="s">
        <v>210</v>
      </c>
      <c r="H26" s="330"/>
    </row>
    <row r="27" spans="1:9" s="329" customFormat="1" ht="17.149999999999999" customHeight="1">
      <c r="A27" s="327"/>
      <c r="B27" s="367" t="str">
        <f>INVOICE!B15</f>
        <v>SHEKOU, CHINA</v>
      </c>
      <c r="C27" s="330"/>
      <c r="E27" s="330" t="s">
        <v>211</v>
      </c>
      <c r="F27" s="337" t="s">
        <v>212</v>
      </c>
      <c r="G27" s="331"/>
      <c r="H27" s="330"/>
    </row>
    <row r="28" spans="1:9" s="329" customFormat="1" ht="17.149999999999999" customHeight="1">
      <c r="A28" s="327"/>
      <c r="B28" s="330"/>
      <c r="C28" s="330"/>
      <c r="D28" s="335"/>
      <c r="E28" s="330"/>
      <c r="F28" s="330"/>
      <c r="G28" s="331"/>
      <c r="H28" s="330"/>
    </row>
    <row r="29" spans="1:9" s="329" customFormat="1" ht="17.149999999999999" customHeight="1">
      <c r="A29" s="327"/>
      <c r="B29" s="367" t="str">
        <f>INVOICE!F15</f>
        <v>TOKYO, JAPAN</v>
      </c>
      <c r="C29" s="330"/>
      <c r="E29" s="330"/>
      <c r="F29" s="330"/>
      <c r="G29" s="331"/>
      <c r="H29" s="330"/>
    </row>
    <row r="30" spans="1:9" s="329" customFormat="1" ht="17.149999999999999" customHeight="1">
      <c r="A30" s="327"/>
      <c r="B30" s="330"/>
      <c r="C30" s="330"/>
      <c r="D30" s="330"/>
      <c r="E30" s="330"/>
      <c r="F30" s="330"/>
      <c r="G30" s="331"/>
      <c r="H30" s="330"/>
    </row>
    <row r="31" spans="1:9" s="329" customFormat="1" ht="17.149999999999999" customHeight="1">
      <c r="A31" s="338"/>
      <c r="B31" s="330"/>
      <c r="C31" s="330"/>
      <c r="D31" s="330"/>
      <c r="E31" s="330"/>
      <c r="F31" s="330"/>
      <c r="G31" s="331"/>
      <c r="H31" s="330"/>
      <c r="I31" s="391" t="s">
        <v>244</v>
      </c>
    </row>
    <row r="32" spans="1:9" s="339" customFormat="1" ht="28.5" customHeight="1">
      <c r="A32" s="374" t="s">
        <v>229</v>
      </c>
      <c r="B32" s="374" t="s">
        <v>230</v>
      </c>
      <c r="C32" s="374" t="s">
        <v>231</v>
      </c>
      <c r="D32" s="374" t="s">
        <v>232</v>
      </c>
      <c r="E32" s="374" t="s">
        <v>233</v>
      </c>
      <c r="F32" s="374" t="s">
        <v>234</v>
      </c>
      <c r="G32" s="374" t="s">
        <v>235</v>
      </c>
      <c r="H32" s="374" t="s">
        <v>236</v>
      </c>
      <c r="I32" s="391" t="s">
        <v>245</v>
      </c>
    </row>
    <row r="33" spans="1:9" s="329" customFormat="1" ht="17.149999999999999" customHeight="1">
      <c r="A33" s="308"/>
      <c r="B33" s="308"/>
      <c r="C33" s="308"/>
      <c r="E33" s="308"/>
      <c r="F33" s="308"/>
      <c r="G33" s="340"/>
      <c r="H33" s="308"/>
      <c r="I33" s="391" t="s">
        <v>246</v>
      </c>
    </row>
    <row r="34" spans="1:9" s="334" customFormat="1" ht="17.149999999999999" customHeight="1">
      <c r="A34" s="375">
        <v>1</v>
      </c>
      <c r="B34" s="4" t="s">
        <v>20</v>
      </c>
      <c r="C34" s="390" t="str">
        <f>[1]INVOICE!C19</f>
        <v>STATIONERY</v>
      </c>
      <c r="D34" s="377">
        <v>3926.1</v>
      </c>
      <c r="E34" s="378" t="s">
        <v>242</v>
      </c>
      <c r="F34" s="378" t="s">
        <v>243</v>
      </c>
      <c r="G34" s="389">
        <f>PACKING!L162</f>
        <v>50033.924800000001</v>
      </c>
      <c r="H34" s="387" t="str">
        <f>INVOICE!B6</f>
        <v>DG-220504-PLUS</v>
      </c>
      <c r="I34" s="391" t="s">
        <v>247</v>
      </c>
    </row>
    <row r="35" spans="1:9" s="334" customFormat="1" ht="17.149999999999999" customHeight="1">
      <c r="A35" s="375"/>
      <c r="B35" s="4" t="s">
        <v>21</v>
      </c>
      <c r="C35" s="376"/>
      <c r="D35" s="379"/>
      <c r="E35" s="378"/>
      <c r="F35" s="378"/>
      <c r="G35" s="386"/>
      <c r="H35" s="388" t="str">
        <f>INVOICE!J6</f>
        <v>MAY.10, 2022</v>
      </c>
      <c r="I35" s="391" t="s">
        <v>248</v>
      </c>
    </row>
    <row r="36" spans="1:9" s="329" customFormat="1" ht="17.149999999999999" customHeight="1">
      <c r="A36" s="333"/>
      <c r="B36" s="343"/>
      <c r="E36" s="344"/>
      <c r="F36" s="344"/>
      <c r="G36" s="345"/>
      <c r="H36" s="346"/>
      <c r="I36" s="391" t="s">
        <v>249</v>
      </c>
    </row>
    <row r="37" spans="1:9" s="329" customFormat="1" ht="17.149999999999999" customHeight="1">
      <c r="A37" s="333"/>
      <c r="C37" s="405" t="s">
        <v>320</v>
      </c>
      <c r="D37" s="406"/>
      <c r="E37" s="344"/>
      <c r="F37" s="344"/>
      <c r="G37" s="345"/>
      <c r="H37" s="346"/>
      <c r="I37" s="391" t="s">
        <v>250</v>
      </c>
    </row>
    <row r="38" spans="1:9" s="329" customFormat="1" ht="17.149999999999999" customHeight="1">
      <c r="A38" s="333"/>
      <c r="C38" s="405" t="s">
        <v>321</v>
      </c>
      <c r="D38" s="406"/>
      <c r="E38" s="344"/>
      <c r="F38" s="344"/>
      <c r="G38" s="345"/>
      <c r="H38" s="346"/>
      <c r="I38" s="391" t="s">
        <v>251</v>
      </c>
    </row>
    <row r="39" spans="1:9" s="329" customFormat="1" ht="17.149999999999999" customHeight="1">
      <c r="A39" s="333"/>
      <c r="B39" s="308"/>
      <c r="C39" s="405" t="s">
        <v>213</v>
      </c>
      <c r="D39" s="406"/>
      <c r="E39" s="341"/>
      <c r="F39" s="341"/>
      <c r="G39" s="342"/>
      <c r="H39" s="308"/>
    </row>
    <row r="40" spans="1:9" s="329" customFormat="1" ht="17.149999999999999" customHeight="1"/>
    <row r="41" spans="1:9" s="329" customFormat="1" ht="17.149999999999999" customHeight="1"/>
    <row r="42" spans="1:9" s="329" customFormat="1" ht="17.149999999999999" customHeight="1"/>
    <row r="43" spans="1:9" s="329" customFormat="1" ht="17.149999999999999" customHeight="1"/>
    <row r="44" spans="1:9" s="329" customFormat="1" ht="17.149999999999999" customHeight="1"/>
    <row r="45" spans="1:9" s="329" customFormat="1" ht="17.149999999999999" customHeight="1"/>
    <row r="46" spans="1:9" s="329" customFormat="1" ht="17.149999999999999" customHeight="1"/>
    <row r="47" spans="1:9" s="329" customFormat="1" ht="17.149999999999999" customHeight="1"/>
    <row r="48" spans="1:9" s="329" customFormat="1" ht="17.149999999999999" customHeight="1"/>
    <row r="49" spans="1:8" s="329" customFormat="1" ht="17.149999999999999" customHeight="1">
      <c r="A49" s="313" t="s">
        <v>214</v>
      </c>
    </row>
    <row r="50" spans="1:8" s="329" customFormat="1" ht="17.149999999999999" customHeight="1">
      <c r="A50" s="329" t="s">
        <v>343</v>
      </c>
    </row>
    <row r="51" spans="1:8" s="329" customFormat="1" ht="17.149999999999999" customHeight="1">
      <c r="A51" s="329" t="s">
        <v>344</v>
      </c>
    </row>
    <row r="52" spans="1:8" s="329" customFormat="1" ht="17.149999999999999" customHeight="1">
      <c r="E52" s="313" t="s">
        <v>215</v>
      </c>
    </row>
    <row r="53" spans="1:8" s="329" customFormat="1" ht="17.149999999999999" customHeight="1">
      <c r="A53" s="313" t="s">
        <v>216</v>
      </c>
      <c r="B53" s="347"/>
      <c r="E53" s="344"/>
      <c r="F53" s="344"/>
      <c r="G53" s="348"/>
      <c r="H53" s="330"/>
    </row>
    <row r="54" spans="1:8" s="329" customFormat="1" ht="17.149999999999999" customHeight="1">
      <c r="B54" s="347"/>
      <c r="E54" s="349"/>
      <c r="F54" s="349"/>
      <c r="G54" s="350"/>
      <c r="H54" s="330"/>
    </row>
    <row r="55" spans="1:8" s="329" customFormat="1" ht="17.149999999999999" customHeight="1">
      <c r="B55" s="351"/>
      <c r="D55" s="335"/>
      <c r="E55" s="344"/>
      <c r="F55" s="344"/>
      <c r="G55" s="348"/>
      <c r="H55" s="330"/>
    </row>
    <row r="56" spans="1:8" s="329" customFormat="1" ht="17.149999999999999" customHeight="1">
      <c r="B56" s="351"/>
      <c r="D56" s="335"/>
      <c r="E56" s="344"/>
      <c r="F56" s="344"/>
      <c r="G56" s="348"/>
      <c r="H56" s="330"/>
    </row>
    <row r="57" spans="1:8" s="329" customFormat="1" ht="17.149999999999999" customHeight="1">
      <c r="A57" s="338"/>
      <c r="B57" s="330"/>
      <c r="C57" s="330"/>
      <c r="D57" s="330"/>
      <c r="E57" s="330"/>
      <c r="F57" s="330"/>
      <c r="G57" s="331"/>
      <c r="H57" s="330"/>
    </row>
    <row r="58" spans="1:8" s="329" customFormat="1" ht="17.149999999999999" customHeight="1">
      <c r="A58" s="327"/>
      <c r="B58" s="330"/>
      <c r="C58" s="330"/>
      <c r="D58" s="330"/>
      <c r="E58" s="330"/>
      <c r="F58" s="330"/>
      <c r="G58" s="327"/>
      <c r="H58" s="330"/>
    </row>
    <row r="59" spans="1:8" s="329" customFormat="1" ht="17.149999999999999" customHeight="1">
      <c r="A59" s="313">
        <v>17</v>
      </c>
      <c r="B59" s="330" t="s">
        <v>217</v>
      </c>
      <c r="D59" s="330" t="s">
        <v>220</v>
      </c>
      <c r="E59" s="308"/>
      <c r="G59" s="330" t="s">
        <v>219</v>
      </c>
      <c r="H59" s="308"/>
    </row>
    <row r="60" spans="1:8" ht="17.149999999999999" customHeight="1">
      <c r="B60" s="352"/>
      <c r="C60" s="330"/>
      <c r="E60" s="354"/>
      <c r="F60" s="354"/>
      <c r="G60" s="355"/>
      <c r="H60" s="314"/>
    </row>
    <row r="61" spans="1:8" ht="17.149999999999999" customHeight="1">
      <c r="B61" s="352"/>
      <c r="C61" s="330"/>
      <c r="D61" s="353"/>
      <c r="E61" s="354"/>
      <c r="F61" s="354"/>
      <c r="G61" s="355"/>
      <c r="H61" s="314"/>
    </row>
    <row r="62" spans="1:8" ht="17.149999999999999" customHeight="1">
      <c r="B62" s="352"/>
      <c r="C62" s="330"/>
      <c r="D62" s="353"/>
      <c r="E62" s="354"/>
      <c r="F62" s="354"/>
      <c r="G62" s="355"/>
      <c r="H62" s="314"/>
    </row>
    <row r="63" spans="1:8" ht="17.149999999999999" customHeight="1">
      <c r="B63" s="330"/>
      <c r="C63" s="330"/>
      <c r="D63" s="353"/>
      <c r="E63" s="356"/>
      <c r="F63" s="356"/>
      <c r="G63" s="357"/>
      <c r="H63" s="314"/>
    </row>
    <row r="64" spans="1:8" ht="17.149999999999999" customHeight="1">
      <c r="B64" s="338"/>
      <c r="C64" s="330"/>
      <c r="D64" s="353"/>
      <c r="E64" s="354"/>
      <c r="F64" s="354"/>
      <c r="G64" s="355"/>
      <c r="H64" s="314"/>
    </row>
    <row r="65" spans="1:8" ht="17.149999999999999" customHeight="1">
      <c r="A65" s="327"/>
      <c r="B65" s="347"/>
      <c r="C65" s="330"/>
      <c r="D65" s="309"/>
      <c r="E65" s="354"/>
      <c r="F65" s="354"/>
      <c r="G65" s="355"/>
      <c r="H65" s="314"/>
    </row>
    <row r="66" spans="1:8" ht="17.149999999999999" customHeight="1">
      <c r="A66" s="327"/>
      <c r="B66" s="347"/>
      <c r="C66" s="330"/>
      <c r="D66" s="309"/>
      <c r="E66" s="354"/>
      <c r="F66" s="354"/>
      <c r="G66" s="355"/>
      <c r="H66" s="314"/>
    </row>
    <row r="70" spans="1:8" ht="17.149999999999999" customHeight="1">
      <c r="A70" s="340"/>
      <c r="B70" s="308"/>
      <c r="C70" s="308"/>
      <c r="D70" s="309"/>
      <c r="E70" s="358"/>
      <c r="F70" s="358"/>
      <c r="G70" s="318"/>
      <c r="H70" s="359"/>
    </row>
    <row r="71" spans="1:8" ht="17.149999999999999" customHeight="1">
      <c r="A71" s="308"/>
      <c r="B71" s="308"/>
      <c r="C71" s="308"/>
      <c r="D71" s="309"/>
      <c r="E71" s="309"/>
      <c r="F71" s="309"/>
      <c r="G71" s="315"/>
      <c r="H71" s="309"/>
    </row>
    <row r="72" spans="1:8" ht="17.149999999999999" customHeight="1">
      <c r="A72" s="308"/>
      <c r="B72" s="308"/>
      <c r="C72" s="308"/>
      <c r="D72" s="309"/>
      <c r="E72" s="309"/>
      <c r="F72" s="309"/>
      <c r="G72" s="315"/>
      <c r="H72" s="309"/>
    </row>
    <row r="73" spans="1:8" ht="17.149999999999999" customHeight="1">
      <c r="A73" s="340"/>
      <c r="B73" s="308"/>
      <c r="C73" s="308"/>
      <c r="D73" s="360"/>
      <c r="E73" s="361"/>
      <c r="F73" s="361"/>
      <c r="G73" s="362"/>
      <c r="H73" s="360"/>
    </row>
    <row r="74" spans="1:8" ht="17.149999999999999" customHeight="1">
      <c r="A74" s="308"/>
      <c r="B74" s="308"/>
      <c r="C74" s="308"/>
      <c r="D74" s="309"/>
      <c r="E74" s="363"/>
      <c r="F74" s="363"/>
      <c r="G74" s="318"/>
      <c r="H74" s="364"/>
    </row>
    <row r="75" spans="1:8" ht="17.149999999999999" customHeight="1">
      <c r="A75" s="308"/>
      <c r="B75" s="308"/>
      <c r="C75" s="308"/>
      <c r="D75" s="364" t="s">
        <v>16</v>
      </c>
      <c r="E75" s="318" t="s">
        <v>16</v>
      </c>
      <c r="F75" s="318"/>
      <c r="G75" s="318" t="s">
        <v>16</v>
      </c>
      <c r="H75" s="364"/>
    </row>
    <row r="76" spans="1:8" ht="17.149999999999999" customHeight="1">
      <c r="A76" s="308"/>
      <c r="B76" s="308"/>
      <c r="C76" s="335"/>
      <c r="D76" s="309"/>
      <c r="E76" s="363" t="s">
        <v>16</v>
      </c>
      <c r="F76" s="363"/>
      <c r="G76" s="318" t="s">
        <v>16</v>
      </c>
      <c r="H76" s="364" t="s">
        <v>16</v>
      </c>
    </row>
    <row r="77" spans="1:8" ht="17.149999999999999" customHeight="1">
      <c r="A77" s="308"/>
      <c r="B77" s="308"/>
      <c r="C77" s="335"/>
      <c r="D77" s="309"/>
      <c r="E77" s="363"/>
      <c r="F77" s="363"/>
      <c r="G77" s="318"/>
      <c r="H77" s="364"/>
    </row>
    <row r="79" spans="1:8" ht="17.149999999999999" customHeight="1">
      <c r="D79" s="330" t="s">
        <v>218</v>
      </c>
    </row>
    <row r="80" spans="1:8" ht="17.149999999999999" customHeight="1">
      <c r="D80" s="330" t="s">
        <v>220</v>
      </c>
    </row>
    <row r="81" spans="1:11" s="380" customFormat="1" ht="15" customHeight="1">
      <c r="C81" s="380" t="s">
        <v>237</v>
      </c>
    </row>
    <row r="82" spans="1:11" s="380" customFormat="1" ht="15" customHeight="1">
      <c r="C82" s="381" t="s">
        <v>238</v>
      </c>
      <c r="D82" s="382"/>
      <c r="E82" s="383"/>
    </row>
    <row r="83" spans="1:11" s="380" customFormat="1" ht="15" customHeight="1">
      <c r="C83" s="381" t="s">
        <v>239</v>
      </c>
      <c r="D83" s="384"/>
      <c r="E83" s="385"/>
    </row>
    <row r="84" spans="1:11" s="380" customFormat="1" ht="15" customHeight="1">
      <c r="C84" s="381" t="s">
        <v>240</v>
      </c>
      <c r="D84" s="384"/>
      <c r="E84" s="385"/>
    </row>
    <row r="95" spans="1:11" s="380" customFormat="1" ht="152.25" customHeight="1">
      <c r="A95" s="427"/>
      <c r="B95" s="428"/>
      <c r="C95" s="429" t="s">
        <v>345</v>
      </c>
      <c r="D95" s="430"/>
      <c r="E95" s="431"/>
      <c r="G95" s="382"/>
      <c r="H95" s="383"/>
      <c r="J95" s="384"/>
      <c r="K95" s="385"/>
    </row>
  </sheetData>
  <mergeCells count="2">
    <mergeCell ref="E3:G5"/>
    <mergeCell ref="E9:G12"/>
  </mergeCells>
  <phoneticPr fontId="35" type="noConversion"/>
  <printOptions horizontalCentered="1"/>
  <pageMargins left="0.19685039370078741" right="0.11811023622047245" top="0.35433070866141736" bottom="0.35433070866141736" header="0.31496062992125984" footer="0.31496062992125984"/>
  <pageSetup paperSize="9" scale="77" orientation="portrait" r:id="rId1"/>
  <headerFooter>
    <oddFooter xml:space="preserve">&amp;CPage  &amp;P  of  &amp;N     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INVOICE</vt:lpstr>
      <vt:lpstr>PACKING</vt:lpstr>
      <vt:lpstr>SHIPPING ADVICE..3櫃</vt:lpstr>
      <vt:lpstr>申請FORM RCEP</vt:lpstr>
      <vt:lpstr>INVOICE!Print_Area</vt:lpstr>
      <vt:lpstr>PACKING!Print_Area</vt:lpstr>
      <vt:lpstr>'SHIPPING ADVICE..3櫃'!Print_Area</vt:lpstr>
      <vt:lpstr>'申請FORM RCEP'!Print_Area</vt:lpstr>
      <vt:lpstr>INVOICE!Print_Titles</vt:lpstr>
      <vt:lpstr>PACKING!Print_Titles</vt:lpstr>
      <vt:lpstr>'SHIPPING ADVICE..3櫃'!Print_Titles</vt:lpstr>
      <vt:lpstr>'申請FORM RCEP'!Print_Titles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User4</dc:creator>
  <cp:lastModifiedBy>小川裕樹</cp:lastModifiedBy>
  <cp:lastPrinted>2022-05-10T08:46:29Z</cp:lastPrinted>
  <dcterms:created xsi:type="dcterms:W3CDTF">2020-08-27T05:45:08Z</dcterms:created>
  <dcterms:modified xsi:type="dcterms:W3CDTF">2022-05-21T05:37:56Z</dcterms:modified>
</cp:coreProperties>
</file>