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1_{9947FAF9-000A-48FB-9D06-28F19A6A1667}" xr6:coauthVersionLast="47" xr6:coauthVersionMax="47" xr10:uidLastSave="{00000000-0000-0000-0000-000000000000}"/>
  <bookViews>
    <workbookView xWindow="2280" yWindow="2280" windowWidth="14400" windowHeight="7360" xr2:uid="{29DBEF12-2EEB-4B6C-9ABD-BB8F31F735FC}"/>
  </bookViews>
  <sheets>
    <sheet name="ccc1_LK001_0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A21" i="1" s="1"/>
  <c r="C14" i="1"/>
  <c r="B15" i="1" l="1" a="1"/>
  <c r="B15" i="1" s="1"/>
  <c r="B16" i="1" a="1"/>
  <c r="B16" i="1" s="1"/>
  <c r="B17" i="1"/>
  <c r="B18" i="1" l="1"/>
  <c r="B19" i="1" s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<sst xmlns="http://schemas.openxmlformats.org/spreadsheetml/2006/main" count="88" uniqueCount="67">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</sst>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33" borderId="0" xfId="0" applyFont="1" applyFill="1" applyAlignment="1" applyProtection="1">
      <alignment horizontal="center"/>
      <protection locked="0"/>
    </xf>
    <xf numFmtId="0" fontId="18" fillId="33" borderId="0" xfId="0" applyFont="1" applyFill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4"/>
  <sheetViews>
    <sheetView tabSelected="1" topLeftCell="A4" zoomScale="138" zoomScaleNormal="100" workbookViewId="0">
      <selection activeCell="B8" sqref="B8"/>
    </sheetView>
  </sheetViews>
  <sheetFormatPr defaultRowHeight="14.5" x14ac:dyDescent="0.35"/>
  <cols>
    <col min="1" max="1" width="39.26953125" style="3" customWidth="1"/>
    <col min="2" max="2" width="7.26953125" style="1" customWidth="1"/>
    <col min="3" max="3" width="37.08984375" style="4" bestFit="1" customWidth="1"/>
    <col min="4" max="4" width="8.7265625" style="1"/>
    <col min="5" max="5" width="13.36328125" style="1" customWidth="1"/>
    <col min="6" max="6" width="13.7265625" style="1" bestFit="1" customWidth="1"/>
    <col min="7" max="7" width="16.81640625" style="1" bestFit="1" customWidth="1"/>
    <col min="8" max="11" width="5.7265625" style="1" bestFit="1" customWidth="1"/>
    <col min="12" max="12" width="7" style="1" customWidth="1"/>
    <col min="13" max="16384" width="8.7265625" style="1"/>
  </cols>
  <sheetData>
    <row r="1" spans="1:12" ht="37" x14ac:dyDescent="0.85">
      <c r="A1" s="12" t="s">
        <v>0</v>
      </c>
      <c r="B1" s="12"/>
      <c r="C1" s="12"/>
    </row>
    <row r="3" spans="1:12" ht="23.5" x14ac:dyDescent="0.55000000000000004">
      <c r="A3" s="11" t="s">
        <v>1</v>
      </c>
      <c r="B3" s="11"/>
      <c r="C3" s="11"/>
      <c r="E3" s="2" t="s">
        <v>2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5</v>
      </c>
    </row>
    <row r="4" spans="1:12" ht="7.5" customHeight="1" x14ac:dyDescent="0.35">
      <c r="A4" s="6"/>
      <c r="C4" s="7"/>
    </row>
    <row r="5" spans="1:12" x14ac:dyDescent="0.35">
      <c r="A5" s="8" t="s">
        <v>6</v>
      </c>
      <c r="C5" s="9" t="s">
        <v>7</v>
      </c>
      <c r="E5" s="1" t="s">
        <v>8</v>
      </c>
      <c r="F5" s="1" t="s">
        <v>9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12</v>
      </c>
    </row>
    <row r="6" spans="1:12" customFormat="1" x14ac:dyDescent="0.35">
      <c r="A6" s="6" t="s">
        <v>13</v>
      </c>
      <c r="B6" s="10">
        <v>1.36</v>
      </c>
      <c r="C6" s="7"/>
      <c r="H6" t="s">
        <v>14</v>
      </c>
      <c r="I6" t="s">
        <v>14</v>
      </c>
      <c r="J6" t="s">
        <v>14</v>
      </c>
      <c r="K6" t="s">
        <v>14</v>
      </c>
    </row>
    <row r="7" spans="1:12" x14ac:dyDescent="0.35">
      <c r="A7" s="6" t="s">
        <v>15</v>
      </c>
      <c r="B7" s="5" t="s">
        <v>38</v>
      </c>
      <c r="C7" s="7" t="s">
        <v>16</v>
      </c>
    </row>
    <row r="8" spans="1:12" x14ac:dyDescent="0.35">
      <c r="A8" s="6" t="s">
        <v>17</v>
      </c>
      <c r="B8" s="5">
        <v>4</v>
      </c>
      <c r="C8" s="7" t="s">
        <v>18</v>
      </c>
      <c r="E8" s="1" t="s">
        <v>19</v>
      </c>
      <c r="F8" s="1" t="s">
        <v>20</v>
      </c>
      <c r="G8" s="1" t="s">
        <v>21</v>
      </c>
      <c r="H8" s="1">
        <v>600</v>
      </c>
      <c r="I8" s="1">
        <v>600</v>
      </c>
      <c r="J8" s="1">
        <v>500</v>
      </c>
      <c r="K8" s="1">
        <v>600</v>
      </c>
      <c r="L8" s="1">
        <v>30000</v>
      </c>
    </row>
    <row r="9" spans="1:12" x14ac:dyDescent="0.35">
      <c r="A9" s="6" t="s">
        <v>22</v>
      </c>
      <c r="B9" s="5">
        <v>1.5</v>
      </c>
      <c r="C9" s="7" t="s">
        <v>23</v>
      </c>
      <c r="E9" s="1" t="s">
        <v>24</v>
      </c>
      <c r="F9" s="1" t="s">
        <v>25</v>
      </c>
      <c r="G9" s="1" t="s">
        <v>21</v>
      </c>
      <c r="H9" s="1">
        <v>600</v>
      </c>
      <c r="I9" s="1">
        <v>600</v>
      </c>
      <c r="J9" s="1">
        <v>200</v>
      </c>
      <c r="K9" s="1">
        <v>200</v>
      </c>
      <c r="L9" s="1">
        <v>59000</v>
      </c>
    </row>
    <row r="10" spans="1:12" x14ac:dyDescent="0.35">
      <c r="A10" s="6" t="s">
        <v>26</v>
      </c>
      <c r="B10" s="5" t="s">
        <v>38</v>
      </c>
      <c r="C10" s="7" t="s">
        <v>27</v>
      </c>
      <c r="E10" s="1" t="s">
        <v>28</v>
      </c>
      <c r="F10" s="1" t="s">
        <v>29</v>
      </c>
      <c r="G10" s="1" t="s">
        <v>21</v>
      </c>
      <c r="H10" s="1">
        <v>600</v>
      </c>
      <c r="I10" s="1">
        <v>600</v>
      </c>
      <c r="J10" s="1">
        <v>500</v>
      </c>
      <c r="K10" s="1">
        <v>500</v>
      </c>
      <c r="L10" s="1">
        <v>30000</v>
      </c>
    </row>
    <row r="11" spans="1:12" x14ac:dyDescent="0.35">
      <c r="A11" s="6" t="s">
        <v>30</v>
      </c>
      <c r="B11" s="5" t="s">
        <v>28</v>
      </c>
      <c r="C11" s="7" t="s">
        <v>31</v>
      </c>
      <c r="E11" s="1" t="s">
        <v>32</v>
      </c>
      <c r="F11" s="1" t="s">
        <v>33</v>
      </c>
      <c r="G11" s="1" t="s">
        <v>21</v>
      </c>
      <c r="H11" s="1">
        <v>600</v>
      </c>
      <c r="I11" s="1">
        <v>600</v>
      </c>
      <c r="J11" s="1">
        <v>500</v>
      </c>
      <c r="K11" s="1">
        <v>500</v>
      </c>
      <c r="L11" s="1">
        <v>27000</v>
      </c>
    </row>
    <row r="12" spans="1:12" x14ac:dyDescent="0.35">
      <c r="A12" s="6" t="s">
        <v>34</v>
      </c>
      <c r="B12" s="5" t="s">
        <v>66</v>
      </c>
      <c r="C12" s="7" t="s">
        <v>35</v>
      </c>
      <c r="E12" s="1" t="s">
        <v>36</v>
      </c>
      <c r="F12" s="1" t="s">
        <v>37</v>
      </c>
      <c r="G12" s="1" t="s">
        <v>21</v>
      </c>
      <c r="H12" s="1">
        <v>450</v>
      </c>
      <c r="I12" s="1">
        <v>450</v>
      </c>
      <c r="J12" s="1">
        <v>700</v>
      </c>
      <c r="K12" s="1">
        <v>700</v>
      </c>
      <c r="L12" s="1">
        <v>30000</v>
      </c>
    </row>
    <row r="13" spans="1:12" x14ac:dyDescent="0.35">
      <c r="A13" s="6"/>
      <c r="B13" s="5"/>
      <c r="C13" s="7"/>
      <c r="E13" s="1" t="s">
        <v>38</v>
      </c>
      <c r="F13" s="1" t="s">
        <v>39</v>
      </c>
      <c r="G13" s="1" t="s">
        <v>40</v>
      </c>
    </row>
    <row r="14" spans="1:12" x14ac:dyDescent="0.35">
      <c r="A14" s="8" t="s">
        <v>41</v>
      </c>
      <c r="B14" s="5"/>
      <c r="C14" s="7" t="str">
        <f>IF(B10="", "", IF(OR(B10="W", B10="P"), "Strip foundations are not suitable for this site", ""))</f>
        <v>Strip foundations are not suitable for this site</v>
      </c>
      <c r="E14" s="1" t="s">
        <v>42</v>
      </c>
      <c r="F14" s="1" t="s">
        <v>43</v>
      </c>
      <c r="G14" s="1" t="s">
        <v>21</v>
      </c>
      <c r="H14" s="1">
        <v>450</v>
      </c>
      <c r="I14" s="1">
        <v>900</v>
      </c>
      <c r="J14" s="1">
        <v>700</v>
      </c>
      <c r="K14" s="1">
        <v>800</v>
      </c>
      <c r="L14" s="1">
        <v>25000</v>
      </c>
    </row>
    <row r="15" spans="1:12" x14ac:dyDescent="0.35">
      <c r="A15" s="6" t="s">
        <v>44</v>
      </c>
      <c r="B15" s="10" t="str" cm="1">
        <f t="array" ref="B15">IF(C14&lt;&gt;"", "", _xlfn.XLOOKUP(B10, E8:E18,  _xlfn.IFS(B12="W", K8:K18, B12="D", J8:J18) )/1000)</f>
        <v/>
      </c>
      <c r="C15" s="7" t="s">
        <v>45</v>
      </c>
      <c r="E15" s="1" t="s">
        <v>46</v>
      </c>
      <c r="F15" s="1" t="s">
        <v>47</v>
      </c>
      <c r="G15" s="1" t="s">
        <v>21</v>
      </c>
      <c r="H15" s="1">
        <v>450</v>
      </c>
      <c r="I15" s="1">
        <v>900</v>
      </c>
      <c r="J15" s="1">
        <v>700</v>
      </c>
      <c r="K15" s="1">
        <v>700</v>
      </c>
      <c r="L15" s="1">
        <v>20000</v>
      </c>
    </row>
    <row r="16" spans="1:12" x14ac:dyDescent="0.35">
      <c r="A16" s="6" t="s">
        <v>48</v>
      </c>
      <c r="B16" s="10" t="str" cm="1">
        <f t="array" ref="B16">IF(C14&lt;&gt;"", "", _xlfn.XLOOKUP(B10, E8:E18,  _xlfn.IFS(B12="W", I8:I18, B12="D", H8:H18) )/1000)</f>
        <v/>
      </c>
      <c r="C16" s="7" t="s">
        <v>45</v>
      </c>
      <c r="E16" s="1" t="s">
        <v>49</v>
      </c>
      <c r="F16" s="1" t="s">
        <v>50</v>
      </c>
      <c r="G16" s="1" t="s">
        <v>21</v>
      </c>
      <c r="H16" s="1">
        <v>700</v>
      </c>
      <c r="I16" s="1">
        <v>1000</v>
      </c>
      <c r="J16" s="1">
        <v>1000</v>
      </c>
      <c r="K16" s="1">
        <v>3000</v>
      </c>
      <c r="L16" s="1">
        <v>10000</v>
      </c>
    </row>
    <row r="17" spans="1:12" x14ac:dyDescent="0.35">
      <c r="A17" s="6" t="s">
        <v>51</v>
      </c>
      <c r="B17" s="10" t="str">
        <f>IF(C14&lt;&gt;"", "", B8)</f>
        <v/>
      </c>
      <c r="C17" s="7" t="s">
        <v>45</v>
      </c>
      <c r="E17" s="1" t="s">
        <v>52</v>
      </c>
      <c r="F17" s="1" t="s">
        <v>53</v>
      </c>
      <c r="G17" s="1" t="s">
        <v>54</v>
      </c>
    </row>
    <row r="18" spans="1:12" x14ac:dyDescent="0.35">
      <c r="A18" s="6" t="s">
        <v>55</v>
      </c>
      <c r="B18" s="10" t="str">
        <f>IF(C14&lt;&gt;"", "", B15*B16*B17)</f>
        <v/>
      </c>
      <c r="C18" s="7" t="s">
        <v>56</v>
      </c>
      <c r="E18" s="1" t="s">
        <v>57</v>
      </c>
      <c r="F18" s="1" t="s">
        <v>58</v>
      </c>
      <c r="G18" s="1" t="s">
        <v>21</v>
      </c>
      <c r="H18" s="1">
        <v>600</v>
      </c>
      <c r="I18" s="1">
        <v>600</v>
      </c>
      <c r="J18" s="1">
        <v>800</v>
      </c>
      <c r="K18" s="1">
        <v>700</v>
      </c>
      <c r="L18" s="1">
        <v>15000</v>
      </c>
    </row>
    <row r="19" spans="1:12" x14ac:dyDescent="0.35">
      <c r="A19" s="6" t="s">
        <v>59</v>
      </c>
      <c r="B19" s="10" t="str">
        <f>IF(C14&lt;&gt;"", "", ROUNDUP(B18*1.07, 2))</f>
        <v/>
      </c>
      <c r="C19" s="7" t="s">
        <v>56</v>
      </c>
    </row>
    <row r="20" spans="1:12" x14ac:dyDescent="0.35">
      <c r="A20" s="6" t="s">
        <v>60</v>
      </c>
      <c r="B20" cm="1">
        <f t="array" ref="B20">_xlfn.IFS(UPPER(B11)="S", B8*B9*55*3.5, UPPER(B11)="D", B8*B9*55*3.5*2)*IF(UPPER(B7)="B", 1.5, 1)</f>
        <v>1155</v>
      </c>
      <c r="C20" s="7" t="s">
        <v>61</v>
      </c>
      <c r="E20" s="2" t="s">
        <v>62</v>
      </c>
    </row>
    <row r="21" spans="1:12" x14ac:dyDescent="0.35">
      <c r="A21" s="6" t="str">
        <f>IF((B20/B8)&gt;_xlfn.XLOOKUP(B10, E8:E18, L8:L18), "Exceeds the foundation’s load bearing", "")</f>
        <v>Exceeds the foundation’s load bearing</v>
      </c>
      <c r="B21"/>
      <c r="C21" s="7"/>
      <c r="E21" s="1" t="s">
        <v>63</v>
      </c>
      <c r="F21" s="1">
        <v>85.3</v>
      </c>
    </row>
    <row r="22" spans="1:12" x14ac:dyDescent="0.35">
      <c r="A22" s="8" t="s">
        <v>64</v>
      </c>
      <c r="B22" t="str">
        <f>IF(C14&lt;&gt;"", "",B19*F21+(6-MOD(B19, 6)))</f>
        <v/>
      </c>
      <c r="C22" s="7"/>
      <c r="E22" s="1" t="s">
        <v>65</v>
      </c>
      <c r="F22" s="1">
        <v>22</v>
      </c>
    </row>
    <row r="23" spans="1:12" x14ac:dyDescent="0.35">
      <c r="A23" s="6"/>
      <c r="C23" s="7"/>
    </row>
    <row r="24" spans="1:12" x14ac:dyDescent="0.35">
      <c r="A24" s="6"/>
      <c r="C24" s="7"/>
    </row>
  </sheetData>
  <sheetProtection algorithmName="SHA-512" hashValue="oaI5Q9Xwvo1I1OIsBdsxgNvxDz6yAzfgN95BW5aS8eh+kOzMTL6uQpwj26Hb4qQIvoS21ILNzP3pVVFvPuxBDQ==" saltValue="ZrOmG3KcPNpv2falmeJfCg==" spinCount="100000" sheet="1" objects="1" scenarios="1"/>
  <mergeCells count="2">
    <mergeCell ref="A3:C3"/>
    <mergeCell ref="A1:C1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2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2024-09-29T12:16:51Z</dcterms:modified>
</cp:coreProperties>
</file>