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2\paper-2\june\9626_s22_sf_02\"/>
    </mc:Choice>
  </mc:AlternateContent>
  <xr:revisionPtr revIDLastSave="0" documentId="13_ncr:1_{44F684B5-2251-44EF-97FC-7F90B6E54D4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j22port" sheetId="2" r:id="rId2"/>
    <sheet name="j22sh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G14" i="1"/>
  <c r="A14" i="1" s="1"/>
  <c r="G19" i="1"/>
  <c r="A19" i="1" s="1"/>
  <c r="G20" i="1"/>
  <c r="A20" i="1" s="1"/>
  <c r="F12" i="1"/>
  <c r="G12" i="1" s="1"/>
  <c r="A12" i="1" s="1"/>
  <c r="F13" i="1"/>
  <c r="G13" i="1" s="1"/>
  <c r="A13" i="1" s="1"/>
  <c r="F14" i="1"/>
  <c r="F15" i="1"/>
  <c r="G15" i="1" s="1"/>
  <c r="A15" i="1" s="1"/>
  <c r="F16" i="1"/>
  <c r="G16" i="1" s="1"/>
  <c r="A16" i="1" s="1"/>
  <c r="F17" i="1"/>
  <c r="G17" i="1" s="1"/>
  <c r="A17" i="1" s="1"/>
  <c r="F18" i="1"/>
  <c r="G18" i="1" s="1"/>
  <c r="A18" i="1" s="1"/>
  <c r="F19" i="1"/>
  <c r="F20" i="1"/>
  <c r="F21" i="1"/>
  <c r="G21" i="1" s="1"/>
  <c r="A21" i="1" s="1"/>
  <c r="F22" i="1"/>
  <c r="G22" i="1" s="1"/>
  <c r="A22" i="1" s="1"/>
  <c r="F23" i="1"/>
  <c r="G23" i="1" s="1"/>
  <c r="A23" i="1" s="1"/>
  <c r="F24" i="1"/>
  <c r="G24" i="1" s="1"/>
  <c r="A24" i="1" s="1"/>
  <c r="E11" i="1"/>
  <c r="F11" i="1" s="1"/>
  <c r="G11" i="1" s="1"/>
  <c r="A11" i="1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0" i="1"/>
  <c r="F10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9" i="1"/>
  <c r="A9" i="1"/>
  <c r="B9" i="1"/>
  <c r="G10" i="1" l="1"/>
  <c r="A10" i="1" s="1"/>
</calcChain>
</file>

<file path=xl/sharedStrings.xml><?xml version="1.0" encoding="utf-8"?>
<sst xmlns="http://schemas.openxmlformats.org/spreadsheetml/2006/main" count="127" uniqueCount="90">
  <si>
    <t>Tawara Shipping</t>
  </si>
  <si>
    <t>Start date:</t>
  </si>
  <si>
    <t>Ship's code:</t>
  </si>
  <si>
    <t>Journey details</t>
  </si>
  <si>
    <t>Depart date:</t>
  </si>
  <si>
    <t>Port code:</t>
  </si>
  <si>
    <t>Port:</t>
  </si>
  <si>
    <t>Arrive date:</t>
  </si>
  <si>
    <t>Travel time
(days):</t>
  </si>
  <si>
    <t>Planned 
depart date</t>
  </si>
  <si>
    <t>Number 
of miles:</t>
  </si>
  <si>
    <t>A</t>
  </si>
  <si>
    <t>P</t>
  </si>
  <si>
    <t>Distance  (nautical miles) to:</t>
  </si>
  <si>
    <t>Port code</t>
  </si>
  <si>
    <t>Port name</t>
  </si>
  <si>
    <t>Customs closed on</t>
  </si>
  <si>
    <t>C</t>
  </si>
  <si>
    <t>D</t>
  </si>
  <si>
    <t>F</t>
  </si>
  <si>
    <t>N</t>
  </si>
  <si>
    <t>S</t>
  </si>
  <si>
    <t>T</t>
  </si>
  <si>
    <t>W</t>
  </si>
  <si>
    <t>Z</t>
  </si>
  <si>
    <t>Alfrezzi</t>
  </si>
  <si>
    <t>-</t>
  </si>
  <si>
    <t>Contolleni</t>
  </si>
  <si>
    <t>Dolumbo</t>
  </si>
  <si>
    <t>Saturday</t>
  </si>
  <si>
    <t>Fingapoor</t>
  </si>
  <si>
    <t>Negembe</t>
  </si>
  <si>
    <t>Port Peppard</t>
  </si>
  <si>
    <t>Sunday</t>
  </si>
  <si>
    <t>Snydey</t>
  </si>
  <si>
    <t>Tawara</t>
  </si>
  <si>
    <t>Watertown</t>
  </si>
  <si>
    <t>Fingagwa</t>
  </si>
  <si>
    <t>Monday</t>
  </si>
  <si>
    <t>Tuesday</t>
  </si>
  <si>
    <t>Wednesday</t>
  </si>
  <si>
    <t>Thursday</t>
  </si>
  <si>
    <t>Friday</t>
  </si>
  <si>
    <t>Ship code</t>
  </si>
  <si>
    <t>Ship name</t>
  </si>
  <si>
    <t>Speed (knots)</t>
  </si>
  <si>
    <t>Tonnage</t>
  </si>
  <si>
    <t>Capacity (number of containers that can be carried)</t>
  </si>
  <si>
    <t>Angela</t>
  </si>
  <si>
    <t>B</t>
  </si>
  <si>
    <t>Bernice</t>
  </si>
  <si>
    <t>Camille</t>
  </si>
  <si>
    <t>Dianne</t>
  </si>
  <si>
    <t>E</t>
  </si>
  <si>
    <t>Elvira</t>
  </si>
  <si>
    <t>Fleur</t>
  </si>
  <si>
    <t>G</t>
  </si>
  <si>
    <t>Gemma</t>
  </si>
  <si>
    <t>H</t>
  </si>
  <si>
    <t>Harriette</t>
  </si>
  <si>
    <t>I</t>
  </si>
  <si>
    <t>Isobel</t>
  </si>
  <si>
    <t>J</t>
  </si>
  <si>
    <t>Jenna</t>
  </si>
  <si>
    <t>K</t>
  </si>
  <si>
    <t>Karla</t>
  </si>
  <si>
    <t>L</t>
  </si>
  <si>
    <t>Laura</t>
  </si>
  <si>
    <t>M</t>
  </si>
  <si>
    <t>Monica</t>
  </si>
  <si>
    <t>Natalie</t>
  </si>
  <si>
    <t>O</t>
  </si>
  <si>
    <t>Olive</t>
  </si>
  <si>
    <t>Philippa</t>
  </si>
  <si>
    <t>Q</t>
  </si>
  <si>
    <t>Queenie</t>
  </si>
  <si>
    <t>R</t>
  </si>
  <si>
    <t>Rose</t>
  </si>
  <si>
    <t>Sharon</t>
  </si>
  <si>
    <t>Tracy</t>
  </si>
  <si>
    <t>U</t>
  </si>
  <si>
    <t>Ulyssess</t>
  </si>
  <si>
    <t>V</t>
  </si>
  <si>
    <t>Verna</t>
  </si>
  <si>
    <t>Watermaid</t>
  </si>
  <si>
    <t>X</t>
  </si>
  <si>
    <t>Xenon</t>
  </si>
  <si>
    <t>Y</t>
  </si>
  <si>
    <t>Yolande</t>
  </si>
  <si>
    <t>Zafira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</si>
</sst>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36"/>
      <color rgb="FFFFFF00"/>
      <name val="Arial"/>
      <family val="2"/>
    </font>
    <font>
      <sz val="11"/>
      <color theme="1"/>
      <name val="Arial"/>
      <family val="2"/>
    </font>
    <font>
      <sz val="22"/>
      <color rgb="FFFFFF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1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zoomScale="145" zoomScaleNormal="145" workbookViewId="0">
      <selection activeCell="E13" sqref="E13"/>
    </sheetView>
  </sheetViews>
  <sheetFormatPr defaultRowHeight="14.25" x14ac:dyDescent="0.2"/>
  <cols>
    <col min="1" max="1" width="12.42578125" style="1" bestFit="1" customWidth="1"/>
    <col min="2" max="2" width="15.42578125" style="1" customWidth="1"/>
    <col min="3" max="3" width="10.5703125" style="1" bestFit="1" customWidth="1"/>
    <col min="4" max="4" width="13.42578125" style="1" bestFit="1" customWidth="1"/>
    <col min="5" max="5" width="8.85546875" style="1" bestFit="1" customWidth="1"/>
    <col min="6" max="6" width="11.28515625" style="1" bestFit="1" customWidth="1"/>
    <col min="7" max="7" width="11.5703125" style="1" bestFit="1" customWidth="1"/>
    <col min="8" max="8" width="9.140625" style="1"/>
    <col min="9" max="9" width="10.7109375" style="1" customWidth="1"/>
    <col min="10" max="16384" width="9.140625" style="1"/>
  </cols>
  <sheetData>
    <row r="1" spans="1:14" ht="44.25" x14ac:dyDescent="0.2">
      <c r="A1" s="10" t="s">
        <v>0</v>
      </c>
      <c r="B1" s="10"/>
      <c r="C1" s="10"/>
      <c r="D1" s="10"/>
      <c r="E1" s="10"/>
      <c r="F1" s="10"/>
      <c r="G1" s="10"/>
    </row>
    <row r="2" spans="1:14" ht="8.25" customHeight="1" x14ac:dyDescent="0.2"/>
    <row r="3" spans="1:14" ht="27" x14ac:dyDescent="0.2">
      <c r="A3" s="11" t="str">
        <f>IF(B5="", "No ship selected", _xlfn.CONCAT("Ship's itinerary for ", VLOOKUP(B5, j22ship!A2:E27, 2, FALSE)))</f>
        <v>Ship's itinerary for Harriette</v>
      </c>
      <c r="B3" s="11"/>
      <c r="C3" s="11"/>
      <c r="D3" s="11"/>
      <c r="E3" s="11"/>
      <c r="F3" s="11"/>
      <c r="G3" s="11"/>
    </row>
    <row r="4" spans="1:14" ht="7.5" customHeight="1" x14ac:dyDescent="0.2"/>
    <row r="5" spans="1:14" x14ac:dyDescent="0.2">
      <c r="A5" s="2" t="s">
        <v>2</v>
      </c>
      <c r="B5" s="1" t="s">
        <v>58</v>
      </c>
      <c r="C5" s="2" t="s">
        <v>1</v>
      </c>
      <c r="D5" s="6">
        <v>44744</v>
      </c>
    </row>
    <row r="6" spans="1:14" ht="7.5" customHeight="1" x14ac:dyDescent="0.2"/>
    <row r="7" spans="1:14" ht="15" x14ac:dyDescent="0.25">
      <c r="A7" s="12" t="s">
        <v>3</v>
      </c>
      <c r="B7" s="12"/>
      <c r="C7" s="12"/>
      <c r="D7" s="12"/>
      <c r="E7" s="12"/>
      <c r="F7" s="12"/>
      <c r="G7" s="12"/>
      <c r="I7" s="8"/>
    </row>
    <row r="8" spans="1:14" ht="36.75" customHeight="1" x14ac:dyDescent="0.2">
      <c r="A8" s="3" t="s">
        <v>9</v>
      </c>
      <c r="B8" s="4" t="s">
        <v>4</v>
      </c>
      <c r="C8" s="4" t="s">
        <v>5</v>
      </c>
      <c r="D8" s="4" t="s">
        <v>6</v>
      </c>
      <c r="E8" s="3" t="s">
        <v>10</v>
      </c>
      <c r="F8" s="3" t="s">
        <v>8</v>
      </c>
      <c r="G8" s="4" t="s">
        <v>7</v>
      </c>
      <c r="H8" s="5"/>
      <c r="I8" s="5"/>
      <c r="J8" s="5"/>
      <c r="K8" s="5"/>
      <c r="L8" s="5"/>
      <c r="M8" s="5"/>
      <c r="N8" s="5"/>
    </row>
    <row r="9" spans="1:14" x14ac:dyDescent="0.2">
      <c r="A9" s="7">
        <f>IF(D5="", "", IFERROR(D5, ""))</f>
        <v>44744</v>
      </c>
      <c r="B9" s="7">
        <f>IFERROR(IF(
    VLOOKUP(C9,j22port!$A$3:$C$12,3,FALSE)="",
    A9,
    IF(
        WEEKDAY(A9)=MATCH(
            VLOOKUP(C9,j22port!$A$3:$C$12,3,FALSE),
            j22port!A14:A20,
            0
        ),
        A9+1,
        A9
    )
), "")</f>
        <v>44745</v>
      </c>
      <c r="C9" s="4" t="s">
        <v>18</v>
      </c>
      <c r="D9" s="4" t="str">
        <f>IFERROR(VLOOKUP(C9, j22port!$A$3:$B$12, 2, FALSE), "")</f>
        <v>Dolumbo</v>
      </c>
      <c r="E9" s="4"/>
      <c r="F9" s="4"/>
      <c r="G9" s="4"/>
      <c r="H9" s="5"/>
      <c r="I9" s="5"/>
      <c r="J9" s="5"/>
      <c r="K9" s="5"/>
      <c r="L9" s="5"/>
      <c r="M9" s="5"/>
      <c r="N9" s="5"/>
    </row>
    <row r="10" spans="1:14" x14ac:dyDescent="0.2">
      <c r="A10" s="7">
        <f>IFERROR(G10+2, "")</f>
        <v>44750</v>
      </c>
      <c r="B10" s="4"/>
      <c r="C10" s="4" t="s">
        <v>20</v>
      </c>
      <c r="D10" s="4" t="str">
        <f>IFERROR(VLOOKUP(C10, j22port!$A$3:$B$12, 2, FALSE), "")</f>
        <v>Negembe</v>
      </c>
      <c r="E10" s="4">
        <f>IFERROR(INDEX(j22port!$D$3:$M$12, MATCH(Sheet1!C9, j22port!$A$3:$A$12, 0), MATCH(Sheet1!C10, j22port!$D$2:$M$2, 0)), "")</f>
        <v>1400</v>
      </c>
      <c r="F10" s="4">
        <f>IFERROR(ROUNDUP(E10/VLOOKUP($B$5, j22ship!$A$2:$E$27, 3, FALSE)/24, 0), "")</f>
        <v>3</v>
      </c>
      <c r="G10" s="7">
        <f>IFERROR(B9+F10, "")</f>
        <v>44748</v>
      </c>
      <c r="H10" s="5"/>
      <c r="I10" s="5"/>
      <c r="J10" s="5"/>
      <c r="K10" s="5"/>
      <c r="L10" s="5"/>
      <c r="M10" s="5"/>
      <c r="N10" s="5"/>
    </row>
    <row r="11" spans="1:14" x14ac:dyDescent="0.2">
      <c r="A11" s="7" t="str">
        <f t="shared" ref="A11:A24" si="0">IFERROR(G11+2, "")</f>
        <v/>
      </c>
      <c r="B11" s="4"/>
      <c r="C11" s="4"/>
      <c r="D11" s="4" t="str">
        <f>IFERROR(VLOOKUP(C11, j22port!$A$3:$B$12, 2, FALSE), "")</f>
        <v/>
      </c>
      <c r="E11" s="4" t="str">
        <f>IFERROR(INDEX(j22port!$D$3:$M$12, MATCH(Sheet1!C10, j22port!$A$3:$A$12, 0), MATCH(Sheet1!C11, j22port!$D$2:$M$2, 0)), "")</f>
        <v/>
      </c>
      <c r="F11" s="4" t="str">
        <f>IFERROR(ROUNDUP(E11/VLOOKUP($B$5, j22ship!$A$2:$E$27, 3, FALSE)/24, 0), "")</f>
        <v/>
      </c>
      <c r="G11" s="7" t="str">
        <f t="shared" ref="G11:G24" si="1">IFERROR(B10+F11, "")</f>
        <v/>
      </c>
      <c r="H11" s="5"/>
      <c r="I11" s="5"/>
      <c r="J11" s="5"/>
      <c r="K11" s="5"/>
      <c r="L11" s="5"/>
      <c r="M11" s="5"/>
      <c r="N11" s="5"/>
    </row>
    <row r="12" spans="1:14" x14ac:dyDescent="0.2">
      <c r="A12" s="7" t="str">
        <f t="shared" si="0"/>
        <v/>
      </c>
      <c r="B12" s="4"/>
      <c r="C12" s="4"/>
      <c r="D12" s="4" t="str">
        <f>IFERROR(VLOOKUP(C12, j22port!$A$3:$B$12, 2, FALSE), "")</f>
        <v/>
      </c>
      <c r="E12" s="4" t="str">
        <f>IFERROR(INDEX(j22port!$D$3:$M$12, MATCH(Sheet1!C11, j22port!$A$3:$A$12, 0), MATCH(Sheet1!C12, j22port!$D$2:$M$2, 0)), "")</f>
        <v/>
      </c>
      <c r="F12" s="4" t="str">
        <f>IFERROR(ROUNDUP(E12/VLOOKUP($B$5, j22ship!$A$2:$E$27, 3, FALSE)/24, 0), "")</f>
        <v/>
      </c>
      <c r="G12" s="7" t="str">
        <f t="shared" si="1"/>
        <v/>
      </c>
      <c r="H12" s="5"/>
      <c r="I12" s="5"/>
      <c r="J12" s="5"/>
      <c r="K12" s="5"/>
      <c r="L12" s="5"/>
      <c r="M12" s="5"/>
      <c r="N12" s="5"/>
    </row>
    <row r="13" spans="1:14" x14ac:dyDescent="0.2">
      <c r="A13" s="7" t="str">
        <f t="shared" si="0"/>
        <v/>
      </c>
      <c r="B13" s="4"/>
      <c r="C13" s="4"/>
      <c r="D13" s="4" t="str">
        <f>IFERROR(VLOOKUP(C13, j22port!$A$3:$B$12, 2, FALSE), "")</f>
        <v/>
      </c>
      <c r="E13" s="4" t="str">
        <f>IFERROR(INDEX(j22port!$D$3:$M$12, MATCH(Sheet1!C12, j22port!$A$3:$A$12, 0), MATCH(Sheet1!C13, j22port!$D$2:$M$2, 0)), "")</f>
        <v/>
      </c>
      <c r="F13" s="4" t="str">
        <f>IFERROR(ROUNDUP(E13/VLOOKUP($B$5, j22ship!$A$2:$E$27, 3, FALSE)/24, 0), "")</f>
        <v/>
      </c>
      <c r="G13" s="7" t="str">
        <f t="shared" si="1"/>
        <v/>
      </c>
      <c r="H13" s="5"/>
      <c r="I13" s="5"/>
      <c r="J13" s="5"/>
      <c r="K13" s="5"/>
      <c r="L13" s="5"/>
      <c r="M13" s="5"/>
      <c r="N13" s="5"/>
    </row>
    <row r="14" spans="1:14" x14ac:dyDescent="0.2">
      <c r="A14" s="7" t="str">
        <f t="shared" si="0"/>
        <v/>
      </c>
      <c r="B14" s="4"/>
      <c r="C14" s="4"/>
      <c r="D14" s="4" t="str">
        <f>IFERROR(VLOOKUP(C14, j22port!$A$3:$B$12, 2, FALSE), "")</f>
        <v/>
      </c>
      <c r="E14" s="4" t="str">
        <f>IFERROR(INDEX(j22port!$D$3:$M$12, MATCH(Sheet1!C13, j22port!$A$3:$A$12, 0), MATCH(Sheet1!C14, j22port!$D$2:$M$2, 0)), "")</f>
        <v/>
      </c>
      <c r="F14" s="4" t="str">
        <f>IFERROR(ROUNDUP(E14/VLOOKUP($B$5, j22ship!$A$2:$E$27, 3, FALSE)/24, 0), "")</f>
        <v/>
      </c>
      <c r="G14" s="7" t="str">
        <f t="shared" si="1"/>
        <v/>
      </c>
      <c r="H14" s="5"/>
      <c r="I14" s="5"/>
      <c r="J14" s="5"/>
      <c r="K14" s="5"/>
      <c r="L14" s="5"/>
      <c r="M14" s="5"/>
      <c r="N14" s="5"/>
    </row>
    <row r="15" spans="1:14" x14ac:dyDescent="0.2">
      <c r="A15" s="7" t="str">
        <f t="shared" si="0"/>
        <v/>
      </c>
      <c r="B15" s="4"/>
      <c r="C15" s="4"/>
      <c r="D15" s="4" t="str">
        <f>IFERROR(VLOOKUP(C15, j22port!$A$3:$B$12, 2, FALSE), "")</f>
        <v/>
      </c>
      <c r="E15" s="4" t="str">
        <f>IFERROR(INDEX(j22port!$D$3:$M$12, MATCH(Sheet1!C14, j22port!$A$3:$A$12, 0), MATCH(Sheet1!C15, j22port!$D$2:$M$2, 0)), "")</f>
        <v/>
      </c>
      <c r="F15" s="4" t="str">
        <f>IFERROR(ROUNDUP(E15/VLOOKUP($B$5, j22ship!$A$2:$E$27, 3, FALSE)/24, 0), "")</f>
        <v/>
      </c>
      <c r="G15" s="7" t="str">
        <f t="shared" si="1"/>
        <v/>
      </c>
      <c r="H15" s="5"/>
      <c r="I15" s="5"/>
      <c r="J15" s="5"/>
      <c r="K15" s="5"/>
      <c r="L15" s="5"/>
      <c r="M15" s="5"/>
      <c r="N15" s="5"/>
    </row>
    <row r="16" spans="1:14" x14ac:dyDescent="0.2">
      <c r="A16" s="7" t="str">
        <f t="shared" si="0"/>
        <v/>
      </c>
      <c r="B16" s="4"/>
      <c r="C16" s="4"/>
      <c r="D16" s="4" t="str">
        <f>IFERROR(VLOOKUP(C16, j22port!$A$3:$B$12, 2, FALSE), "")</f>
        <v/>
      </c>
      <c r="E16" s="4" t="str">
        <f>IFERROR(INDEX(j22port!$D$3:$M$12, MATCH(Sheet1!C15, j22port!$A$3:$A$12, 0), MATCH(Sheet1!C16, j22port!$D$2:$M$2, 0)), "")</f>
        <v/>
      </c>
      <c r="F16" s="4" t="str">
        <f>IFERROR(ROUNDUP(E16/VLOOKUP($B$5, j22ship!$A$2:$E$27, 3, FALSE)/24, 0), "")</f>
        <v/>
      </c>
      <c r="G16" s="7" t="str">
        <f t="shared" si="1"/>
        <v/>
      </c>
      <c r="H16" s="5"/>
      <c r="I16" s="5"/>
      <c r="J16" s="5"/>
      <c r="K16" s="5"/>
      <c r="L16" s="5"/>
      <c r="M16" s="5"/>
      <c r="N16" s="5"/>
    </row>
    <row r="17" spans="1:14" x14ac:dyDescent="0.2">
      <c r="A17" s="7" t="str">
        <f t="shared" si="0"/>
        <v/>
      </c>
      <c r="B17" s="4"/>
      <c r="C17" s="4"/>
      <c r="D17" s="4" t="str">
        <f>IFERROR(VLOOKUP(C17, j22port!$A$3:$B$12, 2, FALSE), "")</f>
        <v/>
      </c>
      <c r="E17" s="4" t="str">
        <f>IFERROR(INDEX(j22port!$D$3:$M$12, MATCH(Sheet1!C16, j22port!$A$3:$A$12, 0), MATCH(Sheet1!C17, j22port!$D$2:$M$2, 0)), "")</f>
        <v/>
      </c>
      <c r="F17" s="4" t="str">
        <f>IFERROR(ROUNDUP(E17/VLOOKUP($B$5, j22ship!$A$2:$E$27, 3, FALSE)/24, 0), "")</f>
        <v/>
      </c>
      <c r="G17" s="7" t="str">
        <f t="shared" si="1"/>
        <v/>
      </c>
      <c r="H17" s="5"/>
      <c r="I17" s="5"/>
      <c r="J17" s="5"/>
      <c r="K17" s="5"/>
      <c r="L17" s="5"/>
      <c r="M17" s="5"/>
      <c r="N17" s="5"/>
    </row>
    <row r="18" spans="1:14" x14ac:dyDescent="0.2">
      <c r="A18" s="7" t="str">
        <f t="shared" si="0"/>
        <v/>
      </c>
      <c r="B18" s="4"/>
      <c r="C18" s="4"/>
      <c r="D18" s="4" t="str">
        <f>IFERROR(VLOOKUP(C18, j22port!$A$3:$B$12, 2, FALSE), "")</f>
        <v/>
      </c>
      <c r="E18" s="4" t="str">
        <f>IFERROR(INDEX(j22port!$D$3:$M$12, MATCH(Sheet1!C17, j22port!$A$3:$A$12, 0), MATCH(Sheet1!C18, j22port!$D$2:$M$2, 0)), "")</f>
        <v/>
      </c>
      <c r="F18" s="4" t="str">
        <f>IFERROR(ROUNDUP(E18/VLOOKUP($B$5, j22ship!$A$2:$E$27, 3, FALSE)/24, 0), "")</f>
        <v/>
      </c>
      <c r="G18" s="7" t="str">
        <f t="shared" si="1"/>
        <v/>
      </c>
      <c r="H18" s="5"/>
      <c r="I18" s="5"/>
      <c r="J18" s="5"/>
      <c r="K18" s="5"/>
      <c r="L18" s="5"/>
      <c r="M18" s="5"/>
      <c r="N18" s="5"/>
    </row>
    <row r="19" spans="1:14" x14ac:dyDescent="0.2">
      <c r="A19" s="7" t="str">
        <f t="shared" si="0"/>
        <v/>
      </c>
      <c r="B19" s="4"/>
      <c r="C19" s="4"/>
      <c r="D19" s="4" t="str">
        <f>IFERROR(VLOOKUP(C19, j22port!$A$3:$B$12, 2, FALSE), "")</f>
        <v/>
      </c>
      <c r="E19" s="4" t="str">
        <f>IFERROR(INDEX(j22port!$D$3:$M$12, MATCH(Sheet1!C18, j22port!$A$3:$A$12, 0), MATCH(Sheet1!C19, j22port!$D$2:$M$2, 0)), "")</f>
        <v/>
      </c>
      <c r="F19" s="4" t="str">
        <f>IFERROR(ROUNDUP(E19/VLOOKUP($B$5, j22ship!$A$2:$E$27, 3, FALSE)/24, 0), "")</f>
        <v/>
      </c>
      <c r="G19" s="7" t="str">
        <f t="shared" si="1"/>
        <v/>
      </c>
      <c r="H19" s="5"/>
      <c r="I19" s="5"/>
      <c r="J19" s="5"/>
      <c r="K19" s="5"/>
      <c r="L19" s="5"/>
      <c r="M19" s="5"/>
      <c r="N19" s="5"/>
    </row>
    <row r="20" spans="1:14" x14ac:dyDescent="0.2">
      <c r="A20" s="7" t="str">
        <f t="shared" si="0"/>
        <v/>
      </c>
      <c r="B20" s="4"/>
      <c r="C20" s="4"/>
      <c r="D20" s="4" t="str">
        <f>IFERROR(VLOOKUP(C20, j22port!$A$3:$B$12, 2, FALSE), "")</f>
        <v/>
      </c>
      <c r="E20" s="4" t="str">
        <f>IFERROR(INDEX(j22port!$D$3:$M$12, MATCH(Sheet1!C19, j22port!$A$3:$A$12, 0), MATCH(Sheet1!C20, j22port!$D$2:$M$2, 0)), "")</f>
        <v/>
      </c>
      <c r="F20" s="4" t="str">
        <f>IFERROR(ROUNDUP(E20/VLOOKUP($B$5, j22ship!$A$2:$E$27, 3, FALSE)/24, 0), "")</f>
        <v/>
      </c>
      <c r="G20" s="7" t="str">
        <f t="shared" si="1"/>
        <v/>
      </c>
      <c r="H20" s="5"/>
      <c r="I20" s="5"/>
      <c r="J20" s="5"/>
      <c r="K20" s="5"/>
      <c r="L20" s="5"/>
      <c r="M20" s="5"/>
      <c r="N20" s="5"/>
    </row>
    <row r="21" spans="1:14" x14ac:dyDescent="0.2">
      <c r="A21" s="7" t="str">
        <f t="shared" si="0"/>
        <v/>
      </c>
      <c r="B21" s="4"/>
      <c r="C21" s="4"/>
      <c r="D21" s="4" t="str">
        <f>IFERROR(VLOOKUP(C21, j22port!$A$3:$B$12, 2, FALSE), "")</f>
        <v/>
      </c>
      <c r="E21" s="4" t="str">
        <f>IFERROR(INDEX(j22port!$D$3:$M$12, MATCH(Sheet1!C20, j22port!$A$3:$A$12, 0), MATCH(Sheet1!C21, j22port!$D$2:$M$2, 0)), "")</f>
        <v/>
      </c>
      <c r="F21" s="4" t="str">
        <f>IFERROR(ROUNDUP(E21/VLOOKUP($B$5, j22ship!$A$2:$E$27, 3, FALSE)/24, 0), "")</f>
        <v/>
      </c>
      <c r="G21" s="7" t="str">
        <f t="shared" si="1"/>
        <v/>
      </c>
      <c r="H21" s="5"/>
      <c r="I21" s="5"/>
      <c r="J21" s="5"/>
      <c r="K21" s="5"/>
      <c r="L21" s="5"/>
      <c r="M21" s="5"/>
      <c r="N21" s="5"/>
    </row>
    <row r="22" spans="1:14" x14ac:dyDescent="0.2">
      <c r="A22" s="7" t="str">
        <f t="shared" si="0"/>
        <v/>
      </c>
      <c r="B22" s="4"/>
      <c r="C22" s="4"/>
      <c r="D22" s="4" t="str">
        <f>IFERROR(VLOOKUP(C22, j22port!$A$3:$B$12, 2, FALSE), "")</f>
        <v/>
      </c>
      <c r="E22" s="4" t="str">
        <f>IFERROR(INDEX(j22port!$D$3:$M$12, MATCH(Sheet1!C21, j22port!$A$3:$A$12, 0), MATCH(Sheet1!C22, j22port!$D$2:$M$2, 0)), "")</f>
        <v/>
      </c>
      <c r="F22" s="4" t="str">
        <f>IFERROR(ROUNDUP(E22/VLOOKUP($B$5, j22ship!$A$2:$E$27, 3, FALSE)/24, 0), "")</f>
        <v/>
      </c>
      <c r="G22" s="7" t="str">
        <f t="shared" si="1"/>
        <v/>
      </c>
      <c r="H22" s="5"/>
      <c r="I22" s="5"/>
      <c r="J22" s="5"/>
      <c r="K22" s="5"/>
      <c r="L22" s="5"/>
      <c r="M22" s="5"/>
      <c r="N22" s="5"/>
    </row>
    <row r="23" spans="1:14" x14ac:dyDescent="0.2">
      <c r="A23" s="7" t="str">
        <f t="shared" si="0"/>
        <v/>
      </c>
      <c r="B23" s="9"/>
      <c r="C23" s="9"/>
      <c r="D23" s="4" t="str">
        <f>IFERROR(VLOOKUP(C23, j22port!$A$3:$B$12, 2, FALSE), "")</f>
        <v/>
      </c>
      <c r="E23" s="4" t="str">
        <f>IFERROR(INDEX(j22port!$D$3:$M$12, MATCH(Sheet1!C22, j22port!$A$3:$A$12, 0), MATCH(Sheet1!C23, j22port!$D$2:$M$2, 0)), "")</f>
        <v/>
      </c>
      <c r="F23" s="4" t="str">
        <f>IFERROR(ROUNDUP(E23/VLOOKUP($B$5, j22ship!$A$2:$E$27, 3, FALSE)/24, 0), "")</f>
        <v/>
      </c>
      <c r="G23" s="7" t="str">
        <f t="shared" si="1"/>
        <v/>
      </c>
      <c r="H23" s="5"/>
      <c r="I23" s="5"/>
      <c r="J23" s="5"/>
      <c r="K23" s="5"/>
      <c r="L23" s="5"/>
      <c r="M23" s="5"/>
      <c r="N23" s="5"/>
    </row>
    <row r="24" spans="1:14" x14ac:dyDescent="0.2">
      <c r="A24" s="7" t="str">
        <f t="shared" si="0"/>
        <v/>
      </c>
      <c r="B24" s="4"/>
      <c r="C24" s="4"/>
      <c r="D24" s="4" t="str">
        <f>IFERROR(VLOOKUP(C24, j22port!$A$3:$B$12, 2, FALSE), "")</f>
        <v/>
      </c>
      <c r="E24" s="4" t="str">
        <f>IFERROR(INDEX(j22port!$D$3:$M$12, MATCH(Sheet1!C23, j22port!$A$3:$A$12, 0), MATCH(Sheet1!C24, j22port!$D$2:$M$2, 0)), "")</f>
        <v/>
      </c>
      <c r="F24" s="4" t="str">
        <f>IFERROR(ROUNDUP(E24/VLOOKUP($B$5, j22ship!$A$2:$E$27, 3, FALSE)/24, 0), "")</f>
        <v/>
      </c>
      <c r="G24" s="7" t="str">
        <f t="shared" si="1"/>
        <v/>
      </c>
      <c r="H24" s="5"/>
      <c r="I24" s="5"/>
      <c r="J24" s="5"/>
      <c r="K24" s="5"/>
      <c r="L24" s="5"/>
      <c r="M24" s="5"/>
      <c r="N24" s="5"/>
    </row>
    <row r="25" spans="1:14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</sheetData>
  <mergeCells count="3">
    <mergeCell ref="A1:G1"/>
    <mergeCell ref="A3:G3"/>
    <mergeCell ref="A7:G7"/>
  </mergeCells>
  <pageMargins left="0.7" right="0.7" top="0.75" bottom="0.75" header="0.3" footer="0.3"/>
  <pageSetup orientation="portrait" r:id="rId1"/>
  <headerFooter>
    <oddHeader>&amp;LCreated on: &amp;D at &amp;T&amp;R&amp;F</oddHeader>
    <oddFooter>&amp;LCreated by: Hirusha ZZZ LK001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EB68-983F-47D4-8FBB-78C83A5B50DC}">
  <dimension ref="A1:M20"/>
  <sheetViews>
    <sheetView zoomScale="190" zoomScaleNormal="190" workbookViewId="0">
      <selection activeCell="D5" sqref="D5"/>
    </sheetView>
  </sheetViews>
  <sheetFormatPr defaultRowHeight="15" x14ac:dyDescent="0.25"/>
  <cols>
    <col min="1" max="1" width="11.42578125" bestFit="1" customWidth="1"/>
    <col min="2" max="2" width="12.5703125" bestFit="1" customWidth="1"/>
    <col min="3" max="3" width="17.7109375" bestFit="1" customWidth="1"/>
    <col min="4" max="4" width="8" customWidth="1"/>
    <col min="5" max="13" width="5" bestFit="1" customWidth="1"/>
  </cols>
  <sheetData>
    <row r="1" spans="1:13" x14ac:dyDescent="0.25">
      <c r="D1" t="s">
        <v>13</v>
      </c>
    </row>
    <row r="2" spans="1:13" x14ac:dyDescent="0.25">
      <c r="A2" t="s">
        <v>14</v>
      </c>
      <c r="B2" t="s">
        <v>15</v>
      </c>
      <c r="C2" t="s">
        <v>16</v>
      </c>
      <c r="D2" t="s">
        <v>11</v>
      </c>
      <c r="E2" t="s">
        <v>17</v>
      </c>
      <c r="F2" t="s">
        <v>18</v>
      </c>
      <c r="G2" t="s">
        <v>19</v>
      </c>
      <c r="H2" t="s">
        <v>20</v>
      </c>
      <c r="I2" t="s">
        <v>12</v>
      </c>
      <c r="J2" t="s">
        <v>21</v>
      </c>
      <c r="K2" t="s">
        <v>22</v>
      </c>
      <c r="L2" t="s">
        <v>23</v>
      </c>
      <c r="M2" t="s">
        <v>24</v>
      </c>
    </row>
    <row r="3" spans="1:13" x14ac:dyDescent="0.25">
      <c r="A3" t="s">
        <v>11</v>
      </c>
      <c r="B3" t="s">
        <v>25</v>
      </c>
      <c r="D3" t="s">
        <v>26</v>
      </c>
      <c r="E3">
        <v>1600</v>
      </c>
      <c r="F3">
        <v>700</v>
      </c>
      <c r="G3">
        <v>1100</v>
      </c>
      <c r="H3">
        <v>800</v>
      </c>
      <c r="I3">
        <v>1200</v>
      </c>
      <c r="J3">
        <v>2000</v>
      </c>
      <c r="K3">
        <v>1800</v>
      </c>
      <c r="L3">
        <v>1600</v>
      </c>
      <c r="M3">
        <v>1700</v>
      </c>
    </row>
    <row r="4" spans="1:13" x14ac:dyDescent="0.25">
      <c r="A4" t="s">
        <v>17</v>
      </c>
      <c r="B4" t="s">
        <v>27</v>
      </c>
      <c r="D4">
        <v>1600</v>
      </c>
      <c r="E4" t="s">
        <v>26</v>
      </c>
      <c r="F4">
        <v>2000</v>
      </c>
      <c r="G4">
        <v>500</v>
      </c>
      <c r="H4">
        <v>1300</v>
      </c>
      <c r="I4">
        <v>2500</v>
      </c>
      <c r="J4">
        <v>2400</v>
      </c>
      <c r="K4">
        <v>1900</v>
      </c>
      <c r="L4">
        <v>2300</v>
      </c>
      <c r="M4">
        <v>1200</v>
      </c>
    </row>
    <row r="5" spans="1:13" x14ac:dyDescent="0.25">
      <c r="A5" t="s">
        <v>18</v>
      </c>
      <c r="B5" t="s">
        <v>28</v>
      </c>
      <c r="C5" t="s">
        <v>29</v>
      </c>
      <c r="D5">
        <v>700</v>
      </c>
      <c r="E5">
        <v>2000</v>
      </c>
      <c r="F5" t="s">
        <v>26</v>
      </c>
      <c r="G5">
        <v>1500</v>
      </c>
      <c r="H5">
        <v>1400</v>
      </c>
      <c r="I5">
        <v>500</v>
      </c>
      <c r="J5">
        <v>1700</v>
      </c>
      <c r="K5">
        <v>1800</v>
      </c>
      <c r="L5">
        <v>800</v>
      </c>
      <c r="M5">
        <v>2000</v>
      </c>
    </row>
    <row r="6" spans="1:13" x14ac:dyDescent="0.25">
      <c r="A6" t="s">
        <v>19</v>
      </c>
      <c r="B6" t="s">
        <v>30</v>
      </c>
      <c r="D6">
        <v>1100</v>
      </c>
      <c r="E6">
        <v>500</v>
      </c>
      <c r="F6">
        <v>1500</v>
      </c>
      <c r="G6" t="s">
        <v>26</v>
      </c>
      <c r="H6">
        <v>800</v>
      </c>
      <c r="I6">
        <v>2000</v>
      </c>
      <c r="J6">
        <v>1800</v>
      </c>
      <c r="K6">
        <v>1400</v>
      </c>
      <c r="L6">
        <v>1500</v>
      </c>
      <c r="M6">
        <v>800</v>
      </c>
    </row>
    <row r="7" spans="1:13" x14ac:dyDescent="0.25">
      <c r="A7" t="s">
        <v>20</v>
      </c>
      <c r="B7" t="s">
        <v>31</v>
      </c>
      <c r="D7">
        <v>800</v>
      </c>
      <c r="E7">
        <v>1300</v>
      </c>
      <c r="F7">
        <v>1400</v>
      </c>
      <c r="G7">
        <v>800</v>
      </c>
      <c r="H7" t="s">
        <v>26</v>
      </c>
      <c r="I7">
        <v>1900</v>
      </c>
      <c r="J7">
        <v>2200</v>
      </c>
      <c r="K7">
        <v>2000</v>
      </c>
      <c r="L7">
        <v>1700</v>
      </c>
      <c r="M7">
        <v>1600</v>
      </c>
    </row>
    <row r="8" spans="1:13" x14ac:dyDescent="0.25">
      <c r="A8" t="s">
        <v>12</v>
      </c>
      <c r="B8" t="s">
        <v>32</v>
      </c>
      <c r="C8" t="s">
        <v>33</v>
      </c>
      <c r="D8">
        <v>1200</v>
      </c>
      <c r="E8">
        <v>2500</v>
      </c>
      <c r="F8">
        <v>500</v>
      </c>
      <c r="G8">
        <v>2000</v>
      </c>
      <c r="H8">
        <v>1900</v>
      </c>
      <c r="I8" t="s">
        <v>26</v>
      </c>
      <c r="J8">
        <v>2100</v>
      </c>
      <c r="K8">
        <v>2300</v>
      </c>
      <c r="L8">
        <v>1300</v>
      </c>
      <c r="M8">
        <v>2500</v>
      </c>
    </row>
    <row r="9" spans="1:13" x14ac:dyDescent="0.25">
      <c r="A9" t="s">
        <v>21</v>
      </c>
      <c r="B9" t="s">
        <v>34</v>
      </c>
      <c r="C9" t="s">
        <v>33</v>
      </c>
      <c r="D9">
        <v>2000</v>
      </c>
      <c r="E9">
        <v>2400</v>
      </c>
      <c r="F9">
        <v>1700</v>
      </c>
      <c r="G9">
        <v>1800</v>
      </c>
      <c r="H9">
        <v>2200</v>
      </c>
      <c r="I9">
        <v>2100</v>
      </c>
      <c r="J9" t="s">
        <v>26</v>
      </c>
      <c r="K9">
        <v>400</v>
      </c>
      <c r="L9">
        <v>800</v>
      </c>
      <c r="M9">
        <v>1400</v>
      </c>
    </row>
    <row r="10" spans="1:13" x14ac:dyDescent="0.25">
      <c r="A10" t="s">
        <v>22</v>
      </c>
      <c r="B10" t="s">
        <v>35</v>
      </c>
      <c r="D10">
        <v>1800</v>
      </c>
      <c r="E10">
        <v>1900</v>
      </c>
      <c r="F10">
        <v>1800</v>
      </c>
      <c r="G10">
        <v>1400</v>
      </c>
      <c r="H10">
        <v>2000</v>
      </c>
      <c r="I10">
        <v>2300</v>
      </c>
      <c r="J10">
        <v>400</v>
      </c>
      <c r="K10" t="s">
        <v>26</v>
      </c>
      <c r="L10">
        <v>1100</v>
      </c>
      <c r="M10">
        <v>900</v>
      </c>
    </row>
    <row r="11" spans="1:13" x14ac:dyDescent="0.25">
      <c r="A11" t="s">
        <v>23</v>
      </c>
      <c r="B11" t="s">
        <v>36</v>
      </c>
      <c r="C11" t="s">
        <v>29</v>
      </c>
      <c r="D11">
        <v>1600</v>
      </c>
      <c r="E11">
        <v>2300</v>
      </c>
      <c r="F11">
        <v>800</v>
      </c>
      <c r="G11">
        <v>1500</v>
      </c>
      <c r="H11">
        <v>1700</v>
      </c>
      <c r="I11">
        <v>1300</v>
      </c>
      <c r="J11">
        <v>800</v>
      </c>
      <c r="K11">
        <v>1100</v>
      </c>
      <c r="L11" t="s">
        <v>26</v>
      </c>
      <c r="M11">
        <v>1500</v>
      </c>
    </row>
    <row r="12" spans="1:13" x14ac:dyDescent="0.25">
      <c r="A12" t="s">
        <v>24</v>
      </c>
      <c r="B12" t="s">
        <v>37</v>
      </c>
      <c r="C12" t="s">
        <v>29</v>
      </c>
      <c r="D12">
        <v>1700</v>
      </c>
      <c r="E12">
        <v>1200</v>
      </c>
      <c r="F12">
        <v>2000</v>
      </c>
      <c r="G12">
        <v>800</v>
      </c>
      <c r="H12">
        <v>1600</v>
      </c>
      <c r="I12">
        <v>2500</v>
      </c>
      <c r="J12">
        <v>1400</v>
      </c>
      <c r="K12">
        <v>900</v>
      </c>
      <c r="L12">
        <v>1500</v>
      </c>
      <c r="M12" t="s">
        <v>26</v>
      </c>
    </row>
    <row r="14" spans="1:13" x14ac:dyDescent="0.25">
      <c r="A14" t="s">
        <v>33</v>
      </c>
      <c r="B14">
        <v>1</v>
      </c>
    </row>
    <row r="15" spans="1:13" x14ac:dyDescent="0.25">
      <c r="A15" t="s">
        <v>38</v>
      </c>
      <c r="B15">
        <v>2</v>
      </c>
    </row>
    <row r="16" spans="1:13" x14ac:dyDescent="0.25">
      <c r="A16" t="s">
        <v>39</v>
      </c>
      <c r="B16">
        <v>3</v>
      </c>
    </row>
    <row r="17" spans="1:2" x14ac:dyDescent="0.25">
      <c r="A17" t="s">
        <v>40</v>
      </c>
      <c r="B17">
        <v>4</v>
      </c>
    </row>
    <row r="18" spans="1:2" x14ac:dyDescent="0.25">
      <c r="A18" t="s">
        <v>41</v>
      </c>
      <c r="B18">
        <v>5</v>
      </c>
    </row>
    <row r="19" spans="1:2" x14ac:dyDescent="0.25">
      <c r="A19" t="s">
        <v>42</v>
      </c>
      <c r="B19">
        <v>6</v>
      </c>
    </row>
    <row r="20" spans="1:2" x14ac:dyDescent="0.25">
      <c r="A20" t="s">
        <v>29</v>
      </c>
      <c r="B2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FC5F-C2BB-4CBA-9203-3BFCDFEAAB1B}">
  <dimension ref="A1:E27"/>
  <sheetViews>
    <sheetView topLeftCell="A4" zoomScale="205" zoomScaleNormal="205" workbookViewId="0">
      <selection activeCell="C2" sqref="C2"/>
    </sheetView>
  </sheetViews>
  <sheetFormatPr defaultRowHeight="15" x14ac:dyDescent="0.25"/>
  <cols>
    <col min="1" max="1" width="9.5703125" bestFit="1" customWidth="1"/>
    <col min="2" max="2" width="10.85546875" bestFit="1" customWidth="1"/>
    <col min="3" max="3" width="13.42578125" bestFit="1" customWidth="1"/>
    <col min="4" max="4" width="8.5703125" bestFit="1" customWidth="1"/>
    <col min="5" max="5" width="47.28515625" bestFit="1" customWidth="1"/>
  </cols>
  <sheetData>
    <row r="1" spans="1:5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</row>
    <row r="2" spans="1:5" x14ac:dyDescent="0.25">
      <c r="A2" t="s">
        <v>11</v>
      </c>
      <c r="B2" t="s">
        <v>48</v>
      </c>
      <c r="C2">
        <v>25</v>
      </c>
      <c r="D2">
        <v>9000</v>
      </c>
      <c r="E2">
        <v>500</v>
      </c>
    </row>
    <row r="3" spans="1:5" x14ac:dyDescent="0.25">
      <c r="A3" t="s">
        <v>49</v>
      </c>
      <c r="B3" t="s">
        <v>50</v>
      </c>
      <c r="C3">
        <v>17</v>
      </c>
      <c r="D3">
        <v>8100</v>
      </c>
      <c r="E3">
        <v>450</v>
      </c>
    </row>
    <row r="4" spans="1:5" x14ac:dyDescent="0.25">
      <c r="A4" t="s">
        <v>17</v>
      </c>
      <c r="B4" t="s">
        <v>51</v>
      </c>
      <c r="C4">
        <v>25</v>
      </c>
      <c r="D4">
        <v>5400</v>
      </c>
      <c r="E4">
        <v>300</v>
      </c>
    </row>
    <row r="5" spans="1:5" x14ac:dyDescent="0.25">
      <c r="A5" t="s">
        <v>18</v>
      </c>
      <c r="B5" t="s">
        <v>52</v>
      </c>
      <c r="C5">
        <v>29</v>
      </c>
      <c r="D5">
        <v>7200</v>
      </c>
      <c r="E5">
        <v>400</v>
      </c>
    </row>
    <row r="6" spans="1:5" x14ac:dyDescent="0.25">
      <c r="A6" t="s">
        <v>53</v>
      </c>
      <c r="B6" t="s">
        <v>54</v>
      </c>
      <c r="C6">
        <v>22</v>
      </c>
      <c r="D6">
        <v>9000</v>
      </c>
      <c r="E6">
        <v>500</v>
      </c>
    </row>
    <row r="7" spans="1:5" x14ac:dyDescent="0.25">
      <c r="A7" t="s">
        <v>19</v>
      </c>
      <c r="B7" t="s">
        <v>55</v>
      </c>
      <c r="C7">
        <v>20</v>
      </c>
      <c r="D7">
        <v>4500</v>
      </c>
      <c r="E7">
        <v>250</v>
      </c>
    </row>
    <row r="8" spans="1:5" x14ac:dyDescent="0.25">
      <c r="A8" t="s">
        <v>56</v>
      </c>
      <c r="B8" t="s">
        <v>57</v>
      </c>
      <c r="C8">
        <v>29</v>
      </c>
      <c r="D8">
        <v>7200</v>
      </c>
      <c r="E8">
        <v>400</v>
      </c>
    </row>
    <row r="9" spans="1:5" x14ac:dyDescent="0.25">
      <c r="A9" t="s">
        <v>58</v>
      </c>
      <c r="B9" t="s">
        <v>59</v>
      </c>
      <c r="C9">
        <v>29</v>
      </c>
      <c r="D9">
        <v>7200</v>
      </c>
      <c r="E9">
        <v>400</v>
      </c>
    </row>
    <row r="10" spans="1:5" x14ac:dyDescent="0.25">
      <c r="A10" t="s">
        <v>60</v>
      </c>
      <c r="B10" t="s">
        <v>61</v>
      </c>
      <c r="C10">
        <v>24</v>
      </c>
      <c r="D10">
        <v>1440</v>
      </c>
      <c r="E10">
        <v>80</v>
      </c>
    </row>
    <row r="11" spans="1:5" x14ac:dyDescent="0.25">
      <c r="A11" t="s">
        <v>62</v>
      </c>
      <c r="B11" t="s">
        <v>63</v>
      </c>
      <c r="C11">
        <v>22</v>
      </c>
      <c r="D11">
        <v>1800</v>
      </c>
      <c r="E11">
        <v>100</v>
      </c>
    </row>
    <row r="12" spans="1:5" x14ac:dyDescent="0.25">
      <c r="A12" t="s">
        <v>64</v>
      </c>
      <c r="B12" t="s">
        <v>65</v>
      </c>
      <c r="C12">
        <v>20</v>
      </c>
      <c r="D12">
        <v>4500</v>
      </c>
      <c r="E12">
        <v>250</v>
      </c>
    </row>
    <row r="13" spans="1:5" x14ac:dyDescent="0.25">
      <c r="A13" t="s">
        <v>66</v>
      </c>
      <c r="B13" t="s">
        <v>67</v>
      </c>
      <c r="C13">
        <v>20</v>
      </c>
      <c r="D13">
        <v>4500</v>
      </c>
      <c r="E13">
        <v>250</v>
      </c>
    </row>
    <row r="14" spans="1:5" x14ac:dyDescent="0.25">
      <c r="A14" t="s">
        <v>68</v>
      </c>
      <c r="B14" t="s">
        <v>69</v>
      </c>
      <c r="C14">
        <v>26</v>
      </c>
      <c r="D14">
        <v>8100</v>
      </c>
      <c r="E14">
        <v>450</v>
      </c>
    </row>
    <row r="15" spans="1:5" x14ac:dyDescent="0.25">
      <c r="A15" t="s">
        <v>20</v>
      </c>
      <c r="B15" t="s">
        <v>70</v>
      </c>
      <c r="C15">
        <v>27</v>
      </c>
      <c r="D15">
        <v>2700</v>
      </c>
      <c r="E15">
        <v>150</v>
      </c>
    </row>
    <row r="16" spans="1:5" x14ac:dyDescent="0.25">
      <c r="A16" t="s">
        <v>71</v>
      </c>
      <c r="B16" t="s">
        <v>72</v>
      </c>
      <c r="C16">
        <v>14</v>
      </c>
      <c r="D16">
        <v>9000</v>
      </c>
      <c r="E16">
        <v>500</v>
      </c>
    </row>
    <row r="17" spans="1:5" x14ac:dyDescent="0.25">
      <c r="A17" t="s">
        <v>12</v>
      </c>
      <c r="B17" t="s">
        <v>73</v>
      </c>
      <c r="C17">
        <v>27</v>
      </c>
      <c r="D17">
        <v>2700</v>
      </c>
      <c r="E17">
        <v>150</v>
      </c>
    </row>
    <row r="18" spans="1:5" x14ac:dyDescent="0.25">
      <c r="A18" t="s">
        <v>74</v>
      </c>
      <c r="B18" t="s">
        <v>75</v>
      </c>
      <c r="C18">
        <v>15</v>
      </c>
      <c r="D18">
        <v>3600</v>
      </c>
      <c r="E18">
        <v>200</v>
      </c>
    </row>
    <row r="19" spans="1:5" x14ac:dyDescent="0.25">
      <c r="A19" t="s">
        <v>76</v>
      </c>
      <c r="B19" t="s">
        <v>77</v>
      </c>
      <c r="C19">
        <v>18</v>
      </c>
      <c r="D19">
        <v>8100</v>
      </c>
      <c r="E19">
        <v>450</v>
      </c>
    </row>
    <row r="20" spans="1:5" x14ac:dyDescent="0.25">
      <c r="A20" t="s">
        <v>21</v>
      </c>
      <c r="B20" t="s">
        <v>78</v>
      </c>
      <c r="C20">
        <v>18</v>
      </c>
      <c r="D20">
        <v>8100</v>
      </c>
      <c r="E20">
        <v>450</v>
      </c>
    </row>
    <row r="21" spans="1:5" x14ac:dyDescent="0.25">
      <c r="A21" t="s">
        <v>22</v>
      </c>
      <c r="B21" t="s">
        <v>79</v>
      </c>
      <c r="C21">
        <v>20</v>
      </c>
      <c r="D21">
        <v>4500</v>
      </c>
      <c r="E21">
        <v>250</v>
      </c>
    </row>
    <row r="22" spans="1:5" x14ac:dyDescent="0.25">
      <c r="A22" t="s">
        <v>80</v>
      </c>
      <c r="B22" t="s">
        <v>81</v>
      </c>
      <c r="C22">
        <v>27</v>
      </c>
      <c r="D22">
        <v>2700</v>
      </c>
      <c r="E22">
        <v>150</v>
      </c>
    </row>
    <row r="23" spans="1:5" x14ac:dyDescent="0.25">
      <c r="A23" t="s">
        <v>82</v>
      </c>
      <c r="B23" t="s">
        <v>83</v>
      </c>
      <c r="C23">
        <v>22</v>
      </c>
      <c r="D23">
        <v>9000</v>
      </c>
      <c r="E23">
        <v>500</v>
      </c>
    </row>
    <row r="24" spans="1:5" x14ac:dyDescent="0.25">
      <c r="A24" t="s">
        <v>23</v>
      </c>
      <c r="B24" t="s">
        <v>84</v>
      </c>
      <c r="C24">
        <v>22</v>
      </c>
      <c r="D24">
        <v>9000</v>
      </c>
      <c r="E24">
        <v>500</v>
      </c>
    </row>
    <row r="25" spans="1:5" x14ac:dyDescent="0.25">
      <c r="A25" t="s">
        <v>85</v>
      </c>
      <c r="B25" t="s">
        <v>86</v>
      </c>
      <c r="C25">
        <v>29</v>
      </c>
      <c r="D25">
        <v>7200</v>
      </c>
      <c r="E25">
        <v>400</v>
      </c>
    </row>
    <row r="26" spans="1:5" x14ac:dyDescent="0.25">
      <c r="A26" t="s">
        <v>87</v>
      </c>
      <c r="B26" t="s">
        <v>88</v>
      </c>
      <c r="C26">
        <v>15</v>
      </c>
      <c r="D26">
        <v>3600</v>
      </c>
      <c r="E26">
        <v>200</v>
      </c>
    </row>
    <row r="27" spans="1:5" x14ac:dyDescent="0.25">
      <c r="A27" t="s">
        <v>24</v>
      </c>
      <c r="B27" t="s">
        <v>89</v>
      </c>
      <c r="C27">
        <v>15</v>
      </c>
      <c r="D27">
        <v>3600</v>
      </c>
      <c r="E27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j22port</vt:lpstr>
      <vt:lpstr>j22ship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2024-09-24T09:01:11Z</dcterms:modified>
</cp:coreProperties>
</file>