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2\paper-2\june\attemp-2\"/>
    </mc:Choice>
  </mc:AlternateContent>
  <xr:revisionPtr revIDLastSave="0" documentId="13_ncr:1_{D4067AAA-11A3-4A4B-93DC-069DE6E09B60}" xr6:coauthVersionLast="47" xr6:coauthVersionMax="47" xr10:uidLastSave="{00000000-0000-0000-0000-000000000000}"/>
  <bookViews>
    <workbookView xWindow="2620" yWindow="2620" windowWidth="14400" windowHeight="7360" xr2:uid="{00000000-000D-0000-FFFF-FFFF00000000}"/>
  </bookViews>
  <sheets>
    <sheet name="Main" sheetId="1" r:id="rId1"/>
    <sheet name="Ship" sheetId="2" r:id="rId2"/>
    <sheet name="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A15" i="1" s="1"/>
  <c r="A3" i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F10" i="1"/>
  <c r="E10" i="1"/>
  <c r="D9" i="1"/>
  <c r="B9" i="1"/>
  <c r="A9" i="1"/>
  <c r="G10" i="1" l="1"/>
  <c r="A10" i="1" s="1"/>
</calcChain>
</file>

<file path=xl/sharedStrings.xml><?xml version="1.0" encoding="utf-8"?>
<sst xmlns="http://schemas.openxmlformats.org/spreadsheetml/2006/main" count="127" uniqueCount="90">
  <si>
    <t>Tawara Shipping</t>
  </si>
  <si>
    <t>Ship's code:</t>
  </si>
  <si>
    <t>Start date:</t>
  </si>
  <si>
    <t>Journey details</t>
  </si>
  <si>
    <t>Planned
depart date:</t>
  </si>
  <si>
    <t>Depart date:</t>
  </si>
  <si>
    <t>Port code:</t>
  </si>
  <si>
    <t>Port:</t>
  </si>
  <si>
    <t>Number
of miles:</t>
  </si>
  <si>
    <t>Travel
time
(days):</t>
  </si>
  <si>
    <t>Arrive date:</t>
  </si>
  <si>
    <t>Ship code</t>
  </si>
  <si>
    <t>Ship name</t>
  </si>
  <si>
    <t>Speed (knots)</t>
  </si>
  <si>
    <t>Tonnage</t>
  </si>
  <si>
    <t>Capacity (number of containers that can be carried)</t>
  </si>
  <si>
    <t>A</t>
  </si>
  <si>
    <t>Angela</t>
  </si>
  <si>
    <t>B</t>
  </si>
  <si>
    <t>Bernice</t>
  </si>
  <si>
    <t>C</t>
  </si>
  <si>
    <t>Camille</t>
  </si>
  <si>
    <t>D</t>
  </si>
  <si>
    <t>Dianne</t>
  </si>
  <si>
    <t>E</t>
  </si>
  <si>
    <t>Elvira</t>
  </si>
  <si>
    <t>F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</si>
  <si>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</si>
  <si>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</si>
  <si>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</si>
  <si>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</si>
  <si>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</si>
  <si>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</si>
  <si>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</si>
  <si>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</si>
  <si>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</si>
  <si>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</si>
  <si>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</si>
  <si>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</si>
  <si>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</si>
  <si>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</si>
  <si>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</si>
  <si>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</t>
  </si>
  <si>
    <t>Natalie</t>
  </si>
  <si>
    <t>O</t>
  </si>
  <si>
    <t>Olive</t>
  </si>
  <si>
    <t>P</t>
  </si>
  <si>
    <t>Philippa</t>
  </si>
  <si>
    <t>Q</t>
  </si>
  <si>
    <t>Queenie</t>
  </si>
  <si>
    <t>R</t>
  </si>
  <si>
    <t>Rose</t>
  </si>
  <si>
    <t>S</t>
  </si>
  <si>
    <t>Sharon</t>
  </si>
  <si>
    <t>T</t>
  </si>
  <si>
    <t>Tracy</t>
  </si>
  <si>
    <t>U</t>
  </si>
  <si>
    <t>Ulyssess</t>
  </si>
  <si>
    <t>V</t>
  </si>
  <si>
    <t>Verna</t>
  </si>
  <si>
    <t>W</t>
  </si>
  <si>
    <t>Watermaid</t>
  </si>
  <si>
    <t>X</t>
  </si>
  <si>
    <t>Xenon</t>
  </si>
  <si>
    <t>Y</t>
  </si>
  <si>
    <t>Yolande</t>
  </si>
  <si>
    <t>Z</t>
  </si>
  <si>
    <t>Zafira</t>
  </si>
  <si>
    <t>Distance  (nautical miles) to:</t>
  </si>
  <si>
    <t>Port code</t>
  </si>
  <si>
    <t>Port name</t>
  </si>
  <si>
    <t>Customs closed on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</si>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</sst>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rgb="FFFFFF00"/>
      <name val="Calibri"/>
      <family val="2"/>
      <scheme val="minor"/>
    </font>
    <font>
      <sz val="2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8" zoomScale="91" zoomScaleNormal="100" workbookViewId="0">
      <selection activeCell="D10" sqref="D10"/>
    </sheetView>
  </sheetViews>
  <sheetFormatPr defaultRowHeight="14.5" x14ac:dyDescent="0.35"/>
  <cols>
    <col min="1" max="1" width="13.36328125" style="2" bestFit="1" customWidth="1"/>
    <col min="2" max="2" width="11.26953125" style="2" bestFit="1" customWidth="1"/>
    <col min="3" max="3" width="9.453125" style="2" bestFit="1" customWidth="1"/>
    <col min="4" max="4" width="11.7265625" style="2" bestFit="1" customWidth="1"/>
    <col min="5" max="5" width="7.90625" style="2" bestFit="1" customWidth="1"/>
    <col min="6" max="6" width="11" style="2" customWidth="1"/>
    <col min="7" max="7" width="10.54296875" style="2" bestFit="1" customWidth="1"/>
    <col min="8" max="16384" width="8.7265625" style="2"/>
  </cols>
  <sheetData>
    <row r="1" spans="1:7" ht="46" x14ac:dyDescent="0.35">
      <c r="A1" s="8" t="s">
        <v>0</v>
      </c>
      <c r="B1" s="8"/>
      <c r="C1" s="8"/>
      <c r="D1" s="8"/>
      <c r="E1" s="8"/>
      <c r="F1" s="8"/>
      <c r="G1" s="8"/>
    </row>
    <row r="2" spans="1:7" ht="7.5" customHeight="1" x14ac:dyDescent="0.35"/>
    <row r="3" spans="1:7" ht="28.5" x14ac:dyDescent="0.35">
      <c r="A3" s="9" t="str">
        <f>IF(B5="", "No ship selected", _xlfn.CONCAT("Ship's itinerary for ", _xlfn.XLOOKUP(B5, Ship!A2:A27, Ship!B2:B27)))</f>
        <v>Ship's itinerary for Watermaid</v>
      </c>
      <c r="B3" s="9"/>
      <c r="C3" s="9"/>
      <c r="D3" s="9"/>
      <c r="E3" s="9"/>
      <c r="F3" s="9"/>
      <c r="G3" s="9"/>
    </row>
    <row r="4" spans="1:7" ht="7.5" customHeight="1" x14ac:dyDescent="0.35"/>
    <row r="5" spans="1:7" x14ac:dyDescent="0.35">
      <c r="A5" s="1" t="s">
        <v>1</v>
      </c>
      <c r="B5" s="2" t="s">
        <v>60</v>
      </c>
      <c r="C5" s="1" t="s">
        <v>2</v>
      </c>
      <c r="D5" s="3">
        <v>45565</v>
      </c>
    </row>
    <row r="6" spans="1:7" ht="7.5" customHeight="1" x14ac:dyDescent="0.35"/>
    <row r="7" spans="1:7" x14ac:dyDescent="0.35">
      <c r="A7" s="10" t="s">
        <v>3</v>
      </c>
      <c r="B7" s="10"/>
      <c r="C7" s="10"/>
      <c r="D7" s="10"/>
      <c r="E7" s="10"/>
      <c r="F7" s="10"/>
      <c r="G7" s="10"/>
    </row>
    <row r="8" spans="1:7" ht="43.5" x14ac:dyDescent="0.35">
      <c r="A8" s="4" t="s">
        <v>4</v>
      </c>
      <c r="B8" s="5" t="s">
        <v>5</v>
      </c>
      <c r="C8" s="5" t="s">
        <v>6</v>
      </c>
      <c r="D8" s="5" t="s">
        <v>7</v>
      </c>
      <c r="E8" s="4" t="s">
        <v>8</v>
      </c>
      <c r="F8" s="4" t="s">
        <v>9</v>
      </c>
      <c r="G8" s="5" t="s">
        <v>10</v>
      </c>
    </row>
    <row r="9" spans="1:7" x14ac:dyDescent="0.35">
      <c r="A9" s="6">
        <f>IF(D5="", "", D5)</f>
        <v>45565</v>
      </c>
      <c r="B9" s="6">
        <f>IF(A9="", "", IFERROR(IF(_xlfn.XLOOKUP(C9, Port!$A$3:$A$12, Port!$C$3:$C$12)="", A9, IF(WEEKDAY(A9)=MATCH(_xlfn.XLOOKUP(C9, Port!$A$3:$A$12, Port!$C$3:$C$12), Port!$A$14:$A$20, 0), A9+1, A9)), ""))</f>
        <v>45565</v>
      </c>
      <c r="C9" s="7" t="s">
        <v>46</v>
      </c>
      <c r="D9" s="7" t="str">
        <f>IFERROR(_xlfn.XLOOKUP(Main!C9, Port!$A$3:$A$12, Port!$B$3:$B$12), "")</f>
        <v>Port Peppard</v>
      </c>
      <c r="E9" s="7"/>
      <c r="F9" s="7"/>
      <c r="G9" s="7"/>
    </row>
    <row r="10" spans="1:7" x14ac:dyDescent="0.35">
      <c r="A10" s="6">
        <f>IF(D5="", "", IFERROR(G10+2, ""))</f>
        <v>45572</v>
      </c>
      <c r="B10" s="7"/>
      <c r="C10" s="7" t="s">
        <v>20</v>
      </c>
      <c r="D10" s="7" t="str">
        <f>IFERROR(_xlfn.XLOOKUP(Main!C10, Port!$A$3:$A$12, Port!$B$3:$B$12), "")</f>
        <v>Contolleni</v>
      </c>
      <c r="E10" s="7">
        <f>IFERROR(INDEX(Port!$A$2:$M$12, MATCH(Main!C9, Port!$A$2:$A$12,0), MATCH(C10, Port!$A$2:$L$2, 0)), "")</f>
        <v>2500</v>
      </c>
      <c r="F10" s="7">
        <f>IFERROR(ROUNDUP(E10/_xlfn.XLOOKUP($B$5, Ship!$A$2:$A$27, Ship!$C$2:$C$27)/24, 0), "")</f>
        <v>5</v>
      </c>
      <c r="G10" s="6">
        <f>IF(D5="", "", IFERROR(B9+F10, ""))</f>
        <v>45570</v>
      </c>
    </row>
    <row r="11" spans="1:7" x14ac:dyDescent="0.35">
      <c r="A11" s="6" t="str">
        <f t="shared" ref="A11:A24" si="0">IF(D6="", "", IFERROR(G11+2, ""))</f>
        <v/>
      </c>
      <c r="B11" s="7"/>
      <c r="C11" s="7"/>
      <c r="D11" s="7"/>
      <c r="E11" s="7" t="str">
        <f>IFERROR(INDEX(Port!$A$2:$M$12, MATCH(Main!C10, Port!$A$2:$A$12,0), MATCH(C11, Port!$A$2:$L$2, 0)), "")</f>
        <v/>
      </c>
      <c r="F11" s="7" t="str">
        <f>IFERROR(ROUNDUP(E11/_xlfn.XLOOKUP($B$5, Ship!$A$2:$A$27, Ship!$C$2:$C$27)/24, 0), "")</f>
        <v/>
      </c>
      <c r="G11" s="6" t="str">
        <f t="shared" ref="G11:G24" si="1">IF(D6="", "", IFERROR(B10+F11, ""))</f>
        <v/>
      </c>
    </row>
    <row r="12" spans="1:7" x14ac:dyDescent="0.35">
      <c r="A12" s="6" t="str">
        <f t="shared" si="0"/>
        <v/>
      </c>
      <c r="B12" s="7"/>
      <c r="C12" s="7"/>
      <c r="D12" s="7"/>
      <c r="E12" s="7" t="str">
        <f>IFERROR(INDEX(Port!$A$2:$M$12, MATCH(Main!C11, Port!$A$2:$A$12,0), MATCH(C12, Port!$A$2:$L$2, 0)), "")</f>
        <v/>
      </c>
      <c r="F12" s="7" t="str">
        <f>IFERROR(ROUNDUP(E12/_xlfn.XLOOKUP($B$5, Ship!$A$2:$A$27, Ship!$C$2:$C$27)/24, 0), "")</f>
        <v/>
      </c>
      <c r="G12" s="6" t="str">
        <f t="shared" si="1"/>
        <v/>
      </c>
    </row>
    <row r="13" spans="1:7" x14ac:dyDescent="0.35">
      <c r="A13" s="6" t="str">
        <f t="shared" si="0"/>
        <v/>
      </c>
      <c r="B13" s="7"/>
      <c r="C13" s="7"/>
      <c r="D13" s="7"/>
      <c r="E13" s="7" t="str">
        <f>IFERROR(INDEX(Port!$A$2:$M$12, MATCH(Main!C12, Port!$A$2:$A$12,0), MATCH(C13, Port!$A$2:$L$2, 0)), "")</f>
        <v/>
      </c>
      <c r="F13" s="7" t="str">
        <f>IFERROR(ROUNDUP(E13/_xlfn.XLOOKUP($B$5, Ship!$A$2:$A$27, Ship!$C$2:$C$27)/24, 0), "")</f>
        <v/>
      </c>
      <c r="G13" s="6" t="str">
        <f t="shared" si="1"/>
        <v/>
      </c>
    </row>
    <row r="14" spans="1:7" x14ac:dyDescent="0.35">
      <c r="A14" s="6" t="str">
        <f t="shared" si="0"/>
        <v/>
      </c>
      <c r="B14" s="7"/>
      <c r="C14" s="7"/>
      <c r="D14" s="7"/>
      <c r="E14" s="7" t="str">
        <f>IFERROR(INDEX(Port!$A$2:$M$12, MATCH(Main!C13, Port!$A$2:$A$12,0), MATCH(C14, Port!$A$2:$L$2, 0)), "")</f>
        <v/>
      </c>
      <c r="F14" s="7" t="str">
        <f>IFERROR(ROUNDUP(E14/_xlfn.XLOOKUP($B$5, Ship!$A$2:$A$27, Ship!$C$2:$C$27)/24, 0), "")</f>
        <v/>
      </c>
      <c r="G14" s="6" t="str">
        <f t="shared" si="1"/>
        <v/>
      </c>
    </row>
    <row r="15" spans="1:7" x14ac:dyDescent="0.35">
      <c r="A15" s="6" t="str">
        <f t="shared" si="0"/>
        <v/>
      </c>
      <c r="B15" s="7"/>
      <c r="C15" s="7"/>
      <c r="D15" s="7"/>
      <c r="E15" s="7" t="str">
        <f>IFERROR(INDEX(Port!$A$2:$M$12, MATCH(Main!C14, Port!$A$2:$A$12,0), MATCH(C15, Port!$A$2:$L$2, 0)), "")</f>
        <v/>
      </c>
      <c r="F15" s="7" t="str">
        <f>IFERROR(ROUNDUP(E15/_xlfn.XLOOKUP($B$5, Ship!$A$2:$A$27, Ship!$C$2:$C$27)/24, 0), "")</f>
        <v/>
      </c>
      <c r="G15" s="6" t="str">
        <f t="shared" si="1"/>
        <v/>
      </c>
    </row>
    <row r="16" spans="1:7" x14ac:dyDescent="0.35">
      <c r="A16" s="6" t="str">
        <f t="shared" si="0"/>
        <v/>
      </c>
      <c r="B16" s="7"/>
      <c r="C16" s="7"/>
      <c r="D16" s="7"/>
      <c r="E16" s="7" t="str">
        <f>IFERROR(INDEX(Port!$A$2:$M$12, MATCH(Main!C15, Port!$A$2:$A$12,0), MATCH(C16, Port!$A$2:$L$2, 0)), "")</f>
        <v/>
      </c>
      <c r="F16" s="7" t="str">
        <f>IFERROR(ROUNDUP(E16/_xlfn.XLOOKUP($B$5, Ship!$A$2:$A$27, Ship!$C$2:$C$27)/24, 0), "")</f>
        <v/>
      </c>
      <c r="G16" s="6" t="str">
        <f t="shared" si="1"/>
        <v/>
      </c>
    </row>
    <row r="17" spans="1:7" x14ac:dyDescent="0.35">
      <c r="A17" s="6" t="str">
        <f t="shared" si="0"/>
        <v/>
      </c>
      <c r="B17" s="7"/>
      <c r="C17" s="7"/>
      <c r="D17" s="7"/>
      <c r="E17" s="7" t="str">
        <f>IFERROR(INDEX(Port!$A$2:$M$12, MATCH(Main!C16, Port!$A$2:$A$12,0), MATCH(C17, Port!$A$2:$L$2, 0)), "")</f>
        <v/>
      </c>
      <c r="F17" s="7" t="str">
        <f>IFERROR(ROUNDUP(E17/_xlfn.XLOOKUP($B$5, Ship!$A$2:$A$27, Ship!$C$2:$C$27)/24, 0), "")</f>
        <v/>
      </c>
      <c r="G17" s="6" t="str">
        <f t="shared" si="1"/>
        <v/>
      </c>
    </row>
    <row r="18" spans="1:7" x14ac:dyDescent="0.35">
      <c r="A18" s="6" t="str">
        <f t="shared" si="0"/>
        <v/>
      </c>
      <c r="B18" s="7"/>
      <c r="C18" s="7"/>
      <c r="D18" s="7"/>
      <c r="E18" s="7" t="str">
        <f>IFERROR(INDEX(Port!$A$2:$M$12, MATCH(Main!C17, Port!$A$2:$A$12,0), MATCH(C18, Port!$A$2:$L$2, 0)), "")</f>
        <v/>
      </c>
      <c r="F18" s="7" t="str">
        <f>IFERROR(ROUNDUP(E18/_xlfn.XLOOKUP($B$5, Ship!$A$2:$A$27, Ship!$C$2:$C$27)/24, 0), "")</f>
        <v/>
      </c>
      <c r="G18" s="6" t="str">
        <f t="shared" si="1"/>
        <v/>
      </c>
    </row>
    <row r="19" spans="1:7" x14ac:dyDescent="0.35">
      <c r="A19" s="6" t="str">
        <f t="shared" si="0"/>
        <v/>
      </c>
      <c r="B19" s="7"/>
      <c r="C19" s="7"/>
      <c r="D19" s="7"/>
      <c r="E19" s="7" t="str">
        <f>IFERROR(INDEX(Port!$A$2:$M$12, MATCH(Main!C18, Port!$A$2:$A$12,0), MATCH(C19, Port!$A$2:$L$2, 0)), "")</f>
        <v/>
      </c>
      <c r="F19" s="7" t="str">
        <f>IFERROR(ROUNDUP(E19/_xlfn.XLOOKUP($B$5, Ship!$A$2:$A$27, Ship!$C$2:$C$27)/24, 0), "")</f>
        <v/>
      </c>
      <c r="G19" s="6" t="str">
        <f t="shared" si="1"/>
        <v/>
      </c>
    </row>
    <row r="20" spans="1:7" x14ac:dyDescent="0.35">
      <c r="A20" s="6" t="str">
        <f t="shared" si="0"/>
        <v/>
      </c>
      <c r="B20" s="7"/>
      <c r="C20" s="7"/>
      <c r="D20" s="7"/>
      <c r="E20" s="7" t="str">
        <f>IFERROR(INDEX(Port!$A$2:$M$12, MATCH(Main!C19, Port!$A$2:$A$12,0), MATCH(C20, Port!$A$2:$L$2, 0)), "")</f>
        <v/>
      </c>
      <c r="F20" s="7" t="str">
        <f>IFERROR(ROUNDUP(E20/_xlfn.XLOOKUP($B$5, Ship!$A$2:$A$27, Ship!$C$2:$C$27)/24, 0), "")</f>
        <v/>
      </c>
      <c r="G20" s="6" t="str">
        <f t="shared" si="1"/>
        <v/>
      </c>
    </row>
    <row r="21" spans="1:7" x14ac:dyDescent="0.35">
      <c r="A21" s="6" t="str">
        <f t="shared" si="0"/>
        <v/>
      </c>
      <c r="B21" s="7"/>
      <c r="C21" s="7"/>
      <c r="D21" s="7"/>
      <c r="E21" s="7" t="str">
        <f>IFERROR(INDEX(Port!$A$2:$M$12, MATCH(Main!C20, Port!$A$2:$A$12,0), MATCH(C21, Port!$A$2:$L$2, 0)), "")</f>
        <v/>
      </c>
      <c r="F21" s="7" t="str">
        <f>IFERROR(ROUNDUP(E21/_xlfn.XLOOKUP($B$5, Ship!$A$2:$A$27, Ship!$C$2:$C$27)/24, 0), "")</f>
        <v/>
      </c>
      <c r="G21" s="6" t="str">
        <f t="shared" si="1"/>
        <v/>
      </c>
    </row>
    <row r="22" spans="1:7" x14ac:dyDescent="0.35">
      <c r="A22" s="6" t="str">
        <f t="shared" si="0"/>
        <v/>
      </c>
      <c r="B22" s="7"/>
      <c r="C22" s="7"/>
      <c r="D22" s="7"/>
      <c r="E22" s="7" t="str">
        <f>IFERROR(INDEX(Port!$A$2:$M$12, MATCH(Main!C21, Port!$A$2:$A$12,0), MATCH(C22, Port!$A$2:$L$2, 0)), "")</f>
        <v/>
      </c>
      <c r="F22" s="7" t="str">
        <f>IFERROR(ROUNDUP(E22/_xlfn.XLOOKUP($B$5, Ship!$A$2:$A$27, Ship!$C$2:$C$27)/24, 0), "")</f>
        <v/>
      </c>
      <c r="G22" s="6" t="str">
        <f t="shared" si="1"/>
        <v/>
      </c>
    </row>
    <row r="23" spans="1:7" x14ac:dyDescent="0.35">
      <c r="A23" s="6" t="str">
        <f t="shared" si="0"/>
        <v/>
      </c>
      <c r="B23" s="7"/>
      <c r="C23" s="7"/>
      <c r="D23" s="7"/>
      <c r="E23" s="7" t="str">
        <f>IFERROR(INDEX(Port!$A$2:$M$12, MATCH(Main!C22, Port!$A$2:$A$12,0), MATCH(C23, Port!$A$2:$L$2, 0)), "")</f>
        <v/>
      </c>
      <c r="F23" s="7" t="str">
        <f>IFERROR(ROUNDUP(E23/_xlfn.XLOOKUP($B$5, Ship!$A$2:$A$27, Ship!$C$2:$C$27)/24, 0), "")</f>
        <v/>
      </c>
      <c r="G23" s="6" t="str">
        <f t="shared" si="1"/>
        <v/>
      </c>
    </row>
    <row r="24" spans="1:7" x14ac:dyDescent="0.35">
      <c r="A24" s="6" t="str">
        <f t="shared" si="0"/>
        <v/>
      </c>
      <c r="B24" s="7"/>
      <c r="C24" s="7"/>
      <c r="D24" s="7"/>
      <c r="E24" s="7" t="str">
        <f>IFERROR(INDEX(Port!$A$2:$M$12, MATCH(Main!C23, Port!$A$2:$A$12,0), MATCH(C24, Port!$A$2:$L$2, 0)), "")</f>
        <v/>
      </c>
      <c r="F24" s="7" t="str">
        <f>IFERROR(ROUNDUP(E24/_xlfn.XLOOKUP($B$5, Ship!$A$2:$A$27, Ship!$C$2:$C$27)/24, 0), "")</f>
        <v/>
      </c>
      <c r="G24" s="6" t="str">
        <f t="shared" si="1"/>
        <v/>
      </c>
    </row>
  </sheetData>
  <mergeCells count="3">
    <mergeCell ref="A1:G1"/>
    <mergeCell ref="A3:G3"/>
    <mergeCell ref="A7:G7"/>
  </mergeCells>
  <pageMargins left="0.7" right="0.7" top="0.75" bottom="0.75" header="0.3" footer="0.3"/>
  <pageSetup paperSize="0" orientation="portrait" horizontalDpi="1200" verticalDpi="1200" r:id="rId1"/>
  <headerFooter>
    <oddHeader>&amp;LCreated on: &amp;D at &amp;T
&amp;R&amp;F</oddHeader>
    <oddFooter>&amp;LCreated by: Hirusha LK001 0085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31F8-77A7-4F41-AAFF-D5F6712B85CC}">
  <dimension ref="A1:E27"/>
  <sheetViews>
    <sheetView topLeftCell="A9" workbookViewId="0">
      <selection activeCell="G5" sqref="G5"/>
    </sheetView>
  </sheetViews>
  <sheetFormatPr defaultRowHeight="14.5" x14ac:dyDescent="0.35"/>
  <cols>
    <col min="1" max="1" width="8.81640625" bestFit="1" customWidth="1"/>
    <col min="2" max="2" width="10.1796875" bestFit="1" customWidth="1"/>
    <col min="3" max="3" width="12.1796875" bestFit="1" customWidth="1"/>
    <col min="4" max="4" width="8" bestFit="1" customWidth="1"/>
    <col min="5" max="5" width="6.1796875" customWidth="1"/>
  </cols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16</v>
      </c>
      <c r="B2" t="s">
        <v>17</v>
      </c>
      <c r="C2">
        <v>25</v>
      </c>
      <c r="D2">
        <v>9000</v>
      </c>
      <c r="E2">
        <v>500</v>
      </c>
    </row>
    <row r="3" spans="1:5" x14ac:dyDescent="0.35">
      <c r="A3" t="s">
        <v>18</v>
      </c>
      <c r="B3" t="s">
        <v>19</v>
      </c>
      <c r="C3">
        <v>17</v>
      </c>
      <c r="D3">
        <v>8100</v>
      </c>
      <c r="E3">
        <v>450</v>
      </c>
    </row>
    <row r="4" spans="1:5" x14ac:dyDescent="0.35">
      <c r="A4" t="s">
        <v>20</v>
      </c>
      <c r="B4" t="s">
        <v>21</v>
      </c>
      <c r="C4">
        <v>25</v>
      </c>
      <c r="D4">
        <v>5400</v>
      </c>
      <c r="E4">
        <v>300</v>
      </c>
    </row>
    <row r="5" spans="1:5" x14ac:dyDescent="0.35">
      <c r="A5" t="s">
        <v>22</v>
      </c>
      <c r="B5" t="s">
        <v>23</v>
      </c>
      <c r="C5">
        <v>29</v>
      </c>
      <c r="D5">
        <v>7200</v>
      </c>
      <c r="E5">
        <v>400</v>
      </c>
    </row>
    <row r="6" spans="1:5" x14ac:dyDescent="0.35">
      <c r="A6" t="s">
        <v>24</v>
      </c>
      <c r="B6" t="s">
        <v>25</v>
      </c>
      <c r="C6">
        <v>22</v>
      </c>
      <c r="D6">
        <v>9000</v>
      </c>
      <c r="E6">
        <v>500</v>
      </c>
    </row>
    <row r="7" spans="1:5" x14ac:dyDescent="0.35">
      <c r="A7" t="s">
        <v>26</v>
      </c>
      <c r="B7" t="s">
        <v>27</v>
      </c>
      <c r="C7">
        <v>20</v>
      </c>
      <c r="D7">
        <v>4500</v>
      </c>
      <c r="E7">
        <v>250</v>
      </c>
    </row>
    <row r="8" spans="1:5" x14ac:dyDescent="0.35">
      <c r="A8" t="s">
        <v>28</v>
      </c>
      <c r="B8" t="s">
        <v>29</v>
      </c>
      <c r="C8">
        <v>29</v>
      </c>
      <c r="D8">
        <v>7200</v>
      </c>
      <c r="E8">
        <v>400</v>
      </c>
    </row>
    <row r="9" spans="1:5" x14ac:dyDescent="0.35">
      <c r="A9" t="s">
        <v>30</v>
      </c>
      <c r="B9" t="s">
        <v>31</v>
      </c>
      <c r="C9">
        <v>29</v>
      </c>
      <c r="D9">
        <v>7200</v>
      </c>
      <c r="E9">
        <v>400</v>
      </c>
    </row>
    <row r="10" spans="1:5" x14ac:dyDescent="0.35">
      <c r="A10" t="s">
        <v>32</v>
      </c>
      <c r="B10" t="s">
        <v>33</v>
      </c>
      <c r="C10">
        <v>24</v>
      </c>
      <c r="D10">
        <v>1440</v>
      </c>
      <c r="E10">
        <v>80</v>
      </c>
    </row>
    <row r="11" spans="1:5" x14ac:dyDescent="0.35">
      <c r="A11" t="s">
        <v>34</v>
      </c>
      <c r="B11" t="s">
        <v>35</v>
      </c>
      <c r="C11">
        <v>22</v>
      </c>
      <c r="D11">
        <v>1800</v>
      </c>
      <c r="E11">
        <v>100</v>
      </c>
    </row>
    <row r="12" spans="1:5" x14ac:dyDescent="0.35">
      <c r="A12" t="s">
        <v>36</v>
      </c>
      <c r="B12" t="s">
        <v>37</v>
      </c>
      <c r="C12">
        <v>20</v>
      </c>
      <c r="D12">
        <v>4500</v>
      </c>
      <c r="E12">
        <v>250</v>
      </c>
    </row>
    <row r="13" spans="1:5" x14ac:dyDescent="0.35">
      <c r="A13" t="s">
        <v>38</v>
      </c>
      <c r="B13" t="s">
        <v>39</v>
      </c>
      <c r="C13">
        <v>20</v>
      </c>
      <c r="D13">
        <v>4500</v>
      </c>
      <c r="E13">
        <v>250</v>
      </c>
    </row>
    <row r="14" spans="1:5" x14ac:dyDescent="0.35">
      <c r="A14" t="s">
        <v>40</v>
      </c>
      <c r="B14" t="s">
        <v>41</v>
      </c>
      <c r="C14">
        <v>26</v>
      </c>
      <c r="D14">
        <v>8100</v>
      </c>
      <c r="E14">
        <v>450</v>
      </c>
    </row>
    <row r="15" spans="1:5" x14ac:dyDescent="0.35">
      <c r="A15" t="s">
        <v>42</v>
      </c>
      <c r="B15" t="s">
        <v>43</v>
      </c>
      <c r="C15">
        <v>27</v>
      </c>
      <c r="D15">
        <v>2700</v>
      </c>
      <c r="E15">
        <v>150</v>
      </c>
    </row>
    <row r="16" spans="1:5" x14ac:dyDescent="0.35">
      <c r="A16" t="s">
        <v>44</v>
      </c>
      <c r="B16" t="s">
        <v>45</v>
      </c>
      <c r="C16">
        <v>14</v>
      </c>
      <c r="D16">
        <v>9000</v>
      </c>
      <c r="E16">
        <v>500</v>
      </c>
    </row>
    <row r="17" spans="1:5" x14ac:dyDescent="0.35">
      <c r="A17" t="s">
        <v>46</v>
      </c>
      <c r="B17" t="s">
        <v>47</v>
      </c>
      <c r="C17">
        <v>27</v>
      </c>
      <c r="D17">
        <v>2700</v>
      </c>
      <c r="E17">
        <v>150</v>
      </c>
    </row>
    <row r="18" spans="1:5" x14ac:dyDescent="0.35">
      <c r="A18" t="s">
        <v>48</v>
      </c>
      <c r="B18" t="s">
        <v>49</v>
      </c>
      <c r="C18">
        <v>15</v>
      </c>
      <c r="D18">
        <v>3600</v>
      </c>
      <c r="E18">
        <v>200</v>
      </c>
    </row>
    <row r="19" spans="1:5" x14ac:dyDescent="0.35">
      <c r="A19" t="s">
        <v>50</v>
      </c>
      <c r="B19" t="s">
        <v>51</v>
      </c>
      <c r="C19">
        <v>18</v>
      </c>
      <c r="D19">
        <v>8100</v>
      </c>
      <c r="E19">
        <v>450</v>
      </c>
    </row>
    <row r="20" spans="1:5" x14ac:dyDescent="0.35">
      <c r="A20" t="s">
        <v>52</v>
      </c>
      <c r="B20" t="s">
        <v>53</v>
      </c>
      <c r="C20">
        <v>18</v>
      </c>
      <c r="D20">
        <v>8100</v>
      </c>
      <c r="E20">
        <v>450</v>
      </c>
    </row>
    <row r="21" spans="1:5" x14ac:dyDescent="0.35">
      <c r="A21" t="s">
        <v>54</v>
      </c>
      <c r="B21" t="s">
        <v>55</v>
      </c>
      <c r="C21">
        <v>20</v>
      </c>
      <c r="D21">
        <v>4500</v>
      </c>
      <c r="E21">
        <v>250</v>
      </c>
    </row>
    <row r="22" spans="1:5" x14ac:dyDescent="0.35">
      <c r="A22" t="s">
        <v>56</v>
      </c>
      <c r="B22" t="s">
        <v>57</v>
      </c>
      <c r="C22">
        <v>27</v>
      </c>
      <c r="D22">
        <v>2700</v>
      </c>
      <c r="E22">
        <v>150</v>
      </c>
    </row>
    <row r="23" spans="1:5" x14ac:dyDescent="0.35">
      <c r="A23" t="s">
        <v>58</v>
      </c>
      <c r="B23" t="s">
        <v>59</v>
      </c>
      <c r="C23">
        <v>22</v>
      </c>
      <c r="D23">
        <v>9000</v>
      </c>
      <c r="E23">
        <v>500</v>
      </c>
    </row>
    <row r="24" spans="1:5" x14ac:dyDescent="0.35">
      <c r="A24" t="s">
        <v>60</v>
      </c>
      <c r="B24" t="s">
        <v>61</v>
      </c>
      <c r="C24">
        <v>22</v>
      </c>
      <c r="D24">
        <v>9000</v>
      </c>
      <c r="E24">
        <v>500</v>
      </c>
    </row>
    <row r="25" spans="1:5" x14ac:dyDescent="0.35">
      <c r="A25" t="s">
        <v>62</v>
      </c>
      <c r="B25" t="s">
        <v>63</v>
      </c>
      <c r="C25">
        <v>29</v>
      </c>
      <c r="D25">
        <v>7200</v>
      </c>
      <c r="E25">
        <v>400</v>
      </c>
    </row>
    <row r="26" spans="1:5" x14ac:dyDescent="0.35">
      <c r="A26" t="s">
        <v>64</v>
      </c>
      <c r="B26" t="s">
        <v>65</v>
      </c>
      <c r="C26">
        <v>15</v>
      </c>
      <c r="D26">
        <v>3600</v>
      </c>
      <c r="E26">
        <v>200</v>
      </c>
    </row>
    <row r="27" spans="1:5" x14ac:dyDescent="0.35">
      <c r="A27" t="s">
        <v>66</v>
      </c>
      <c r="B27" t="s">
        <v>67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7AAB-38D8-4FFB-94B9-5C3B0AB8FC58}">
  <dimension ref="A1:M20"/>
  <sheetViews>
    <sheetView workbookViewId="0">
      <selection activeCell="E8" sqref="E8"/>
    </sheetView>
  </sheetViews>
  <sheetFormatPr defaultRowHeight="14.5" x14ac:dyDescent="0.35"/>
  <cols>
    <col min="1" max="1" width="10.6328125" bestFit="1" customWidth="1"/>
    <col min="2" max="2" width="11.7265625" bestFit="1" customWidth="1"/>
    <col min="3" max="3" width="16.453125" bestFit="1" customWidth="1"/>
    <col min="4" max="13" width="4.81640625" bestFit="1" customWidth="1"/>
  </cols>
  <sheetData>
    <row r="1" spans="1:13" x14ac:dyDescent="0.35">
      <c r="D1" s="11" t="s">
        <v>68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t="s">
        <v>69</v>
      </c>
      <c r="B2" t="s">
        <v>70</v>
      </c>
      <c r="C2" t="s">
        <v>71</v>
      </c>
      <c r="D2" t="s">
        <v>16</v>
      </c>
      <c r="E2" t="s">
        <v>20</v>
      </c>
      <c r="F2" t="s">
        <v>22</v>
      </c>
      <c r="G2" t="s">
        <v>26</v>
      </c>
      <c r="H2" t="s">
        <v>42</v>
      </c>
      <c r="I2" t="s">
        <v>46</v>
      </c>
      <c r="J2" t="s">
        <v>52</v>
      </c>
      <c r="K2" t="s">
        <v>54</v>
      </c>
      <c r="L2" t="s">
        <v>60</v>
      </c>
      <c r="M2" t="s">
        <v>66</v>
      </c>
    </row>
    <row r="3" spans="1:13" x14ac:dyDescent="0.35">
      <c r="A3" t="s">
        <v>16</v>
      </c>
      <c r="B3" t="s">
        <v>72</v>
      </c>
      <c r="D3" t="s">
        <v>73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35">
      <c r="A4" t="s">
        <v>20</v>
      </c>
      <c r="B4" t="s">
        <v>74</v>
      </c>
      <c r="D4">
        <v>1600</v>
      </c>
      <c r="E4" t="s">
        <v>73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35">
      <c r="A5" t="s">
        <v>22</v>
      </c>
      <c r="B5" t="s">
        <v>75</v>
      </c>
      <c r="C5" t="s">
        <v>76</v>
      </c>
      <c r="D5">
        <v>700</v>
      </c>
      <c r="E5">
        <v>2000</v>
      </c>
      <c r="F5" t="s">
        <v>73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35">
      <c r="A6" t="s">
        <v>26</v>
      </c>
      <c r="B6" t="s">
        <v>77</v>
      </c>
      <c r="D6">
        <v>1100</v>
      </c>
      <c r="E6">
        <v>500</v>
      </c>
      <c r="F6">
        <v>1500</v>
      </c>
      <c r="G6" t="s">
        <v>73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35">
      <c r="A7" t="s">
        <v>42</v>
      </c>
      <c r="B7" t="s">
        <v>78</v>
      </c>
      <c r="D7">
        <v>800</v>
      </c>
      <c r="E7">
        <v>1300</v>
      </c>
      <c r="F7">
        <v>1400</v>
      </c>
      <c r="G7">
        <v>800</v>
      </c>
      <c r="H7" t="s">
        <v>73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35">
      <c r="A8" t="s">
        <v>46</v>
      </c>
      <c r="B8" t="s">
        <v>79</v>
      </c>
      <c r="C8" t="s">
        <v>80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73</v>
      </c>
      <c r="J8">
        <v>2100</v>
      </c>
      <c r="K8">
        <v>2300</v>
      </c>
      <c r="L8">
        <v>1300</v>
      </c>
      <c r="M8">
        <v>2500</v>
      </c>
    </row>
    <row r="9" spans="1:13" x14ac:dyDescent="0.35">
      <c r="A9" t="s">
        <v>52</v>
      </c>
      <c r="B9" t="s">
        <v>81</v>
      </c>
      <c r="C9" t="s">
        <v>80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73</v>
      </c>
      <c r="K9">
        <v>400</v>
      </c>
      <c r="L9">
        <v>800</v>
      </c>
      <c r="M9">
        <v>1400</v>
      </c>
    </row>
    <row r="10" spans="1:13" x14ac:dyDescent="0.35">
      <c r="A10" t="s">
        <v>54</v>
      </c>
      <c r="B10" t="s">
        <v>82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73</v>
      </c>
      <c r="L10">
        <v>1100</v>
      </c>
      <c r="M10">
        <v>900</v>
      </c>
    </row>
    <row r="11" spans="1:13" x14ac:dyDescent="0.35">
      <c r="A11" t="s">
        <v>60</v>
      </c>
      <c r="B11" t="s">
        <v>83</v>
      </c>
      <c r="C11" t="s">
        <v>76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73</v>
      </c>
      <c r="M11">
        <v>1500</v>
      </c>
    </row>
    <row r="12" spans="1:13" x14ac:dyDescent="0.35">
      <c r="A12" t="s">
        <v>66</v>
      </c>
      <c r="B12" t="s">
        <v>84</v>
      </c>
      <c r="C12" t="s">
        <v>76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73</v>
      </c>
    </row>
    <row r="14" spans="1:13" x14ac:dyDescent="0.35">
      <c r="A14" t="s">
        <v>80</v>
      </c>
      <c r="B14">
        <v>1</v>
      </c>
    </row>
    <row r="15" spans="1:13" x14ac:dyDescent="0.35">
      <c r="A15" t="s">
        <v>85</v>
      </c>
      <c r="B15">
        <v>2</v>
      </c>
    </row>
    <row r="16" spans="1:13" x14ac:dyDescent="0.35">
      <c r="A16" t="s">
        <v>86</v>
      </c>
      <c r="B16">
        <v>3</v>
      </c>
    </row>
    <row r="17" spans="1:2" x14ac:dyDescent="0.35">
      <c r="A17" t="s">
        <v>87</v>
      </c>
      <c r="B17">
        <v>4</v>
      </c>
    </row>
    <row r="18" spans="1:2" x14ac:dyDescent="0.35">
      <c r="A18" t="s">
        <v>88</v>
      </c>
      <c r="B18">
        <v>5</v>
      </c>
    </row>
    <row r="19" spans="1:2" x14ac:dyDescent="0.35">
      <c r="A19" t="s">
        <v>89</v>
      </c>
      <c r="B19">
        <v>6</v>
      </c>
    </row>
    <row r="20" spans="1:2" x14ac:dyDescent="0.35">
      <c r="A20" t="s">
        <v>76</v>
      </c>
      <c r="B20">
        <v>7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Ship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2024-09-30T13:56:55Z</dcterms:modified>
</cp:coreProperties>
</file>