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S_DEV\Downloads\"/>
    </mc:Choice>
  </mc:AlternateContent>
  <xr:revisionPtr revIDLastSave="0" documentId="13_ncr:1_{123277F0-BB10-42A4-85E0-EB2B3120B62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1.설치종합현황" sheetId="2" r:id="rId1"/>
  </sheets>
  <definedNames>
    <definedName name="_xlnm._FilterDatabase" localSheetId="0" hidden="1">'1.설치종합현황'!$A$3:$L$59</definedName>
    <definedName name="_xlnm.Print_Titles" localSheetId="0">'1.설치종합현황'!$2:$2</definedName>
    <definedName name="강조값">IFERROR(IF(#REF!="예", TRUE, FALSE),FALSE)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9" i="2" l="1"/>
  <c r="O59" i="2"/>
  <c r="N59" i="2"/>
  <c r="M59" i="2"/>
  <c r="P51" i="2"/>
  <c r="O51" i="2"/>
  <c r="N51" i="2"/>
  <c r="M51" i="2"/>
  <c r="P38" i="2"/>
  <c r="O38" i="2"/>
  <c r="N38" i="2"/>
  <c r="M38" i="2"/>
  <c r="P29" i="2"/>
  <c r="O29" i="2"/>
  <c r="N29" i="2"/>
  <c r="M29" i="2"/>
  <c r="P17" i="2"/>
  <c r="O17" i="2"/>
  <c r="N17" i="2"/>
  <c r="M17" i="2"/>
  <c r="H6" i="2" l="1"/>
  <c r="G6" i="2"/>
  <c r="H5" i="2"/>
  <c r="H17" i="2" s="1"/>
  <c r="G5" i="2"/>
  <c r="G17" i="2" s="1"/>
  <c r="H40" i="2"/>
  <c r="H51" i="2" s="1"/>
  <c r="G40" i="2"/>
  <c r="G51" i="2" s="1"/>
  <c r="H31" i="2"/>
  <c r="G31" i="2"/>
  <c r="H30" i="2"/>
  <c r="G30" i="2"/>
  <c r="H56" i="2"/>
  <c r="G56" i="2"/>
  <c r="H54" i="2"/>
  <c r="G54" i="2"/>
  <c r="H20" i="2"/>
  <c r="H29" i="2" s="1"/>
  <c r="G20" i="2"/>
  <c r="G29" i="2" s="1"/>
  <c r="G38" i="2" l="1"/>
  <c r="H38" i="2"/>
  <c r="G59" i="2"/>
  <c r="H59" i="2"/>
</calcChain>
</file>

<file path=xl/sharedStrings.xml><?xml version="1.0" encoding="utf-8"?>
<sst xmlns="http://schemas.openxmlformats.org/spreadsheetml/2006/main" count="252" uniqueCount="92">
  <si>
    <t>문창시장</t>
  </si>
  <si>
    <t>부사시장</t>
  </si>
  <si>
    <t>산성시장</t>
  </si>
  <si>
    <t>역전시장</t>
  </si>
  <si>
    <t>용두시장</t>
  </si>
  <si>
    <t>태평시장</t>
  </si>
  <si>
    <t>한민시장</t>
  </si>
  <si>
    <t>최종 수량</t>
    <phoneticPr fontId="18" type="noConversion"/>
  </si>
  <si>
    <t>3차</t>
    <phoneticPr fontId="18" type="noConversion"/>
  </si>
  <si>
    <t>코오롱제약㈜</t>
    <phoneticPr fontId="18" type="noConversion"/>
  </si>
  <si>
    <t>동양정밀</t>
    <phoneticPr fontId="18" type="noConversion"/>
  </si>
  <si>
    <t>퓨어시스</t>
    <phoneticPr fontId="18" type="noConversion"/>
  </si>
  <si>
    <t>법동종합사회복지관</t>
    <phoneticPr fontId="18" type="noConversion"/>
  </si>
  <si>
    <t>유성구노인복지관</t>
    <phoneticPr fontId="18" type="noConversion"/>
  </si>
  <si>
    <t>무지개복지공장</t>
    <phoneticPr fontId="18" type="noConversion"/>
  </si>
  <si>
    <t>사랑의집</t>
    <phoneticPr fontId="18" type="noConversion"/>
  </si>
  <si>
    <t>대덕종합사회복지관</t>
    <phoneticPr fontId="18" type="noConversion"/>
  </si>
  <si>
    <t>서구노인복지관</t>
    <phoneticPr fontId="18" type="noConversion"/>
  </si>
  <si>
    <t>대전광역시립 장애인종합복지관</t>
    <phoneticPr fontId="18" type="noConversion"/>
  </si>
  <si>
    <t>대전광역시립 체육재활원</t>
    <phoneticPr fontId="18" type="noConversion"/>
  </si>
  <si>
    <t>오류동상가</t>
    <phoneticPr fontId="18" type="noConversion"/>
  </si>
  <si>
    <t>도마큰시장</t>
    <phoneticPr fontId="18" type="noConversion"/>
  </si>
  <si>
    <t>NO</t>
    <phoneticPr fontId="18" type="noConversion"/>
  </si>
  <si>
    <t>구분</t>
    <phoneticPr fontId="18" type="noConversion"/>
  </si>
  <si>
    <t>설치일</t>
    <phoneticPr fontId="18" type="noConversion"/>
  </si>
  <si>
    <t>예비</t>
    <phoneticPr fontId="18" type="noConversion"/>
  </si>
  <si>
    <t>중앙시장</t>
    <phoneticPr fontId="18" type="noConversion"/>
  </si>
  <si>
    <t>대전정보문화산업진흥원</t>
    <phoneticPr fontId="18" type="noConversion"/>
  </si>
  <si>
    <t>법동시장</t>
    <phoneticPr fontId="18" type="noConversion"/>
  </si>
  <si>
    <t>송강시장</t>
    <phoneticPr fontId="18" type="noConversion"/>
  </si>
  <si>
    <t>중리시장</t>
    <phoneticPr fontId="18" type="noConversion"/>
  </si>
  <si>
    <t>오정농수산물도매시장</t>
    <phoneticPr fontId="18" type="noConversion"/>
  </si>
  <si>
    <t>역전지하상가</t>
    <phoneticPr fontId="18" type="noConversion"/>
  </si>
  <si>
    <t>신도시장</t>
    <phoneticPr fontId="18" type="noConversion"/>
  </si>
  <si>
    <t>삼양패키징</t>
    <phoneticPr fontId="18" type="noConversion"/>
  </si>
  <si>
    <t>티지엘㈜</t>
    <phoneticPr fontId="18" type="noConversion"/>
  </si>
  <si>
    <t>비엠시스㈜</t>
    <phoneticPr fontId="18" type="noConversion"/>
  </si>
  <si>
    <t>비엠시스_구내식당</t>
    <phoneticPr fontId="18" type="noConversion"/>
  </si>
  <si>
    <t>지에스나노셀</t>
    <phoneticPr fontId="18" type="noConversion"/>
  </si>
  <si>
    <t>스킨메드</t>
    <phoneticPr fontId="18" type="noConversion"/>
  </si>
  <si>
    <t>연</t>
    <phoneticPr fontId="18" type="noConversion"/>
  </si>
  <si>
    <t>한스산업㈜</t>
    <phoneticPr fontId="18" type="noConversion"/>
  </si>
  <si>
    <t>용운종합사회복지관</t>
    <phoneticPr fontId="18" type="noConversion"/>
  </si>
  <si>
    <t>대전종합사회복지관</t>
    <phoneticPr fontId="18" type="noConversion"/>
  </si>
  <si>
    <t>월평종합사회복지관</t>
    <phoneticPr fontId="18" type="noConversion"/>
  </si>
  <si>
    <t>산내종합사회복지관</t>
    <phoneticPr fontId="18" type="noConversion"/>
  </si>
  <si>
    <t>관저종합사회복지관</t>
    <phoneticPr fontId="18" type="noConversion"/>
  </si>
  <si>
    <t>대전광역시노인복지관</t>
    <phoneticPr fontId="18" type="noConversion"/>
  </si>
  <si>
    <t>동구정다운어르신복지관</t>
    <phoneticPr fontId="18" type="noConversion"/>
  </si>
  <si>
    <t>동구행복한어르신복지관</t>
    <phoneticPr fontId="18" type="noConversion"/>
  </si>
  <si>
    <t>유등노인복지관</t>
    <phoneticPr fontId="18" type="noConversion"/>
  </si>
  <si>
    <t>유성실버복지센터</t>
    <phoneticPr fontId="18" type="noConversion"/>
  </si>
  <si>
    <t>성세 재활자립원</t>
    <phoneticPr fontId="18" type="noConversion"/>
  </si>
  <si>
    <t>동구아름다운복지관</t>
    <phoneticPr fontId="18" type="noConversion"/>
  </si>
  <si>
    <t>연광자립원</t>
    <phoneticPr fontId="18" type="noConversion"/>
  </si>
  <si>
    <t>로뎀</t>
    <phoneticPr fontId="18" type="noConversion"/>
  </si>
  <si>
    <t>자치구</t>
    <phoneticPr fontId="18" type="noConversion"/>
  </si>
  <si>
    <t>설치기관</t>
    <phoneticPr fontId="18" type="noConversion"/>
  </si>
  <si>
    <t>설치대상</t>
    <phoneticPr fontId="18" type="noConversion"/>
  </si>
  <si>
    <t>동구</t>
    <phoneticPr fontId="18" type="noConversion"/>
  </si>
  <si>
    <t>중구</t>
    <phoneticPr fontId="18" type="noConversion"/>
  </si>
  <si>
    <t>유성구</t>
    <phoneticPr fontId="18" type="noConversion"/>
  </si>
  <si>
    <t>서구</t>
    <phoneticPr fontId="18" type="noConversion"/>
  </si>
  <si>
    <t>서구</t>
    <phoneticPr fontId="18" type="noConversion"/>
  </si>
  <si>
    <t>대덕구</t>
    <phoneticPr fontId="18" type="noConversion"/>
  </si>
  <si>
    <t>유성구</t>
    <phoneticPr fontId="18" type="noConversion"/>
  </si>
  <si>
    <t>동구</t>
    <phoneticPr fontId="18" type="noConversion"/>
  </si>
  <si>
    <t>대덕구</t>
    <phoneticPr fontId="18" type="noConversion"/>
  </si>
  <si>
    <t>유성구</t>
    <phoneticPr fontId="18" type="noConversion"/>
  </si>
  <si>
    <t>동구</t>
    <phoneticPr fontId="18" type="noConversion"/>
  </si>
  <si>
    <t>대덕구</t>
    <phoneticPr fontId="18" type="noConversion"/>
  </si>
  <si>
    <t>동구</t>
    <phoneticPr fontId="18" type="noConversion"/>
  </si>
  <si>
    <t>유성구</t>
    <phoneticPr fontId="18" type="noConversion"/>
  </si>
  <si>
    <t>1,2차</t>
    <phoneticPr fontId="18" type="noConversion"/>
  </si>
  <si>
    <t>구분</t>
    <phoneticPr fontId="18" type="noConversion"/>
  </si>
  <si>
    <t>전통시장</t>
    <phoneticPr fontId="18" type="noConversion"/>
  </si>
  <si>
    <t>공공기관</t>
    <phoneticPr fontId="18" type="noConversion"/>
  </si>
  <si>
    <t>공장</t>
    <phoneticPr fontId="18" type="noConversion"/>
  </si>
  <si>
    <t>사회복지관</t>
    <phoneticPr fontId="18" type="noConversion"/>
  </si>
  <si>
    <t>노인복지관</t>
    <phoneticPr fontId="18" type="noConversion"/>
  </si>
  <si>
    <t>장애인복지관</t>
    <phoneticPr fontId="18" type="noConversion"/>
  </si>
  <si>
    <t>주의
(누전)</t>
    <phoneticPr fontId="18" type="noConversion"/>
  </si>
  <si>
    <t>경고
(누전)</t>
    <phoneticPr fontId="18" type="noConversion"/>
  </si>
  <si>
    <t>주의
(과전)</t>
    <phoneticPr fontId="18" type="noConversion"/>
  </si>
  <si>
    <t>경고
(과전)</t>
    <phoneticPr fontId="18" type="noConversion"/>
  </si>
  <si>
    <t>소계</t>
    <phoneticPr fontId="18" type="noConversion"/>
  </si>
  <si>
    <t>중구</t>
    <phoneticPr fontId="18" type="noConversion"/>
  </si>
  <si>
    <r>
      <rPr>
        <b/>
        <sz val="20"/>
        <rFont val="맑은 고딕"/>
        <family val="3"/>
        <charset val="129"/>
        <scheme val="minor"/>
      </rPr>
      <t xml:space="preserve">대전 스마트시티 챌린지 전기화재예방 서비스 </t>
    </r>
    <r>
      <rPr>
        <b/>
        <sz val="20"/>
        <color theme="1"/>
        <rFont val="맑은 고딕"/>
        <family val="3"/>
        <charset val="129"/>
        <scheme val="minor"/>
      </rPr>
      <t xml:space="preserve">
</t>
    </r>
    <r>
      <rPr>
        <b/>
        <sz val="28"/>
        <color rgb="FF0070C0"/>
        <rFont val="맑은 고딕"/>
        <family val="3"/>
        <charset val="129"/>
        <scheme val="minor"/>
      </rPr>
      <t>자치구별</t>
    </r>
    <r>
      <rPr>
        <b/>
        <sz val="28"/>
        <color theme="1"/>
        <rFont val="맑은 고딕"/>
        <family val="3"/>
        <charset val="129"/>
        <scheme val="minor"/>
      </rPr>
      <t xml:space="preserve"> </t>
    </r>
    <r>
      <rPr>
        <b/>
        <sz val="28"/>
        <color rgb="FFC00000"/>
        <rFont val="맑은 고딕"/>
        <family val="3"/>
        <charset val="129"/>
        <scheme val="minor"/>
      </rPr>
      <t>전기위험</t>
    </r>
    <r>
      <rPr>
        <b/>
        <sz val="28"/>
        <color theme="1"/>
        <rFont val="맑은 고딕"/>
        <family val="3"/>
        <charset val="129"/>
        <scheme val="minor"/>
      </rPr>
      <t xml:space="preserve"> 관리현황</t>
    </r>
    <phoneticPr fontId="18" type="noConversion"/>
  </si>
  <si>
    <t>전기위험 발생
(1월_1.1~1.31)</t>
    <phoneticPr fontId="18" type="noConversion"/>
  </si>
  <si>
    <t>전기위험 발생
(2월_2.1~2.28)</t>
    <phoneticPr fontId="18" type="noConversion"/>
  </si>
  <si>
    <t>-</t>
    <phoneticPr fontId="18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</si>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</sst>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Malgun Gothic"/>
      <family val="2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28"/>
      <color rgb="FF0070C0"/>
      <name val="맑은 고딕"/>
      <family val="3"/>
      <charset val="129"/>
      <scheme val="minor"/>
    </font>
    <font>
      <b/>
      <sz val="28"/>
      <color rgb="FFC0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176" fontId="20" fillId="0" borderId="0" applyFont="0" applyFill="0" applyBorder="0" applyAlignment="0" applyProtection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2" fillId="34" borderId="10" xfId="0" applyFont="1" applyFill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41" fontId="22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center" wrapText="1"/>
    </xf>
    <xf numFmtId="41" fontId="22" fillId="35" borderId="10" xfId="0" applyNumberFormat="1" applyFont="1" applyFill="1" applyBorder="1" applyAlignment="1">
      <alignment horizontal="center" vertical="center" wrapText="1"/>
    </xf>
    <xf numFmtId="41" fontId="22" fillId="0" borderId="13" xfId="0" applyNumberFormat="1" applyFont="1" applyBorder="1" applyAlignment="1">
      <alignment horizontal="center" vertical="center" wrapText="1"/>
    </xf>
    <xf numFmtId="41" fontId="22" fillId="35" borderId="13" xfId="0" applyNumberFormat="1" applyFont="1" applyFill="1" applyBorder="1" applyAlignment="1">
      <alignment horizontal="center" vertical="center" wrapText="1"/>
    </xf>
    <xf numFmtId="0" fontId="21" fillId="33" borderId="22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23" xfId="0" applyFont="1" applyFill="1" applyBorder="1" applyAlignment="1">
      <alignment horizontal="center" vertical="center" wrapText="1"/>
    </xf>
    <xf numFmtId="41" fontId="22" fillId="0" borderId="22" xfId="0" applyNumberFormat="1" applyFont="1" applyBorder="1" applyAlignment="1">
      <alignment horizontal="center" vertical="center" wrapText="1"/>
    </xf>
    <xf numFmtId="41" fontId="22" fillId="0" borderId="23" xfId="0" applyNumberFormat="1" applyFont="1" applyBorder="1" applyAlignment="1">
      <alignment horizontal="center" vertical="center" wrapText="1"/>
    </xf>
    <xf numFmtId="41" fontId="22" fillId="35" borderId="22" xfId="0" applyNumberFormat="1" applyFont="1" applyFill="1" applyBorder="1" applyAlignment="1">
      <alignment horizontal="center" vertical="center" wrapText="1"/>
    </xf>
    <xf numFmtId="41" fontId="22" fillId="35" borderId="23" xfId="0" applyNumberFormat="1" applyFont="1" applyFill="1" applyBorder="1" applyAlignment="1">
      <alignment horizontal="center" vertical="center" wrapText="1"/>
    </xf>
    <xf numFmtId="41" fontId="22" fillId="35" borderId="24" xfId="0" applyNumberFormat="1" applyFont="1" applyFill="1" applyBorder="1" applyAlignment="1">
      <alignment horizontal="center" vertical="center" wrapText="1"/>
    </xf>
    <xf numFmtId="41" fontId="22" fillId="35" borderId="25" xfId="0" applyNumberFormat="1" applyFont="1" applyFill="1" applyBorder="1" applyAlignment="1">
      <alignment horizontal="center" vertical="center" wrapText="1"/>
    </xf>
    <xf numFmtId="41" fontId="22" fillId="35" borderId="26" xfId="0" applyNumberFormat="1" applyFont="1" applyFill="1" applyBorder="1" applyAlignment="1">
      <alignment horizontal="center" vertical="center" wrapText="1"/>
    </xf>
    <xf numFmtId="41" fontId="22" fillId="0" borderId="22" xfId="0" applyNumberFormat="1" applyFont="1" applyBorder="1" applyAlignment="1">
      <alignment horizontal="right" vertical="center" wrapText="1"/>
    </xf>
    <xf numFmtId="41" fontId="22" fillId="0" borderId="10" xfId="0" applyNumberFormat="1" applyFont="1" applyBorder="1" applyAlignment="1">
      <alignment horizontal="right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3" fillId="35" borderId="13" xfId="0" applyFont="1" applyFill="1" applyBorder="1" applyAlignment="1">
      <alignment horizontal="center" vertical="center" wrapText="1"/>
    </xf>
    <xf numFmtId="0" fontId="23" fillId="35" borderId="15" xfId="0" applyFont="1" applyFill="1" applyBorder="1" applyAlignment="1">
      <alignment horizontal="center" vertical="center" wrapText="1"/>
    </xf>
    <xf numFmtId="0" fontId="23" fillId="35" borderId="14" xfId="0" applyFont="1" applyFill="1" applyBorder="1" applyAlignment="1">
      <alignment horizontal="center" vertical="center" wrapText="1"/>
    </xf>
    <xf numFmtId="0" fontId="21" fillId="33" borderId="19" xfId="0" applyFont="1" applyFill="1" applyBorder="1" applyAlignment="1">
      <alignment horizontal="center" vertical="center" wrapText="1"/>
    </xf>
    <xf numFmtId="0" fontId="21" fillId="33" borderId="20" xfId="0" applyFont="1" applyFill="1" applyBorder="1" applyAlignment="1">
      <alignment horizontal="center" vertical="center" wrapText="1"/>
    </xf>
    <xf numFmtId="0" fontId="21" fillId="33" borderId="2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7" xfId="0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horizontal="center"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3" xr:uid="{00000000-0005-0000-0000-00001F000000}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B000000}"/>
  </cellStyles>
  <dxfs count="0"/>
  <tableStyles count="0" defaultTableStyle="TableStyleMedium2" defaultPivotStyle="PivotStyleLight16"/>
  <colors>
    <mruColors>
      <color rgb="FFEBE6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P59"/>
  <sheetViews>
    <sheetView tabSelected="1" zoomScale="85" zoomScaleNormal="85" zoomScaleSheetLayoutView="100" workbookViewId="0">
      <pane ySplit="3" topLeftCell="A4" activePane="bottomLeft" state="frozen"/>
      <selection activeCell="B1" sqref="B1"/>
      <selection pane="bottomLeft" activeCell="A4" sqref="A4"/>
    </sheetView>
  </sheetViews>
  <sheetFormatPr defaultRowHeight="17"/>
  <cols>
    <col min="1" max="2" width="5.25" style="1" bestFit="1" customWidth="1"/>
    <col min="3" max="3" width="7.58203125" style="1" customWidth="1"/>
    <col min="4" max="4" width="11.08203125" style="1" customWidth="1"/>
    <col min="5" max="5" width="20.75" customWidth="1"/>
    <col min="6" max="6" width="9.75" bestFit="1" customWidth="1"/>
    <col min="7" max="7" width="8" bestFit="1" customWidth="1"/>
    <col min="8" max="8" width="8.58203125" bestFit="1" customWidth="1"/>
    <col min="9" max="9" width="12.33203125" customWidth="1"/>
    <col min="10" max="12" width="8.5" customWidth="1"/>
  </cols>
  <sheetData>
    <row r="1" spans="1:16" ht="114.75" customHeight="1" thickBot="1">
      <c r="A1" s="23" t="s">
        <v>87</v>
      </c>
      <c r="B1" s="23"/>
      <c r="C1" s="23"/>
      <c r="D1" s="23"/>
      <c r="E1" s="23"/>
      <c r="F1" s="23"/>
      <c r="G1" s="23"/>
      <c r="H1" s="23"/>
      <c r="I1" s="24"/>
      <c r="J1" s="24"/>
      <c r="K1" s="24"/>
      <c r="L1" s="24"/>
      <c r="M1" s="24"/>
      <c r="N1" s="24"/>
      <c r="O1" s="24"/>
      <c r="P1" s="24"/>
    </row>
    <row r="2" spans="1:16" ht="38" customHeight="1">
      <c r="A2" s="31" t="s">
        <v>22</v>
      </c>
      <c r="B2" s="31" t="s">
        <v>23</v>
      </c>
      <c r="C2" s="31" t="s">
        <v>56</v>
      </c>
      <c r="D2" s="31" t="s">
        <v>74</v>
      </c>
      <c r="E2" s="31" t="s">
        <v>57</v>
      </c>
      <c r="F2" s="31" t="s">
        <v>24</v>
      </c>
      <c r="G2" s="31" t="s">
        <v>58</v>
      </c>
      <c r="H2" s="33" t="s">
        <v>7</v>
      </c>
      <c r="I2" s="28" t="s">
        <v>88</v>
      </c>
      <c r="J2" s="29"/>
      <c r="K2" s="29"/>
      <c r="L2" s="30"/>
      <c r="M2" s="28" t="s">
        <v>89</v>
      </c>
      <c r="N2" s="29"/>
      <c r="O2" s="29"/>
      <c r="P2" s="30"/>
    </row>
    <row r="3" spans="1:16" ht="32">
      <c r="A3" s="32"/>
      <c r="B3" s="32"/>
      <c r="C3" s="32"/>
      <c r="D3" s="32"/>
      <c r="E3" s="32"/>
      <c r="F3" s="32"/>
      <c r="G3" s="32"/>
      <c r="H3" s="34"/>
      <c r="I3" s="11" t="s">
        <v>81</v>
      </c>
      <c r="J3" s="12" t="s">
        <v>82</v>
      </c>
      <c r="K3" s="12" t="s">
        <v>83</v>
      </c>
      <c r="L3" s="13" t="s">
        <v>84</v>
      </c>
      <c r="M3" s="11" t="s">
        <v>81</v>
      </c>
      <c r="N3" s="12" t="s">
        <v>82</v>
      </c>
      <c r="O3" s="12" t="s">
        <v>83</v>
      </c>
      <c r="P3" s="13" t="s">
        <v>84</v>
      </c>
    </row>
    <row r="4" spans="1:16">
      <c r="A4" s="6">
        <v>13</v>
      </c>
      <c r="B4" s="5" t="s">
        <v>73</v>
      </c>
      <c r="C4" s="5" t="s">
        <v>64</v>
      </c>
      <c r="D4" s="6" t="s">
        <v>75</v>
      </c>
      <c r="E4" s="2" t="s">
        <v>28</v>
      </c>
      <c r="F4" s="3">
        <v>44193</v>
      </c>
      <c r="G4" s="4">
        <v>48</v>
      </c>
      <c r="H4" s="9">
        <v>89</v>
      </c>
      <c r="I4" s="14">
        <v>11633</v>
      </c>
      <c r="J4" s="4">
        <v>199</v>
      </c>
      <c r="K4" s="4">
        <v>0</v>
      </c>
      <c r="L4" s="15">
        <v>10984</v>
      </c>
      <c r="M4" s="14">
        <v>7703</v>
      </c>
      <c r="N4" s="4">
        <v>617</v>
      </c>
      <c r="O4" s="4">
        <v>0</v>
      </c>
      <c r="P4" s="15">
        <v>7795</v>
      </c>
    </row>
    <row r="5" spans="1:16" ht="24" customHeight="1">
      <c r="A5" s="6">
        <v>15</v>
      </c>
      <c r="B5" s="5" t="s">
        <v>73</v>
      </c>
      <c r="C5" s="5" t="s">
        <v>64</v>
      </c>
      <c r="D5" s="6" t="s">
        <v>75</v>
      </c>
      <c r="E5" s="2" t="s">
        <v>30</v>
      </c>
      <c r="F5" s="3">
        <v>44365</v>
      </c>
      <c r="G5" s="4">
        <f>137+5</f>
        <v>142</v>
      </c>
      <c r="H5" s="9">
        <f>254+98</f>
        <v>352</v>
      </c>
      <c r="I5" s="14">
        <v>829</v>
      </c>
      <c r="J5" s="4">
        <v>3212</v>
      </c>
      <c r="K5" s="4">
        <v>44</v>
      </c>
      <c r="L5" s="15">
        <v>351</v>
      </c>
      <c r="M5" s="14">
        <v>384</v>
      </c>
      <c r="N5" s="4">
        <v>1929</v>
      </c>
      <c r="O5" s="4">
        <v>31</v>
      </c>
      <c r="P5" s="15">
        <v>687</v>
      </c>
    </row>
    <row r="6" spans="1:16">
      <c r="A6" s="6">
        <v>16</v>
      </c>
      <c r="B6" s="5" t="s">
        <v>73</v>
      </c>
      <c r="C6" s="5" t="s">
        <v>64</v>
      </c>
      <c r="D6" s="6" t="s">
        <v>75</v>
      </c>
      <c r="E6" s="2" t="s">
        <v>31</v>
      </c>
      <c r="F6" s="3">
        <v>44379</v>
      </c>
      <c r="G6" s="4">
        <f>254+50</f>
        <v>304</v>
      </c>
      <c r="H6" s="9">
        <f>515+174</f>
        <v>689</v>
      </c>
      <c r="I6" s="14">
        <v>6580</v>
      </c>
      <c r="J6" s="4">
        <v>1946</v>
      </c>
      <c r="K6" s="4">
        <v>4423</v>
      </c>
      <c r="L6" s="15">
        <v>1069</v>
      </c>
      <c r="M6" s="14">
        <v>4019</v>
      </c>
      <c r="N6" s="4">
        <v>51</v>
      </c>
      <c r="O6" s="4">
        <v>2151</v>
      </c>
      <c r="P6" s="15">
        <v>1192</v>
      </c>
    </row>
    <row r="7" spans="1:16" ht="16.5" customHeight="1">
      <c r="A7" s="6">
        <v>19</v>
      </c>
      <c r="B7" s="5" t="s">
        <v>8</v>
      </c>
      <c r="C7" s="5" t="s">
        <v>64</v>
      </c>
      <c r="D7" s="5" t="s">
        <v>77</v>
      </c>
      <c r="E7" s="2" t="s">
        <v>9</v>
      </c>
      <c r="F7" s="3">
        <v>44942</v>
      </c>
      <c r="G7" s="4">
        <v>1</v>
      </c>
      <c r="H7" s="9">
        <v>29</v>
      </c>
      <c r="I7" s="14">
        <v>0</v>
      </c>
      <c r="J7" s="4">
        <v>0</v>
      </c>
      <c r="K7" s="4">
        <v>0</v>
      </c>
      <c r="L7" s="15">
        <v>0</v>
      </c>
      <c r="M7" s="14">
        <v>21</v>
      </c>
      <c r="N7" s="4">
        <v>148</v>
      </c>
      <c r="O7" s="4">
        <v>0</v>
      </c>
      <c r="P7" s="15">
        <v>5</v>
      </c>
    </row>
    <row r="8" spans="1:16">
      <c r="A8" s="6">
        <v>20</v>
      </c>
      <c r="B8" s="5" t="s">
        <v>8</v>
      </c>
      <c r="C8" s="5" t="s">
        <v>64</v>
      </c>
      <c r="D8" s="5" t="s">
        <v>77</v>
      </c>
      <c r="E8" s="2" t="s">
        <v>34</v>
      </c>
      <c r="F8" s="3">
        <v>44833</v>
      </c>
      <c r="G8" s="4">
        <v>1</v>
      </c>
      <c r="H8" s="9">
        <v>82</v>
      </c>
      <c r="I8" s="14">
        <v>3033</v>
      </c>
      <c r="J8" s="4">
        <v>18341</v>
      </c>
      <c r="K8" s="4">
        <v>0</v>
      </c>
      <c r="L8" s="15">
        <v>0</v>
      </c>
      <c r="M8" s="14">
        <v>2364</v>
      </c>
      <c r="N8" s="4">
        <v>19758</v>
      </c>
      <c r="O8" s="4">
        <v>0</v>
      </c>
      <c r="P8" s="15">
        <v>0</v>
      </c>
    </row>
    <row r="9" spans="1:16">
      <c r="A9" s="6">
        <v>21</v>
      </c>
      <c r="B9" s="5" t="s">
        <v>8</v>
      </c>
      <c r="C9" s="5" t="s">
        <v>64</v>
      </c>
      <c r="D9" s="5" t="s">
        <v>77</v>
      </c>
      <c r="E9" s="2" t="s">
        <v>35</v>
      </c>
      <c r="F9" s="3">
        <v>44833</v>
      </c>
      <c r="G9" s="4">
        <v>1</v>
      </c>
      <c r="H9" s="9">
        <v>66</v>
      </c>
      <c r="I9" s="14">
        <v>0</v>
      </c>
      <c r="J9" s="4">
        <v>0</v>
      </c>
      <c r="K9" s="4">
        <v>0</v>
      </c>
      <c r="L9" s="15">
        <v>0</v>
      </c>
      <c r="M9" s="14">
        <v>0</v>
      </c>
      <c r="N9" s="4">
        <v>0</v>
      </c>
      <c r="O9" s="4">
        <v>0</v>
      </c>
      <c r="P9" s="15">
        <v>0</v>
      </c>
    </row>
    <row r="10" spans="1:16">
      <c r="A10" s="6">
        <v>22</v>
      </c>
      <c r="B10" s="5" t="s">
        <v>8</v>
      </c>
      <c r="C10" s="5" t="s">
        <v>67</v>
      </c>
      <c r="D10" s="5" t="s">
        <v>77</v>
      </c>
      <c r="E10" s="2" t="s">
        <v>10</v>
      </c>
      <c r="F10" s="3">
        <v>44833</v>
      </c>
      <c r="G10" s="4">
        <v>1</v>
      </c>
      <c r="H10" s="9">
        <v>12</v>
      </c>
      <c r="I10" s="14">
        <v>0</v>
      </c>
      <c r="J10" s="4">
        <v>0</v>
      </c>
      <c r="K10" s="4">
        <v>0</v>
      </c>
      <c r="L10" s="15">
        <v>0</v>
      </c>
      <c r="M10" s="14">
        <v>0</v>
      </c>
      <c r="N10" s="4">
        <v>0</v>
      </c>
      <c r="O10" s="4">
        <v>0</v>
      </c>
      <c r="P10" s="15">
        <v>0</v>
      </c>
    </row>
    <row r="11" spans="1:16">
      <c r="A11" s="6">
        <v>30</v>
      </c>
      <c r="B11" s="5" t="s">
        <v>8</v>
      </c>
      <c r="C11" s="5" t="s">
        <v>67</v>
      </c>
      <c r="D11" s="5" t="s">
        <v>78</v>
      </c>
      <c r="E11" s="2" t="s">
        <v>12</v>
      </c>
      <c r="F11" s="3">
        <v>44831</v>
      </c>
      <c r="G11" s="4">
        <v>1</v>
      </c>
      <c r="H11" s="9">
        <v>50</v>
      </c>
      <c r="I11" s="14">
        <v>65</v>
      </c>
      <c r="J11" s="4">
        <v>4591</v>
      </c>
      <c r="K11" s="4">
        <v>0</v>
      </c>
      <c r="L11" s="15">
        <v>0</v>
      </c>
      <c r="M11" s="14">
        <v>360</v>
      </c>
      <c r="N11" s="4">
        <v>3284</v>
      </c>
      <c r="O11" s="4">
        <v>0</v>
      </c>
      <c r="P11" s="15">
        <v>0</v>
      </c>
    </row>
    <row r="12" spans="1:16">
      <c r="A12" s="6">
        <v>32</v>
      </c>
      <c r="B12" s="5" t="s">
        <v>8</v>
      </c>
      <c r="C12" s="5" t="s">
        <v>70</v>
      </c>
      <c r="D12" s="5" t="s">
        <v>78</v>
      </c>
      <c r="E12" s="2" t="s">
        <v>43</v>
      </c>
      <c r="F12" s="3">
        <v>44830</v>
      </c>
      <c r="G12" s="4">
        <v>1</v>
      </c>
      <c r="H12" s="9">
        <v>54</v>
      </c>
      <c r="I12" s="21" t="s">
        <v>90</v>
      </c>
      <c r="J12" s="22" t="s">
        <v>90</v>
      </c>
      <c r="K12" s="22" t="s">
        <v>90</v>
      </c>
      <c r="L12" s="22" t="s">
        <v>90</v>
      </c>
      <c r="M12" s="14">
        <v>0</v>
      </c>
      <c r="N12" s="4">
        <v>0</v>
      </c>
      <c r="O12" s="4">
        <v>0</v>
      </c>
      <c r="P12" s="15">
        <v>0</v>
      </c>
    </row>
    <row r="13" spans="1:16" ht="16.5" customHeight="1">
      <c r="A13" s="6">
        <v>36</v>
      </c>
      <c r="B13" s="5" t="s">
        <v>8</v>
      </c>
      <c r="C13" s="5" t="s">
        <v>70</v>
      </c>
      <c r="D13" s="5" t="s">
        <v>78</v>
      </c>
      <c r="E13" s="2" t="s">
        <v>16</v>
      </c>
      <c r="F13" s="3">
        <v>44832</v>
      </c>
      <c r="G13" s="4">
        <v>1</v>
      </c>
      <c r="H13" s="9">
        <v>49</v>
      </c>
      <c r="I13" s="14">
        <v>125</v>
      </c>
      <c r="J13" s="4">
        <v>0</v>
      </c>
      <c r="K13" s="4">
        <v>0</v>
      </c>
      <c r="L13" s="15">
        <v>0</v>
      </c>
      <c r="M13" s="14">
        <v>39</v>
      </c>
      <c r="N13" s="4">
        <v>0</v>
      </c>
      <c r="O13" s="4">
        <v>0</v>
      </c>
      <c r="P13" s="15">
        <v>0</v>
      </c>
    </row>
    <row r="14" spans="1:16">
      <c r="A14" s="6">
        <v>45</v>
      </c>
      <c r="B14" s="5" t="s">
        <v>8</v>
      </c>
      <c r="C14" s="5" t="s">
        <v>70</v>
      </c>
      <c r="D14" s="5" t="s">
        <v>80</v>
      </c>
      <c r="E14" s="2" t="s">
        <v>19</v>
      </c>
      <c r="F14" s="3">
        <v>44937</v>
      </c>
      <c r="G14" s="4">
        <v>1</v>
      </c>
      <c r="H14" s="9">
        <v>48</v>
      </c>
      <c r="I14" s="14">
        <v>11</v>
      </c>
      <c r="J14" s="4">
        <v>0</v>
      </c>
      <c r="K14" s="4">
        <v>0</v>
      </c>
      <c r="L14" s="15">
        <v>0</v>
      </c>
      <c r="M14" s="14">
        <v>0</v>
      </c>
      <c r="N14" s="4">
        <v>0</v>
      </c>
      <c r="O14" s="4">
        <v>0</v>
      </c>
      <c r="P14" s="15">
        <v>0</v>
      </c>
    </row>
    <row r="15" spans="1:16">
      <c r="A15" s="6">
        <v>47</v>
      </c>
      <c r="B15" s="5" t="s">
        <v>8</v>
      </c>
      <c r="C15" s="5" t="s">
        <v>70</v>
      </c>
      <c r="D15" s="5" t="s">
        <v>80</v>
      </c>
      <c r="E15" s="2" t="s">
        <v>14</v>
      </c>
      <c r="F15" s="3">
        <v>44939</v>
      </c>
      <c r="G15" s="4">
        <v>1</v>
      </c>
      <c r="H15" s="9">
        <v>63</v>
      </c>
      <c r="I15" s="14">
        <v>0</v>
      </c>
      <c r="J15" s="4">
        <v>0</v>
      </c>
      <c r="K15" s="4">
        <v>0</v>
      </c>
      <c r="L15" s="15">
        <v>0</v>
      </c>
      <c r="M15" s="14">
        <v>35</v>
      </c>
      <c r="N15" s="4">
        <v>2401</v>
      </c>
      <c r="O15" s="4">
        <v>0</v>
      </c>
      <c r="P15" s="15">
        <v>0</v>
      </c>
    </row>
    <row r="16" spans="1:16">
      <c r="A16" s="6">
        <v>51</v>
      </c>
      <c r="B16" s="5" t="s">
        <v>8</v>
      </c>
      <c r="C16" s="5" t="s">
        <v>70</v>
      </c>
      <c r="D16" s="5" t="s">
        <v>80</v>
      </c>
      <c r="E16" s="2" t="s">
        <v>55</v>
      </c>
      <c r="F16" s="3">
        <v>44956</v>
      </c>
      <c r="G16" s="4">
        <v>1</v>
      </c>
      <c r="H16" s="9">
        <v>70</v>
      </c>
      <c r="I16" s="14">
        <v>12</v>
      </c>
      <c r="J16" s="4">
        <v>0</v>
      </c>
      <c r="K16" s="4">
        <v>0</v>
      </c>
      <c r="L16" s="15">
        <v>0</v>
      </c>
      <c r="M16" s="14">
        <v>222</v>
      </c>
      <c r="N16" s="4">
        <v>0</v>
      </c>
      <c r="O16" s="4">
        <v>0</v>
      </c>
      <c r="P16" s="15">
        <v>0</v>
      </c>
    </row>
    <row r="17" spans="1:16">
      <c r="A17" s="6"/>
      <c r="B17" s="7"/>
      <c r="C17" s="7" t="s">
        <v>64</v>
      </c>
      <c r="D17" s="25" t="s">
        <v>85</v>
      </c>
      <c r="E17" s="26"/>
      <c r="F17" s="27"/>
      <c r="G17" s="8">
        <f>SUM(G4:G16)</f>
        <v>504</v>
      </c>
      <c r="H17" s="10">
        <f>SUM(H4:H16)</f>
        <v>1653</v>
      </c>
      <c r="I17" s="16">
        <v>22288</v>
      </c>
      <c r="J17" s="8">
        <v>28289</v>
      </c>
      <c r="K17" s="8">
        <v>4467</v>
      </c>
      <c r="L17" s="17">
        <v>12404</v>
      </c>
      <c r="M17" s="16">
        <f t="shared" ref="M17:P17" si="0">SUM(M4:M16)</f>
        <v>15147</v>
      </c>
      <c r="N17" s="8">
        <f t="shared" si="0"/>
        <v>28188</v>
      </c>
      <c r="O17" s="8">
        <f t="shared" si="0"/>
        <v>2182</v>
      </c>
      <c r="P17" s="17">
        <f t="shared" si="0"/>
        <v>9679</v>
      </c>
    </row>
    <row r="18" spans="1:16">
      <c r="A18" s="6">
        <v>1</v>
      </c>
      <c r="B18" s="6" t="s">
        <v>25</v>
      </c>
      <c r="C18" s="6" t="s">
        <v>59</v>
      </c>
      <c r="D18" s="6" t="s">
        <v>75</v>
      </c>
      <c r="E18" s="2" t="s">
        <v>26</v>
      </c>
      <c r="F18" s="3">
        <v>43811</v>
      </c>
      <c r="G18" s="4">
        <v>126</v>
      </c>
      <c r="H18" s="9">
        <v>132</v>
      </c>
      <c r="I18" s="14">
        <v>799</v>
      </c>
      <c r="J18" s="4" t="s">
        <v>91</v>
      </c>
      <c r="K18" s="4" t="s">
        <v>91</v>
      </c>
      <c r="L18" s="15" t="s">
        <v>91</v>
      </c>
      <c r="M18" s="14">
        <v>813</v>
      </c>
      <c r="N18" s="4">
        <v>35</v>
      </c>
      <c r="O18" s="4">
        <v>0</v>
      </c>
      <c r="P18" s="15">
        <v>0</v>
      </c>
    </row>
    <row r="19" spans="1:16">
      <c r="A19" s="6">
        <v>4</v>
      </c>
      <c r="B19" s="5" t="s">
        <v>73</v>
      </c>
      <c r="C19" s="6" t="s">
        <v>59</v>
      </c>
      <c r="D19" s="6" t="s">
        <v>75</v>
      </c>
      <c r="E19" s="2" t="s">
        <v>3</v>
      </c>
      <c r="F19" s="3">
        <v>44139</v>
      </c>
      <c r="G19" s="4">
        <v>136</v>
      </c>
      <c r="H19" s="9">
        <v>249</v>
      </c>
      <c r="I19" s="14">
        <v>9132</v>
      </c>
      <c r="J19" s="4">
        <v>140</v>
      </c>
      <c r="K19" s="4">
        <v>8</v>
      </c>
      <c r="L19" s="15">
        <v>0</v>
      </c>
      <c r="M19" s="14">
        <v>12147</v>
      </c>
      <c r="N19" s="4">
        <v>53</v>
      </c>
      <c r="O19" s="4">
        <v>2</v>
      </c>
      <c r="P19" s="15">
        <v>0</v>
      </c>
    </row>
    <row r="20" spans="1:16">
      <c r="A20" s="6">
        <v>5</v>
      </c>
      <c r="B20" s="5" t="s">
        <v>73</v>
      </c>
      <c r="C20" s="6" t="s">
        <v>59</v>
      </c>
      <c r="D20" s="6" t="s">
        <v>75</v>
      </c>
      <c r="E20" s="2" t="s">
        <v>26</v>
      </c>
      <c r="F20" s="3">
        <v>44113</v>
      </c>
      <c r="G20" s="4">
        <f>123+2</f>
        <v>125</v>
      </c>
      <c r="H20" s="9">
        <f>144+44</f>
        <v>188</v>
      </c>
      <c r="I20" s="14">
        <v>1345</v>
      </c>
      <c r="J20" s="4">
        <v>444</v>
      </c>
      <c r="K20" s="4">
        <v>1405</v>
      </c>
      <c r="L20" s="15">
        <v>846</v>
      </c>
      <c r="M20" s="14">
        <v>1828</v>
      </c>
      <c r="N20" s="4">
        <v>334</v>
      </c>
      <c r="O20" s="4">
        <v>552</v>
      </c>
      <c r="P20" s="15">
        <v>209</v>
      </c>
    </row>
    <row r="21" spans="1:16">
      <c r="A21" s="6">
        <v>17</v>
      </c>
      <c r="B21" s="5" t="s">
        <v>73</v>
      </c>
      <c r="C21" s="5" t="s">
        <v>66</v>
      </c>
      <c r="D21" s="6" t="s">
        <v>75</v>
      </c>
      <c r="E21" s="2" t="s">
        <v>32</v>
      </c>
      <c r="F21" s="3">
        <v>44504</v>
      </c>
      <c r="G21" s="4">
        <v>159</v>
      </c>
      <c r="H21" s="9">
        <v>337</v>
      </c>
      <c r="I21" s="14">
        <v>0</v>
      </c>
      <c r="J21" s="4">
        <v>16</v>
      </c>
      <c r="K21" s="4">
        <v>0</v>
      </c>
      <c r="L21" s="15">
        <v>0</v>
      </c>
      <c r="M21" s="14">
        <v>1</v>
      </c>
      <c r="N21" s="4">
        <v>0</v>
      </c>
      <c r="O21" s="4">
        <v>0</v>
      </c>
      <c r="P21" s="15">
        <v>0</v>
      </c>
    </row>
    <row r="22" spans="1:16">
      <c r="A22" s="6">
        <v>18</v>
      </c>
      <c r="B22" s="5" t="s">
        <v>73</v>
      </c>
      <c r="C22" s="5" t="s">
        <v>59</v>
      </c>
      <c r="D22" s="6" t="s">
        <v>75</v>
      </c>
      <c r="E22" s="2" t="s">
        <v>33</v>
      </c>
      <c r="F22" s="3">
        <v>44519</v>
      </c>
      <c r="G22" s="4">
        <v>1</v>
      </c>
      <c r="H22" s="9">
        <v>24</v>
      </c>
      <c r="I22" s="21" t="s">
        <v>90</v>
      </c>
      <c r="J22" s="22" t="s">
        <v>90</v>
      </c>
      <c r="K22" s="22" t="s">
        <v>90</v>
      </c>
      <c r="L22" s="22" t="s">
        <v>90</v>
      </c>
      <c r="M22" s="14">
        <v>0</v>
      </c>
      <c r="N22" s="4">
        <v>0</v>
      </c>
      <c r="O22" s="4">
        <v>0</v>
      </c>
      <c r="P22" s="15">
        <v>0</v>
      </c>
    </row>
    <row r="23" spans="1:16">
      <c r="A23" s="6">
        <v>31</v>
      </c>
      <c r="B23" s="5" t="s">
        <v>8</v>
      </c>
      <c r="C23" s="5" t="s">
        <v>69</v>
      </c>
      <c r="D23" s="5" t="s">
        <v>78</v>
      </c>
      <c r="E23" s="2" t="s">
        <v>42</v>
      </c>
      <c r="F23" s="3">
        <v>44830</v>
      </c>
      <c r="G23" s="4">
        <v>1</v>
      </c>
      <c r="H23" s="9">
        <v>83</v>
      </c>
      <c r="I23" s="14">
        <v>5</v>
      </c>
      <c r="J23" s="4">
        <v>5</v>
      </c>
      <c r="K23" s="4">
        <v>0</v>
      </c>
      <c r="L23" s="15">
        <v>0</v>
      </c>
      <c r="M23" s="14">
        <v>20</v>
      </c>
      <c r="N23" s="4">
        <v>4</v>
      </c>
      <c r="O23" s="4">
        <v>0</v>
      </c>
      <c r="P23" s="15">
        <v>0</v>
      </c>
    </row>
    <row r="24" spans="1:16">
      <c r="A24" s="6">
        <v>34</v>
      </c>
      <c r="B24" s="5" t="s">
        <v>8</v>
      </c>
      <c r="C24" s="5" t="s">
        <v>71</v>
      </c>
      <c r="D24" s="5" t="s">
        <v>78</v>
      </c>
      <c r="E24" s="2" t="s">
        <v>45</v>
      </c>
      <c r="F24" s="3">
        <v>44830</v>
      </c>
      <c r="G24" s="4">
        <v>1</v>
      </c>
      <c r="H24" s="9">
        <v>38</v>
      </c>
      <c r="I24" s="14">
        <v>0</v>
      </c>
      <c r="J24" s="4">
        <v>0</v>
      </c>
      <c r="K24" s="4">
        <v>0</v>
      </c>
      <c r="L24" s="15">
        <v>0</v>
      </c>
      <c r="M24" s="14">
        <v>2</v>
      </c>
      <c r="N24" s="4">
        <v>0</v>
      </c>
      <c r="O24" s="4">
        <v>0</v>
      </c>
      <c r="P24" s="15">
        <v>0</v>
      </c>
    </row>
    <row r="25" spans="1:16">
      <c r="A25" s="6">
        <v>38</v>
      </c>
      <c r="B25" s="5" t="s">
        <v>8</v>
      </c>
      <c r="C25" s="5" t="s">
        <v>71</v>
      </c>
      <c r="D25" s="5" t="s">
        <v>79</v>
      </c>
      <c r="E25" s="2" t="s">
        <v>48</v>
      </c>
      <c r="F25" s="3">
        <v>44847</v>
      </c>
      <c r="G25" s="4">
        <v>1</v>
      </c>
      <c r="H25" s="9">
        <v>79</v>
      </c>
      <c r="I25" s="14">
        <v>0</v>
      </c>
      <c r="J25" s="4">
        <v>0</v>
      </c>
      <c r="K25" s="4">
        <v>0</v>
      </c>
      <c r="L25" s="15">
        <v>0</v>
      </c>
      <c r="M25" s="14">
        <v>0</v>
      </c>
      <c r="N25" s="4">
        <v>0</v>
      </c>
      <c r="O25" s="4">
        <v>0</v>
      </c>
      <c r="P25" s="15">
        <v>0</v>
      </c>
    </row>
    <row r="26" spans="1:16">
      <c r="A26" s="6">
        <v>39</v>
      </c>
      <c r="B26" s="5" t="s">
        <v>8</v>
      </c>
      <c r="C26" s="5" t="s">
        <v>71</v>
      </c>
      <c r="D26" s="5" t="s">
        <v>79</v>
      </c>
      <c r="E26" s="2" t="s">
        <v>49</v>
      </c>
      <c r="F26" s="3">
        <v>44847</v>
      </c>
      <c r="G26" s="4">
        <v>1</v>
      </c>
      <c r="H26" s="9">
        <v>80</v>
      </c>
      <c r="I26" s="14">
        <v>24</v>
      </c>
      <c r="J26" s="4">
        <v>46</v>
      </c>
      <c r="K26" s="4">
        <v>0</v>
      </c>
      <c r="L26" s="15">
        <v>0</v>
      </c>
      <c r="M26" s="14">
        <v>0</v>
      </c>
      <c r="N26" s="4">
        <v>0</v>
      </c>
      <c r="O26" s="4">
        <v>0</v>
      </c>
      <c r="P26" s="15">
        <v>0</v>
      </c>
    </row>
    <row r="27" spans="1:16">
      <c r="A27" s="6">
        <v>48</v>
      </c>
      <c r="B27" s="5" t="s">
        <v>8</v>
      </c>
      <c r="C27" s="5" t="s">
        <v>71</v>
      </c>
      <c r="D27" s="5" t="s">
        <v>80</v>
      </c>
      <c r="E27" s="2" t="s">
        <v>15</v>
      </c>
      <c r="F27" s="3">
        <v>44939</v>
      </c>
      <c r="G27" s="4">
        <v>1</v>
      </c>
      <c r="H27" s="9">
        <v>23</v>
      </c>
      <c r="I27" s="14">
        <v>1068</v>
      </c>
      <c r="J27" s="4">
        <v>2</v>
      </c>
      <c r="K27" s="4">
        <v>0</v>
      </c>
      <c r="L27" s="15">
        <v>0</v>
      </c>
      <c r="M27" s="14">
        <v>642</v>
      </c>
      <c r="N27" s="4">
        <v>0</v>
      </c>
      <c r="O27" s="4">
        <v>0</v>
      </c>
      <c r="P27" s="15">
        <v>0</v>
      </c>
    </row>
    <row r="28" spans="1:16">
      <c r="A28" s="6">
        <v>49</v>
      </c>
      <c r="B28" s="5" t="s">
        <v>8</v>
      </c>
      <c r="C28" s="5" t="s">
        <v>71</v>
      </c>
      <c r="D28" s="5" t="s">
        <v>80</v>
      </c>
      <c r="E28" s="2" t="s">
        <v>53</v>
      </c>
      <c r="F28" s="3">
        <v>44939</v>
      </c>
      <c r="G28" s="4">
        <v>1</v>
      </c>
      <c r="H28" s="9">
        <v>75</v>
      </c>
      <c r="I28" s="14">
        <v>0</v>
      </c>
      <c r="J28" s="4">
        <v>0</v>
      </c>
      <c r="K28" s="4">
        <v>0</v>
      </c>
      <c r="L28" s="15">
        <v>0</v>
      </c>
      <c r="M28" s="14">
        <v>0</v>
      </c>
      <c r="N28" s="4">
        <v>0</v>
      </c>
      <c r="O28" s="4">
        <v>0</v>
      </c>
      <c r="P28" s="15">
        <v>0</v>
      </c>
    </row>
    <row r="29" spans="1:16">
      <c r="A29" s="6"/>
      <c r="B29" s="7"/>
      <c r="C29" s="7" t="s">
        <v>59</v>
      </c>
      <c r="D29" s="25" t="s">
        <v>85</v>
      </c>
      <c r="E29" s="26"/>
      <c r="F29" s="27"/>
      <c r="G29" s="8">
        <f>SUM(G18:G28)</f>
        <v>553</v>
      </c>
      <c r="H29" s="10">
        <f>SUM(H18:H28)</f>
        <v>1308</v>
      </c>
      <c r="I29" s="16">
        <v>11574</v>
      </c>
      <c r="J29" s="8">
        <v>653</v>
      </c>
      <c r="K29" s="8">
        <v>1413</v>
      </c>
      <c r="L29" s="17">
        <v>846</v>
      </c>
      <c r="M29" s="16">
        <f t="shared" ref="M29:P29" si="1">SUM(M18:M28)</f>
        <v>15453</v>
      </c>
      <c r="N29" s="8">
        <f t="shared" si="1"/>
        <v>426</v>
      </c>
      <c r="O29" s="8">
        <f t="shared" si="1"/>
        <v>554</v>
      </c>
      <c r="P29" s="17">
        <f t="shared" si="1"/>
        <v>209</v>
      </c>
    </row>
    <row r="30" spans="1:16">
      <c r="A30" s="6">
        <v>11</v>
      </c>
      <c r="B30" s="5" t="s">
        <v>73</v>
      </c>
      <c r="C30" s="5" t="s">
        <v>62</v>
      </c>
      <c r="D30" s="6" t="s">
        <v>75</v>
      </c>
      <c r="E30" s="2" t="s">
        <v>21</v>
      </c>
      <c r="F30" s="3">
        <v>44192</v>
      </c>
      <c r="G30" s="4">
        <f>302+1</f>
        <v>303</v>
      </c>
      <c r="H30" s="9">
        <f>560+39</f>
        <v>599</v>
      </c>
      <c r="I30" s="14">
        <v>5850</v>
      </c>
      <c r="J30" s="4">
        <v>19465</v>
      </c>
      <c r="K30" s="4">
        <v>330</v>
      </c>
      <c r="L30" s="15">
        <v>35</v>
      </c>
      <c r="M30" s="14">
        <v>2506</v>
      </c>
      <c r="N30" s="4">
        <v>10002</v>
      </c>
      <c r="O30" s="4">
        <v>90</v>
      </c>
      <c r="P30" s="15">
        <v>399</v>
      </c>
    </row>
    <row r="31" spans="1:16">
      <c r="A31" s="6">
        <v>12</v>
      </c>
      <c r="B31" s="5" t="s">
        <v>73</v>
      </c>
      <c r="C31" s="5" t="s">
        <v>63</v>
      </c>
      <c r="D31" s="6" t="s">
        <v>75</v>
      </c>
      <c r="E31" s="2" t="s">
        <v>6</v>
      </c>
      <c r="F31" s="3">
        <v>44190</v>
      </c>
      <c r="G31" s="4">
        <f>155+1</f>
        <v>156</v>
      </c>
      <c r="H31" s="9">
        <f>297+37</f>
        <v>334</v>
      </c>
      <c r="I31" s="14">
        <v>5131</v>
      </c>
      <c r="J31" s="4">
        <v>503</v>
      </c>
      <c r="K31" s="4">
        <v>290</v>
      </c>
      <c r="L31" s="15">
        <v>54</v>
      </c>
      <c r="M31" s="14">
        <v>3686</v>
      </c>
      <c r="N31" s="4">
        <v>208</v>
      </c>
      <c r="O31" s="4">
        <v>5</v>
      </c>
      <c r="P31" s="15">
        <v>67</v>
      </c>
    </row>
    <row r="32" spans="1:16">
      <c r="A32" s="6">
        <v>29</v>
      </c>
      <c r="B32" s="5" t="s">
        <v>8</v>
      </c>
      <c r="C32" s="5" t="s">
        <v>62</v>
      </c>
      <c r="D32" s="5" t="s">
        <v>77</v>
      </c>
      <c r="E32" s="2" t="s">
        <v>41</v>
      </c>
      <c r="F32" s="3">
        <v>44942</v>
      </c>
      <c r="G32" s="4">
        <v>1</v>
      </c>
      <c r="H32" s="9">
        <v>49</v>
      </c>
      <c r="I32" s="14">
        <v>0</v>
      </c>
      <c r="J32" s="4">
        <v>0</v>
      </c>
      <c r="K32" s="4">
        <v>0</v>
      </c>
      <c r="L32" s="15">
        <v>0</v>
      </c>
      <c r="M32" s="14">
        <v>0</v>
      </c>
      <c r="N32" s="4">
        <v>0</v>
      </c>
      <c r="O32" s="4">
        <v>0</v>
      </c>
      <c r="P32" s="15">
        <v>0</v>
      </c>
    </row>
    <row r="33" spans="1:16">
      <c r="A33" s="6">
        <v>33</v>
      </c>
      <c r="B33" s="5" t="s">
        <v>8</v>
      </c>
      <c r="C33" s="5" t="s">
        <v>62</v>
      </c>
      <c r="D33" s="5" t="s">
        <v>78</v>
      </c>
      <c r="E33" s="2" t="s">
        <v>44</v>
      </c>
      <c r="F33" s="3">
        <v>44831</v>
      </c>
      <c r="G33" s="4">
        <v>1</v>
      </c>
      <c r="H33" s="9">
        <v>49</v>
      </c>
      <c r="I33" s="14">
        <v>0</v>
      </c>
      <c r="J33" s="4">
        <v>0</v>
      </c>
      <c r="K33" s="4">
        <v>0</v>
      </c>
      <c r="L33" s="15">
        <v>0</v>
      </c>
      <c r="M33" s="14">
        <v>1046</v>
      </c>
      <c r="N33" s="4">
        <v>0</v>
      </c>
      <c r="O33" s="4">
        <v>0</v>
      </c>
      <c r="P33" s="15">
        <v>0</v>
      </c>
    </row>
    <row r="34" spans="1:16">
      <c r="A34" s="6">
        <v>35</v>
      </c>
      <c r="B34" s="5" t="s">
        <v>8</v>
      </c>
      <c r="C34" s="5" t="s">
        <v>62</v>
      </c>
      <c r="D34" s="5" t="s">
        <v>78</v>
      </c>
      <c r="E34" s="2" t="s">
        <v>46</v>
      </c>
      <c r="F34" s="3">
        <v>44831</v>
      </c>
      <c r="G34" s="4">
        <v>1</v>
      </c>
      <c r="H34" s="9">
        <v>64</v>
      </c>
      <c r="I34" s="14">
        <v>0</v>
      </c>
      <c r="J34" s="4">
        <v>0</v>
      </c>
      <c r="K34" s="4">
        <v>0</v>
      </c>
      <c r="L34" s="15">
        <v>0</v>
      </c>
      <c r="M34" s="14">
        <v>4</v>
      </c>
      <c r="N34" s="4">
        <v>0</v>
      </c>
      <c r="O34" s="4">
        <v>0</v>
      </c>
      <c r="P34" s="15">
        <v>0</v>
      </c>
    </row>
    <row r="35" spans="1:16">
      <c r="A35" s="6">
        <v>40</v>
      </c>
      <c r="B35" s="5" t="s">
        <v>8</v>
      </c>
      <c r="C35" s="5" t="s">
        <v>62</v>
      </c>
      <c r="D35" s="5" t="s">
        <v>79</v>
      </c>
      <c r="E35" s="2" t="s">
        <v>17</v>
      </c>
      <c r="F35" s="3">
        <v>44937</v>
      </c>
      <c r="G35" s="4">
        <v>1</v>
      </c>
      <c r="H35" s="9">
        <v>51</v>
      </c>
      <c r="I35" s="14">
        <v>0</v>
      </c>
      <c r="J35" s="4">
        <v>0</v>
      </c>
      <c r="K35" s="4">
        <v>0</v>
      </c>
      <c r="L35" s="15">
        <v>0</v>
      </c>
      <c r="M35" s="14">
        <v>0</v>
      </c>
      <c r="N35" s="4">
        <v>0</v>
      </c>
      <c r="O35" s="4">
        <v>0</v>
      </c>
      <c r="P35" s="15">
        <v>0</v>
      </c>
    </row>
    <row r="36" spans="1:16">
      <c r="A36" s="6">
        <v>41</v>
      </c>
      <c r="B36" s="5" t="s">
        <v>8</v>
      </c>
      <c r="C36" s="5" t="s">
        <v>62</v>
      </c>
      <c r="D36" s="5" t="s">
        <v>79</v>
      </c>
      <c r="E36" s="2" t="s">
        <v>50</v>
      </c>
      <c r="F36" s="3">
        <v>44848</v>
      </c>
      <c r="G36" s="4">
        <v>1</v>
      </c>
      <c r="H36" s="9">
        <v>79</v>
      </c>
      <c r="I36" s="14">
        <v>13</v>
      </c>
      <c r="J36" s="4">
        <v>72</v>
      </c>
      <c r="K36" s="4">
        <v>0</v>
      </c>
      <c r="L36" s="15">
        <v>0</v>
      </c>
      <c r="M36" s="14">
        <v>0</v>
      </c>
      <c r="N36" s="4">
        <v>0</v>
      </c>
      <c r="O36" s="4">
        <v>0</v>
      </c>
      <c r="P36" s="15">
        <v>0</v>
      </c>
    </row>
    <row r="37" spans="1:16">
      <c r="A37" s="6">
        <v>50</v>
      </c>
      <c r="B37" s="5" t="s">
        <v>8</v>
      </c>
      <c r="C37" s="5" t="s">
        <v>62</v>
      </c>
      <c r="D37" s="5" t="s">
        <v>80</v>
      </c>
      <c r="E37" s="2" t="s">
        <v>54</v>
      </c>
      <c r="F37" s="3">
        <v>44939</v>
      </c>
      <c r="G37" s="4">
        <v>1</v>
      </c>
      <c r="H37" s="9">
        <v>58</v>
      </c>
      <c r="I37" s="14">
        <v>0</v>
      </c>
      <c r="J37" s="4">
        <v>0</v>
      </c>
      <c r="K37" s="4">
        <v>0</v>
      </c>
      <c r="L37" s="15">
        <v>0</v>
      </c>
      <c r="M37" s="14">
        <v>2</v>
      </c>
      <c r="N37" s="4">
        <v>0</v>
      </c>
      <c r="O37" s="4">
        <v>0</v>
      </c>
      <c r="P37" s="15">
        <v>0</v>
      </c>
    </row>
    <row r="38" spans="1:16">
      <c r="A38" s="6"/>
      <c r="B38" s="7"/>
      <c r="C38" s="7" t="s">
        <v>62</v>
      </c>
      <c r="D38" s="25" t="s">
        <v>85</v>
      </c>
      <c r="E38" s="26"/>
      <c r="F38" s="27"/>
      <c r="G38" s="8">
        <f>SUM(G30:G37)</f>
        <v>465</v>
      </c>
      <c r="H38" s="10">
        <f>SUM(H30:H37)</f>
        <v>1283</v>
      </c>
      <c r="I38" s="16">
        <v>10994</v>
      </c>
      <c r="J38" s="8">
        <v>20040</v>
      </c>
      <c r="K38" s="8">
        <v>620</v>
      </c>
      <c r="L38" s="17">
        <v>89</v>
      </c>
      <c r="M38" s="16">
        <f>SUM(M30:M37)</f>
        <v>7244</v>
      </c>
      <c r="N38" s="8">
        <f t="shared" ref="N38:P38" si="2">SUM(N30:N37)</f>
        <v>10210</v>
      </c>
      <c r="O38" s="8">
        <f t="shared" si="2"/>
        <v>95</v>
      </c>
      <c r="P38" s="17">
        <f t="shared" si="2"/>
        <v>466</v>
      </c>
    </row>
    <row r="39" spans="1:16">
      <c r="A39" s="6">
        <v>3</v>
      </c>
      <c r="B39" s="6" t="s">
        <v>25</v>
      </c>
      <c r="C39" s="6" t="s">
        <v>61</v>
      </c>
      <c r="D39" s="6" t="s">
        <v>76</v>
      </c>
      <c r="E39" s="2" t="s">
        <v>27</v>
      </c>
      <c r="F39" s="3">
        <v>43774</v>
      </c>
      <c r="G39" s="4">
        <v>13</v>
      </c>
      <c r="H39" s="9">
        <v>104</v>
      </c>
      <c r="I39" s="14">
        <v>8</v>
      </c>
      <c r="J39" s="4">
        <v>0</v>
      </c>
      <c r="K39" s="4">
        <v>0</v>
      </c>
      <c r="L39" s="15">
        <v>0</v>
      </c>
      <c r="M39" s="14">
        <v>0</v>
      </c>
      <c r="N39" s="4">
        <v>0</v>
      </c>
      <c r="O39" s="4">
        <v>0</v>
      </c>
      <c r="P39" s="15">
        <v>0</v>
      </c>
    </row>
    <row r="40" spans="1:16">
      <c r="A40" s="6">
        <v>14</v>
      </c>
      <c r="B40" s="5" t="s">
        <v>73</v>
      </c>
      <c r="C40" s="5" t="s">
        <v>65</v>
      </c>
      <c r="D40" s="6" t="s">
        <v>75</v>
      </c>
      <c r="E40" s="2" t="s">
        <v>29</v>
      </c>
      <c r="F40" s="3">
        <v>44349</v>
      </c>
      <c r="G40" s="4">
        <f>51+1</f>
        <v>52</v>
      </c>
      <c r="H40" s="9">
        <f>86+22</f>
        <v>108</v>
      </c>
      <c r="I40" s="14">
        <v>0</v>
      </c>
      <c r="J40" s="4">
        <v>0</v>
      </c>
      <c r="K40" s="4">
        <v>0</v>
      </c>
      <c r="L40" s="15">
        <v>0</v>
      </c>
      <c r="M40" s="14">
        <v>0</v>
      </c>
      <c r="N40" s="4">
        <v>0</v>
      </c>
      <c r="O40" s="4">
        <v>276</v>
      </c>
      <c r="P40" s="15">
        <v>92</v>
      </c>
    </row>
    <row r="41" spans="1:16">
      <c r="A41" s="6">
        <v>23</v>
      </c>
      <c r="B41" s="5" t="s">
        <v>8</v>
      </c>
      <c r="C41" s="5" t="s">
        <v>68</v>
      </c>
      <c r="D41" s="5" t="s">
        <v>77</v>
      </c>
      <c r="E41" s="2" t="s">
        <v>36</v>
      </c>
      <c r="F41" s="3">
        <v>44832</v>
      </c>
      <c r="G41" s="4">
        <v>1</v>
      </c>
      <c r="H41" s="9">
        <v>48</v>
      </c>
      <c r="I41" s="14">
        <v>0</v>
      </c>
      <c r="J41" s="4">
        <v>0</v>
      </c>
      <c r="K41" s="4">
        <v>0</v>
      </c>
      <c r="L41" s="15">
        <v>0</v>
      </c>
      <c r="M41" s="14">
        <v>0</v>
      </c>
      <c r="N41" s="4">
        <v>0</v>
      </c>
      <c r="O41" s="4">
        <v>0</v>
      </c>
      <c r="P41" s="15">
        <v>0</v>
      </c>
    </row>
    <row r="42" spans="1:16">
      <c r="A42" s="6">
        <v>24</v>
      </c>
      <c r="B42" s="5" t="s">
        <v>8</v>
      </c>
      <c r="C42" s="5" t="s">
        <v>68</v>
      </c>
      <c r="D42" s="5" t="s">
        <v>77</v>
      </c>
      <c r="E42" s="2" t="s">
        <v>37</v>
      </c>
      <c r="F42" s="3">
        <v>44832</v>
      </c>
      <c r="G42" s="4">
        <v>1</v>
      </c>
      <c r="H42" s="9">
        <v>12</v>
      </c>
      <c r="I42" s="14">
        <v>0</v>
      </c>
      <c r="J42" s="4">
        <v>0</v>
      </c>
      <c r="K42" s="4">
        <v>0</v>
      </c>
      <c r="L42" s="15">
        <v>0</v>
      </c>
      <c r="M42" s="14">
        <v>0</v>
      </c>
      <c r="N42" s="4">
        <v>0</v>
      </c>
      <c r="O42" s="4">
        <v>0</v>
      </c>
      <c r="P42" s="15">
        <v>0</v>
      </c>
    </row>
    <row r="43" spans="1:16">
      <c r="A43" s="6">
        <v>25</v>
      </c>
      <c r="B43" s="5" t="s">
        <v>8</v>
      </c>
      <c r="C43" s="5" t="s">
        <v>68</v>
      </c>
      <c r="D43" s="5" t="s">
        <v>77</v>
      </c>
      <c r="E43" s="2" t="s">
        <v>38</v>
      </c>
      <c r="F43" s="3">
        <v>44832</v>
      </c>
      <c r="G43" s="4">
        <v>1</v>
      </c>
      <c r="H43" s="9">
        <v>23</v>
      </c>
      <c r="I43" s="14">
        <v>13</v>
      </c>
      <c r="J43" s="4">
        <v>0</v>
      </c>
      <c r="K43" s="4">
        <v>0</v>
      </c>
      <c r="L43" s="15">
        <v>0</v>
      </c>
      <c r="M43" s="14">
        <v>4</v>
      </c>
      <c r="N43" s="4">
        <v>0</v>
      </c>
      <c r="O43" s="4">
        <v>0</v>
      </c>
      <c r="P43" s="15">
        <v>0</v>
      </c>
    </row>
    <row r="44" spans="1:16">
      <c r="A44" s="6">
        <v>26</v>
      </c>
      <c r="B44" s="5" t="s">
        <v>8</v>
      </c>
      <c r="C44" s="5" t="s">
        <v>68</v>
      </c>
      <c r="D44" s="5" t="s">
        <v>77</v>
      </c>
      <c r="E44" s="2" t="s">
        <v>39</v>
      </c>
      <c r="F44" s="3">
        <v>44832</v>
      </c>
      <c r="G44" s="4">
        <v>1</v>
      </c>
      <c r="H44" s="9">
        <v>17</v>
      </c>
      <c r="I44" s="14" t="s">
        <v>90</v>
      </c>
      <c r="J44" s="4" t="s">
        <v>90</v>
      </c>
      <c r="K44" s="4" t="s">
        <v>90</v>
      </c>
      <c r="L44" s="15" t="s">
        <v>90</v>
      </c>
      <c r="M44" s="14">
        <v>0</v>
      </c>
      <c r="N44" s="4">
        <v>0</v>
      </c>
      <c r="O44" s="4">
        <v>0</v>
      </c>
      <c r="P44" s="15">
        <v>0</v>
      </c>
    </row>
    <row r="45" spans="1:16">
      <c r="A45" s="6">
        <v>27</v>
      </c>
      <c r="B45" s="5" t="s">
        <v>8</v>
      </c>
      <c r="C45" s="5" t="s">
        <v>68</v>
      </c>
      <c r="D45" s="5" t="s">
        <v>77</v>
      </c>
      <c r="E45" s="2" t="s">
        <v>11</v>
      </c>
      <c r="F45" s="3">
        <v>44832</v>
      </c>
      <c r="G45" s="4">
        <v>1</v>
      </c>
      <c r="H45" s="9">
        <v>12</v>
      </c>
      <c r="I45" s="14" t="s">
        <v>90</v>
      </c>
      <c r="J45" s="4" t="s">
        <v>90</v>
      </c>
      <c r="K45" s="4" t="s">
        <v>90</v>
      </c>
      <c r="L45" s="15" t="s">
        <v>90</v>
      </c>
      <c r="M45" s="14">
        <v>0</v>
      </c>
      <c r="N45" s="4">
        <v>0</v>
      </c>
      <c r="O45" s="4">
        <v>0</v>
      </c>
      <c r="P45" s="15">
        <v>0</v>
      </c>
    </row>
    <row r="46" spans="1:16">
      <c r="A46" s="6">
        <v>28</v>
      </c>
      <c r="B46" s="5" t="s">
        <v>8</v>
      </c>
      <c r="C46" s="5" t="s">
        <v>68</v>
      </c>
      <c r="D46" s="5" t="s">
        <v>77</v>
      </c>
      <c r="E46" s="2" t="s">
        <v>40</v>
      </c>
      <c r="F46" s="3">
        <v>44833</v>
      </c>
      <c r="G46" s="4">
        <v>1</v>
      </c>
      <c r="H46" s="9">
        <v>27</v>
      </c>
      <c r="I46" s="14">
        <v>0</v>
      </c>
      <c r="J46" s="4">
        <v>0</v>
      </c>
      <c r="K46" s="4">
        <v>0</v>
      </c>
      <c r="L46" s="15">
        <v>0</v>
      </c>
      <c r="M46" s="14">
        <v>2</v>
      </c>
      <c r="N46" s="4">
        <v>0</v>
      </c>
      <c r="O46" s="4">
        <v>0</v>
      </c>
      <c r="P46" s="15">
        <v>0</v>
      </c>
    </row>
    <row r="47" spans="1:16">
      <c r="A47" s="6">
        <v>42</v>
      </c>
      <c r="B47" s="5" t="s">
        <v>8</v>
      </c>
      <c r="C47" s="5" t="s">
        <v>72</v>
      </c>
      <c r="D47" s="5" t="s">
        <v>79</v>
      </c>
      <c r="E47" s="2" t="s">
        <v>13</v>
      </c>
      <c r="F47" s="3">
        <v>44847</v>
      </c>
      <c r="G47" s="4">
        <v>1</v>
      </c>
      <c r="H47" s="9">
        <v>67</v>
      </c>
      <c r="I47" s="14">
        <v>54</v>
      </c>
      <c r="J47" s="4">
        <v>0</v>
      </c>
      <c r="K47" s="4">
        <v>0</v>
      </c>
      <c r="L47" s="15">
        <v>0</v>
      </c>
      <c r="M47" s="14">
        <v>0</v>
      </c>
      <c r="N47" s="4">
        <v>0</v>
      </c>
      <c r="O47" s="4">
        <v>0</v>
      </c>
      <c r="P47" s="15">
        <v>0</v>
      </c>
    </row>
    <row r="48" spans="1:16">
      <c r="A48" s="6">
        <v>43</v>
      </c>
      <c r="B48" s="5" t="s">
        <v>8</v>
      </c>
      <c r="C48" s="5" t="s">
        <v>72</v>
      </c>
      <c r="D48" s="5" t="s">
        <v>79</v>
      </c>
      <c r="E48" s="2" t="s">
        <v>51</v>
      </c>
      <c r="F48" s="3">
        <v>44937</v>
      </c>
      <c r="G48" s="4">
        <v>1</v>
      </c>
      <c r="H48" s="9">
        <v>57</v>
      </c>
      <c r="I48" s="14">
        <v>5</v>
      </c>
      <c r="J48" s="4">
        <v>0</v>
      </c>
      <c r="K48" s="4">
        <v>0</v>
      </c>
      <c r="L48" s="15">
        <v>0</v>
      </c>
      <c r="M48" s="14">
        <v>0</v>
      </c>
      <c r="N48" s="4">
        <v>0</v>
      </c>
      <c r="O48" s="4">
        <v>0</v>
      </c>
      <c r="P48" s="15">
        <v>0</v>
      </c>
    </row>
    <row r="49" spans="1:16" ht="32">
      <c r="A49" s="6">
        <v>44</v>
      </c>
      <c r="B49" s="5" t="s">
        <v>8</v>
      </c>
      <c r="C49" s="5" t="s">
        <v>72</v>
      </c>
      <c r="D49" s="5" t="s">
        <v>80</v>
      </c>
      <c r="E49" s="2" t="s">
        <v>18</v>
      </c>
      <c r="F49" s="3">
        <v>44937</v>
      </c>
      <c r="G49" s="4">
        <v>1</v>
      </c>
      <c r="H49" s="9">
        <v>78</v>
      </c>
      <c r="I49" s="14">
        <v>0</v>
      </c>
      <c r="J49" s="4">
        <v>0</v>
      </c>
      <c r="K49" s="4">
        <v>0</v>
      </c>
      <c r="L49" s="15">
        <v>0</v>
      </c>
      <c r="M49" s="14">
        <v>0</v>
      </c>
      <c r="N49" s="4">
        <v>0</v>
      </c>
      <c r="O49" s="4">
        <v>0</v>
      </c>
      <c r="P49" s="15">
        <v>0</v>
      </c>
    </row>
    <row r="50" spans="1:16">
      <c r="A50" s="6">
        <v>46</v>
      </c>
      <c r="B50" s="5" t="s">
        <v>8</v>
      </c>
      <c r="C50" s="5" t="s">
        <v>72</v>
      </c>
      <c r="D50" s="5" t="s">
        <v>80</v>
      </c>
      <c r="E50" s="2" t="s">
        <v>52</v>
      </c>
      <c r="F50" s="3">
        <v>44937</v>
      </c>
      <c r="G50" s="4">
        <v>1</v>
      </c>
      <c r="H50" s="9">
        <v>80</v>
      </c>
      <c r="I50" s="14">
        <v>0</v>
      </c>
      <c r="J50" s="4">
        <v>0</v>
      </c>
      <c r="K50" s="4">
        <v>0</v>
      </c>
      <c r="L50" s="15">
        <v>0</v>
      </c>
      <c r="M50" s="14">
        <v>0</v>
      </c>
      <c r="N50" s="4">
        <v>0</v>
      </c>
      <c r="O50" s="4">
        <v>0</v>
      </c>
      <c r="P50" s="15">
        <v>0</v>
      </c>
    </row>
    <row r="51" spans="1:16">
      <c r="A51" s="6"/>
      <c r="B51" s="7"/>
      <c r="C51" s="7" t="s">
        <v>61</v>
      </c>
      <c r="D51" s="25" t="s">
        <v>85</v>
      </c>
      <c r="E51" s="26"/>
      <c r="F51" s="27"/>
      <c r="G51" s="8">
        <f>SUM(G39:G50)</f>
        <v>75</v>
      </c>
      <c r="H51" s="10">
        <f>SUM(H39:H50)</f>
        <v>633</v>
      </c>
      <c r="I51" s="16">
        <v>80</v>
      </c>
      <c r="J51" s="8">
        <v>0</v>
      </c>
      <c r="K51" s="8">
        <v>0</v>
      </c>
      <c r="L51" s="17">
        <v>0</v>
      </c>
      <c r="M51" s="16">
        <f t="shared" ref="M51:P51" si="3">SUM(M39:M50)</f>
        <v>6</v>
      </c>
      <c r="N51" s="8">
        <f t="shared" si="3"/>
        <v>0</v>
      </c>
      <c r="O51" s="8">
        <f t="shared" si="3"/>
        <v>276</v>
      </c>
      <c r="P51" s="17">
        <f t="shared" si="3"/>
        <v>92</v>
      </c>
    </row>
    <row r="52" spans="1:16">
      <c r="A52" s="6">
        <v>2</v>
      </c>
      <c r="B52" s="6" t="s">
        <v>25</v>
      </c>
      <c r="C52" s="6" t="s">
        <v>60</v>
      </c>
      <c r="D52" s="6" t="s">
        <v>75</v>
      </c>
      <c r="E52" s="2" t="s">
        <v>20</v>
      </c>
      <c r="F52" s="3">
        <v>43798</v>
      </c>
      <c r="G52" s="4">
        <v>9</v>
      </c>
      <c r="H52" s="9">
        <v>78</v>
      </c>
      <c r="I52" s="14">
        <v>2</v>
      </c>
      <c r="J52" s="4">
        <v>0</v>
      </c>
      <c r="K52" s="4">
        <v>0</v>
      </c>
      <c r="L52" s="15">
        <v>0</v>
      </c>
      <c r="M52" s="14">
        <v>0</v>
      </c>
      <c r="N52" s="4">
        <v>0</v>
      </c>
      <c r="O52" s="4">
        <v>0</v>
      </c>
      <c r="P52" s="15">
        <v>0</v>
      </c>
    </row>
    <row r="53" spans="1:16">
      <c r="A53" s="6">
        <v>6</v>
      </c>
      <c r="B53" s="5" t="s">
        <v>73</v>
      </c>
      <c r="C53" s="5" t="s">
        <v>60</v>
      </c>
      <c r="D53" s="6" t="s">
        <v>75</v>
      </c>
      <c r="E53" s="2" t="s">
        <v>2</v>
      </c>
      <c r="F53" s="3">
        <v>44182</v>
      </c>
      <c r="G53" s="4">
        <v>41</v>
      </c>
      <c r="H53" s="9">
        <v>95</v>
      </c>
      <c r="I53" s="14">
        <v>601</v>
      </c>
      <c r="J53" s="4">
        <v>4327</v>
      </c>
      <c r="K53" s="4">
        <v>371</v>
      </c>
      <c r="L53" s="15">
        <v>109</v>
      </c>
      <c r="M53" s="14">
        <v>782</v>
      </c>
      <c r="N53" s="4">
        <v>4070</v>
      </c>
      <c r="O53" s="4">
        <v>92</v>
      </c>
      <c r="P53" s="15">
        <v>15</v>
      </c>
    </row>
    <row r="54" spans="1:16">
      <c r="A54" s="6">
        <v>7</v>
      </c>
      <c r="B54" s="5" t="s">
        <v>73</v>
      </c>
      <c r="C54" s="5" t="s">
        <v>60</v>
      </c>
      <c r="D54" s="6" t="s">
        <v>75</v>
      </c>
      <c r="E54" s="2" t="s">
        <v>5</v>
      </c>
      <c r="F54" s="3">
        <v>44180</v>
      </c>
      <c r="G54" s="4">
        <f>126+1</f>
        <v>127</v>
      </c>
      <c r="H54" s="9">
        <f>221+13</f>
        <v>234</v>
      </c>
      <c r="I54" s="14">
        <v>3244</v>
      </c>
      <c r="J54" s="4">
        <v>481</v>
      </c>
      <c r="K54" s="4">
        <v>0</v>
      </c>
      <c r="L54" s="15">
        <v>579</v>
      </c>
      <c r="M54" s="14">
        <v>2151</v>
      </c>
      <c r="N54" s="4">
        <v>987</v>
      </c>
      <c r="O54" s="4">
        <v>0</v>
      </c>
      <c r="P54" s="15">
        <v>37</v>
      </c>
    </row>
    <row r="55" spans="1:16">
      <c r="A55" s="6">
        <v>8</v>
      </c>
      <c r="B55" s="5" t="s">
        <v>73</v>
      </c>
      <c r="C55" s="5" t="s">
        <v>60</v>
      </c>
      <c r="D55" s="6" t="s">
        <v>75</v>
      </c>
      <c r="E55" s="2" t="s">
        <v>1</v>
      </c>
      <c r="F55" s="3">
        <v>44175</v>
      </c>
      <c r="G55" s="4">
        <v>52</v>
      </c>
      <c r="H55" s="9">
        <v>95</v>
      </c>
      <c r="I55" s="14">
        <v>1029</v>
      </c>
      <c r="J55" s="4">
        <v>347</v>
      </c>
      <c r="K55" s="4">
        <v>0</v>
      </c>
      <c r="L55" s="15">
        <v>0</v>
      </c>
      <c r="M55" s="14">
        <v>227</v>
      </c>
      <c r="N55" s="4">
        <v>14</v>
      </c>
      <c r="O55" s="4">
        <v>0</v>
      </c>
      <c r="P55" s="15">
        <v>0</v>
      </c>
    </row>
    <row r="56" spans="1:16">
      <c r="A56" s="6">
        <v>9</v>
      </c>
      <c r="B56" s="5" t="s">
        <v>73</v>
      </c>
      <c r="C56" s="5" t="s">
        <v>60</v>
      </c>
      <c r="D56" s="6" t="s">
        <v>75</v>
      </c>
      <c r="E56" s="2" t="s">
        <v>0</v>
      </c>
      <c r="F56" s="3">
        <v>44173</v>
      </c>
      <c r="G56" s="4">
        <f>180+8</f>
        <v>188</v>
      </c>
      <c r="H56" s="9">
        <f>323+119</f>
        <v>442</v>
      </c>
      <c r="I56" s="14">
        <v>396</v>
      </c>
      <c r="J56" s="4">
        <v>279</v>
      </c>
      <c r="K56" s="4">
        <v>0</v>
      </c>
      <c r="L56" s="15">
        <v>65</v>
      </c>
      <c r="M56" s="14">
        <v>358</v>
      </c>
      <c r="N56" s="4">
        <v>351</v>
      </c>
      <c r="O56" s="4">
        <v>0</v>
      </c>
      <c r="P56" s="15">
        <v>178</v>
      </c>
    </row>
    <row r="57" spans="1:16">
      <c r="A57" s="6">
        <v>10</v>
      </c>
      <c r="B57" s="5" t="s">
        <v>73</v>
      </c>
      <c r="C57" s="5" t="s">
        <v>60</v>
      </c>
      <c r="D57" s="6" t="s">
        <v>75</v>
      </c>
      <c r="E57" s="2" t="s">
        <v>4</v>
      </c>
      <c r="F57" s="3">
        <v>44193</v>
      </c>
      <c r="G57" s="4">
        <v>37</v>
      </c>
      <c r="H57" s="9">
        <v>42</v>
      </c>
      <c r="I57" s="14">
        <v>375</v>
      </c>
      <c r="J57" s="4">
        <v>17</v>
      </c>
      <c r="K57" s="4">
        <v>0</v>
      </c>
      <c r="L57" s="15">
        <v>0</v>
      </c>
      <c r="M57" s="14">
        <v>4</v>
      </c>
      <c r="N57" s="4">
        <v>23</v>
      </c>
      <c r="O57" s="4">
        <v>0</v>
      </c>
      <c r="P57" s="15">
        <v>94</v>
      </c>
    </row>
    <row r="58" spans="1:16">
      <c r="A58" s="6">
        <v>37</v>
      </c>
      <c r="B58" s="5" t="s">
        <v>8</v>
      </c>
      <c r="C58" s="5" t="s">
        <v>60</v>
      </c>
      <c r="D58" s="5" t="s">
        <v>79</v>
      </c>
      <c r="E58" s="2" t="s">
        <v>47</v>
      </c>
      <c r="F58" s="3">
        <v>44848</v>
      </c>
      <c r="G58" s="4">
        <v>1</v>
      </c>
      <c r="H58" s="9">
        <v>80</v>
      </c>
      <c r="I58" s="14">
        <v>731</v>
      </c>
      <c r="J58" s="4">
        <v>5</v>
      </c>
      <c r="K58" s="4">
        <v>0</v>
      </c>
      <c r="L58" s="15">
        <v>0</v>
      </c>
      <c r="M58" s="14">
        <v>222</v>
      </c>
      <c r="N58" s="4">
        <v>3</v>
      </c>
      <c r="O58" s="4">
        <v>0</v>
      </c>
      <c r="P58" s="15">
        <v>0</v>
      </c>
    </row>
    <row r="59" spans="1:16" ht="17.5" thickBot="1">
      <c r="A59" s="6"/>
      <c r="B59" s="7"/>
      <c r="C59" s="7" t="s">
        <v>86</v>
      </c>
      <c r="D59" s="25" t="s">
        <v>85</v>
      </c>
      <c r="E59" s="26"/>
      <c r="F59" s="27"/>
      <c r="G59" s="8">
        <f>SUM(G52:G58)</f>
        <v>455</v>
      </c>
      <c r="H59" s="10">
        <f t="shared" ref="H59:L59" si="4">SUM(H52:H58)</f>
        <v>1066</v>
      </c>
      <c r="I59" s="18">
        <v>6378</v>
      </c>
      <c r="J59" s="19">
        <v>5456</v>
      </c>
      <c r="K59" s="19">
        <v>371</v>
      </c>
      <c r="L59" s="20">
        <v>753</v>
      </c>
      <c r="M59" s="18">
        <f t="shared" ref="M59:P59" si="5">SUM(M52:M58)</f>
        <v>3744</v>
      </c>
      <c r="N59" s="19">
        <f t="shared" si="5"/>
        <v>5448</v>
      </c>
      <c r="O59" s="19">
        <f t="shared" si="5"/>
        <v>92</v>
      </c>
      <c r="P59" s="20">
        <f t="shared" si="5"/>
        <v>324</v>
      </c>
    </row>
  </sheetData>
  <autoFilter ref="A3:L59" xr:uid="{00000000-0009-0000-0000-000000000000}">
    <sortState xmlns:xlrd2="http://schemas.microsoft.com/office/spreadsheetml/2017/richdata2" ref="A5:O54">
      <sortCondition ref="C3"/>
    </sortState>
  </autoFilter>
  <mergeCells count="16">
    <mergeCell ref="A1:P1"/>
    <mergeCell ref="D59:F59"/>
    <mergeCell ref="D17:F17"/>
    <mergeCell ref="D29:F29"/>
    <mergeCell ref="D38:F38"/>
    <mergeCell ref="D51:F51"/>
    <mergeCell ref="I2:L2"/>
    <mergeCell ref="E2:E3"/>
    <mergeCell ref="F2:F3"/>
    <mergeCell ref="G2:G3"/>
    <mergeCell ref="H2:H3"/>
    <mergeCell ref="A2:A3"/>
    <mergeCell ref="B2:B3"/>
    <mergeCell ref="C2:C3"/>
    <mergeCell ref="D2:D3"/>
    <mergeCell ref="M2:P2"/>
  </mergeCells>
  <phoneticPr fontId="18" type="noConversion"/>
  <printOptions horizontalCentered="1"/>
  <pageMargins left="0.51181102362204722" right="0.51181102362204722" top="0.55118110236220474" bottom="0.55118110236220474" header="0.31496062992125984" footer="0.31496062992125984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1.설치종합현황</vt:lpstr>
      <vt:lpstr>'1.설치종합현황'!Print_Titles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mgh</dc:creator>
  <cp:lastModifiedBy>FS_DEV</cp:lastModifiedBy>
  <cp:lastPrinted>2023-02-28T09:10:15Z</cp:lastPrinted>
  <dcterms:created xsi:type="dcterms:W3CDTF">2022-03-04T09:30:18Z</dcterms:created>
  <dcterms:modified xsi:type="dcterms:W3CDTF">2023-03-27T02:09:53Z</dcterms:modified>
</cp:coreProperties>
</file>