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68 fotoefekt\"/>
    </mc:Choice>
  </mc:AlternateContent>
  <xr:revisionPtr revIDLastSave="0" documentId="13_ncr:1_{31F58679-2ECF-47C2-AFFE-831CB0C9213C}" xr6:coauthVersionLast="47" xr6:coauthVersionMax="47" xr10:uidLastSave="{00000000-0000-0000-0000-000000000000}"/>
  <bookViews>
    <workbookView xWindow="-93" yWindow="-93" windowWidth="20186" windowHeight="13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9" i="1" l="1"/>
  <c r="C90" i="1"/>
  <c r="C91" i="1"/>
  <c r="C92" i="1"/>
  <c r="C88" i="1"/>
  <c r="B89" i="1"/>
  <c r="B90" i="1"/>
  <c r="B91" i="1"/>
  <c r="B92" i="1"/>
  <c r="B88" i="1"/>
  <c r="C74" i="1"/>
  <c r="D75" i="1" l="1"/>
  <c r="D76" i="1"/>
  <c r="D77" i="1"/>
  <c r="D78" i="1"/>
  <c r="D74" i="1"/>
  <c r="D84" i="1"/>
  <c r="D83" i="1"/>
  <c r="B83" i="1"/>
  <c r="C78" i="1"/>
  <c r="C75" i="1"/>
  <c r="C79" i="1"/>
  <c r="C76" i="1"/>
  <c r="C77" i="1"/>
  <c r="B78" i="1"/>
  <c r="A75" i="1"/>
  <c r="A74" i="1"/>
  <c r="A77" i="1"/>
  <c r="A76" i="1"/>
  <c r="A78" i="1"/>
  <c r="C16" i="1"/>
  <c r="C17" i="1"/>
  <c r="C18" i="1"/>
  <c r="C19" i="1"/>
  <c r="C20" i="1"/>
  <c r="C21" i="1"/>
  <c r="C22" i="1"/>
  <c r="C23" i="1"/>
  <c r="C24" i="1"/>
  <c r="C25" i="1"/>
  <c r="C26" i="1"/>
  <c r="C30" i="1"/>
  <c r="C31" i="1"/>
  <c r="C32" i="1"/>
  <c r="C33" i="1"/>
  <c r="C34" i="1"/>
  <c r="C35" i="1"/>
  <c r="C36" i="1"/>
  <c r="C37" i="1"/>
  <c r="C38" i="1"/>
  <c r="C39" i="1"/>
  <c r="C40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61" i="1"/>
  <c r="C62" i="1"/>
  <c r="C63" i="1"/>
  <c r="C64" i="1"/>
  <c r="C65" i="1"/>
  <c r="C66" i="1"/>
  <c r="C67" i="1"/>
  <c r="C68" i="1"/>
  <c r="C69" i="1"/>
  <c r="C70" i="1"/>
  <c r="A70" i="1"/>
  <c r="A69" i="1"/>
  <c r="A68" i="1"/>
  <c r="A67" i="1"/>
  <c r="A66" i="1"/>
  <c r="A65" i="1"/>
  <c r="A62" i="1"/>
  <c r="B59" i="1"/>
  <c r="B42" i="1"/>
  <c r="B28" i="1"/>
  <c r="B14" i="1"/>
  <c r="C12" i="1"/>
  <c r="C4" i="1"/>
  <c r="C5" i="1"/>
  <c r="C6" i="1"/>
  <c r="C7" i="1"/>
  <c r="C8" i="1"/>
  <c r="C9" i="1"/>
  <c r="C10" i="1"/>
  <c r="C11" i="1"/>
  <c r="C3" i="1"/>
  <c r="B1" i="1"/>
</calcChain>
</file>

<file path=xl/sharedStrings.xml><?xml version="1.0" encoding="utf-8"?>
<sst xmlns="http://schemas.openxmlformats.org/spreadsheetml/2006/main" count="19" uniqueCount="13">
  <si>
    <t>lambda</t>
  </si>
  <si>
    <t>U[V]</t>
  </si>
  <si>
    <t>I[A]</t>
  </si>
  <si>
    <t>I[A]*10**-13</t>
  </si>
  <si>
    <t>napaka U[V]</t>
  </si>
  <si>
    <t>napaka A[I]</t>
  </si>
  <si>
    <t>Um[V]</t>
  </si>
  <si>
    <t>h</t>
  </si>
  <si>
    <t>e0</t>
  </si>
  <si>
    <t>c</t>
  </si>
  <si>
    <t>Ai</t>
  </si>
  <si>
    <t>V</t>
  </si>
  <si>
    <t>e0*Um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</si>
</sst>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365nm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39E-1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Sheet1!$A$3:$A$12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-3.1E-2</c:v>
                </c:pt>
                <c:pt idx="2">
                  <c:v>-0.20200000000000001</c:v>
                </c:pt>
                <c:pt idx="3">
                  <c:v>-0.38400000000000001</c:v>
                </c:pt>
                <c:pt idx="4">
                  <c:v>-0.55400000000000005</c:v>
                </c:pt>
                <c:pt idx="5">
                  <c:v>-0.77800000000000002</c:v>
                </c:pt>
                <c:pt idx="6">
                  <c:v>-0.97899999999999998</c:v>
                </c:pt>
                <c:pt idx="7">
                  <c:v>-1.2210000000000001</c:v>
                </c:pt>
                <c:pt idx="8">
                  <c:v>-1.47</c:v>
                </c:pt>
                <c:pt idx="9">
                  <c:v>-1.746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7.7999999999999999E-12</c:v>
                </c:pt>
                <c:pt idx="1">
                  <c:v>7.5999999999999999E-12</c:v>
                </c:pt>
                <c:pt idx="2">
                  <c:v>6.6000000000000001E-12</c:v>
                </c:pt>
                <c:pt idx="3">
                  <c:v>5.5000000000000004E-12</c:v>
                </c:pt>
                <c:pt idx="4">
                  <c:v>4.5999999999999998E-12</c:v>
                </c:pt>
                <c:pt idx="5">
                  <c:v>3.5E-12</c:v>
                </c:pt>
                <c:pt idx="6">
                  <c:v>2.5000000000000003E-12</c:v>
                </c:pt>
                <c:pt idx="7">
                  <c:v>1.5000000000000001E-12</c:v>
                </c:pt>
                <c:pt idx="8">
                  <c:v>6.0000000000000007E-13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4-4EB1-93E6-E26D8277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92032"/>
        <c:axId val="1891321984"/>
      </c:scatterChart>
      <c:valAx>
        <c:axId val="18912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21984"/>
        <c:crosses val="autoZero"/>
        <c:crossBetween val="midCat"/>
      </c:valAx>
      <c:valAx>
        <c:axId val="1891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405nm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39E-1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Sheet1!$A$16:$A$26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-0.06</c:v>
                </c:pt>
                <c:pt idx="2">
                  <c:v>-9.4E-2</c:v>
                </c:pt>
                <c:pt idx="3">
                  <c:v>-0.153</c:v>
                </c:pt>
                <c:pt idx="4">
                  <c:v>-0.22500000000000001</c:v>
                </c:pt>
                <c:pt idx="5">
                  <c:v>-0.30499999999999999</c:v>
                </c:pt>
                <c:pt idx="6">
                  <c:v>-0.47099999999999997</c:v>
                </c:pt>
                <c:pt idx="7">
                  <c:v>-0.63500000000000001</c:v>
                </c:pt>
                <c:pt idx="8">
                  <c:v>-0.81599999999999995</c:v>
                </c:pt>
                <c:pt idx="9">
                  <c:v>-1.0469999999999999</c:v>
                </c:pt>
                <c:pt idx="10">
                  <c:v>-1.387</c:v>
                </c:pt>
              </c:numCache>
            </c:numRef>
          </c:xVal>
          <c:yVal>
            <c:numRef>
              <c:f>Sheet1!$C$16:$C$26</c:f>
              <c:numCache>
                <c:formatCode>General</c:formatCode>
                <c:ptCount val="11"/>
                <c:pt idx="0">
                  <c:v>7.2E-12</c:v>
                </c:pt>
                <c:pt idx="1">
                  <c:v>6.7000000000000001E-12</c:v>
                </c:pt>
                <c:pt idx="2">
                  <c:v>6.5000000000000002E-12</c:v>
                </c:pt>
                <c:pt idx="3">
                  <c:v>6.0000000000000003E-12</c:v>
                </c:pt>
                <c:pt idx="4">
                  <c:v>5.5000000000000004E-12</c:v>
                </c:pt>
                <c:pt idx="5">
                  <c:v>5.0000000000000005E-12</c:v>
                </c:pt>
                <c:pt idx="6">
                  <c:v>3.9999999999999999E-12</c:v>
                </c:pt>
                <c:pt idx="7">
                  <c:v>3.0000000000000001E-12</c:v>
                </c:pt>
                <c:pt idx="8">
                  <c:v>2E-12</c:v>
                </c:pt>
                <c:pt idx="9">
                  <c:v>9.9999999999999998E-13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E-4F60-892F-7090454C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92032"/>
        <c:axId val="1891321984"/>
      </c:scatterChart>
      <c:valAx>
        <c:axId val="18912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21984"/>
        <c:crosses val="autoZero"/>
        <c:crossBetween val="midCat"/>
      </c:valAx>
      <c:valAx>
        <c:axId val="1891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546nm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546nm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39E-1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Sheet1!$A$30:$A$40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-4.2000000000000003E-2</c:v>
                </c:pt>
                <c:pt idx="2">
                  <c:v>-8.8999999999999996E-2</c:v>
                </c:pt>
                <c:pt idx="3">
                  <c:v>-0.14099999999999999</c:v>
                </c:pt>
                <c:pt idx="4">
                  <c:v>-0.19400000000000001</c:v>
                </c:pt>
                <c:pt idx="5">
                  <c:v>-0.253</c:v>
                </c:pt>
                <c:pt idx="6">
                  <c:v>-0.30199999999999999</c:v>
                </c:pt>
                <c:pt idx="7">
                  <c:v>-0.35799999999999998</c:v>
                </c:pt>
                <c:pt idx="8">
                  <c:v>-0.41399999999999998</c:v>
                </c:pt>
                <c:pt idx="9">
                  <c:v>-0.51800000000000002</c:v>
                </c:pt>
                <c:pt idx="10">
                  <c:v>-0.75800000000000001</c:v>
                </c:pt>
              </c:numCache>
            </c:numRef>
          </c:xVal>
          <c:yVal>
            <c:numRef>
              <c:f>Sheet1!$C$30:$C$40</c:f>
              <c:numCache>
                <c:formatCode>General</c:formatCode>
                <c:ptCount val="11"/>
                <c:pt idx="0">
                  <c:v>6.1000000000000003E-12</c:v>
                </c:pt>
                <c:pt idx="1">
                  <c:v>5.5000000000000004E-12</c:v>
                </c:pt>
                <c:pt idx="2">
                  <c:v>5.0000000000000005E-12</c:v>
                </c:pt>
                <c:pt idx="3">
                  <c:v>4.4999999999999998E-12</c:v>
                </c:pt>
                <c:pt idx="4">
                  <c:v>3.9999999999999999E-12</c:v>
                </c:pt>
                <c:pt idx="5">
                  <c:v>3.5E-12</c:v>
                </c:pt>
                <c:pt idx="6">
                  <c:v>3.0000000000000001E-12</c:v>
                </c:pt>
                <c:pt idx="7">
                  <c:v>2.5000000000000003E-12</c:v>
                </c:pt>
                <c:pt idx="8">
                  <c:v>2E-12</c:v>
                </c:pt>
                <c:pt idx="9">
                  <c:v>9.9999999999999998E-13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D-42AD-B171-B39CCD7A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92032"/>
        <c:axId val="1891321984"/>
      </c:scatterChart>
      <c:valAx>
        <c:axId val="18912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21984"/>
        <c:crosses val="autoZero"/>
        <c:crossBetween val="midCat"/>
      </c:valAx>
      <c:valAx>
        <c:axId val="1891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436nm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39E-1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Sheet1!$A$30:$A$40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-4.2000000000000003E-2</c:v>
                </c:pt>
                <c:pt idx="2">
                  <c:v>-8.8999999999999996E-2</c:v>
                </c:pt>
                <c:pt idx="3">
                  <c:v>-0.14099999999999999</c:v>
                </c:pt>
                <c:pt idx="4">
                  <c:v>-0.19400000000000001</c:v>
                </c:pt>
                <c:pt idx="5">
                  <c:v>-0.253</c:v>
                </c:pt>
                <c:pt idx="6">
                  <c:v>-0.30199999999999999</c:v>
                </c:pt>
                <c:pt idx="7">
                  <c:v>-0.35799999999999998</c:v>
                </c:pt>
                <c:pt idx="8">
                  <c:v>-0.41399999999999998</c:v>
                </c:pt>
                <c:pt idx="9">
                  <c:v>-0.51800000000000002</c:v>
                </c:pt>
                <c:pt idx="10">
                  <c:v>-0.75800000000000001</c:v>
                </c:pt>
              </c:numCache>
            </c:numRef>
          </c:xVal>
          <c:yVal>
            <c:numRef>
              <c:f>Sheet1!$C$30:$C$40</c:f>
              <c:numCache>
                <c:formatCode>General</c:formatCode>
                <c:ptCount val="11"/>
                <c:pt idx="0">
                  <c:v>6.1000000000000003E-12</c:v>
                </c:pt>
                <c:pt idx="1">
                  <c:v>5.5000000000000004E-12</c:v>
                </c:pt>
                <c:pt idx="2">
                  <c:v>5.0000000000000005E-12</c:v>
                </c:pt>
                <c:pt idx="3">
                  <c:v>4.4999999999999998E-12</c:v>
                </c:pt>
                <c:pt idx="4">
                  <c:v>3.9999999999999999E-12</c:v>
                </c:pt>
                <c:pt idx="5">
                  <c:v>3.5E-12</c:v>
                </c:pt>
                <c:pt idx="6">
                  <c:v>3.0000000000000001E-12</c:v>
                </c:pt>
                <c:pt idx="7">
                  <c:v>2.5000000000000003E-12</c:v>
                </c:pt>
                <c:pt idx="8">
                  <c:v>2E-12</c:v>
                </c:pt>
                <c:pt idx="9">
                  <c:v>9.9999999999999998E-13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1-4FDF-BDBE-2AF98266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92032"/>
        <c:axId val="1891321984"/>
      </c:scatterChart>
      <c:valAx>
        <c:axId val="18912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21984"/>
        <c:crosses val="autoZero"/>
        <c:crossBetween val="midCat"/>
      </c:valAx>
      <c:valAx>
        <c:axId val="1891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577nm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39E-1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Sheet1!$A$61:$A$70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-3.2000000000000001E-2</c:v>
                </c:pt>
                <c:pt idx="2">
                  <c:v>-9.0999999999999998E-2</c:v>
                </c:pt>
                <c:pt idx="3">
                  <c:v>-0.157</c:v>
                </c:pt>
                <c:pt idx="4">
                  <c:v>-0.217</c:v>
                </c:pt>
                <c:pt idx="5">
                  <c:v>-0.311</c:v>
                </c:pt>
                <c:pt idx="6">
                  <c:v>-0.35499999999999998</c:v>
                </c:pt>
                <c:pt idx="7">
                  <c:v>-0.42099999999999999</c:v>
                </c:pt>
                <c:pt idx="8">
                  <c:v>-0.60199999999999998</c:v>
                </c:pt>
                <c:pt idx="9">
                  <c:v>-0.61099999999999999</c:v>
                </c:pt>
              </c:numCache>
            </c:numRef>
          </c:xVal>
          <c:yVal>
            <c:numRef>
              <c:f>Sheet1!$C$61:$C$70</c:f>
              <c:numCache>
                <c:formatCode>General</c:formatCode>
                <c:ptCount val="10"/>
                <c:pt idx="0">
                  <c:v>3.3000000000000001E-12</c:v>
                </c:pt>
                <c:pt idx="1">
                  <c:v>3.0000000000000001E-12</c:v>
                </c:pt>
                <c:pt idx="2">
                  <c:v>2.6000000000000002E-12</c:v>
                </c:pt>
                <c:pt idx="3">
                  <c:v>2E-12</c:v>
                </c:pt>
                <c:pt idx="4">
                  <c:v>1.6E-12</c:v>
                </c:pt>
                <c:pt idx="5">
                  <c:v>9.9999999999999998E-13</c:v>
                </c:pt>
                <c:pt idx="6">
                  <c:v>8.0000000000000002E-13</c:v>
                </c:pt>
                <c:pt idx="7">
                  <c:v>4.0000000000000001E-13</c:v>
                </c:pt>
                <c:pt idx="8">
                  <c:v>2.0000000000000001E-13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5-4AEE-88D4-2719ED67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92032"/>
        <c:axId val="1891321984"/>
      </c:scatterChart>
      <c:valAx>
        <c:axId val="18912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21984"/>
        <c:crosses val="autoZero"/>
        <c:crossBetween val="midCat"/>
      </c:valAx>
      <c:valAx>
        <c:axId val="1891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lambda 577nm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39E-1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Sheet1!$B$74:$B$78</c:f>
              <c:numCache>
                <c:formatCode>General</c:formatCode>
                <c:ptCount val="5"/>
                <c:pt idx="0">
                  <c:v>-1.746</c:v>
                </c:pt>
                <c:pt idx="1">
                  <c:v>-1.387</c:v>
                </c:pt>
                <c:pt idx="2">
                  <c:v>-1.246</c:v>
                </c:pt>
                <c:pt idx="3">
                  <c:v>-0.75800000000000001</c:v>
                </c:pt>
                <c:pt idx="4">
                  <c:v>-0.61099999999999999</c:v>
                </c:pt>
              </c:numCache>
            </c:numRef>
          </c:xVal>
          <c:yVal>
            <c:numRef>
              <c:f>Sheet1!$A$74:$A$78</c:f>
              <c:numCache>
                <c:formatCode>General</c:formatCode>
                <c:ptCount val="5"/>
                <c:pt idx="0">
                  <c:v>3.65E-7</c:v>
                </c:pt>
                <c:pt idx="1">
                  <c:v>4.0499999999999999E-7</c:v>
                </c:pt>
                <c:pt idx="2">
                  <c:v>4.3599999999999999E-7</c:v>
                </c:pt>
                <c:pt idx="3">
                  <c:v>5.4600000000000005E-7</c:v>
                </c:pt>
                <c:pt idx="4">
                  <c:v>5.7700000000000004E-7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D-434B-9B67-7DE87B08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92032"/>
        <c:axId val="1891321984"/>
      </c:scatterChart>
      <c:valAx>
        <c:axId val="18912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21984"/>
        <c:crosses val="autoZero"/>
        <c:crossBetween val="midCat"/>
      </c:valAx>
      <c:valAx>
        <c:axId val="1891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Sheet1!$C$88:$C$92</c:f>
              <c:numCache>
                <c:formatCode>General</c:formatCode>
                <c:ptCount val="5"/>
                <c:pt idx="0">
                  <c:v>821349200000000</c:v>
                </c:pt>
                <c:pt idx="1">
                  <c:v>740228291358024.75</c:v>
                </c:pt>
                <c:pt idx="2">
                  <c:v>687597380733945</c:v>
                </c:pt>
                <c:pt idx="3">
                  <c:v>549070435897435.88</c:v>
                </c:pt>
                <c:pt idx="4">
                  <c:v>519570984402079.69</c:v>
                </c:pt>
              </c:numCache>
            </c:numRef>
          </c:xVal>
          <c:yVal>
            <c:numRef>
              <c:f>Sheet1!$B$88:$B$92</c:f>
              <c:numCache>
                <c:formatCode>0.00E+00</c:formatCode>
                <c:ptCount val="5"/>
                <c:pt idx="0">
                  <c:v>-2.7973992960000003E-19</c:v>
                </c:pt>
                <c:pt idx="1">
                  <c:v>-2.2222181119999999E-19</c:v>
                </c:pt>
                <c:pt idx="2">
                  <c:v>-1.9963112960000002E-19</c:v>
                </c:pt>
                <c:pt idx="3">
                  <c:v>-1.214449408E-19</c:v>
                </c:pt>
                <c:pt idx="4">
                  <c:v>-9.7892953599999996E-20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FB-47A3-8444-F20EB1C3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92032"/>
        <c:axId val="1891321984"/>
      </c:scatterChart>
      <c:valAx>
        <c:axId val="18912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21984"/>
        <c:crosses val="autoZero"/>
        <c:crossBetween val="midCat"/>
      </c:valAx>
      <c:valAx>
        <c:axId val="1891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eU[J]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626983</xdr:colOff>
      <xdr:row>2</xdr:row>
      <xdr:rowOff>179979</xdr:rowOff>
    </xdr:from>
    <xdr:to>
      <xdr:col>11</xdr:col>
      <xdr:colOff>52245</xdr:colOff>
      <xdr:row>18</xdr:row>
      <xdr:rowOff>8404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379D4-B15F-4670-9535-D01AEF252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4980</xdr:colOff>
      <xdr:row>19</xdr:row>
      <xdr:rowOff>24903</xdr:rowOff>
    </xdr:from>
    <xdr:to>
      <xdr:col>11</xdr:col>
      <xdr:colOff>72713</xdr:colOff>
      <xdr:row>34</xdr:row>
      <xdr:rowOff>37602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D20EA-4CDB-4DC7-B194-35277147F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11</xdr:col>
      <xdr:colOff>67733</xdr:colOff>
      <xdr:row>51</xdr:row>
      <xdr:rowOff>12699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1BE5F-5197-43D8-96FB-6B75326EF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33866</xdr:colOff>
      <xdr:row>53</xdr:row>
      <xdr:rowOff>4233</xdr:rowOff>
    </xdr:from>
    <xdr:to>
      <xdr:col>11</xdr:col>
      <xdr:colOff>101599</xdr:colOff>
      <xdr:row>68</xdr:row>
      <xdr:rowOff>16932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4BFED5-4D79-4848-B21C-07C079C5F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11</xdr:col>
      <xdr:colOff>67733</xdr:colOff>
      <xdr:row>86</xdr:row>
      <xdr:rowOff>12699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D8DF87-8289-4D5D-89FE-D68B08EBB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89</xdr:row>
      <xdr:rowOff>0</xdr:rowOff>
    </xdr:from>
    <xdr:to>
      <xdr:col>11</xdr:col>
      <xdr:colOff>67733</xdr:colOff>
      <xdr:row>104</xdr:row>
      <xdr:rowOff>12699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BE1735-C1EE-44E0-9D94-BD3C901F6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4233</xdr:colOff>
      <xdr:row>104</xdr:row>
      <xdr:rowOff>177800</xdr:rowOff>
    </xdr:from>
    <xdr:to>
      <xdr:col>11</xdr:col>
      <xdr:colOff>71966</xdr:colOff>
      <xdr:row>120</xdr:row>
      <xdr:rowOff>8466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9D8FD5-1FAD-4390-B3C1-CC21071FC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topLeftCell="A95" zoomScaleNormal="100" workbookViewId="0">
      <selection activeCell="D119" sqref="D119"/>
    </sheetView>
  </sheetViews>
  <sheetFormatPr defaultRowHeight="14.35" x14ac:dyDescent="0.5"/>
  <cols>
    <col min="2" max="3" width="11.76171875" bestFit="1" customWidth="1"/>
    <col min="4" max="4" width="11.64453125" bestFit="1" customWidth="1"/>
  </cols>
  <sheetData>
    <row r="1" spans="1:8" x14ac:dyDescent="0.5">
      <c r="A1" t="s">
        <v>0</v>
      </c>
      <c r="B1">
        <f>0.000000365</f>
        <v>3.65E-7</v>
      </c>
      <c r="G1" t="s">
        <v>4</v>
      </c>
      <c r="H1">
        <v>1E-3</v>
      </c>
    </row>
    <row r="2" spans="1:8" x14ac:dyDescent="0.5">
      <c r="A2" t="s">
        <v>1</v>
      </c>
      <c r="B2" t="s">
        <v>3</v>
      </c>
      <c r="C2" t="s">
        <v>2</v>
      </c>
      <c r="G2" t="s">
        <v>5</v>
      </c>
      <c r="H2" s="1">
        <v>5.0000000000000002E-14</v>
      </c>
    </row>
    <row r="3" spans="1:8" x14ac:dyDescent="0.5">
      <c r="A3">
        <v>4.0000000000000001E-3</v>
      </c>
      <c r="B3">
        <v>78</v>
      </c>
      <c r="C3">
        <f>B3*0.0000000000001</f>
        <v>7.7999999999999999E-12</v>
      </c>
    </row>
    <row r="4" spans="1:8" x14ac:dyDescent="0.5">
      <c r="A4">
        <v>-3.1E-2</v>
      </c>
      <c r="B4">
        <v>76</v>
      </c>
      <c r="C4">
        <f t="shared" ref="C4:C11" si="0">B4*0.0000000000001</f>
        <v>7.5999999999999999E-12</v>
      </c>
    </row>
    <row r="5" spans="1:8" x14ac:dyDescent="0.5">
      <c r="A5">
        <v>-0.20200000000000001</v>
      </c>
      <c r="B5">
        <v>66</v>
      </c>
      <c r="C5">
        <f t="shared" si="0"/>
        <v>6.6000000000000001E-12</v>
      </c>
    </row>
    <row r="6" spans="1:8" x14ac:dyDescent="0.5">
      <c r="A6">
        <v>-0.38400000000000001</v>
      </c>
      <c r="B6">
        <v>55</v>
      </c>
      <c r="C6">
        <f t="shared" si="0"/>
        <v>5.5000000000000004E-12</v>
      </c>
    </row>
    <row r="7" spans="1:8" x14ac:dyDescent="0.5">
      <c r="A7">
        <v>-0.55400000000000005</v>
      </c>
      <c r="B7">
        <v>46</v>
      </c>
      <c r="C7">
        <f t="shared" si="0"/>
        <v>4.5999999999999998E-12</v>
      </c>
    </row>
    <row r="8" spans="1:8" x14ac:dyDescent="0.5">
      <c r="A8">
        <v>-0.77800000000000002</v>
      </c>
      <c r="B8">
        <v>35</v>
      </c>
      <c r="C8">
        <f t="shared" si="0"/>
        <v>3.5E-12</v>
      </c>
    </row>
    <row r="9" spans="1:8" x14ac:dyDescent="0.5">
      <c r="A9">
        <v>-0.97899999999999998</v>
      </c>
      <c r="B9">
        <v>25</v>
      </c>
      <c r="C9">
        <f t="shared" si="0"/>
        <v>2.5000000000000003E-12</v>
      </c>
    </row>
    <row r="10" spans="1:8" x14ac:dyDescent="0.5">
      <c r="A10">
        <v>-1.2210000000000001</v>
      </c>
      <c r="B10">
        <v>15</v>
      </c>
      <c r="C10">
        <f t="shared" si="0"/>
        <v>1.5000000000000001E-12</v>
      </c>
    </row>
    <row r="11" spans="1:8" x14ac:dyDescent="0.5">
      <c r="A11">
        <v>-1.47</v>
      </c>
      <c r="B11">
        <v>6</v>
      </c>
      <c r="C11">
        <f t="shared" si="0"/>
        <v>6.0000000000000007E-13</v>
      </c>
    </row>
    <row r="12" spans="1:8" x14ac:dyDescent="0.5">
      <c r="A12">
        <v>-1.746</v>
      </c>
      <c r="B12">
        <v>0</v>
      </c>
      <c r="C12">
        <f>B12*0.0000000000001</f>
        <v>0</v>
      </c>
    </row>
    <row r="14" spans="1:8" x14ac:dyDescent="0.5">
      <c r="A14" t="s">
        <v>0</v>
      </c>
      <c r="B14">
        <f>0.000000405</f>
        <v>4.0499999999999999E-7</v>
      </c>
    </row>
    <row r="16" spans="1:8" x14ac:dyDescent="0.5">
      <c r="A16">
        <v>4.0000000000000001E-3</v>
      </c>
      <c r="B16">
        <v>72</v>
      </c>
      <c r="C16">
        <f t="shared" ref="C16:C70" si="1">B16*0.0000000000001</f>
        <v>7.2E-12</v>
      </c>
    </row>
    <row r="17" spans="1:3" x14ac:dyDescent="0.5">
      <c r="A17">
        <v>-0.06</v>
      </c>
      <c r="B17">
        <v>67</v>
      </c>
      <c r="C17">
        <f t="shared" si="1"/>
        <v>6.7000000000000001E-12</v>
      </c>
    </row>
    <row r="18" spans="1:3" x14ac:dyDescent="0.5">
      <c r="A18">
        <v>-9.4E-2</v>
      </c>
      <c r="B18">
        <v>65</v>
      </c>
      <c r="C18">
        <f t="shared" si="1"/>
        <v>6.5000000000000002E-12</v>
      </c>
    </row>
    <row r="19" spans="1:3" x14ac:dyDescent="0.5">
      <c r="A19">
        <v>-0.153</v>
      </c>
      <c r="B19">
        <v>60</v>
      </c>
      <c r="C19">
        <f t="shared" si="1"/>
        <v>6.0000000000000003E-12</v>
      </c>
    </row>
    <row r="20" spans="1:3" x14ac:dyDescent="0.5">
      <c r="A20">
        <v>-0.22500000000000001</v>
      </c>
      <c r="B20">
        <v>55</v>
      </c>
      <c r="C20">
        <f t="shared" si="1"/>
        <v>5.5000000000000004E-12</v>
      </c>
    </row>
    <row r="21" spans="1:3" x14ac:dyDescent="0.5">
      <c r="A21">
        <v>-0.30499999999999999</v>
      </c>
      <c r="B21">
        <v>50</v>
      </c>
      <c r="C21">
        <f t="shared" si="1"/>
        <v>5.0000000000000005E-12</v>
      </c>
    </row>
    <row r="22" spans="1:3" x14ac:dyDescent="0.5">
      <c r="A22">
        <v>-0.47099999999999997</v>
      </c>
      <c r="B22">
        <v>40</v>
      </c>
      <c r="C22">
        <f t="shared" si="1"/>
        <v>3.9999999999999999E-12</v>
      </c>
    </row>
    <row r="23" spans="1:3" x14ac:dyDescent="0.5">
      <c r="A23">
        <v>-0.63500000000000001</v>
      </c>
      <c r="B23">
        <v>30</v>
      </c>
      <c r="C23">
        <f t="shared" si="1"/>
        <v>3.0000000000000001E-12</v>
      </c>
    </row>
    <row r="24" spans="1:3" x14ac:dyDescent="0.5">
      <c r="A24">
        <v>-0.81599999999999995</v>
      </c>
      <c r="B24">
        <v>20</v>
      </c>
      <c r="C24">
        <f t="shared" si="1"/>
        <v>2E-12</v>
      </c>
    </row>
    <row r="25" spans="1:3" x14ac:dyDescent="0.5">
      <c r="A25">
        <v>-1.0469999999999999</v>
      </c>
      <c r="B25">
        <v>10</v>
      </c>
      <c r="C25">
        <f t="shared" si="1"/>
        <v>9.9999999999999998E-13</v>
      </c>
    </row>
    <row r="26" spans="1:3" x14ac:dyDescent="0.5">
      <c r="A26">
        <v>-1.387</v>
      </c>
      <c r="B26">
        <v>0</v>
      </c>
      <c r="C26">
        <f t="shared" si="1"/>
        <v>0</v>
      </c>
    </row>
    <row r="28" spans="1:3" x14ac:dyDescent="0.5">
      <c r="A28" t="s">
        <v>0</v>
      </c>
      <c r="B28">
        <f>0.000000546</f>
        <v>5.4600000000000005E-7</v>
      </c>
    </row>
    <row r="30" spans="1:3" x14ac:dyDescent="0.5">
      <c r="A30">
        <v>4.0000000000000001E-3</v>
      </c>
      <c r="B30">
        <v>61</v>
      </c>
      <c r="C30">
        <f t="shared" si="1"/>
        <v>6.1000000000000003E-12</v>
      </c>
    </row>
    <row r="31" spans="1:3" x14ac:dyDescent="0.5">
      <c r="A31">
        <v>-4.2000000000000003E-2</v>
      </c>
      <c r="B31">
        <v>55</v>
      </c>
      <c r="C31">
        <f t="shared" si="1"/>
        <v>5.5000000000000004E-12</v>
      </c>
    </row>
    <row r="32" spans="1:3" x14ac:dyDescent="0.5">
      <c r="A32">
        <v>-8.8999999999999996E-2</v>
      </c>
      <c r="B32">
        <v>50</v>
      </c>
      <c r="C32">
        <f t="shared" si="1"/>
        <v>5.0000000000000005E-12</v>
      </c>
    </row>
    <row r="33" spans="1:3" x14ac:dyDescent="0.5">
      <c r="A33">
        <v>-0.14099999999999999</v>
      </c>
      <c r="B33">
        <v>45</v>
      </c>
      <c r="C33">
        <f t="shared" si="1"/>
        <v>4.4999999999999998E-12</v>
      </c>
    </row>
    <row r="34" spans="1:3" x14ac:dyDescent="0.5">
      <c r="A34">
        <v>-0.19400000000000001</v>
      </c>
      <c r="B34">
        <v>40</v>
      </c>
      <c r="C34">
        <f t="shared" si="1"/>
        <v>3.9999999999999999E-12</v>
      </c>
    </row>
    <row r="35" spans="1:3" x14ac:dyDescent="0.5">
      <c r="A35">
        <v>-0.253</v>
      </c>
      <c r="B35">
        <v>35</v>
      </c>
      <c r="C35">
        <f t="shared" si="1"/>
        <v>3.5E-12</v>
      </c>
    </row>
    <row r="36" spans="1:3" x14ac:dyDescent="0.5">
      <c r="A36">
        <v>-0.30199999999999999</v>
      </c>
      <c r="B36">
        <v>30</v>
      </c>
      <c r="C36">
        <f t="shared" si="1"/>
        <v>3.0000000000000001E-12</v>
      </c>
    </row>
    <row r="37" spans="1:3" x14ac:dyDescent="0.5">
      <c r="A37">
        <v>-0.35799999999999998</v>
      </c>
      <c r="B37">
        <v>25</v>
      </c>
      <c r="C37">
        <f t="shared" si="1"/>
        <v>2.5000000000000003E-12</v>
      </c>
    </row>
    <row r="38" spans="1:3" x14ac:dyDescent="0.5">
      <c r="A38">
        <v>-0.41399999999999998</v>
      </c>
      <c r="B38">
        <v>20</v>
      </c>
      <c r="C38">
        <f t="shared" si="1"/>
        <v>2E-12</v>
      </c>
    </row>
    <row r="39" spans="1:3" x14ac:dyDescent="0.5">
      <c r="A39">
        <v>-0.51800000000000002</v>
      </c>
      <c r="B39">
        <v>10</v>
      </c>
      <c r="C39">
        <f t="shared" si="1"/>
        <v>9.9999999999999998E-13</v>
      </c>
    </row>
    <row r="40" spans="1:3" x14ac:dyDescent="0.5">
      <c r="A40">
        <v>-0.75800000000000001</v>
      </c>
      <c r="B40">
        <v>0</v>
      </c>
      <c r="C40">
        <f t="shared" si="1"/>
        <v>0</v>
      </c>
    </row>
    <row r="42" spans="1:3" x14ac:dyDescent="0.5">
      <c r="A42" t="s">
        <v>0</v>
      </c>
      <c r="B42">
        <f>0.000000436</f>
        <v>4.3599999999999999E-7</v>
      </c>
      <c r="C42">
        <f t="shared" si="1"/>
        <v>4.3600000000000003E-20</v>
      </c>
    </row>
    <row r="44" spans="1:3" x14ac:dyDescent="0.5">
      <c r="A44">
        <v>5.0000000000000001E-3</v>
      </c>
      <c r="B44">
        <v>98</v>
      </c>
      <c r="C44">
        <f t="shared" si="1"/>
        <v>9.8000000000000011E-12</v>
      </c>
    </row>
    <row r="45" spans="1:3" x14ac:dyDescent="0.5">
      <c r="A45">
        <v>-6.8000000000000005E-2</v>
      </c>
      <c r="B45">
        <v>90</v>
      </c>
      <c r="C45">
        <f t="shared" si="1"/>
        <v>8.9999999999999996E-12</v>
      </c>
    </row>
    <row r="46" spans="1:3" x14ac:dyDescent="0.5">
      <c r="A46">
        <v>-0.12</v>
      </c>
      <c r="B46">
        <v>85</v>
      </c>
      <c r="C46">
        <f t="shared" si="1"/>
        <v>8.4999999999999997E-12</v>
      </c>
    </row>
    <row r="47" spans="1:3" x14ac:dyDescent="0.5">
      <c r="A47">
        <v>-0.16400000000000001</v>
      </c>
      <c r="B47">
        <v>81</v>
      </c>
      <c r="C47">
        <f t="shared" si="1"/>
        <v>8.0999999999999998E-12</v>
      </c>
    </row>
    <row r="48" spans="1:3" x14ac:dyDescent="0.5">
      <c r="A48">
        <v>-0.23</v>
      </c>
      <c r="B48">
        <v>75</v>
      </c>
      <c r="C48">
        <f t="shared" si="1"/>
        <v>7.5E-12</v>
      </c>
    </row>
    <row r="49" spans="1:3" x14ac:dyDescent="0.5">
      <c r="A49">
        <v>-0.27900000000000003</v>
      </c>
      <c r="B49">
        <v>70</v>
      </c>
      <c r="C49">
        <f t="shared" si="1"/>
        <v>7.0000000000000001E-12</v>
      </c>
    </row>
    <row r="50" spans="1:3" x14ac:dyDescent="0.5">
      <c r="A50">
        <v>-0.374</v>
      </c>
      <c r="B50">
        <v>60</v>
      </c>
      <c r="C50">
        <f t="shared" si="1"/>
        <v>6.0000000000000003E-12</v>
      </c>
    </row>
    <row r="51" spans="1:3" x14ac:dyDescent="0.5">
      <c r="A51">
        <v>-0.48599999999999999</v>
      </c>
      <c r="B51">
        <v>50</v>
      </c>
      <c r="C51">
        <f t="shared" si="1"/>
        <v>5.0000000000000005E-12</v>
      </c>
    </row>
    <row r="52" spans="1:3" x14ac:dyDescent="0.5">
      <c r="A52">
        <v>-0.59799999999999998</v>
      </c>
      <c r="B52">
        <v>40</v>
      </c>
      <c r="C52">
        <f t="shared" si="1"/>
        <v>3.9999999999999999E-12</v>
      </c>
    </row>
    <row r="53" spans="1:3" x14ac:dyDescent="0.5">
      <c r="A53">
        <v>-0.71199999999999997</v>
      </c>
      <c r="B53">
        <v>30</v>
      </c>
      <c r="C53">
        <f t="shared" si="1"/>
        <v>3.0000000000000001E-12</v>
      </c>
    </row>
    <row r="54" spans="1:3" x14ac:dyDescent="0.5">
      <c r="A54">
        <v>-0.92700000000000005</v>
      </c>
      <c r="B54">
        <v>15</v>
      </c>
      <c r="C54">
        <f t="shared" si="1"/>
        <v>1.5000000000000001E-12</v>
      </c>
    </row>
    <row r="55" spans="1:3" x14ac:dyDescent="0.5">
      <c r="A55">
        <v>-1.01</v>
      </c>
      <c r="B55">
        <v>10</v>
      </c>
      <c r="C55">
        <f t="shared" si="1"/>
        <v>9.9999999999999998E-13</v>
      </c>
    </row>
    <row r="56" spans="1:3" x14ac:dyDescent="0.5">
      <c r="A56">
        <v>-1.1140000000000001</v>
      </c>
      <c r="B56">
        <v>5</v>
      </c>
      <c r="C56">
        <f t="shared" si="1"/>
        <v>4.9999999999999999E-13</v>
      </c>
    </row>
    <row r="57" spans="1:3" x14ac:dyDescent="0.5">
      <c r="A57">
        <v>-1.246</v>
      </c>
      <c r="B57">
        <v>0</v>
      </c>
      <c r="C57">
        <v>0</v>
      </c>
    </row>
    <row r="59" spans="1:3" x14ac:dyDescent="0.5">
      <c r="A59" t="s">
        <v>0</v>
      </c>
      <c r="B59">
        <f>0.000000577</f>
        <v>5.7700000000000004E-7</v>
      </c>
    </row>
    <row r="61" spans="1:3" x14ac:dyDescent="0.5">
      <c r="A61">
        <v>4.0000000000000001E-3</v>
      </c>
      <c r="B61">
        <v>33</v>
      </c>
      <c r="C61">
        <f t="shared" si="1"/>
        <v>3.3000000000000001E-12</v>
      </c>
    </row>
    <row r="62" spans="1:3" x14ac:dyDescent="0.5">
      <c r="A62">
        <f>-0.032</f>
        <v>-3.2000000000000001E-2</v>
      </c>
      <c r="B62">
        <v>30</v>
      </c>
      <c r="C62">
        <f t="shared" si="1"/>
        <v>3.0000000000000001E-12</v>
      </c>
    </row>
    <row r="63" spans="1:3" x14ac:dyDescent="0.5">
      <c r="A63">
        <v>-9.0999999999999998E-2</v>
      </c>
      <c r="B63">
        <v>26</v>
      </c>
      <c r="C63">
        <f t="shared" si="1"/>
        <v>2.6000000000000002E-12</v>
      </c>
    </row>
    <row r="64" spans="1:3" x14ac:dyDescent="0.5">
      <c r="A64">
        <v>-0.157</v>
      </c>
      <c r="B64">
        <v>20</v>
      </c>
      <c r="C64">
        <f t="shared" si="1"/>
        <v>2E-12</v>
      </c>
    </row>
    <row r="65" spans="1:4" x14ac:dyDescent="0.5">
      <c r="A65">
        <f>-0.217</f>
        <v>-0.217</v>
      </c>
      <c r="B65">
        <v>16</v>
      </c>
      <c r="C65">
        <f t="shared" si="1"/>
        <v>1.6E-12</v>
      </c>
    </row>
    <row r="66" spans="1:4" x14ac:dyDescent="0.5">
      <c r="A66">
        <f>-0.311</f>
        <v>-0.311</v>
      </c>
      <c r="B66">
        <v>10</v>
      </c>
      <c r="C66">
        <f t="shared" si="1"/>
        <v>9.9999999999999998E-13</v>
      </c>
    </row>
    <row r="67" spans="1:4" x14ac:dyDescent="0.5">
      <c r="A67">
        <f>-0.355</f>
        <v>-0.35499999999999998</v>
      </c>
      <c r="B67">
        <v>8</v>
      </c>
      <c r="C67">
        <f t="shared" si="1"/>
        <v>8.0000000000000002E-13</v>
      </c>
    </row>
    <row r="68" spans="1:4" x14ac:dyDescent="0.5">
      <c r="A68">
        <f>-0.421</f>
        <v>-0.42099999999999999</v>
      </c>
      <c r="B68">
        <v>4</v>
      </c>
      <c r="C68">
        <f t="shared" si="1"/>
        <v>4.0000000000000001E-13</v>
      </c>
    </row>
    <row r="69" spans="1:4" x14ac:dyDescent="0.5">
      <c r="A69">
        <f>-0.602</f>
        <v>-0.60199999999999998</v>
      </c>
      <c r="B69">
        <v>2</v>
      </c>
      <c r="C69">
        <f t="shared" si="1"/>
        <v>2.0000000000000001E-13</v>
      </c>
    </row>
    <row r="70" spans="1:4" x14ac:dyDescent="0.5">
      <c r="A70">
        <f>-0.611</f>
        <v>-0.61099999999999999</v>
      </c>
      <c r="B70">
        <v>0</v>
      </c>
      <c r="C70">
        <f t="shared" si="1"/>
        <v>0</v>
      </c>
    </row>
    <row r="73" spans="1:4" x14ac:dyDescent="0.5">
      <c r="A73" t="s">
        <v>0</v>
      </c>
      <c r="B73" t="s">
        <v>6</v>
      </c>
      <c r="C73" t="s">
        <v>7</v>
      </c>
      <c r="D73" t="s">
        <v>10</v>
      </c>
    </row>
    <row r="74" spans="1:4" x14ac:dyDescent="0.5">
      <c r="A74">
        <f>0.000000365</f>
        <v>3.65E-7</v>
      </c>
      <c r="B74">
        <v>-1.746</v>
      </c>
      <c r="C74" s="1">
        <f>A74*B74*B$83/B$84</f>
        <v>-3.4058586725353845E-34</v>
      </c>
      <c r="D74" s="1">
        <f>B74*B$83</f>
        <v>-2.7973992960000003E-19</v>
      </c>
    </row>
    <row r="75" spans="1:4" x14ac:dyDescent="0.5">
      <c r="A75">
        <f>0.000000405</f>
        <v>4.0499999999999999E-7</v>
      </c>
      <c r="B75">
        <v>-1.387</v>
      </c>
      <c r="C75" s="1">
        <f>A75*B75*B$83/B$84</f>
        <v>-3.002071304142014E-34</v>
      </c>
      <c r="D75" s="1">
        <f t="shared" ref="D75:D78" si="2">B75*B$83</f>
        <v>-2.2222181119999999E-19</v>
      </c>
    </row>
    <row r="76" spans="1:4" x14ac:dyDescent="0.5">
      <c r="A76">
        <f>0.000000436</f>
        <v>4.3599999999999999E-7</v>
      </c>
      <c r="B76">
        <v>-1.246</v>
      </c>
      <c r="C76" s="1">
        <f t="shared" ref="C76:C77" si="3">A76*B76*B$83/B$84</f>
        <v>-2.9033142823626336E-34</v>
      </c>
      <c r="D76" s="1">
        <f t="shared" si="2"/>
        <v>-1.9963112960000002E-19</v>
      </c>
    </row>
    <row r="77" spans="1:4" x14ac:dyDescent="0.5">
      <c r="A77">
        <f>0.000000546</f>
        <v>5.4600000000000005E-7</v>
      </c>
      <c r="B77">
        <v>-0.75800000000000001</v>
      </c>
      <c r="C77" s="1">
        <f t="shared" si="3"/>
        <v>-2.2118280799712446E-34</v>
      </c>
      <c r="D77" s="1">
        <f t="shared" si="2"/>
        <v>-1.214449408E-19</v>
      </c>
    </row>
    <row r="78" spans="1:4" x14ac:dyDescent="0.5">
      <c r="A78">
        <f>0.000000577</f>
        <v>5.7700000000000004E-7</v>
      </c>
      <c r="B78">
        <f>-0.611</f>
        <v>-0.61099999999999999</v>
      </c>
      <c r="C78" s="1">
        <f>A78*B78*B$83/B$84</f>
        <v>-1.8841112482956463E-34</v>
      </c>
      <c r="D78" s="1">
        <f t="shared" si="2"/>
        <v>-9.7892953599999996E-20</v>
      </c>
    </row>
    <row r="79" spans="1:4" x14ac:dyDescent="0.5">
      <c r="C79" s="1">
        <f>AVERAGE(C74:C78)</f>
        <v>-2.6814367174613848E-34</v>
      </c>
      <c r="D79" s="1"/>
    </row>
    <row r="83" spans="1:4" x14ac:dyDescent="0.5">
      <c r="A83" t="s">
        <v>8</v>
      </c>
      <c r="B83" s="1">
        <f>1.602176E-19</f>
        <v>1.602176E-19</v>
      </c>
      <c r="C83" s="1">
        <v>4.9999999999999998E-24</v>
      </c>
      <c r="D83" s="1">
        <f>C83/B83</f>
        <v>3.120755772149876E-5</v>
      </c>
    </row>
    <row r="84" spans="1:4" x14ac:dyDescent="0.5">
      <c r="A84" t="s">
        <v>9</v>
      </c>
      <c r="B84">
        <v>299792458</v>
      </c>
      <c r="C84">
        <v>0.5</v>
      </c>
      <c r="D84">
        <f>C84/B84</f>
        <v>1.6678204759907602E-9</v>
      </c>
    </row>
    <row r="87" spans="1:4" x14ac:dyDescent="0.5">
      <c r="B87" t="s">
        <v>12</v>
      </c>
      <c r="C87" t="s">
        <v>11</v>
      </c>
    </row>
    <row r="88" spans="1:4" x14ac:dyDescent="0.5">
      <c r="B88" s="1">
        <f>B74*B$83</f>
        <v>-2.7973992960000003E-19</v>
      </c>
      <c r="C88">
        <f>B$84/A74</f>
        <v>821349200000000</v>
      </c>
    </row>
    <row r="89" spans="1:4" x14ac:dyDescent="0.5">
      <c r="B89" s="1">
        <f t="shared" ref="B89:B93" si="4">B75*B$83</f>
        <v>-2.2222181119999999E-19</v>
      </c>
      <c r="C89">
        <f t="shared" ref="C89:C92" si="5">B$84/A75</f>
        <v>740228291358024.75</v>
      </c>
    </row>
    <row r="90" spans="1:4" x14ac:dyDescent="0.5">
      <c r="B90" s="1">
        <f t="shared" si="4"/>
        <v>-1.9963112960000002E-19</v>
      </c>
      <c r="C90">
        <f t="shared" si="5"/>
        <v>687597380733945</v>
      </c>
    </row>
    <row r="91" spans="1:4" x14ac:dyDescent="0.5">
      <c r="B91" s="1">
        <f t="shared" si="4"/>
        <v>-1.214449408E-19</v>
      </c>
      <c r="C91">
        <f t="shared" si="5"/>
        <v>549070435897435.88</v>
      </c>
    </row>
    <row r="92" spans="1:4" x14ac:dyDescent="0.5">
      <c r="B92" s="1">
        <f t="shared" si="4"/>
        <v>-9.7892953599999996E-20</v>
      </c>
      <c r="C92">
        <f t="shared" si="5"/>
        <v>519570984402079.69</v>
      </c>
    </row>
    <row r="93" spans="1:4" x14ac:dyDescent="0.5">
      <c r="B93" s="1"/>
    </row>
    <row r="108" spans="1:1" x14ac:dyDescent="0.5">
      <c r="A108" t="s">
        <v>7</v>
      </c>
    </row>
  </sheetData>
  <sortState xmlns:xlrd2="http://schemas.microsoft.com/office/spreadsheetml/2017/richdata2" ref="A74:B78">
    <sortCondition ref="A74:A7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2022-04-20T19:31:23Z</dcterms:modified>
</cp:coreProperties>
</file>