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W\Desktop\faks\fizikalni-praktikum\15 Težno nihalo\"/>
    </mc:Choice>
  </mc:AlternateContent>
  <xr:revisionPtr revIDLastSave="0" documentId="13_ncr:1_{7134EF62-F0AA-4610-A1C9-101C4C155027}" xr6:coauthVersionLast="47" xr6:coauthVersionMax="47" xr10:uidLastSave="{00000000-0000-0000-0000-000000000000}"/>
  <bookViews>
    <workbookView xWindow="5000" yWindow="3613" windowWidth="15000" windowHeight="9720" xr2:uid="{7DA87697-FED5-45D4-8DDB-8B6D9F156BB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B51" i="1"/>
  <c r="D51" i="1"/>
  <c r="C50" i="1"/>
  <c r="D50" i="1"/>
  <c r="C49" i="1"/>
  <c r="D49" i="1"/>
  <c r="D48" i="1"/>
  <c r="D47" i="1"/>
  <c r="C48" i="1"/>
  <c r="C47" i="1"/>
  <c r="B48" i="1"/>
  <c r="B47" i="1"/>
  <c r="C44" i="1"/>
  <c r="B44" i="1"/>
  <c r="B45" i="1" s="1"/>
  <c r="D44" i="1"/>
  <c r="C43" i="1"/>
  <c r="D43" i="1" s="1"/>
  <c r="B43" i="1"/>
  <c r="C42" i="1"/>
  <c r="D42" i="1" s="1"/>
  <c r="B42" i="1"/>
  <c r="C39" i="1"/>
  <c r="D39" i="1" s="1"/>
  <c r="C40" i="1"/>
  <c r="D40" i="1" s="1"/>
  <c r="C41" i="1"/>
  <c r="D41" i="1" s="1"/>
  <c r="B41" i="1"/>
  <c r="B40" i="1"/>
  <c r="B39" i="1"/>
  <c r="H36" i="1"/>
  <c r="C36" i="1"/>
  <c r="B36" i="1"/>
  <c r="G36" i="1"/>
  <c r="B37" i="1" s="1"/>
  <c r="C37" i="1" s="1"/>
  <c r="D38" i="1"/>
  <c r="C38" i="1"/>
  <c r="B38" i="1"/>
  <c r="B49" i="1" l="1"/>
  <c r="B50" i="1" s="1"/>
  <c r="D37" i="1"/>
  <c r="D36" i="1"/>
  <c r="D45" i="1"/>
  <c r="C45" i="1" s="1"/>
  <c r="I36" i="1"/>
</calcChain>
</file>

<file path=xl/sharedStrings.xml><?xml version="1.0" encoding="utf-8"?>
<sst xmlns="http://schemas.openxmlformats.org/spreadsheetml/2006/main" count="91" uniqueCount="55">
  <si>
    <t>1. meritev</t>
  </si>
  <si>
    <t>t5</t>
  </si>
  <si>
    <t>t10</t>
  </si>
  <si>
    <t>t15</t>
  </si>
  <si>
    <t>t20</t>
  </si>
  <si>
    <t>t25</t>
  </si>
  <si>
    <t>t30</t>
  </si>
  <si>
    <t>t35</t>
  </si>
  <si>
    <t>t40</t>
  </si>
  <si>
    <t>t45</t>
  </si>
  <si>
    <t>t50</t>
  </si>
  <si>
    <t>t55</t>
  </si>
  <si>
    <t>t60</t>
  </si>
  <si>
    <t>t65</t>
  </si>
  <si>
    <t>t70</t>
  </si>
  <si>
    <t>t75</t>
  </si>
  <si>
    <t>t80</t>
  </si>
  <si>
    <t>t85</t>
  </si>
  <si>
    <t>t90</t>
  </si>
  <si>
    <t>t95</t>
  </si>
  <si>
    <t>t100</t>
  </si>
  <si>
    <t>t105</t>
  </si>
  <si>
    <t>t110</t>
  </si>
  <si>
    <t>t115</t>
  </si>
  <si>
    <t>t120</t>
  </si>
  <si>
    <t>t125</t>
  </si>
  <si>
    <t>t130</t>
  </si>
  <si>
    <t>t135</t>
  </si>
  <si>
    <t>t140</t>
  </si>
  <si>
    <t>t145</t>
  </si>
  <si>
    <t>t150</t>
  </si>
  <si>
    <t>2. meritev</t>
  </si>
  <si>
    <t>t [s]</t>
  </si>
  <si>
    <t>i</t>
  </si>
  <si>
    <t>t[n]</t>
  </si>
  <si>
    <r>
      <t xml:space="preserve">napaka - </t>
    </r>
    <r>
      <rPr>
        <sz val="11"/>
        <color theme="1"/>
        <rFont val="Calibri"/>
        <family val="2"/>
        <charset val="238"/>
      </rPr>
      <t xml:space="preserve">Δt </t>
    </r>
    <r>
      <rPr>
        <sz val="11"/>
        <color theme="1"/>
        <rFont val="Calibri"/>
        <family val="2"/>
        <charset val="238"/>
        <scheme val="minor"/>
      </rPr>
      <t>[s]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</si>
  <si>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</si>
  <si>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</si>
  <si>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t xml:space="preserve"> </t>
  </si>
  <si>
    <t>abs</t>
  </si>
  <si>
    <t>rel</t>
  </si>
  <si>
    <t>l0[m]</t>
  </si>
  <si>
    <t>r1</t>
  </si>
  <si>
    <t>r2</t>
  </si>
  <si>
    <t>r0[m]</t>
  </si>
  <si>
    <t>d-plmerzice</t>
  </si>
  <si>
    <t>h</t>
  </si>
  <si>
    <t>a</t>
  </si>
  <si>
    <t>R</t>
  </si>
  <si>
    <t>s0</t>
  </si>
  <si>
    <t>s1</t>
  </si>
  <si>
    <t>s150</t>
  </si>
  <si>
    <t>beta</t>
  </si>
  <si>
    <t>GAMA</t>
  </si>
  <si>
    <t>T[nihajni cas]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</si>
</sst>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A2C81-B5D9-47B3-9575-5BB8A1DB309C}">
  <dimension ref="A2:R54"/>
  <sheetViews>
    <sheetView tabSelected="1" topLeftCell="A28" zoomScaleNormal="100" workbookViewId="0">
      <selection activeCell="A54" sqref="A54"/>
    </sheetView>
  </sheetViews>
  <sheetFormatPr defaultRowHeight="14.35" x14ac:dyDescent="0.5"/>
  <cols>
    <col min="1" max="1" width="21.5859375" customWidth="1"/>
    <col min="2" max="2" width="9.5859375" customWidth="1"/>
    <col min="3" max="3" width="13.05859375" customWidth="1"/>
    <col min="4" max="4" width="12.29296875" customWidth="1"/>
    <col min="5" max="5" width="15.1171875" customWidth="1"/>
    <col min="6" max="6" width="9.29296875" bestFit="1" customWidth="1"/>
    <col min="7" max="7" width="14.41015625" bestFit="1" customWidth="1"/>
    <col min="8" max="8" width="10" customWidth="1"/>
    <col min="9" max="9" width="13.87890625" bestFit="1" customWidth="1"/>
    <col min="10" max="10" width="16.1171875" bestFit="1" customWidth="1"/>
    <col min="12" max="12" width="10" bestFit="1" customWidth="1"/>
    <col min="13" max="14" width="10" customWidth="1"/>
    <col min="15" max="15" width="9.1171875" customWidth="1"/>
    <col min="16" max="16" width="13.87890625" bestFit="1" customWidth="1"/>
    <col min="19" max="19" width="22.87890625" bestFit="1" customWidth="1"/>
  </cols>
  <sheetData>
    <row r="2" spans="1:18" x14ac:dyDescent="0.5">
      <c r="B2" t="s">
        <v>0</v>
      </c>
      <c r="G2" t="s">
        <v>31</v>
      </c>
    </row>
    <row r="3" spans="1:18" x14ac:dyDescent="0.5">
      <c r="A3" s="1" t="s">
        <v>33</v>
      </c>
      <c r="B3" s="1" t="s">
        <v>34</v>
      </c>
      <c r="C3" s="1" t="s">
        <v>32</v>
      </c>
      <c r="D3" s="1" t="s">
        <v>35</v>
      </c>
      <c r="E3" s="2" t="s">
        <v>33</v>
      </c>
      <c r="F3" s="1" t="s">
        <v>34</v>
      </c>
      <c r="G3" s="1" t="s">
        <v>32</v>
      </c>
      <c r="H3" s="1" t="s">
        <v>35</v>
      </c>
      <c r="I3" s="1"/>
    </row>
    <row r="4" spans="1:18" x14ac:dyDescent="0.5">
      <c r="A4" s="1">
        <v>1</v>
      </c>
      <c r="B4" s="3" t="s">
        <v>1</v>
      </c>
      <c r="C4" s="3">
        <v>14.84</v>
      </c>
      <c r="D4" s="1">
        <v>0.4</v>
      </c>
      <c r="E4" s="2">
        <v>1</v>
      </c>
      <c r="F4" s="3" t="s">
        <v>1</v>
      </c>
      <c r="G4">
        <v>14.99</v>
      </c>
      <c r="H4" s="1">
        <v>0.4</v>
      </c>
    </row>
    <row r="5" spans="1:18" x14ac:dyDescent="0.5">
      <c r="A5" s="1">
        <v>2</v>
      </c>
      <c r="B5" s="3" t="s">
        <v>2</v>
      </c>
      <c r="C5" s="3">
        <v>14.48</v>
      </c>
      <c r="D5" s="1"/>
      <c r="E5" s="2">
        <v>2</v>
      </c>
      <c r="F5" s="3" t="s">
        <v>2</v>
      </c>
      <c r="G5">
        <v>14.639999999999999</v>
      </c>
    </row>
    <row r="6" spans="1:18" x14ac:dyDescent="0.5">
      <c r="A6" s="1">
        <v>3</v>
      </c>
      <c r="B6" s="3" t="s">
        <v>3</v>
      </c>
      <c r="C6" s="3">
        <v>15.28</v>
      </c>
      <c r="D6" s="1"/>
      <c r="E6" s="2">
        <v>3</v>
      </c>
      <c r="F6" s="3" t="s">
        <v>3</v>
      </c>
      <c r="G6">
        <v>15.029999999999998</v>
      </c>
    </row>
    <row r="7" spans="1:18" x14ac:dyDescent="0.5">
      <c r="A7" s="1">
        <v>4</v>
      </c>
      <c r="B7" s="3" t="s">
        <v>4</v>
      </c>
      <c r="C7" s="3">
        <v>14.81</v>
      </c>
      <c r="D7" s="1"/>
      <c r="E7" s="2">
        <v>4</v>
      </c>
      <c r="F7" s="3" t="s">
        <v>4</v>
      </c>
      <c r="G7">
        <v>14.600000000000001</v>
      </c>
    </row>
    <row r="8" spans="1:18" x14ac:dyDescent="0.5">
      <c r="A8" s="1">
        <v>5</v>
      </c>
      <c r="B8" s="3" t="s">
        <v>5</v>
      </c>
      <c r="C8" s="3">
        <v>14.75</v>
      </c>
      <c r="D8" s="1"/>
      <c r="E8" s="2">
        <v>5</v>
      </c>
      <c r="F8" s="3" t="s">
        <v>5</v>
      </c>
      <c r="G8">
        <v>15.000000000000007</v>
      </c>
      <c r="R8" t="s">
        <v>38</v>
      </c>
    </row>
    <row r="9" spans="1:18" x14ac:dyDescent="0.5">
      <c r="A9" s="1">
        <v>6</v>
      </c>
      <c r="B9" s="3" t="s">
        <v>6</v>
      </c>
      <c r="C9" s="3">
        <v>15</v>
      </c>
      <c r="D9" s="1"/>
      <c r="E9" s="2">
        <v>6</v>
      </c>
      <c r="F9" s="3" t="s">
        <v>6</v>
      </c>
      <c r="G9">
        <v>14.879999999999995</v>
      </c>
    </row>
    <row r="10" spans="1:18" x14ac:dyDescent="0.5">
      <c r="A10" s="1">
        <v>7</v>
      </c>
      <c r="B10" s="3" t="s">
        <v>7</v>
      </c>
      <c r="C10" s="3">
        <v>14.94</v>
      </c>
      <c r="D10" s="1"/>
      <c r="E10" s="2">
        <v>7</v>
      </c>
      <c r="F10" s="3" t="s">
        <v>7</v>
      </c>
      <c r="G10">
        <v>15.090000000000003</v>
      </c>
    </row>
    <row r="11" spans="1:18" x14ac:dyDescent="0.5">
      <c r="A11" s="1">
        <v>8</v>
      </c>
      <c r="B11" s="3" t="s">
        <v>8</v>
      </c>
      <c r="C11" s="3">
        <v>14.83</v>
      </c>
      <c r="D11" s="1"/>
      <c r="E11" s="2">
        <v>8</v>
      </c>
      <c r="F11" s="3" t="s">
        <v>8</v>
      </c>
      <c r="G11">
        <v>15.579999999999998</v>
      </c>
    </row>
    <row r="12" spans="1:18" x14ac:dyDescent="0.5">
      <c r="A12" s="1">
        <v>9</v>
      </c>
      <c r="B12" s="3" t="s">
        <v>9</v>
      </c>
      <c r="C12" s="3">
        <v>14.87</v>
      </c>
      <c r="D12" s="1"/>
      <c r="E12" s="2">
        <v>9</v>
      </c>
      <c r="F12" s="3" t="s">
        <v>9</v>
      </c>
      <c r="G12">
        <v>13.990000000000009</v>
      </c>
      <c r="I12" s="3"/>
      <c r="P12" s="1"/>
    </row>
    <row r="13" spans="1:18" x14ac:dyDescent="0.5">
      <c r="A13" s="1">
        <v>10</v>
      </c>
      <c r="B13" s="3" t="s">
        <v>10</v>
      </c>
      <c r="C13" s="3">
        <v>14.93</v>
      </c>
      <c r="D13" s="1"/>
      <c r="E13" s="2">
        <v>10</v>
      </c>
      <c r="F13" s="3" t="s">
        <v>10</v>
      </c>
      <c r="G13">
        <v>15.009999999999991</v>
      </c>
      <c r="I13" s="3"/>
      <c r="P13" s="1"/>
    </row>
    <row r="14" spans="1:18" x14ac:dyDescent="0.5">
      <c r="A14" s="1">
        <v>11</v>
      </c>
      <c r="B14" s="3" t="s">
        <v>11</v>
      </c>
      <c r="C14" s="3">
        <v>14.59</v>
      </c>
      <c r="D14" s="1"/>
      <c r="E14" s="2">
        <v>11</v>
      </c>
      <c r="F14" s="3" t="s">
        <v>11</v>
      </c>
      <c r="G14">
        <v>14.879999999999995</v>
      </c>
      <c r="I14" s="3"/>
      <c r="P14" s="1"/>
    </row>
    <row r="15" spans="1:18" x14ac:dyDescent="0.5">
      <c r="A15" s="1">
        <v>12</v>
      </c>
      <c r="B15" s="3" t="s">
        <v>12</v>
      </c>
      <c r="C15" s="3">
        <v>15.06</v>
      </c>
      <c r="D15" s="1"/>
      <c r="E15" s="2">
        <v>12</v>
      </c>
      <c r="F15" s="3" t="s">
        <v>12</v>
      </c>
      <c r="G15">
        <v>14.75</v>
      </c>
      <c r="I15" s="3"/>
      <c r="P15" s="1"/>
    </row>
    <row r="16" spans="1:18" x14ac:dyDescent="0.5">
      <c r="A16" s="1">
        <v>13</v>
      </c>
      <c r="B16" s="3" t="s">
        <v>13</v>
      </c>
      <c r="C16" s="3">
        <v>14.09</v>
      </c>
      <c r="D16" s="1"/>
      <c r="E16" s="2">
        <v>13</v>
      </c>
      <c r="F16" s="3" t="s">
        <v>13</v>
      </c>
      <c r="G16">
        <v>14.97999999999999</v>
      </c>
      <c r="I16" s="3"/>
      <c r="P16" s="1"/>
    </row>
    <row r="17" spans="1:16" x14ac:dyDescent="0.5">
      <c r="A17" s="1">
        <v>14</v>
      </c>
      <c r="B17" s="3" t="s">
        <v>14</v>
      </c>
      <c r="C17" s="3">
        <v>14.81</v>
      </c>
      <c r="D17" s="1"/>
      <c r="E17" s="2">
        <v>14</v>
      </c>
      <c r="F17" s="3" t="s">
        <v>14</v>
      </c>
      <c r="G17">
        <v>14.880000000000024</v>
      </c>
      <c r="I17" s="3"/>
      <c r="P17" s="1"/>
    </row>
    <row r="18" spans="1:16" x14ac:dyDescent="0.5">
      <c r="A18" s="1">
        <v>15</v>
      </c>
      <c r="B18" s="3" t="s">
        <v>15</v>
      </c>
      <c r="C18" s="3">
        <v>15.42</v>
      </c>
      <c r="D18" s="1"/>
      <c r="E18" s="2">
        <v>15</v>
      </c>
      <c r="F18" s="3" t="s">
        <v>15</v>
      </c>
      <c r="G18">
        <v>14.75</v>
      </c>
      <c r="I18" s="3"/>
      <c r="P18" s="1"/>
    </row>
    <row r="19" spans="1:16" x14ac:dyDescent="0.5">
      <c r="A19" s="1">
        <v>16</v>
      </c>
      <c r="B19" s="3" t="s">
        <v>16</v>
      </c>
      <c r="C19" s="3">
        <v>14.35</v>
      </c>
      <c r="D19" s="1"/>
      <c r="E19" s="2">
        <v>16</v>
      </c>
      <c r="F19" s="3" t="s">
        <v>16</v>
      </c>
      <c r="G19">
        <v>14.97999999999999</v>
      </c>
      <c r="I19" s="3"/>
      <c r="P19" s="1"/>
    </row>
    <row r="20" spans="1:16" x14ac:dyDescent="0.5">
      <c r="A20" s="1">
        <v>17</v>
      </c>
      <c r="B20" s="3" t="s">
        <v>17</v>
      </c>
      <c r="C20" s="3">
        <v>14.74</v>
      </c>
      <c r="D20" s="1"/>
      <c r="E20" s="2">
        <v>17</v>
      </c>
      <c r="F20" s="3" t="s">
        <v>17</v>
      </c>
      <c r="G20">
        <v>14.789999999999992</v>
      </c>
      <c r="I20" s="3"/>
      <c r="P20" s="1"/>
    </row>
    <row r="21" spans="1:16" x14ac:dyDescent="0.5">
      <c r="A21" s="1">
        <v>18</v>
      </c>
      <c r="B21" s="3" t="s">
        <v>18</v>
      </c>
      <c r="C21" s="3">
        <v>15.08</v>
      </c>
      <c r="D21" s="1"/>
      <c r="E21" s="2">
        <v>18</v>
      </c>
      <c r="F21" s="3" t="s">
        <v>18</v>
      </c>
      <c r="G21">
        <v>15.480000000000018</v>
      </c>
      <c r="I21" s="3"/>
      <c r="P21" s="1"/>
    </row>
    <row r="22" spans="1:16" x14ac:dyDescent="0.5">
      <c r="A22" s="1">
        <v>19</v>
      </c>
      <c r="B22" s="3" t="s">
        <v>19</v>
      </c>
      <c r="C22" s="3">
        <v>14.92</v>
      </c>
      <c r="D22" s="1"/>
      <c r="E22" s="2">
        <v>19</v>
      </c>
      <c r="F22" s="3" t="s">
        <v>19</v>
      </c>
      <c r="G22">
        <v>14.21999999999997</v>
      </c>
      <c r="I22" s="3"/>
      <c r="P22" s="1"/>
    </row>
    <row r="23" spans="1:16" x14ac:dyDescent="0.5">
      <c r="A23" s="1">
        <v>20</v>
      </c>
      <c r="B23" s="3" t="s">
        <v>20</v>
      </c>
      <c r="C23" s="3">
        <v>14.65</v>
      </c>
      <c r="D23" s="1"/>
      <c r="E23" s="2">
        <v>20</v>
      </c>
      <c r="F23" s="3" t="s">
        <v>20</v>
      </c>
      <c r="G23">
        <v>14.939999999999998</v>
      </c>
      <c r="I23" s="3"/>
      <c r="P23" s="1"/>
    </row>
    <row r="24" spans="1:16" x14ac:dyDescent="0.5">
      <c r="A24" s="1">
        <v>21</v>
      </c>
      <c r="B24" s="3" t="s">
        <v>21</v>
      </c>
      <c r="C24" s="3">
        <v>15.09</v>
      </c>
      <c r="D24" s="1"/>
      <c r="E24" s="2">
        <v>21</v>
      </c>
      <c r="F24" s="3" t="s">
        <v>21</v>
      </c>
      <c r="G24">
        <v>14.920000000000016</v>
      </c>
      <c r="I24" s="3"/>
      <c r="P24" s="1"/>
    </row>
    <row r="25" spans="1:16" x14ac:dyDescent="0.5">
      <c r="A25" s="1">
        <v>22</v>
      </c>
      <c r="B25" s="3" t="s">
        <v>22</v>
      </c>
      <c r="C25" s="3">
        <v>14.95</v>
      </c>
      <c r="D25" s="1"/>
      <c r="E25" s="2">
        <v>22</v>
      </c>
      <c r="F25" s="3" t="s">
        <v>22</v>
      </c>
      <c r="G25">
        <v>14.920000000000016</v>
      </c>
      <c r="I25" s="3"/>
      <c r="P25" s="1"/>
    </row>
    <row r="26" spans="1:16" x14ac:dyDescent="0.5">
      <c r="A26" s="1">
        <v>23</v>
      </c>
      <c r="B26" s="3" t="s">
        <v>23</v>
      </c>
      <c r="C26" s="3">
        <v>14.95</v>
      </c>
      <c r="D26" s="1"/>
      <c r="E26" s="2">
        <v>23</v>
      </c>
      <c r="F26" s="3" t="s">
        <v>23</v>
      </c>
      <c r="G26">
        <v>14.769999999999982</v>
      </c>
      <c r="I26" s="3"/>
      <c r="P26" s="1"/>
    </row>
    <row r="27" spans="1:16" x14ac:dyDescent="0.5">
      <c r="A27" s="1">
        <v>24</v>
      </c>
      <c r="B27" s="3" t="s">
        <v>24</v>
      </c>
      <c r="C27" s="3">
        <v>14.69</v>
      </c>
      <c r="D27" s="1"/>
      <c r="E27" s="2">
        <v>24</v>
      </c>
      <c r="F27" s="3" t="s">
        <v>24</v>
      </c>
      <c r="G27">
        <v>14.889999999999986</v>
      </c>
      <c r="I27" s="3"/>
      <c r="P27" s="1"/>
    </row>
    <row r="28" spans="1:16" x14ac:dyDescent="0.5">
      <c r="A28" s="1">
        <v>25</v>
      </c>
      <c r="B28" s="3" t="s">
        <v>25</v>
      </c>
      <c r="C28" s="3">
        <v>15.09</v>
      </c>
      <c r="D28" s="1"/>
      <c r="E28" s="2">
        <v>25</v>
      </c>
      <c r="F28" s="3" t="s">
        <v>25</v>
      </c>
      <c r="G28">
        <v>14.830000000000041</v>
      </c>
      <c r="I28" s="3"/>
      <c r="P28" s="1"/>
    </row>
    <row r="29" spans="1:16" x14ac:dyDescent="0.5">
      <c r="A29" s="1">
        <v>26</v>
      </c>
      <c r="B29" s="3" t="s">
        <v>26</v>
      </c>
      <c r="C29" s="3">
        <v>14.73</v>
      </c>
      <c r="D29" s="1"/>
      <c r="E29" s="2">
        <v>26</v>
      </c>
      <c r="F29" s="3" t="s">
        <v>26</v>
      </c>
      <c r="G29">
        <v>11.779999999999973</v>
      </c>
      <c r="I29" s="3"/>
      <c r="P29" s="1"/>
    </row>
    <row r="30" spans="1:16" x14ac:dyDescent="0.5">
      <c r="A30" s="1">
        <v>27</v>
      </c>
      <c r="B30" s="3" t="s">
        <v>27</v>
      </c>
      <c r="C30" s="3">
        <v>15.05</v>
      </c>
      <c r="D30" s="1"/>
      <c r="E30" s="2">
        <v>27</v>
      </c>
      <c r="F30" s="3" t="s">
        <v>27</v>
      </c>
      <c r="G30">
        <v>18.03000000000003</v>
      </c>
      <c r="I30" s="3"/>
      <c r="P30" s="1"/>
    </row>
    <row r="31" spans="1:16" x14ac:dyDescent="0.5">
      <c r="A31" s="1">
        <v>28</v>
      </c>
      <c r="B31" s="3" t="s">
        <v>28</v>
      </c>
      <c r="C31" s="3">
        <v>14.81</v>
      </c>
      <c r="D31" s="1"/>
      <c r="E31" s="2">
        <v>28</v>
      </c>
      <c r="F31" s="3" t="s">
        <v>28</v>
      </c>
      <c r="G31">
        <v>14.909999999999968</v>
      </c>
      <c r="I31" s="3"/>
      <c r="P31" s="1"/>
    </row>
    <row r="32" spans="1:16" x14ac:dyDescent="0.5">
      <c r="A32" s="1">
        <v>29</v>
      </c>
      <c r="B32" s="3" t="s">
        <v>29</v>
      </c>
      <c r="C32" s="3">
        <v>14.89</v>
      </c>
      <c r="D32" s="1"/>
      <c r="E32" s="2">
        <v>29</v>
      </c>
      <c r="F32" s="3" t="s">
        <v>29</v>
      </c>
      <c r="G32" s="3">
        <v>14.96</v>
      </c>
      <c r="I32" s="3"/>
      <c r="P32" s="1"/>
    </row>
    <row r="33" spans="1:16" x14ac:dyDescent="0.5">
      <c r="A33" s="1">
        <v>30</v>
      </c>
      <c r="B33" s="3" t="s">
        <v>30</v>
      </c>
      <c r="C33" s="3">
        <v>14.88</v>
      </c>
      <c r="D33" s="1"/>
      <c r="E33" s="2">
        <v>30</v>
      </c>
      <c r="F33" s="3" t="s">
        <v>30</v>
      </c>
      <c r="G33" s="3">
        <v>14.85</v>
      </c>
      <c r="I33" s="3"/>
      <c r="P33" s="1"/>
    </row>
    <row r="34" spans="1:16" x14ac:dyDescent="0.5">
      <c r="P34" s="1"/>
    </row>
    <row r="35" spans="1:16" x14ac:dyDescent="0.5">
      <c r="B35" s="4"/>
      <c r="C35" s="4" t="s">
        <v>39</v>
      </c>
      <c r="D35" t="s">
        <v>40</v>
      </c>
      <c r="G35" s="4"/>
      <c r="H35" s="4" t="s">
        <v>39</v>
      </c>
      <c r="I35" t="s">
        <v>40</v>
      </c>
      <c r="P35" s="1"/>
    </row>
    <row r="36" spans="1:16" ht="16.350000000000001" x14ac:dyDescent="0.65">
      <c r="A36" t="s">
        <v>36</v>
      </c>
      <c r="B36" s="5">
        <f>SUM(C4:C33)/150</f>
        <v>2.9704666666666664</v>
      </c>
      <c r="C36" s="3">
        <f>D4/150</f>
        <v>2.666666666666667E-3</v>
      </c>
      <c r="D36">
        <f>C36/B36</f>
        <v>8.9772650761945391E-4</v>
      </c>
      <c r="F36" t="s">
        <v>37</v>
      </c>
      <c r="G36" s="5">
        <f>SUM(G4:G33)/150</f>
        <v>2.9754666666666667</v>
      </c>
      <c r="H36" s="3">
        <f>H4/150</f>
        <v>2.666666666666667E-3</v>
      </c>
      <c r="I36">
        <f>H36/G36</f>
        <v>8.9621796020792266E-4</v>
      </c>
      <c r="P36" s="1"/>
    </row>
    <row r="37" spans="1:16" x14ac:dyDescent="0.5">
      <c r="A37" t="s">
        <v>54</v>
      </c>
      <c r="B37" s="5">
        <f>AVERAGE(B36,G36)</f>
        <v>2.9729666666666663</v>
      </c>
      <c r="C37" s="5">
        <f>B37-B36</f>
        <v>2.4999999999999467E-3</v>
      </c>
      <c r="D37">
        <f>C37/B37</f>
        <v>8.4091087465941331E-4</v>
      </c>
      <c r="P37" s="1"/>
    </row>
    <row r="38" spans="1:16" x14ac:dyDescent="0.5">
      <c r="A38" t="s">
        <v>41</v>
      </c>
      <c r="B38">
        <f>212.5/100</f>
        <v>2.125</v>
      </c>
      <c r="C38">
        <f>0.05/100</f>
        <v>5.0000000000000001E-4</v>
      </c>
      <c r="D38">
        <f>C38/B38</f>
        <v>2.3529411764705883E-4</v>
      </c>
      <c r="P38" s="1"/>
    </row>
    <row r="39" spans="1:16" x14ac:dyDescent="0.5">
      <c r="A39" t="s">
        <v>44</v>
      </c>
      <c r="B39">
        <f>0.9/100</f>
        <v>9.0000000000000011E-3</v>
      </c>
      <c r="C39">
        <f t="shared" ref="C39:C41" si="0">0.05/100</f>
        <v>5.0000000000000001E-4</v>
      </c>
      <c r="D39">
        <f t="shared" ref="D39:D44" si="1">C39/B39</f>
        <v>5.5555555555555552E-2</v>
      </c>
    </row>
    <row r="40" spans="1:16" x14ac:dyDescent="0.5">
      <c r="A40" t="s">
        <v>42</v>
      </c>
      <c r="B40">
        <f>1.4/100</f>
        <v>1.3999999999999999E-2</v>
      </c>
      <c r="C40">
        <f t="shared" si="0"/>
        <v>5.0000000000000001E-4</v>
      </c>
      <c r="D40">
        <f t="shared" si="1"/>
        <v>3.5714285714285719E-2</v>
      </c>
    </row>
    <row r="41" spans="1:16" x14ac:dyDescent="0.5">
      <c r="A41" t="s">
        <v>43</v>
      </c>
      <c r="B41">
        <f>1.65/100</f>
        <v>1.6500000000000001E-2</v>
      </c>
      <c r="C41">
        <f t="shared" si="0"/>
        <v>5.0000000000000001E-4</v>
      </c>
      <c r="D41">
        <f t="shared" si="1"/>
        <v>3.0303030303030304E-2</v>
      </c>
    </row>
    <row r="42" spans="1:16" x14ac:dyDescent="0.5">
      <c r="A42" t="s">
        <v>45</v>
      </c>
      <c r="B42">
        <f>1.5/1000/2</f>
        <v>7.5000000000000002E-4</v>
      </c>
      <c r="C42">
        <f>1/100000</f>
        <v>1.0000000000000001E-5</v>
      </c>
      <c r="D42">
        <f t="shared" si="1"/>
        <v>1.3333333333333334E-2</v>
      </c>
    </row>
    <row r="43" spans="1:16" x14ac:dyDescent="0.5">
      <c r="A43" t="s">
        <v>46</v>
      </c>
      <c r="B43">
        <f>5.35/1000</f>
        <v>5.3499999999999997E-3</v>
      </c>
      <c r="C43">
        <f>0.01/1000</f>
        <v>1.0000000000000001E-5</v>
      </c>
      <c r="D43">
        <f t="shared" si="1"/>
        <v>1.8691588785046732E-3</v>
      </c>
    </row>
    <row r="44" spans="1:16" x14ac:dyDescent="0.5">
      <c r="A44" t="s">
        <v>47</v>
      </c>
      <c r="B44">
        <f>4.8/100</f>
        <v>4.8000000000000001E-2</v>
      </c>
      <c r="C44">
        <f>0.01/100</f>
        <v>1E-4</v>
      </c>
      <c r="D44">
        <f t="shared" si="1"/>
        <v>2.0833333333333333E-3</v>
      </c>
      <c r="G44" s="1"/>
    </row>
    <row r="45" spans="1:16" x14ac:dyDescent="0.5">
      <c r="A45" t="s">
        <v>48</v>
      </c>
      <c r="B45">
        <f>(POWER(B44/SQRT(3),2)+B43*B43)/(2*B43)</f>
        <v>7.445070093457945E-2</v>
      </c>
      <c r="C45">
        <f>D45*B45</f>
        <v>7.4363725816665234E-4</v>
      </c>
      <c r="D45">
        <f>D43*2+D44*3</f>
        <v>9.9883177570093476E-3</v>
      </c>
      <c r="G45" s="1"/>
    </row>
    <row r="47" spans="1:16" x14ac:dyDescent="0.5">
      <c r="A47" t="s">
        <v>49</v>
      </c>
      <c r="B47">
        <f>0.1-B39</f>
        <v>9.0999999999999998E-2</v>
      </c>
      <c r="C47" s="3">
        <f>C40*2</f>
        <v>1E-3</v>
      </c>
      <c r="D47" s="3">
        <f>C47/B47</f>
        <v>1.098901098901099E-2</v>
      </c>
    </row>
    <row r="48" spans="1:16" x14ac:dyDescent="0.5">
      <c r="A48" t="s">
        <v>51</v>
      </c>
      <c r="B48">
        <f>0.1-B41</f>
        <v>8.3500000000000005E-2</v>
      </c>
      <c r="C48" s="3">
        <f>C41*2</f>
        <v>1E-3</v>
      </c>
      <c r="D48" s="3">
        <f>C48/B48</f>
        <v>1.1976047904191616E-2</v>
      </c>
    </row>
    <row r="49" spans="1:4" x14ac:dyDescent="0.5">
      <c r="A49" t="s">
        <v>52</v>
      </c>
      <c r="B49">
        <f>LN(B47/B48)/(B37*150)</f>
        <v>1.9287776443292377E-4</v>
      </c>
      <c r="C49">
        <f>D49*B49</f>
        <v>4.5916422289829958E-6</v>
      </c>
      <c r="D49">
        <f>D37+(D47+D48)</f>
        <v>2.380596976786202E-2</v>
      </c>
    </row>
    <row r="50" spans="1:4" x14ac:dyDescent="0.5">
      <c r="A50" t="s">
        <v>50</v>
      </c>
      <c r="B50">
        <f>B47*EXP(-B49*B37)</f>
        <v>9.0947833814014362E-2</v>
      </c>
      <c r="C50">
        <f>D50*B50</f>
        <v>3.2410071499188362E-3</v>
      </c>
      <c r="D50">
        <f>D49+D37+D47</f>
        <v>3.5635891631532426E-2</v>
      </c>
    </row>
    <row r="51" spans="1:4" x14ac:dyDescent="0.5">
      <c r="A51" t="s">
        <v>53</v>
      </c>
      <c r="B51">
        <f>LN(B47/B50)</f>
        <v>5.7341916440016658E-4</v>
      </c>
      <c r="C51">
        <f>D51*B51</f>
        <v>2.6735612700911143E-5</v>
      </c>
      <c r="D51" s="3">
        <f>D47+D50</f>
        <v>4.6624902620543418E-2</v>
      </c>
    </row>
    <row r="54" spans="1:4" x14ac:dyDescent="0.5">
      <c r="C54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Kozamernik</dc:creator>
  <cp:lastModifiedBy>archW</cp:lastModifiedBy>
  <dcterms:created xsi:type="dcterms:W3CDTF">2021-12-28T21:08:59Z</dcterms:created>
  <dcterms:modified xsi:type="dcterms:W3CDTF">2022-01-06T21:49:45Z</dcterms:modified>
</cp:coreProperties>
</file>