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e\Desktop\47 sila med ploščama kondenzatorja\"/>
    </mc:Choice>
  </mc:AlternateContent>
  <xr:revisionPtr revIDLastSave="0" documentId="8_{88AD5C21-562F-4575-B9F1-A302AD407DD9}" xr6:coauthVersionLast="47" xr6:coauthVersionMax="47" xr10:uidLastSave="{00000000-0000-0000-0000-000000000000}"/>
  <bookViews>
    <workbookView xWindow="-120" yWindow="-120" windowWidth="29040" windowHeight="16440" xr2:uid="{2C057F89-E519-4C7A-AF15-235D6AAF15E6}"/>
  </bookViews>
  <sheets>
    <sheet name="vaja4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G9" i="1"/>
  <c r="G10" i="1"/>
  <c r="G11" i="1"/>
  <c r="G12" i="1"/>
  <c r="H12" i="1" s="1"/>
  <c r="G13" i="1"/>
  <c r="G14" i="1"/>
  <c r="G15" i="1"/>
  <c r="G16" i="1"/>
  <c r="H16" i="1" s="1"/>
  <c r="G8" i="1"/>
  <c r="H11" i="1"/>
  <c r="J11" i="1" s="1"/>
  <c r="H15" i="1"/>
  <c r="J15" i="1" s="1"/>
  <c r="H8" i="1"/>
  <c r="J8" i="1" s="1"/>
  <c r="H9" i="1"/>
  <c r="H10" i="1"/>
  <c r="K9" i="1" s="1"/>
  <c r="H13" i="1"/>
  <c r="H14" i="1"/>
  <c r="H17" i="1"/>
  <c r="H18" i="1"/>
  <c r="M8" i="1"/>
  <c r="J14" i="1"/>
  <c r="D29" i="1"/>
  <c r="D30" i="1"/>
  <c r="F24" i="1"/>
  <c r="D25" i="1"/>
  <c r="I12" i="1"/>
  <c r="I15" i="1"/>
  <c r="I16" i="1"/>
  <c r="I18" i="1"/>
  <c r="I8" i="1"/>
  <c r="B8" i="1"/>
  <c r="B9" i="1"/>
  <c r="I9" i="1" s="1"/>
  <c r="B10" i="1"/>
  <c r="I10" i="1" s="1"/>
  <c r="B11" i="1"/>
  <c r="I11" i="1" s="1"/>
  <c r="B12" i="1"/>
  <c r="B13" i="1"/>
  <c r="I13" i="1" s="1"/>
  <c r="B14" i="1"/>
  <c r="I14" i="1" s="1"/>
  <c r="B15" i="1"/>
  <c r="B16" i="1"/>
  <c r="B18" i="1"/>
  <c r="J9" i="1"/>
  <c r="G18" i="1"/>
  <c r="K14" i="1" l="1"/>
  <c r="K12" i="1"/>
  <c r="K11" i="1"/>
  <c r="J10" i="1"/>
  <c r="K13" i="1"/>
  <c r="K10" i="1"/>
  <c r="K15" i="1"/>
  <c r="J16" i="1"/>
  <c r="K16" i="1"/>
  <c r="J13" i="1"/>
  <c r="J12" i="1"/>
  <c r="K8" i="1"/>
  <c r="D31" i="1"/>
</calcChain>
</file>

<file path=xl/sharedStrings.xml><?xml version="1.0" encoding="utf-8"?>
<sst xmlns="http://schemas.openxmlformats.org/spreadsheetml/2006/main" count="45" uniqueCount="42">
  <si>
    <t>vaja 47</t>
  </si>
  <si>
    <t>masa [mg]</t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</si>
  <si>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[V]</t>
    </r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</si>
  <si>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 [V]</t>
    </r>
  </si>
  <si>
    <r>
      <t>napetost ( U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 [V]</t>
    </r>
  </si>
  <si>
    <t>stolpci predstavljajo tri ponovitve</t>
  </si>
  <si>
    <t>U =</t>
  </si>
  <si>
    <t>( U1 + U2 + U3 )/ 3</t>
  </si>
  <si>
    <t xml:space="preserve">delta   U </t>
  </si>
  <si>
    <t>U^2</t>
  </si>
  <si>
    <t>sila F [N]</t>
  </si>
  <si>
    <t>y = k*U^2</t>
  </si>
  <si>
    <t>električna konstanta</t>
  </si>
  <si>
    <t xml:space="preserve">d = </t>
  </si>
  <si>
    <t>cm</t>
  </si>
  <si>
    <t>Surface</t>
  </si>
  <si>
    <t>r  =</t>
  </si>
  <si>
    <t>polmer plošče</t>
  </si>
  <si>
    <t>razmik med plošč</t>
  </si>
  <si>
    <t>m</t>
  </si>
  <si>
    <t>m^2</t>
  </si>
  <si>
    <r>
      <t xml:space="preserve"> (c 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)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 −1</t>
    </r>
  </si>
  <si>
    <r>
      <t xml:space="preserve">ε 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 xml:space="preserve">= </t>
    </r>
  </si>
  <si>
    <r>
      <t xml:space="preserve">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= </t>
    </r>
  </si>
  <si>
    <t>(m/s)  * Vs/A</t>
  </si>
  <si>
    <t>teoretičen</t>
  </si>
  <si>
    <r>
      <t xml:space="preserve"> µ 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</si>
  <si>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 c</t>
  </si>
  <si>
    <t>Vs/A</t>
  </si>
  <si>
    <t>m/s</t>
  </si>
  <si>
    <t xml:space="preserve"> =8.85 *10^(−12)</t>
  </si>
  <si>
    <t>Farrads /m.</t>
  </si>
  <si>
    <t>k (iz grafa)=</t>
  </si>
  <si>
    <t>k</t>
  </si>
  <si>
    <t>k - drug nacin</t>
  </si>
  <si>
    <t>+/-4.423211214407325e-09,</t>
  </si>
  <si>
    <t xml:space="preserve">      </t>
  </si>
  <si>
    <t xml:space="preserve"> +/-1.6370323825349233e-09</t>
  </si>
  <si>
    <t>python</t>
  </si>
  <si>
    <t>napaka</t>
  </si>
  <si>
    <t>debelina</t>
  </si>
  <si>
    <t>(6.81+/-0.07)e-05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</si>
</sst>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E+00"/>
    <numFmt numFmtId="167" formatCode="0.00000000000000000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165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4509896789217132E-2"/>
          <c:y val="9.4395280235988199E-2"/>
          <c:w val="0.85875239279300619"/>
          <c:h val="0.77462151301883719"/>
        </c:manualLayout>
      </c:layout>
      <c:scatterChart>
        <c:scatterStyle val="lineMarker"/>
        <c:varyColors val="0"/>
        <c:ser>
          <c:idx val="0"/>
          <c:order val="0"/>
          <c:tx>
            <c:v>meritve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52786389506191"/>
                  <c:y val="-0.11981696978143219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vaja47!$H$8:$H$16</c:f>
              <c:numCache>
                <c:formatCode>0</c:formatCode>
                <c:ptCount val="9"/>
                <c:pt idx="0">
                  <c:v>291240.11111111095</c:v>
                </c:pt>
                <c:pt idx="1">
                  <c:v>717408.99999999977</c:v>
                </c:pt>
                <c:pt idx="2">
                  <c:v>1150613.777777778</c:v>
                </c:pt>
                <c:pt idx="3">
                  <c:v>1521111.1111111115</c:v>
                </c:pt>
                <c:pt idx="4">
                  <c:v>1840544.4444444447</c:v>
                </c:pt>
                <c:pt idx="5">
                  <c:v>2208196</c:v>
                </c:pt>
                <c:pt idx="6">
                  <c:v>2471184</c:v>
                </c:pt>
                <c:pt idx="7">
                  <c:v>2869636.0000000009</c:v>
                </c:pt>
                <c:pt idx="8">
                  <c:v>3348900</c:v>
                </c:pt>
              </c:numCache>
            </c:numRef>
          </c:xVal>
          <c:yVal>
            <c:numRef>
              <c:f>vaja47!$I$8:$I$16</c:f>
              <c:numCache>
                <c:formatCode>0.000</c:formatCode>
                <c:ptCount val="9"/>
                <c:pt idx="0">
                  <c:v>1.9620000000000002E-3</c:v>
                </c:pt>
                <c:pt idx="1">
                  <c:v>3.9240000000000004E-3</c:v>
                </c:pt>
                <c:pt idx="2">
                  <c:v>5.8859999999999997E-3</c:v>
                </c:pt>
                <c:pt idx="3">
                  <c:v>7.8480000000000008E-3</c:v>
                </c:pt>
                <c:pt idx="4">
                  <c:v>9.810000000000001E-3</c:v>
                </c:pt>
                <c:pt idx="5">
                  <c:v>1.1771999999999999E-2</c:v>
                </c:pt>
                <c:pt idx="6">
                  <c:v>1.3734E-2</c:v>
                </c:pt>
                <c:pt idx="7">
                  <c:v>1.5696000000000002E-2</c:v>
                </c:pt>
                <c:pt idx="8">
                  <c:v>1.7658E-2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356-AB86-367D0D61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0703"/>
        <c:axId val="150448207"/>
      </c:scatterChart>
      <c:valAx>
        <c:axId val="1504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Kvadrat napetosti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30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48207"/>
        <c:crosses val="autoZero"/>
        <c:crossBetween val="midCat"/>
      </c:valAx>
      <c:valAx>
        <c:axId val="1504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SILA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31</xdr:row>
      <xdr:rowOff>171450</xdr:rowOff>
    </xdr:from>
    <xdr:to>
      <xdr:col>9</xdr:col>
      <xdr:colOff>0</xdr:colOff>
      <xdr:row>54</xdr:row>
      <xdr:rowOff>95250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C2E924D4-D643-AAF7-AA96-4905D6F9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BB5F-DEBF-4D49-96A8-4221053D4E5C}">
  <dimension ref="A1:R31"/>
  <sheetViews>
    <sheetView tabSelected="1" workbookViewId="0">
      <selection activeCell="D60" sqref="D60"/>
    </sheetView>
  </sheetViews>
  <sheetFormatPr defaultRowHeight="15" x14ac:dyDescent="0.25"/>
  <cols>
    <col min="2" max="2" width="16.42578125" bestFit="1" customWidth="1"/>
    <col min="3" max="3" width="11.5703125" customWidth="1"/>
    <col min="4" max="4" width="16.7109375" bestFit="1" customWidth="1"/>
    <col min="5" max="6" width="16.42578125" bestFit="1" customWidth="1"/>
    <col min="7" max="7" width="14.5703125" customWidth="1"/>
    <col min="8" max="8" width="20.7109375" customWidth="1"/>
    <col min="9" max="9" width="9.5703125" bestFit="1" customWidth="1"/>
    <col min="10" max="10" width="28.140625" bestFit="1" customWidth="1"/>
    <col min="11" max="11" width="15.140625" customWidth="1"/>
    <col min="13" max="13" width="10.28515625" bestFit="1" customWidth="1"/>
  </cols>
  <sheetData>
    <row r="1" spans="1:18" x14ac:dyDescent="0.25">
      <c r="A1" t="s">
        <v>0</v>
      </c>
    </row>
    <row r="3" spans="1:18" x14ac:dyDescent="0.25">
      <c r="D3" s="19" t="s">
        <v>5</v>
      </c>
      <c r="E3" s="19"/>
      <c r="F3" s="19"/>
      <c r="P3" t="s">
        <v>11</v>
      </c>
    </row>
    <row r="7" spans="1:18" ht="18.75" thickBot="1" x14ac:dyDescent="0.4">
      <c r="C7" s="1" t="s">
        <v>1</v>
      </c>
      <c r="D7" s="2" t="s">
        <v>2</v>
      </c>
      <c r="E7" s="2" t="s">
        <v>3</v>
      </c>
      <c r="F7" s="2" t="s">
        <v>4</v>
      </c>
      <c r="G7" s="9" t="s">
        <v>8</v>
      </c>
      <c r="H7" s="10" t="s">
        <v>9</v>
      </c>
      <c r="I7" s="7" t="s">
        <v>10</v>
      </c>
      <c r="J7" s="6" t="s">
        <v>33</v>
      </c>
      <c r="K7" s="6" t="s">
        <v>34</v>
      </c>
      <c r="M7" s="6" t="s">
        <v>12</v>
      </c>
    </row>
    <row r="8" spans="1:18" x14ac:dyDescent="0.25">
      <c r="B8">
        <f>C8/10000000</f>
        <v>2.0000000000000002E-5</v>
      </c>
      <c r="C8" s="4">
        <v>200</v>
      </c>
      <c r="D8" s="5">
        <v>4.8899999999999997</v>
      </c>
      <c r="E8" s="5">
        <v>5.65</v>
      </c>
      <c r="F8" s="5">
        <v>5.65</v>
      </c>
      <c r="G8" s="8">
        <f>((D8+E8+F8)/3)*100</f>
        <v>539.66666666666652</v>
      </c>
      <c r="H8" s="11">
        <f>G8*G8</f>
        <v>291240.11111111095</v>
      </c>
      <c r="I8" s="18">
        <f>B8*9.81*10</f>
        <v>1.9620000000000002E-3</v>
      </c>
      <c r="J8" s="17">
        <f>(I8-$G$26)/H8</f>
        <v>6.438170287899145E-9</v>
      </c>
      <c r="K8" s="4">
        <f>(I9-I8)/(H9-H8)</f>
        <v>4.6038086100450535E-9</v>
      </c>
      <c r="L8" s="14"/>
      <c r="M8" s="15">
        <f>(D26*2*F24*F24)/D25</f>
        <v>9.7785871360623954E-12</v>
      </c>
    </row>
    <row r="9" spans="1:18" x14ac:dyDescent="0.25">
      <c r="B9">
        <f t="shared" ref="B9:B16" si="0">C9/10000000</f>
        <v>4.0000000000000003E-5</v>
      </c>
      <c r="C9" s="4">
        <v>400</v>
      </c>
      <c r="D9" s="5">
        <v>8.35</v>
      </c>
      <c r="E9" s="5">
        <v>8.66</v>
      </c>
      <c r="F9" s="5">
        <v>8.4</v>
      </c>
      <c r="G9" s="8">
        <f t="shared" ref="G9:G16" si="1">((D9+E9+F9)/3)*100</f>
        <v>846.99999999999989</v>
      </c>
      <c r="H9" s="11">
        <f t="shared" ref="H9:H18" si="2">G9*G9</f>
        <v>717408.99999999977</v>
      </c>
      <c r="I9" s="18">
        <f t="shared" ref="I9:I16" si="3">B9*9.81*10</f>
        <v>3.9240000000000004E-3</v>
      </c>
      <c r="J9" s="17">
        <f t="shared" ref="J9:J16" si="4">(I9-$G$26)/H9</f>
        <v>5.3484880033565254E-9</v>
      </c>
      <c r="K9" s="4">
        <f t="shared" ref="K9:K16" si="5">(I10-I9)/(H10-H9)</f>
        <v>4.5290359216824009E-9</v>
      </c>
      <c r="L9" s="14" t="s">
        <v>38</v>
      </c>
      <c r="M9" s="14">
        <v>9.9377096641712804E-8</v>
      </c>
      <c r="O9" t="s">
        <v>35</v>
      </c>
      <c r="R9" t="s">
        <v>39</v>
      </c>
    </row>
    <row r="10" spans="1:18" x14ac:dyDescent="0.25">
      <c r="B10">
        <f t="shared" si="0"/>
        <v>6.0000000000000002E-5</v>
      </c>
      <c r="C10" s="4">
        <v>600</v>
      </c>
      <c r="D10" s="5">
        <v>10.32</v>
      </c>
      <c r="E10" s="5">
        <v>11.06</v>
      </c>
      <c r="F10" s="5">
        <v>10.8</v>
      </c>
      <c r="G10" s="8">
        <f t="shared" si="1"/>
        <v>1072.6666666666667</v>
      </c>
      <c r="H10" s="11">
        <f t="shared" si="2"/>
        <v>1150613.777777778</v>
      </c>
      <c r="I10" s="18">
        <f t="shared" si="3"/>
        <v>5.8859999999999997E-3</v>
      </c>
      <c r="J10" s="17">
        <f t="shared" si="4"/>
        <v>5.0399652272545536E-9</v>
      </c>
      <c r="K10" s="4">
        <f t="shared" si="5"/>
        <v>5.2955846735738995E-9</v>
      </c>
      <c r="L10" s="14"/>
      <c r="M10" t="s">
        <v>36</v>
      </c>
    </row>
    <row r="11" spans="1:18" x14ac:dyDescent="0.25">
      <c r="B11">
        <f t="shared" si="0"/>
        <v>8.0000000000000007E-5</v>
      </c>
      <c r="C11" s="4">
        <v>800</v>
      </c>
      <c r="D11" s="5">
        <v>11.9</v>
      </c>
      <c r="E11" s="5">
        <v>12.5</v>
      </c>
      <c r="F11" s="5">
        <v>12.6</v>
      </c>
      <c r="G11" s="8">
        <f t="shared" si="1"/>
        <v>1233.3333333333335</v>
      </c>
      <c r="H11" s="11">
        <f t="shared" si="2"/>
        <v>1521111.1111111115</v>
      </c>
      <c r="I11" s="18">
        <f t="shared" si="3"/>
        <v>7.8480000000000008E-3</v>
      </c>
      <c r="J11" s="17">
        <f t="shared" si="4"/>
        <v>5.1022265062089105E-9</v>
      </c>
      <c r="K11" s="4">
        <f t="shared" si="5"/>
        <v>6.1421266826672255E-9</v>
      </c>
      <c r="L11" s="14" t="s">
        <v>38</v>
      </c>
      <c r="M11" s="14">
        <v>-3.6779506426211802E-8</v>
      </c>
      <c r="O11" t="s">
        <v>37</v>
      </c>
    </row>
    <row r="12" spans="1:18" x14ac:dyDescent="0.25">
      <c r="B12">
        <f t="shared" si="0"/>
        <v>1E-4</v>
      </c>
      <c r="C12" s="4">
        <v>1000</v>
      </c>
      <c r="D12" s="5">
        <v>13.5</v>
      </c>
      <c r="E12" s="5">
        <v>14</v>
      </c>
      <c r="F12" s="5">
        <v>13.2</v>
      </c>
      <c r="G12" s="8">
        <f t="shared" si="1"/>
        <v>1356.6666666666667</v>
      </c>
      <c r="H12" s="11">
        <f t="shared" si="2"/>
        <v>1840544.4444444447</v>
      </c>
      <c r="I12" s="18">
        <f t="shared" si="3"/>
        <v>9.810000000000001E-3</v>
      </c>
      <c r="J12" s="17">
        <f t="shared" si="4"/>
        <v>5.2827050492306024E-9</v>
      </c>
      <c r="K12" s="4">
        <f t="shared" si="5"/>
        <v>5.3365747277615522E-9</v>
      </c>
      <c r="L12" s="14"/>
    </row>
    <row r="13" spans="1:18" x14ac:dyDescent="0.25">
      <c r="B13">
        <f t="shared" si="0"/>
        <v>1.2E-4</v>
      </c>
      <c r="C13" s="4">
        <v>1200</v>
      </c>
      <c r="D13" s="5">
        <v>14.9</v>
      </c>
      <c r="E13" s="5">
        <v>15.2</v>
      </c>
      <c r="F13" s="5">
        <v>14.48</v>
      </c>
      <c r="G13" s="8">
        <f t="shared" si="1"/>
        <v>1486</v>
      </c>
      <c r="H13" s="11">
        <f t="shared" si="2"/>
        <v>2208196</v>
      </c>
      <c r="I13" s="18">
        <f t="shared" si="3"/>
        <v>1.1771999999999999E-2</v>
      </c>
      <c r="J13" s="17">
        <f t="shared" si="4"/>
        <v>5.2916740316529874E-9</v>
      </c>
      <c r="K13" s="4">
        <f t="shared" si="5"/>
        <v>7.4604164448568009E-9</v>
      </c>
      <c r="L13" s="14"/>
      <c r="M13" t="s">
        <v>40</v>
      </c>
      <c r="N13" t="s">
        <v>41</v>
      </c>
    </row>
    <row r="14" spans="1:18" x14ac:dyDescent="0.25">
      <c r="B14">
        <f t="shared" si="0"/>
        <v>1.3999999999999999E-4</v>
      </c>
      <c r="C14" s="4">
        <v>1400</v>
      </c>
      <c r="D14" s="5">
        <v>15.84</v>
      </c>
      <c r="E14" s="5">
        <v>15.42</v>
      </c>
      <c r="F14" s="5">
        <v>15.9</v>
      </c>
      <c r="G14" s="8">
        <f t="shared" si="1"/>
        <v>1572</v>
      </c>
      <c r="H14" s="11">
        <f t="shared" si="2"/>
        <v>2471184</v>
      </c>
      <c r="I14" s="18">
        <f t="shared" si="3"/>
        <v>1.3734E-2</v>
      </c>
      <c r="J14" s="17">
        <f t="shared" si="4"/>
        <v>5.522475635161121E-9</v>
      </c>
      <c r="K14" s="4">
        <f t="shared" si="5"/>
        <v>4.9240560970957536E-9</v>
      </c>
      <c r="L14" s="14"/>
    </row>
    <row r="15" spans="1:18" x14ac:dyDescent="0.25">
      <c r="B15">
        <f t="shared" si="0"/>
        <v>1.6000000000000001E-4</v>
      </c>
      <c r="C15" s="4">
        <v>1600</v>
      </c>
      <c r="D15" s="5">
        <v>16.52</v>
      </c>
      <c r="E15" s="5">
        <v>17.2</v>
      </c>
      <c r="F15" s="5">
        <v>17.100000000000001</v>
      </c>
      <c r="G15" s="8">
        <f t="shared" si="1"/>
        <v>1694.0000000000002</v>
      </c>
      <c r="H15" s="11">
        <f t="shared" si="2"/>
        <v>2869636.0000000009</v>
      </c>
      <c r="I15" s="18">
        <f t="shared" si="3"/>
        <v>1.5696000000000002E-2</v>
      </c>
      <c r="J15" s="17">
        <f t="shared" si="4"/>
        <v>5.4393844480624014E-9</v>
      </c>
      <c r="K15" s="4">
        <f t="shared" si="5"/>
        <v>4.0937771249248893E-9</v>
      </c>
      <c r="L15" s="14"/>
    </row>
    <row r="16" spans="1:18" x14ac:dyDescent="0.25">
      <c r="B16">
        <f t="shared" si="0"/>
        <v>1.8000000000000001E-4</v>
      </c>
      <c r="C16" s="4">
        <v>1800</v>
      </c>
      <c r="D16" s="5">
        <v>18</v>
      </c>
      <c r="E16" s="5">
        <v>18.3</v>
      </c>
      <c r="F16" s="5">
        <v>18.600000000000001</v>
      </c>
      <c r="G16" s="8">
        <f t="shared" si="1"/>
        <v>1830</v>
      </c>
      <c r="H16" s="11">
        <f t="shared" si="2"/>
        <v>3348900</v>
      </c>
      <c r="I16" s="18">
        <f t="shared" si="3"/>
        <v>1.7658E-2</v>
      </c>
      <c r="J16" s="17">
        <f t="shared" si="4"/>
        <v>5.2468134103735553E-9</v>
      </c>
      <c r="K16" s="4">
        <f t="shared" si="5"/>
        <v>5.2727761354474604E-9</v>
      </c>
      <c r="L16" s="14"/>
    </row>
    <row r="17" spans="2:16" x14ac:dyDescent="0.25">
      <c r="B17" s="13"/>
      <c r="C17" s="13"/>
      <c r="D17" s="13"/>
      <c r="E17" s="13"/>
      <c r="F17" s="13"/>
      <c r="G17" s="13"/>
      <c r="H17" s="11">
        <f t="shared" si="2"/>
        <v>0</v>
      </c>
      <c r="I17" s="13"/>
      <c r="J17" s="16"/>
      <c r="L17" s="14"/>
    </row>
    <row r="18" spans="2:16" x14ac:dyDescent="0.25">
      <c r="B18">
        <f>C18/10000000</f>
        <v>2.0000000000000001E-4</v>
      </c>
      <c r="C18" s="4">
        <v>2000</v>
      </c>
      <c r="D18" s="5">
        <v>20.02</v>
      </c>
      <c r="E18" s="5">
        <v>20.02</v>
      </c>
      <c r="F18" s="5">
        <v>20.100000000000001</v>
      </c>
      <c r="G18" s="8">
        <f>((D18+E18+F18)/3)*100</f>
        <v>2004.6666666666667</v>
      </c>
      <c r="H18" s="11">
        <f t="shared" si="2"/>
        <v>4018688.444444445</v>
      </c>
      <c r="I18" s="12">
        <f>B18*9.81*10</f>
        <v>1.9620000000000002E-2</v>
      </c>
      <c r="L18" s="14"/>
    </row>
    <row r="22" spans="2:16" x14ac:dyDescent="0.25">
      <c r="C22" s="3" t="s">
        <v>6</v>
      </c>
      <c r="D22" t="s">
        <v>7</v>
      </c>
      <c r="O22" s="14"/>
    </row>
    <row r="23" spans="2:16" x14ac:dyDescent="0.25">
      <c r="B23" t="s">
        <v>17</v>
      </c>
      <c r="C23" t="s">
        <v>16</v>
      </c>
      <c r="D23">
        <v>9.5000000000000001E-2</v>
      </c>
      <c r="E23" t="s">
        <v>19</v>
      </c>
      <c r="J23">
        <f>5.4*100</f>
        <v>540</v>
      </c>
    </row>
    <row r="24" spans="2:16" x14ac:dyDescent="0.25">
      <c r="B24" t="s">
        <v>18</v>
      </c>
      <c r="C24" t="s">
        <v>13</v>
      </c>
      <c r="D24">
        <v>0.51</v>
      </c>
      <c r="E24" t="s">
        <v>14</v>
      </c>
      <c r="F24">
        <f>D24/100</f>
        <v>5.1000000000000004E-3</v>
      </c>
      <c r="G24" t="s">
        <v>19</v>
      </c>
    </row>
    <row r="25" spans="2:16" x14ac:dyDescent="0.25">
      <c r="C25" t="s">
        <v>15</v>
      </c>
      <c r="D25">
        <f>PI()*(D23*D23)</f>
        <v>2.8352873698647883E-2</v>
      </c>
      <c r="E25" t="s">
        <v>20</v>
      </c>
      <c r="O25" s="14"/>
      <c r="P25" s="14"/>
    </row>
    <row r="26" spans="2:16" x14ac:dyDescent="0.25">
      <c r="C26" t="s">
        <v>32</v>
      </c>
      <c r="D26" s="15">
        <v>5.3297010000000002E-9</v>
      </c>
      <c r="G26" s="14">
        <v>8.6946570000000003E-5</v>
      </c>
    </row>
    <row r="28" spans="2:16" ht="18.75" x14ac:dyDescent="0.35">
      <c r="C28" t="s">
        <v>23</v>
      </c>
      <c r="D28" t="s">
        <v>30</v>
      </c>
      <c r="E28" t="s">
        <v>31</v>
      </c>
      <c r="F28" t="s">
        <v>22</v>
      </c>
      <c r="G28" t="s">
        <v>21</v>
      </c>
      <c r="H28" t="s">
        <v>24</v>
      </c>
    </row>
    <row r="29" spans="2:16" ht="18" x14ac:dyDescent="0.35">
      <c r="C29" t="s">
        <v>26</v>
      </c>
      <c r="D29">
        <f>4*PI()*10^(-7)</f>
        <v>1.2566370614359173E-6</v>
      </c>
      <c r="E29" t="s">
        <v>28</v>
      </c>
    </row>
    <row r="30" spans="2:16" ht="17.25" x14ac:dyDescent="0.25">
      <c r="C30" t="s">
        <v>27</v>
      </c>
      <c r="D30">
        <f>2.998*10^(8)</f>
        <v>299800000</v>
      </c>
      <c r="E30" t="s">
        <v>29</v>
      </c>
    </row>
    <row r="31" spans="2:16" ht="18" x14ac:dyDescent="0.35">
      <c r="B31" t="s">
        <v>25</v>
      </c>
      <c r="C31" t="s">
        <v>22</v>
      </c>
      <c r="D31">
        <f>1/(D30*D30*D29)</f>
        <v>8.8537423376700401E-12</v>
      </c>
    </row>
  </sheetData>
  <mergeCells count="1">
    <mergeCell ref="D3:F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vaja47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Kozamernik</dc:creator>
  <cp:lastModifiedBy>Jure Kozamernik</cp:lastModifiedBy>
  <dcterms:created xsi:type="dcterms:W3CDTF">2022-05-03T19:37:42Z</dcterms:created>
  <dcterms:modified xsi:type="dcterms:W3CDTF">2022-05-04T18:31:04Z</dcterms:modified>
</cp:coreProperties>
</file>