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<sst xmlns="http://schemas.openxmlformats.org/spreadsheetml/2006/main" count="98" uniqueCount="62">
  <si>
    <t xml:space="preserve">1. meritev</t>
  </si>
  <si>
    <t xml:space="preserve">2. meritev</t>
  </si>
  <si>
    <t xml:space="preserve">i</t>
  </si>
  <si>
    <t xml:space="preserve">t[n]</t>
  </si>
  <si>
    <t xml:space="preserve">t [s]</t>
  </si>
  <si>
    <t xml:space="preserve">napaka - Δt [s]</t>
  </si>
  <si>
    <t xml:space="preserve">t5</t>
  </si>
  <si>
    <t xml:space="preserve">t10</t>
  </si>
  <si>
    <t xml:space="preserve">t15</t>
  </si>
  <si>
    <t xml:space="preserve">t20</t>
  </si>
  <si>
    <t xml:space="preserve">t25</t>
  </si>
  <si>
    <t xml:space="preserve"> </t>
  </si>
  <si>
    <t xml:space="preserve">t30</t>
  </si>
  <si>
    <t xml:space="preserve">t35</t>
  </si>
  <si>
    <t xml:space="preserve">t40</t>
  </si>
  <si>
    <t xml:space="preserve">t45</t>
  </si>
  <si>
    <t xml:space="preserve">t50</t>
  </si>
  <si>
    <t xml:space="preserve">t55</t>
  </si>
  <si>
    <t xml:space="preserve">t60</t>
  </si>
  <si>
    <t xml:space="preserve">t65</t>
  </si>
  <si>
    <t xml:space="preserve">t70</t>
  </si>
  <si>
    <t xml:space="preserve">t75</t>
  </si>
  <si>
    <t xml:space="preserve">t80</t>
  </si>
  <si>
    <t xml:space="preserve">t85</t>
  </si>
  <si>
    <t xml:space="preserve">t90</t>
  </si>
  <si>
    <t xml:space="preserve">t95</t>
  </si>
  <si>
    <t xml:space="preserve">t100</t>
  </si>
  <si>
    <t xml:space="preserve">t105</t>
  </si>
  <si>
    <t xml:space="preserve">t110</t>
  </si>
  <si>
    <t xml:space="preserve">t115</t>
  </si>
  <si>
    <t xml:space="preserve">t120</t>
  </si>
  <si>
    <t xml:space="preserve">t125</t>
  </si>
  <si>
    <t xml:space="preserve">t130</t>
  </si>
  <si>
    <t xml:space="preserve">t135</t>
  </si>
  <si>
    <t xml:space="preserve">t140</t>
  </si>
  <si>
    <t xml:space="preserve">t145</t>
  </si>
  <si>
    <t xml:space="preserve">t150</t>
  </si>
  <si>
    <t xml:space="preserve">abs</t>
  </si>
  <si>
    <t xml:space="preserve">rel</t>
  </si>
  <si>
    <r>
      <rPr>
        <sz val="11"/>
        <color rgb="FF000000"/>
        <rFont val="Calibri"/>
        <family val="2"/>
        <charset val="238"/>
      </rPr>
      <t xml:space="preserve">T</t>
    </r>
    <r>
      <rPr>
        <vertAlign val="subscript"/>
        <sz val="11"/>
        <color rgb="FF000000"/>
        <rFont val="Calibri"/>
        <family val="2"/>
        <charset val="238"/>
      </rPr>
      <t xml:space="preserve">1</t>
    </r>
  </si>
  <si>
    <r>
      <rPr>
        <sz val="11"/>
        <color rgb="FF000000"/>
        <rFont val="Calibri"/>
        <family val="2"/>
        <charset val="238"/>
      </rPr>
      <t xml:space="preserve">T</t>
    </r>
    <r>
      <rPr>
        <vertAlign val="subscript"/>
        <sz val="11"/>
        <color rgb="FF000000"/>
        <rFont val="Calibri"/>
        <family val="2"/>
        <charset val="238"/>
      </rPr>
      <t xml:space="preserve">2</t>
    </r>
  </si>
  <si>
    <t xml:space="preserve">T[nihajni cas]</t>
  </si>
  <si>
    <t xml:space="preserve">l0[m]</t>
  </si>
  <si>
    <t xml:space="preserve">r0[m]</t>
  </si>
  <si>
    <t xml:space="preserve">r1</t>
  </si>
  <si>
    <t xml:space="preserve">r2</t>
  </si>
  <si>
    <t xml:space="preserve">r-plmerzice</t>
  </si>
  <si>
    <t xml:space="preserve">h</t>
  </si>
  <si>
    <t xml:space="preserve">a</t>
  </si>
  <si>
    <t xml:space="preserve">R</t>
  </si>
  <si>
    <t xml:space="preserve">V-krogle</t>
  </si>
  <si>
    <t xml:space="preserve">s0</t>
  </si>
  <si>
    <t xml:space="preserve">s150</t>
  </si>
  <si>
    <t xml:space="preserve">beta</t>
  </si>
  <si>
    <t xml:space="preserve">s1</t>
  </si>
  <si>
    <t xml:space="preserve">Λ</t>
  </si>
  <si>
    <t xml:space="preserve">α</t>
  </si>
  <si>
    <t xml:space="preserve">m-zice</t>
  </si>
  <si>
    <t xml:space="preserve">m-krogle</t>
  </si>
  <si>
    <t xml:space="preserve">ρfe</t>
  </si>
  <si>
    <t xml:space="preserve">ρzrak</t>
  </si>
  <si>
    <t xml:space="preserve">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</si>
</sst>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"/>
    <numFmt numFmtId="166" formatCode="0.0000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bscript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R58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B36" activeCellId="0" sqref="B36"/>
    </sheetView>
  </sheetViews>
  <sheetFormatPr defaultColWidth="8.70703125" defaultRowHeight="14.35" zeroHeight="false" outlineLevelRow="0" outlineLevelCol="0"/>
  <cols>
    <col collapsed="false" customWidth="true" hidden="false" outlineLevel="0" max="1" min="1" style="0" width="21.59"/>
    <col collapsed="false" customWidth="true" hidden="false" outlineLevel="0" max="2" min="2" style="0" width="9.59"/>
    <col collapsed="false" customWidth="true" hidden="false" outlineLevel="0" max="3" min="3" style="0" width="13.06"/>
    <col collapsed="false" customWidth="true" hidden="false" outlineLevel="0" max="4" min="4" style="0" width="12.29"/>
    <col collapsed="false" customWidth="true" hidden="false" outlineLevel="0" max="5" min="5" style="0" width="15.12"/>
    <col collapsed="false" customWidth="true" hidden="false" outlineLevel="0" max="6" min="6" style="0" width="9.29"/>
    <col collapsed="false" customWidth="true" hidden="false" outlineLevel="0" max="7" min="7" style="0" width="14.41"/>
    <col collapsed="false" customWidth="true" hidden="false" outlineLevel="0" max="8" min="8" style="0" width="10"/>
    <col collapsed="false" customWidth="true" hidden="false" outlineLevel="0" max="9" min="9" style="0" width="13.88"/>
    <col collapsed="false" customWidth="true" hidden="false" outlineLevel="0" max="10" min="10" style="0" width="16.12"/>
    <col collapsed="false" customWidth="true" hidden="false" outlineLevel="0" max="14" min="12" style="0" width="10"/>
    <col collapsed="false" customWidth="true" hidden="false" outlineLevel="0" max="15" min="15" style="0" width="9.13"/>
    <col collapsed="false" customWidth="true" hidden="false" outlineLevel="0" max="16" min="16" style="0" width="13.88"/>
    <col collapsed="false" customWidth="true" hidden="false" outlineLevel="0" max="19" min="19" style="0" width="22.88"/>
  </cols>
  <sheetData>
    <row r="2" customFormat="false" ht="14.35" hidden="false" customHeight="false" outlineLevel="0" collapsed="false">
      <c r="B2" s="0" t="s">
        <v>0</v>
      </c>
      <c r="G2" s="0" t="s">
        <v>1</v>
      </c>
    </row>
    <row r="3" customFormat="false" ht="14.35" hidden="false" customHeight="false" outlineLevel="0" collapsed="false">
      <c r="A3" s="1" t="s">
        <v>2</v>
      </c>
      <c r="B3" s="1" t="s">
        <v>3</v>
      </c>
      <c r="C3" s="1" t="s">
        <v>4</v>
      </c>
      <c r="D3" s="1" t="s">
        <v>5</v>
      </c>
      <c r="E3" s="2" t="s">
        <v>2</v>
      </c>
      <c r="F3" s="1" t="s">
        <v>3</v>
      </c>
      <c r="G3" s="1" t="s">
        <v>4</v>
      </c>
      <c r="H3" s="1" t="s">
        <v>5</v>
      </c>
      <c r="I3" s="1"/>
    </row>
    <row r="4" customFormat="false" ht="14.35" hidden="false" customHeight="false" outlineLevel="0" collapsed="false">
      <c r="A4" s="1" t="n">
        <v>1</v>
      </c>
      <c r="B4" s="3" t="s">
        <v>6</v>
      </c>
      <c r="C4" s="3" t="n">
        <v>14.84</v>
      </c>
      <c r="D4" s="1" t="n">
        <v>0.4</v>
      </c>
      <c r="E4" s="2" t="n">
        <v>1</v>
      </c>
      <c r="F4" s="3" t="s">
        <v>6</v>
      </c>
      <c r="G4" s="0" t="n">
        <v>14.99</v>
      </c>
      <c r="H4" s="1" t="n">
        <v>0.4</v>
      </c>
    </row>
    <row r="5" customFormat="false" ht="14.35" hidden="false" customHeight="false" outlineLevel="0" collapsed="false">
      <c r="A5" s="1" t="n">
        <v>2</v>
      </c>
      <c r="B5" s="3" t="s">
        <v>7</v>
      </c>
      <c r="C5" s="3" t="n">
        <v>14.48</v>
      </c>
      <c r="D5" s="1"/>
      <c r="E5" s="2" t="n">
        <v>2</v>
      </c>
      <c r="F5" s="3" t="s">
        <v>7</v>
      </c>
      <c r="G5" s="0" t="n">
        <v>14.64</v>
      </c>
    </row>
    <row r="6" customFormat="false" ht="14.35" hidden="false" customHeight="false" outlineLevel="0" collapsed="false">
      <c r="A6" s="1" t="n">
        <v>3</v>
      </c>
      <c r="B6" s="3" t="s">
        <v>8</v>
      </c>
      <c r="C6" s="3" t="n">
        <v>15.28</v>
      </c>
      <c r="D6" s="1"/>
      <c r="E6" s="2" t="n">
        <v>3</v>
      </c>
      <c r="F6" s="3" t="s">
        <v>8</v>
      </c>
      <c r="G6" s="0" t="n">
        <v>15.03</v>
      </c>
    </row>
    <row r="7" customFormat="false" ht="14.35" hidden="false" customHeight="false" outlineLevel="0" collapsed="false">
      <c r="A7" s="1" t="n">
        <v>4</v>
      </c>
      <c r="B7" s="3" t="s">
        <v>9</v>
      </c>
      <c r="C7" s="3" t="n">
        <v>14.81</v>
      </c>
      <c r="D7" s="1"/>
      <c r="E7" s="2" t="n">
        <v>4</v>
      </c>
      <c r="F7" s="3" t="s">
        <v>9</v>
      </c>
      <c r="G7" s="0" t="n">
        <v>14.6</v>
      </c>
    </row>
    <row r="8" customFormat="false" ht="14.35" hidden="false" customHeight="false" outlineLevel="0" collapsed="false">
      <c r="A8" s="1" t="n">
        <v>5</v>
      </c>
      <c r="B8" s="3" t="s">
        <v>10</v>
      </c>
      <c r="C8" s="3" t="n">
        <v>14.75</v>
      </c>
      <c r="D8" s="1"/>
      <c r="E8" s="2" t="n">
        <v>5</v>
      </c>
      <c r="F8" s="3" t="s">
        <v>10</v>
      </c>
      <c r="G8" s="0" t="n">
        <v>15</v>
      </c>
      <c r="R8" s="0" t="s">
        <v>11</v>
      </c>
    </row>
    <row r="9" customFormat="false" ht="14.35" hidden="false" customHeight="false" outlineLevel="0" collapsed="false">
      <c r="A9" s="1" t="n">
        <v>6</v>
      </c>
      <c r="B9" s="3" t="s">
        <v>12</v>
      </c>
      <c r="C9" s="3" t="n">
        <v>15</v>
      </c>
      <c r="D9" s="1"/>
      <c r="E9" s="2" t="n">
        <v>6</v>
      </c>
      <c r="F9" s="3" t="s">
        <v>12</v>
      </c>
      <c r="G9" s="0" t="n">
        <v>14.88</v>
      </c>
    </row>
    <row r="10" customFormat="false" ht="14.35" hidden="false" customHeight="false" outlineLevel="0" collapsed="false">
      <c r="A10" s="1" t="n">
        <v>7</v>
      </c>
      <c r="B10" s="3" t="s">
        <v>13</v>
      </c>
      <c r="C10" s="3" t="n">
        <v>14.94</v>
      </c>
      <c r="D10" s="1"/>
      <c r="E10" s="2" t="n">
        <v>7</v>
      </c>
      <c r="F10" s="3" t="s">
        <v>13</v>
      </c>
      <c r="G10" s="0" t="n">
        <v>15.09</v>
      </c>
    </row>
    <row r="11" customFormat="false" ht="14.35" hidden="false" customHeight="false" outlineLevel="0" collapsed="false">
      <c r="A11" s="1" t="n">
        <v>8</v>
      </c>
      <c r="B11" s="3" t="s">
        <v>14</v>
      </c>
      <c r="C11" s="3" t="n">
        <v>14.83</v>
      </c>
      <c r="D11" s="1"/>
      <c r="E11" s="2" t="n">
        <v>8</v>
      </c>
      <c r="F11" s="3" t="s">
        <v>14</v>
      </c>
      <c r="G11" s="0" t="n">
        <v>15.58</v>
      </c>
    </row>
    <row r="12" customFormat="false" ht="14.35" hidden="false" customHeight="false" outlineLevel="0" collapsed="false">
      <c r="A12" s="1" t="n">
        <v>9</v>
      </c>
      <c r="B12" s="3" t="s">
        <v>15</v>
      </c>
      <c r="C12" s="3" t="n">
        <v>14.87</v>
      </c>
      <c r="D12" s="1"/>
      <c r="E12" s="2" t="n">
        <v>9</v>
      </c>
      <c r="F12" s="3" t="s">
        <v>15</v>
      </c>
      <c r="G12" s="0" t="n">
        <v>13.99</v>
      </c>
      <c r="I12" s="3"/>
      <c r="P12" s="1"/>
    </row>
    <row r="13" customFormat="false" ht="14.35" hidden="false" customHeight="false" outlineLevel="0" collapsed="false">
      <c r="A13" s="1" t="n">
        <v>10</v>
      </c>
      <c r="B13" s="3" t="s">
        <v>16</v>
      </c>
      <c r="C13" s="3" t="n">
        <v>14.93</v>
      </c>
      <c r="D13" s="1"/>
      <c r="E13" s="2" t="n">
        <v>10</v>
      </c>
      <c r="F13" s="3" t="s">
        <v>16</v>
      </c>
      <c r="G13" s="0" t="n">
        <v>15.01</v>
      </c>
      <c r="I13" s="3"/>
      <c r="P13" s="1"/>
    </row>
    <row r="14" customFormat="false" ht="14.35" hidden="false" customHeight="false" outlineLevel="0" collapsed="false">
      <c r="A14" s="1" t="n">
        <v>11</v>
      </c>
      <c r="B14" s="3" t="s">
        <v>17</v>
      </c>
      <c r="C14" s="3" t="n">
        <v>14.59</v>
      </c>
      <c r="D14" s="1"/>
      <c r="E14" s="2" t="n">
        <v>11</v>
      </c>
      <c r="F14" s="3" t="s">
        <v>17</v>
      </c>
      <c r="G14" s="0" t="n">
        <v>14.88</v>
      </c>
      <c r="I14" s="3"/>
      <c r="P14" s="1"/>
    </row>
    <row r="15" customFormat="false" ht="14.35" hidden="false" customHeight="false" outlineLevel="0" collapsed="false">
      <c r="A15" s="1" t="n">
        <v>12</v>
      </c>
      <c r="B15" s="3" t="s">
        <v>18</v>
      </c>
      <c r="C15" s="3" t="n">
        <v>15.06</v>
      </c>
      <c r="D15" s="1"/>
      <c r="E15" s="2" t="n">
        <v>12</v>
      </c>
      <c r="F15" s="3" t="s">
        <v>18</v>
      </c>
      <c r="G15" s="0" t="n">
        <v>14.75</v>
      </c>
      <c r="I15" s="3"/>
      <c r="P15" s="1"/>
    </row>
    <row r="16" customFormat="false" ht="14.35" hidden="false" customHeight="false" outlineLevel="0" collapsed="false">
      <c r="A16" s="1" t="n">
        <v>13</v>
      </c>
      <c r="B16" s="3" t="s">
        <v>19</v>
      </c>
      <c r="C16" s="3" t="n">
        <v>14.09</v>
      </c>
      <c r="D16" s="1"/>
      <c r="E16" s="2" t="n">
        <v>13</v>
      </c>
      <c r="F16" s="3" t="s">
        <v>19</v>
      </c>
      <c r="G16" s="0" t="n">
        <v>14.98</v>
      </c>
      <c r="I16" s="3"/>
      <c r="P16" s="1"/>
    </row>
    <row r="17" customFormat="false" ht="14.35" hidden="false" customHeight="false" outlineLevel="0" collapsed="false">
      <c r="A17" s="1" t="n">
        <v>14</v>
      </c>
      <c r="B17" s="3" t="s">
        <v>20</v>
      </c>
      <c r="C17" s="3" t="n">
        <v>14.81</v>
      </c>
      <c r="D17" s="1"/>
      <c r="E17" s="2" t="n">
        <v>14</v>
      </c>
      <c r="F17" s="3" t="s">
        <v>20</v>
      </c>
      <c r="G17" s="0" t="n">
        <v>14.88</v>
      </c>
      <c r="I17" s="3"/>
      <c r="P17" s="1"/>
    </row>
    <row r="18" customFormat="false" ht="14.35" hidden="false" customHeight="false" outlineLevel="0" collapsed="false">
      <c r="A18" s="1" t="n">
        <v>15</v>
      </c>
      <c r="B18" s="3" t="s">
        <v>21</v>
      </c>
      <c r="C18" s="3" t="n">
        <v>15.42</v>
      </c>
      <c r="D18" s="1"/>
      <c r="E18" s="2" t="n">
        <v>15</v>
      </c>
      <c r="F18" s="3" t="s">
        <v>21</v>
      </c>
      <c r="G18" s="0" t="n">
        <v>14.75</v>
      </c>
      <c r="I18" s="3"/>
      <c r="P18" s="1"/>
    </row>
    <row r="19" customFormat="false" ht="14.35" hidden="false" customHeight="false" outlineLevel="0" collapsed="false">
      <c r="A19" s="1" t="n">
        <v>16</v>
      </c>
      <c r="B19" s="3" t="s">
        <v>22</v>
      </c>
      <c r="C19" s="3" t="n">
        <v>14.35</v>
      </c>
      <c r="D19" s="1"/>
      <c r="E19" s="2" t="n">
        <v>16</v>
      </c>
      <c r="F19" s="3" t="s">
        <v>22</v>
      </c>
      <c r="G19" s="0" t="n">
        <v>14.98</v>
      </c>
      <c r="I19" s="3"/>
      <c r="P19" s="1"/>
    </row>
    <row r="20" customFormat="false" ht="14.35" hidden="false" customHeight="false" outlineLevel="0" collapsed="false">
      <c r="A20" s="1" t="n">
        <v>17</v>
      </c>
      <c r="B20" s="3" t="s">
        <v>23</v>
      </c>
      <c r="C20" s="3" t="n">
        <v>14.74</v>
      </c>
      <c r="D20" s="1"/>
      <c r="E20" s="2" t="n">
        <v>17</v>
      </c>
      <c r="F20" s="3" t="s">
        <v>23</v>
      </c>
      <c r="G20" s="0" t="n">
        <v>14.79</v>
      </c>
      <c r="I20" s="3"/>
      <c r="P20" s="1"/>
    </row>
    <row r="21" customFormat="false" ht="14.35" hidden="false" customHeight="false" outlineLevel="0" collapsed="false">
      <c r="A21" s="1" t="n">
        <v>18</v>
      </c>
      <c r="B21" s="3" t="s">
        <v>24</v>
      </c>
      <c r="C21" s="3" t="n">
        <v>15.08</v>
      </c>
      <c r="D21" s="1"/>
      <c r="E21" s="2" t="n">
        <v>18</v>
      </c>
      <c r="F21" s="3" t="s">
        <v>24</v>
      </c>
      <c r="G21" s="0" t="n">
        <v>15.48</v>
      </c>
      <c r="I21" s="3"/>
      <c r="P21" s="1"/>
    </row>
    <row r="22" customFormat="false" ht="14.35" hidden="false" customHeight="false" outlineLevel="0" collapsed="false">
      <c r="A22" s="1" t="n">
        <v>19</v>
      </c>
      <c r="B22" s="3" t="s">
        <v>25</v>
      </c>
      <c r="C22" s="3" t="n">
        <v>14.92</v>
      </c>
      <c r="D22" s="1"/>
      <c r="E22" s="2" t="n">
        <v>19</v>
      </c>
      <c r="F22" s="3" t="s">
        <v>25</v>
      </c>
      <c r="G22" s="0" t="n">
        <v>14.22</v>
      </c>
      <c r="I22" s="3"/>
      <c r="P22" s="1"/>
    </row>
    <row r="23" customFormat="false" ht="14.35" hidden="false" customHeight="false" outlineLevel="0" collapsed="false">
      <c r="A23" s="1" t="n">
        <v>20</v>
      </c>
      <c r="B23" s="3" t="s">
        <v>26</v>
      </c>
      <c r="C23" s="3" t="n">
        <v>14.65</v>
      </c>
      <c r="D23" s="1"/>
      <c r="E23" s="2" t="n">
        <v>20</v>
      </c>
      <c r="F23" s="3" t="s">
        <v>26</v>
      </c>
      <c r="G23" s="0" t="n">
        <v>14.94</v>
      </c>
      <c r="I23" s="3"/>
      <c r="P23" s="1"/>
    </row>
    <row r="24" customFormat="false" ht="14.35" hidden="false" customHeight="false" outlineLevel="0" collapsed="false">
      <c r="A24" s="1" t="n">
        <v>21</v>
      </c>
      <c r="B24" s="3" t="s">
        <v>27</v>
      </c>
      <c r="C24" s="3" t="n">
        <v>15.09</v>
      </c>
      <c r="D24" s="1"/>
      <c r="E24" s="2" t="n">
        <v>21</v>
      </c>
      <c r="F24" s="3" t="s">
        <v>27</v>
      </c>
      <c r="G24" s="0" t="n">
        <v>14.92</v>
      </c>
      <c r="I24" s="3"/>
      <c r="P24" s="1"/>
    </row>
    <row r="25" customFormat="false" ht="14.35" hidden="false" customHeight="false" outlineLevel="0" collapsed="false">
      <c r="A25" s="1" t="n">
        <v>22</v>
      </c>
      <c r="B25" s="3" t="s">
        <v>28</v>
      </c>
      <c r="C25" s="3" t="n">
        <v>14.95</v>
      </c>
      <c r="D25" s="1"/>
      <c r="E25" s="2" t="n">
        <v>22</v>
      </c>
      <c r="F25" s="3" t="s">
        <v>28</v>
      </c>
      <c r="G25" s="0" t="n">
        <v>14.92</v>
      </c>
      <c r="I25" s="3"/>
      <c r="P25" s="1"/>
    </row>
    <row r="26" customFormat="false" ht="14.35" hidden="false" customHeight="false" outlineLevel="0" collapsed="false">
      <c r="A26" s="1" t="n">
        <v>23</v>
      </c>
      <c r="B26" s="3" t="s">
        <v>29</v>
      </c>
      <c r="C26" s="3" t="n">
        <v>14.95</v>
      </c>
      <c r="D26" s="1"/>
      <c r="E26" s="2" t="n">
        <v>23</v>
      </c>
      <c r="F26" s="3" t="s">
        <v>29</v>
      </c>
      <c r="G26" s="0" t="n">
        <v>14.77</v>
      </c>
      <c r="I26" s="3"/>
      <c r="P26" s="1"/>
    </row>
    <row r="27" customFormat="false" ht="14.35" hidden="false" customHeight="false" outlineLevel="0" collapsed="false">
      <c r="A27" s="1" t="n">
        <v>24</v>
      </c>
      <c r="B27" s="3" t="s">
        <v>30</v>
      </c>
      <c r="C27" s="3" t="n">
        <v>14.69</v>
      </c>
      <c r="D27" s="1"/>
      <c r="E27" s="2" t="n">
        <v>24</v>
      </c>
      <c r="F27" s="3" t="s">
        <v>30</v>
      </c>
      <c r="G27" s="0" t="n">
        <v>14.89</v>
      </c>
      <c r="I27" s="3"/>
      <c r="P27" s="1"/>
    </row>
    <row r="28" customFormat="false" ht="14.35" hidden="false" customHeight="false" outlineLevel="0" collapsed="false">
      <c r="A28" s="1" t="n">
        <v>25</v>
      </c>
      <c r="B28" s="3" t="s">
        <v>31</v>
      </c>
      <c r="C28" s="3" t="n">
        <v>15.09</v>
      </c>
      <c r="D28" s="1"/>
      <c r="E28" s="2" t="n">
        <v>25</v>
      </c>
      <c r="F28" s="3" t="s">
        <v>31</v>
      </c>
      <c r="G28" s="0" t="n">
        <v>14.83</v>
      </c>
      <c r="I28" s="3"/>
      <c r="P28" s="1"/>
    </row>
    <row r="29" customFormat="false" ht="14.35" hidden="false" customHeight="false" outlineLevel="0" collapsed="false">
      <c r="A29" s="1" t="n">
        <v>26</v>
      </c>
      <c r="B29" s="3" t="s">
        <v>32</v>
      </c>
      <c r="C29" s="3" t="n">
        <v>14.73</v>
      </c>
      <c r="D29" s="1"/>
      <c r="E29" s="2" t="n">
        <v>26</v>
      </c>
      <c r="F29" s="3" t="s">
        <v>32</v>
      </c>
      <c r="G29" s="0" t="n">
        <v>11.78</v>
      </c>
      <c r="I29" s="3"/>
      <c r="P29" s="1"/>
    </row>
    <row r="30" customFormat="false" ht="14.35" hidden="false" customHeight="false" outlineLevel="0" collapsed="false">
      <c r="A30" s="1" t="n">
        <v>27</v>
      </c>
      <c r="B30" s="3" t="s">
        <v>33</v>
      </c>
      <c r="C30" s="3" t="n">
        <v>15.05</v>
      </c>
      <c r="D30" s="1"/>
      <c r="E30" s="2" t="n">
        <v>27</v>
      </c>
      <c r="F30" s="3" t="s">
        <v>33</v>
      </c>
      <c r="G30" s="0" t="n">
        <v>18.03</v>
      </c>
      <c r="I30" s="3"/>
      <c r="P30" s="1"/>
    </row>
    <row r="31" customFormat="false" ht="14.35" hidden="false" customHeight="false" outlineLevel="0" collapsed="false">
      <c r="A31" s="1" t="n">
        <v>28</v>
      </c>
      <c r="B31" s="3" t="s">
        <v>34</v>
      </c>
      <c r="C31" s="3" t="n">
        <v>14.81</v>
      </c>
      <c r="D31" s="1"/>
      <c r="E31" s="2" t="n">
        <v>28</v>
      </c>
      <c r="F31" s="3" t="s">
        <v>34</v>
      </c>
      <c r="G31" s="0" t="n">
        <v>14.91</v>
      </c>
      <c r="I31" s="3"/>
      <c r="P31" s="1"/>
    </row>
    <row r="32" customFormat="false" ht="14.35" hidden="false" customHeight="false" outlineLevel="0" collapsed="false">
      <c r="A32" s="1" t="n">
        <v>29</v>
      </c>
      <c r="B32" s="3" t="s">
        <v>35</v>
      </c>
      <c r="C32" s="3" t="n">
        <v>14.89</v>
      </c>
      <c r="D32" s="1"/>
      <c r="E32" s="2" t="n">
        <v>29</v>
      </c>
      <c r="F32" s="3" t="s">
        <v>35</v>
      </c>
      <c r="G32" s="3" t="n">
        <v>14.96</v>
      </c>
      <c r="I32" s="3"/>
      <c r="P32" s="1"/>
    </row>
    <row r="33" customFormat="false" ht="14.35" hidden="false" customHeight="false" outlineLevel="0" collapsed="false">
      <c r="A33" s="1" t="n">
        <v>30</v>
      </c>
      <c r="B33" s="3" t="s">
        <v>36</v>
      </c>
      <c r="C33" s="3" t="n">
        <v>14.88</v>
      </c>
      <c r="D33" s="1"/>
      <c r="E33" s="2" t="n">
        <v>30</v>
      </c>
      <c r="F33" s="3" t="s">
        <v>36</v>
      </c>
      <c r="G33" s="3" t="n">
        <v>15.11</v>
      </c>
      <c r="I33" s="3"/>
      <c r="P33" s="1"/>
    </row>
    <row r="34" customFormat="false" ht="14.35" hidden="false" customHeight="false" outlineLevel="0" collapsed="false">
      <c r="P34" s="1"/>
    </row>
    <row r="35" customFormat="false" ht="14.35" hidden="false" customHeight="false" outlineLevel="0" collapsed="false">
      <c r="B35" s="4"/>
      <c r="C35" s="4" t="s">
        <v>37</v>
      </c>
      <c r="D35" s="0" t="s">
        <v>38</v>
      </c>
      <c r="G35" s="4"/>
      <c r="H35" s="4" t="s">
        <v>37</v>
      </c>
      <c r="I35" s="0" t="s">
        <v>38</v>
      </c>
      <c r="P35" s="1"/>
    </row>
    <row r="36" customFormat="false" ht="16.35" hidden="false" customHeight="false" outlineLevel="0" collapsed="false">
      <c r="A36" s="0" t="s">
        <v>39</v>
      </c>
      <c r="B36" s="5" t="n">
        <f aca="false">SUM(C4:C33)/150</f>
        <v>2.97046666666667</v>
      </c>
      <c r="C36" s="3" t="n">
        <f aca="false">D4/150</f>
        <v>0.00266666666666667</v>
      </c>
      <c r="D36" s="0" t="n">
        <f aca="false">C36/B36</f>
        <v>0.000897726507619454</v>
      </c>
      <c r="F36" s="0" t="s">
        <v>40</v>
      </c>
      <c r="G36" s="5" t="n">
        <f aca="false">SUM(G4:G33)/150</f>
        <v>2.9772</v>
      </c>
      <c r="H36" s="3" t="n">
        <f aca="false">H4/150</f>
        <v>0.00266666666666667</v>
      </c>
      <c r="I36" s="0" t="n">
        <f aca="false">H36/G36</f>
        <v>0.000895696179855794</v>
      </c>
      <c r="P36" s="1"/>
    </row>
    <row r="37" customFormat="false" ht="14.35" hidden="false" customHeight="false" outlineLevel="0" collapsed="false">
      <c r="A37" s="0" t="s">
        <v>41</v>
      </c>
      <c r="B37" s="5" t="n">
        <f aca="false">AVERAGE(B36,G36)</f>
        <v>2.97383333333334</v>
      </c>
      <c r="C37" s="5" t="n">
        <f aca="false">B37-B36</f>
        <v>0.00336666666666519</v>
      </c>
      <c r="D37" s="0" t="n">
        <f aca="false">C37/B37</f>
        <v>0.00113209662052296</v>
      </c>
      <c r="P37" s="1"/>
    </row>
    <row r="38" customFormat="false" ht="14.35" hidden="false" customHeight="false" outlineLevel="0" collapsed="false">
      <c r="A38" s="0" t="s">
        <v>42</v>
      </c>
      <c r="B38" s="0" t="n">
        <f aca="false">212.5/100</f>
        <v>2.125</v>
      </c>
      <c r="C38" s="0" t="n">
        <f aca="false">0.05/100</f>
        <v>0.0005</v>
      </c>
      <c r="D38" s="0" t="n">
        <f aca="false">C38/B38</f>
        <v>0.000235294117647059</v>
      </c>
      <c r="P38" s="1"/>
    </row>
    <row r="39" customFormat="false" ht="14.35" hidden="false" customHeight="false" outlineLevel="0" collapsed="false">
      <c r="A39" s="0" t="s">
        <v>43</v>
      </c>
      <c r="B39" s="0" t="n">
        <f aca="false">0.9/100</f>
        <v>0.009</v>
      </c>
      <c r="C39" s="0" t="n">
        <f aca="false">0.05/100</f>
        <v>0.0005</v>
      </c>
      <c r="D39" s="0" t="n">
        <f aca="false">C39/B39</f>
        <v>0.0555555555555556</v>
      </c>
    </row>
    <row r="40" customFormat="false" ht="14.35" hidden="false" customHeight="false" outlineLevel="0" collapsed="false">
      <c r="A40" s="0" t="s">
        <v>44</v>
      </c>
      <c r="B40" s="0" t="n">
        <f aca="false">1.4/100</f>
        <v>0.014</v>
      </c>
      <c r="C40" s="0" t="n">
        <f aca="false">0.05/100</f>
        <v>0.0005</v>
      </c>
      <c r="D40" s="0" t="n">
        <f aca="false">C40/B40</f>
        <v>0.0357142857142857</v>
      </c>
    </row>
    <row r="41" customFormat="false" ht="14.35" hidden="false" customHeight="false" outlineLevel="0" collapsed="false">
      <c r="A41" s="0" t="s">
        <v>45</v>
      </c>
      <c r="B41" s="0" t="n">
        <f aca="false">1.65/100</f>
        <v>0.0165</v>
      </c>
      <c r="C41" s="0" t="n">
        <f aca="false">0.05/100</f>
        <v>0.0005</v>
      </c>
      <c r="D41" s="0" t="n">
        <f aca="false">C41/B41</f>
        <v>0.0303030303030303</v>
      </c>
    </row>
    <row r="42" customFormat="false" ht="14.35" hidden="false" customHeight="false" outlineLevel="0" collapsed="false">
      <c r="A42" s="0" t="s">
        <v>46</v>
      </c>
      <c r="B42" s="0" t="n">
        <f aca="false">1.5/1000/2</f>
        <v>0.00075</v>
      </c>
      <c r="C42" s="0" t="n">
        <f aca="false">1/100000</f>
        <v>1E-005</v>
      </c>
      <c r="D42" s="0" t="n">
        <f aca="false">C42/B42</f>
        <v>0.0133333333333333</v>
      </c>
    </row>
    <row r="43" customFormat="false" ht="14.35" hidden="false" customHeight="false" outlineLevel="0" collapsed="false">
      <c r="A43" s="0" t="s">
        <v>47</v>
      </c>
      <c r="B43" s="0" t="n">
        <f aca="false">5.35/1000</f>
        <v>0.00535</v>
      </c>
      <c r="C43" s="0" t="n">
        <f aca="false">0.01/1000</f>
        <v>1E-005</v>
      </c>
      <c r="D43" s="0" t="n">
        <f aca="false">C43/B43</f>
        <v>0.00186915887850467</v>
      </c>
    </row>
    <row r="44" customFormat="false" ht="14.35" hidden="false" customHeight="false" outlineLevel="0" collapsed="false">
      <c r="A44" s="0" t="s">
        <v>48</v>
      </c>
      <c r="B44" s="0" t="n">
        <f aca="false">4.8/100</f>
        <v>0.048</v>
      </c>
      <c r="C44" s="0" t="n">
        <f aca="false">0.01/100</f>
        <v>0.0001</v>
      </c>
      <c r="D44" s="0" t="n">
        <f aca="false">C44/B44</f>
        <v>0.00208333333333333</v>
      </c>
      <c r="G44" s="1"/>
    </row>
    <row r="45" customFormat="false" ht="14.35" hidden="false" customHeight="false" outlineLevel="0" collapsed="false">
      <c r="A45" s="0" t="s">
        <v>49</v>
      </c>
      <c r="B45" s="0" t="n">
        <f aca="false">(B44*B44/3+B43*B43)/(2*B43)</f>
        <v>0.0744507009345795</v>
      </c>
      <c r="C45" s="0" t="n">
        <f aca="false">D45*B45</f>
        <v>0.000743637258166652</v>
      </c>
      <c r="D45" s="0" t="n">
        <f aca="false">D43*2+D44*3</f>
        <v>0.00998831775700935</v>
      </c>
      <c r="G45" s="1"/>
    </row>
    <row r="46" customFormat="false" ht="14.35" hidden="false" customHeight="false" outlineLevel="0" collapsed="false">
      <c r="A46" s="0" t="s">
        <v>50</v>
      </c>
      <c r="B46" s="0" t="n">
        <f aca="false">4*PI()*B45*B45*B45/3</f>
        <v>0.00172860188377258</v>
      </c>
    </row>
    <row r="47" customFormat="false" ht="14.35" hidden="false" customHeight="false" outlineLevel="0" collapsed="false">
      <c r="A47" s="0" t="s">
        <v>51</v>
      </c>
      <c r="B47" s="0" t="n">
        <f aca="false">0.1-B39</f>
        <v>0.091</v>
      </c>
      <c r="C47" s="3" t="n">
        <f aca="false">C40*2</f>
        <v>0.001</v>
      </c>
      <c r="D47" s="3" t="n">
        <f aca="false">C47/B47</f>
        <v>0.010989010989011</v>
      </c>
    </row>
    <row r="48" customFormat="false" ht="14.35" hidden="false" customHeight="false" outlineLevel="0" collapsed="false">
      <c r="A48" s="0" t="s">
        <v>52</v>
      </c>
      <c r="B48" s="0" t="n">
        <f aca="false">0.1-B41</f>
        <v>0.0835</v>
      </c>
      <c r="C48" s="3" t="n">
        <f aca="false">C41*2</f>
        <v>0.001</v>
      </c>
      <c r="D48" s="3" t="n">
        <f aca="false">C48/B48</f>
        <v>0.0119760479041916</v>
      </c>
    </row>
    <row r="49" customFormat="false" ht="14.35" hidden="false" customHeight="false" outlineLevel="0" collapsed="false">
      <c r="A49" s="0" t="s">
        <v>53</v>
      </c>
      <c r="B49" s="0" t="n">
        <f aca="false">LN(B47/B48)/(B37*150)</f>
        <v>0.000192821553909186</v>
      </c>
      <c r="C49" s="0" t="n">
        <f aca="false">D49*B49</f>
        <v>4.64645097094787E-006</v>
      </c>
      <c r="D49" s="0" t="n">
        <f aca="false">D37+(D47+D48)</f>
        <v>0.0240971555137256</v>
      </c>
    </row>
    <row r="50" customFormat="false" ht="14.35" hidden="false" customHeight="false" outlineLevel="0" collapsed="false">
      <c r="A50" s="0" t="s">
        <v>54</v>
      </c>
      <c r="B50" s="0" t="n">
        <f aca="false">B47*EXP(-B49*B37)</f>
        <v>0.0909478338140144</v>
      </c>
      <c r="C50" s="0" t="n">
        <f aca="false">D50*B50</f>
        <v>0.00329397257556645</v>
      </c>
      <c r="D50" s="0" t="n">
        <f aca="false">D49+D37+D47</f>
        <v>0.0362182631232595</v>
      </c>
    </row>
    <row r="51" customFormat="false" ht="14.35" hidden="false" customHeight="false" outlineLevel="0" collapsed="false">
      <c r="A51" s="0" t="s">
        <v>55</v>
      </c>
      <c r="B51" s="0" t="n">
        <f aca="false">LN(B47/B50)</f>
        <v>0.000573419164400167</v>
      </c>
      <c r="C51" s="0" t="n">
        <f aca="false">D51*B51</f>
        <v>2.70695556750678E-005</v>
      </c>
      <c r="D51" s="3" t="n">
        <f aca="false">D47+D50</f>
        <v>0.0472072741122705</v>
      </c>
    </row>
    <row r="52" customFormat="false" ht="14.35" hidden="false" customHeight="false" outlineLevel="0" collapsed="false">
      <c r="A52" s="0" t="s">
        <v>56</v>
      </c>
      <c r="B52" s="0" t="n">
        <f aca="false">ASIN(B47/B38)</f>
        <v>0.0428366289130504</v>
      </c>
    </row>
    <row r="53" customFormat="false" ht="13.8" hidden="false" customHeight="false" outlineLevel="0" collapsed="false">
      <c r="A53" s="6" t="s">
        <v>57</v>
      </c>
      <c r="B53" s="0" t="n">
        <f aca="false">PI()*B42*B42*B38*B55</f>
        <v>0.0295533057040157</v>
      </c>
    </row>
    <row r="54" customFormat="false" ht="14.35" hidden="false" customHeight="false" outlineLevel="0" collapsed="false">
      <c r="A54" s="0" t="s">
        <v>58</v>
      </c>
      <c r="B54" s="0" t="n">
        <f aca="false">B46*B55</f>
        <v>13.6040968252902</v>
      </c>
      <c r="C54" s="3"/>
    </row>
    <row r="55" customFormat="false" ht="13.8" hidden="false" customHeight="false" outlineLevel="0" collapsed="false">
      <c r="A55" s="0" t="s">
        <v>59</v>
      </c>
      <c r="B55" s="7" t="n">
        <v>7870</v>
      </c>
    </row>
    <row r="56" customFormat="false" ht="14.35" hidden="false" customHeight="false" outlineLevel="0" collapsed="false">
      <c r="A56" s="0" t="s">
        <v>60</v>
      </c>
      <c r="B56" s="0" t="n">
        <v>1.2</v>
      </c>
    </row>
    <row r="58" customFormat="false" ht="14.35" hidden="false" customHeight="false" outlineLevel="0" collapsed="false">
      <c r="A58" s="0" t="s">
        <v>61</v>
      </c>
      <c r="B58" s="0" t="n">
        <f aca="false">B38*POWER(2*PI()/B37,2)*(1+1/2*SIN(B52/2)*SIN(B52/2)+2/5*POWER(B45/B38,2)-1/6*B53/B54+1.6*B56/B55+POWER(B51/PI()/2,2))</f>
        <v>9.49176316673688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2021-12-28T21:08:59Z</dcterms:created>
  <dc:creator>Jure Kozamernik</dc:creator>
  <dc:description/>
  <dc:language>en-US</dc:language>
  <cp:lastModifiedBy/>
  <dcterms:modified xsi:type="dcterms:W3CDTF">2022-01-08T01:43:14Z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