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e\Desktop\Fizikalni praktikum 2\68 - Fotoefekt\"/>
    </mc:Choice>
  </mc:AlternateContent>
  <xr:revisionPtr revIDLastSave="0" documentId="13_ncr:1_{8C965A71-0BBC-4C94-8935-A67A1160D24B}" xr6:coauthVersionLast="47" xr6:coauthVersionMax="47" xr10:uidLastSave="{00000000-0000-0000-0000-000000000000}"/>
  <bookViews>
    <workbookView xWindow="-120" yWindow="-120" windowWidth="29040" windowHeight="16440" xr2:uid="{EAB0A5AB-FECB-4402-B869-1E1F8DBB8B63}"/>
  </bookViews>
  <sheets>
    <sheet name="Vaja 68 - fotoefek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2" i="1" l="1"/>
  <c r="AA15" i="1"/>
  <c r="AA16" i="1"/>
  <c r="AA17" i="1"/>
  <c r="AA18" i="1"/>
  <c r="AA14" i="1"/>
  <c r="V15" i="1"/>
  <c r="V16" i="1"/>
  <c r="V17" i="1"/>
  <c r="V18" i="1"/>
  <c r="V14" i="1"/>
  <c r="T15" i="1"/>
  <c r="T16" i="1"/>
  <c r="T17" i="1"/>
  <c r="T18" i="1"/>
  <c r="T14" i="1"/>
  <c r="U9" i="1"/>
  <c r="F86" i="1"/>
  <c r="F85" i="1"/>
  <c r="F77" i="1"/>
  <c r="F84" i="1"/>
  <c r="F83" i="1"/>
  <c r="F82" i="1"/>
  <c r="F81" i="1"/>
  <c r="F80" i="1"/>
  <c r="F79" i="1"/>
  <c r="F78" i="1"/>
  <c r="F62" i="1"/>
  <c r="F63" i="1"/>
  <c r="F64" i="1"/>
  <c r="F65" i="1"/>
  <c r="F66" i="1"/>
  <c r="F67" i="1"/>
  <c r="F68" i="1"/>
  <c r="F69" i="1"/>
  <c r="F70" i="1"/>
  <c r="F71" i="1"/>
  <c r="F61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42" i="1"/>
  <c r="U15" i="1"/>
  <c r="U16" i="1"/>
  <c r="U17" i="1"/>
  <c r="U14" i="1"/>
  <c r="S6" i="1"/>
  <c r="S7" i="1"/>
  <c r="S8" i="1"/>
  <c r="S9" i="1"/>
  <c r="U18" i="1"/>
  <c r="U8" i="1"/>
  <c r="U7" i="1"/>
  <c r="U6" i="1"/>
  <c r="U5" i="1"/>
  <c r="F26" i="1"/>
  <c r="F27" i="1"/>
  <c r="F28" i="1"/>
  <c r="F29" i="1"/>
  <c r="F30" i="1"/>
  <c r="F31" i="1"/>
  <c r="F32" i="1"/>
  <c r="F33" i="1"/>
  <c r="F34" i="1"/>
  <c r="F35" i="1"/>
  <c r="F7" i="1"/>
  <c r="F8" i="1"/>
  <c r="F9" i="1"/>
  <c r="F10" i="1"/>
  <c r="F11" i="1"/>
  <c r="F12" i="1"/>
  <c r="F13" i="1"/>
  <c r="F14" i="1"/>
  <c r="F15" i="1"/>
  <c r="F6" i="1"/>
  <c r="F25" i="1"/>
  <c r="Z22" i="1" l="1"/>
</calcChain>
</file>

<file path=xl/sharedStrings.xml><?xml version="1.0" encoding="utf-8"?>
<sst xmlns="http://schemas.openxmlformats.org/spreadsheetml/2006/main" count="53" uniqueCount="18">
  <si>
    <t>valovna dolžina</t>
  </si>
  <si>
    <t>nm</t>
  </si>
  <si>
    <t>i</t>
  </si>
  <si>
    <t>U [V]</t>
  </si>
  <si>
    <t>I [10^-13 A]</t>
  </si>
  <si>
    <t>I [A]</t>
  </si>
  <si>
    <t>Napetosti za določitev Planckove konstante</t>
  </si>
  <si>
    <t>lambda</t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</si>
  <si>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 xml:space="preserve"> [V]</t>
    </r>
  </si>
  <si>
    <t>frekvenca</t>
  </si>
  <si>
    <r>
      <t>W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</si>
  <si>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t>napaka</t>
  </si>
  <si>
    <t>absolutna</t>
  </si>
  <si>
    <t>pm</t>
  </si>
  <si>
    <t xml:space="preserve">h   =  </t>
  </si>
  <si>
    <t>realni h</t>
  </si>
  <si>
    <t>0.25 *10^-15</t>
  </si>
  <si>
    <t>Meritve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</si>
</sst>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Navadno" xfId="0" builtinId="0"/>
  </cellStyles>
  <dxfs count="0"/>
  <tableStyles count="0" defaultTableStyle="TableStyleMedium2" defaultPivotStyle="PivotStyleLight16"/>
  <colors>
    <mruColors>
      <color rgb="FFB001FF"/>
      <color rgb="FFFA9500"/>
      <color rgb="FFF4FA00"/>
      <color rgb="FF46F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365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6.6806910403929193E-2"/>
          <c:y val="0.18319423097293119"/>
          <c:w val="0.821925999324289"/>
          <c:h val="0.58254645574237196"/>
        </c:manualLayout>
      </c:layout>
      <c:scatterChart>
        <c:scatterStyle val="lineMarker"/>
        <c:varyColors val="0"/>
        <c:ser>
          <c:idx val="0"/>
          <c:order val="0"/>
          <c:tx>
            <c:v>meritve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9730134140044"/>
                  <c:y val="-0.246924415207981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'Vaja 68 - fotoefekt'!$E$6:$E$15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-3.1E-2</c:v>
                </c:pt>
                <c:pt idx="2">
                  <c:v>-0.20200000000000001</c:v>
                </c:pt>
                <c:pt idx="3">
                  <c:v>-0.38400000000000001</c:v>
                </c:pt>
                <c:pt idx="4">
                  <c:v>-0.55400000000000005</c:v>
                </c:pt>
                <c:pt idx="5">
                  <c:v>-0.77800000000000002</c:v>
                </c:pt>
                <c:pt idx="6">
                  <c:v>-0.97899999999999998</c:v>
                </c:pt>
                <c:pt idx="7">
                  <c:v>-1.2210000000000001</c:v>
                </c:pt>
                <c:pt idx="8">
                  <c:v>-1.47</c:v>
                </c:pt>
                <c:pt idx="9">
                  <c:v>-1.746</c:v>
                </c:pt>
              </c:numCache>
            </c:numRef>
          </c:xVal>
          <c:yVal>
            <c:numRef>
              <c:f>'Vaja 68 - fotoefekt'!$F$6:$F$15</c:f>
              <c:numCache>
                <c:formatCode>General</c:formatCode>
                <c:ptCount val="10"/>
                <c:pt idx="0">
                  <c:v>7.6999999999999999E-12</c:v>
                </c:pt>
                <c:pt idx="1">
                  <c:v>7.5999999999999999E-12</c:v>
                </c:pt>
                <c:pt idx="2">
                  <c:v>6.5000000000000002E-12</c:v>
                </c:pt>
                <c:pt idx="3">
                  <c:v>5.5000000000000004E-12</c:v>
                </c:pt>
                <c:pt idx="4">
                  <c:v>4.5999999999999998E-12</c:v>
                </c:pt>
                <c:pt idx="5">
                  <c:v>3.5E-12</c:v>
                </c:pt>
                <c:pt idx="6">
                  <c:v>2.5000000000000003E-12</c:v>
                </c:pt>
                <c:pt idx="7">
                  <c:v>1.5000000000000001E-12</c:v>
                </c:pt>
                <c:pt idx="8">
                  <c:v>6.0000000000000007E-13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3-40E3-A929-B22AE5821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731152"/>
        <c:axId val="1825746960"/>
      </c:scatterChart>
      <c:valAx>
        <c:axId val="1825731152"/>
        <c:scaling>
          <c:orientation val="minMax"/>
          <c:max val="0"/>
          <c:min val="-1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U [V]</a:t>
                </a:r>
              </a:p>
            </c:rich>
          </c:tx>
          <c:layout>
            <c:manualLayout>
              <c:xMode val="edge"/>
              <c:yMode val="edge"/>
              <c:x val="0.44638522107813444"/>
              <c:y val="0.92775780285033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25746960"/>
        <c:crossesAt val="0"/>
        <c:crossBetween val="midCat"/>
        <c:majorUnit val="0.25"/>
      </c:valAx>
      <c:valAx>
        <c:axId val="18257469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I</a:t>
                </a:r>
                <a:r>
                  <a:rPr lang="sl-SI" baseline="0"/>
                  <a:t> [A]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25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04293449874624"/>
          <c:y val="0.881052641771919"/>
          <c:w val="0.27953463322277289"/>
          <c:h val="6.7555703315892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405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6.1578986127501754E-2"/>
          <c:y val="0.15370631720978345"/>
          <c:w val="0.83812951637022881"/>
          <c:h val="0.56748217120537503"/>
        </c:manualLayout>
      </c:layout>
      <c:scatterChart>
        <c:scatterStyle val="lineMarker"/>
        <c:varyColors val="0"/>
        <c:ser>
          <c:idx val="0"/>
          <c:order val="0"/>
          <c:tx>
            <c:v>meritve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63808929606074E-2"/>
                  <c:y val="-0.2221920566214128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'Vaja 68 - fotoefekt'!$E$25:$E$35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-0.06</c:v>
                </c:pt>
                <c:pt idx="2">
                  <c:v>-9.4E-2</c:v>
                </c:pt>
                <c:pt idx="3">
                  <c:v>-0.153</c:v>
                </c:pt>
                <c:pt idx="4">
                  <c:v>-0.22500000000000001</c:v>
                </c:pt>
                <c:pt idx="5">
                  <c:v>-0.30499999999999999</c:v>
                </c:pt>
                <c:pt idx="6">
                  <c:v>-0.47099999999999997</c:v>
                </c:pt>
                <c:pt idx="7">
                  <c:v>-0.63500000000000001</c:v>
                </c:pt>
                <c:pt idx="8">
                  <c:v>-0.81599999999999995</c:v>
                </c:pt>
                <c:pt idx="9">
                  <c:v>-1.0469999999999999</c:v>
                </c:pt>
                <c:pt idx="10">
                  <c:v>-1.3839999999999999</c:v>
                </c:pt>
              </c:numCache>
            </c:numRef>
          </c:xVal>
          <c:yVal>
            <c:numRef>
              <c:f>'Vaja 68 - fotoefekt'!$F$25:$F$35</c:f>
              <c:numCache>
                <c:formatCode>General</c:formatCode>
                <c:ptCount val="11"/>
                <c:pt idx="0">
                  <c:v>7.2E-12</c:v>
                </c:pt>
                <c:pt idx="1">
                  <c:v>7.5999999999999999E-12</c:v>
                </c:pt>
                <c:pt idx="2">
                  <c:v>6.5000000000000002E-12</c:v>
                </c:pt>
                <c:pt idx="3">
                  <c:v>6.0000000000000003E-12</c:v>
                </c:pt>
                <c:pt idx="4">
                  <c:v>5.5000000000000004E-12</c:v>
                </c:pt>
                <c:pt idx="5">
                  <c:v>5.0000000000000005E-12</c:v>
                </c:pt>
                <c:pt idx="6">
                  <c:v>3.9999999999999999E-12</c:v>
                </c:pt>
                <c:pt idx="7">
                  <c:v>3.0000000000000001E-12</c:v>
                </c:pt>
                <c:pt idx="8">
                  <c:v>2E-12</c:v>
                </c:pt>
                <c:pt idx="9">
                  <c:v>9.9999999999999998E-13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F-4A49-B717-1D90B7AA1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75952"/>
        <c:axId val="703678864"/>
      </c:scatterChart>
      <c:valAx>
        <c:axId val="703675952"/>
        <c:scaling>
          <c:orientation val="minMax"/>
          <c:max val="1.0000000000000002E-2"/>
          <c:min val="-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U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03678864"/>
        <c:crosses val="autoZero"/>
        <c:crossBetween val="midCat"/>
      </c:valAx>
      <c:valAx>
        <c:axId val="703678864"/>
        <c:scaling>
          <c:orientation val="minMax"/>
          <c:max val="9.0000000000000045E-1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I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036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567738407699038"/>
          <c:y val="0.88946704578594338"/>
          <c:w val="0.28056193770804849"/>
          <c:h val="6.9932926859113786E-2"/>
        </c:manualLayout>
      </c:layout>
      <c:overlay val="0"/>
      <c:spPr>
        <a:noFill/>
        <a:ln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436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7.2955463066521523E-2"/>
          <c:y val="0.17171296296296296"/>
          <c:w val="0.81807882666694243"/>
          <c:h val="0.58162766112569264"/>
        </c:manualLayout>
      </c:layout>
      <c:scatterChart>
        <c:scatterStyle val="lineMarker"/>
        <c:varyColors val="0"/>
        <c:ser>
          <c:idx val="0"/>
          <c:order val="0"/>
          <c:tx>
            <c:v>meritve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80786279209685"/>
                  <c:y val="-0.2005587051457434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'Vaja 68 - fotoefekt'!$E$42:$E$55</c:f>
              <c:numCache>
                <c:formatCode>General</c:formatCode>
                <c:ptCount val="14"/>
                <c:pt idx="0">
                  <c:v>5.0000000000000001E-3</c:v>
                </c:pt>
                <c:pt idx="1">
                  <c:v>-6.8000000000000005E-2</c:v>
                </c:pt>
                <c:pt idx="2">
                  <c:v>-0.12</c:v>
                </c:pt>
                <c:pt idx="3">
                  <c:v>-0.16400000000000001</c:v>
                </c:pt>
                <c:pt idx="4">
                  <c:v>-0.23</c:v>
                </c:pt>
                <c:pt idx="5">
                  <c:v>-0.27900000000000003</c:v>
                </c:pt>
                <c:pt idx="6">
                  <c:v>-0.374</c:v>
                </c:pt>
                <c:pt idx="7">
                  <c:v>-0.48599999999999999</c:v>
                </c:pt>
                <c:pt idx="8">
                  <c:v>-0.59799999999999998</c:v>
                </c:pt>
                <c:pt idx="9">
                  <c:v>-0.71199999999999997</c:v>
                </c:pt>
                <c:pt idx="10">
                  <c:v>-0.92700000000000005</c:v>
                </c:pt>
                <c:pt idx="11">
                  <c:v>-1.01</c:v>
                </c:pt>
                <c:pt idx="12">
                  <c:v>-1.1140000000000001</c:v>
                </c:pt>
                <c:pt idx="13">
                  <c:v>-1.246</c:v>
                </c:pt>
              </c:numCache>
            </c:numRef>
          </c:xVal>
          <c:yVal>
            <c:numRef>
              <c:f>'Vaja 68 - fotoefekt'!$F$42:$F$55</c:f>
              <c:numCache>
                <c:formatCode>General</c:formatCode>
                <c:ptCount val="14"/>
                <c:pt idx="0">
                  <c:v>9.8000000000000011E-12</c:v>
                </c:pt>
                <c:pt idx="1">
                  <c:v>8.9999999999999996E-12</c:v>
                </c:pt>
                <c:pt idx="2">
                  <c:v>8.4999999999999997E-12</c:v>
                </c:pt>
                <c:pt idx="3">
                  <c:v>8.0999999999999998E-12</c:v>
                </c:pt>
                <c:pt idx="4">
                  <c:v>7.5E-12</c:v>
                </c:pt>
                <c:pt idx="5">
                  <c:v>7.0000000000000001E-12</c:v>
                </c:pt>
                <c:pt idx="6">
                  <c:v>6.0000000000000003E-12</c:v>
                </c:pt>
                <c:pt idx="7">
                  <c:v>5.0000000000000005E-12</c:v>
                </c:pt>
                <c:pt idx="8">
                  <c:v>3.9999999999999999E-12</c:v>
                </c:pt>
                <c:pt idx="9">
                  <c:v>3.0000000000000001E-12</c:v>
                </c:pt>
                <c:pt idx="10">
                  <c:v>1.5000000000000001E-12</c:v>
                </c:pt>
                <c:pt idx="11">
                  <c:v>9.9999999999999998E-13</c:v>
                </c:pt>
                <c:pt idx="12">
                  <c:v>4.9999999999999999E-13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B-4899-8446-E9EBAB167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0272"/>
        <c:axId val="200369856"/>
      </c:scatterChart>
      <c:valAx>
        <c:axId val="200370272"/>
        <c:scaling>
          <c:orientation val="minMax"/>
          <c:max val="1.0000000000000002E-2"/>
          <c:min val="-1.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U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0369856"/>
        <c:crosses val="autoZero"/>
        <c:crossBetween val="midCat"/>
      </c:valAx>
      <c:valAx>
        <c:axId val="200369856"/>
        <c:scaling>
          <c:orientation val="minMax"/>
          <c:max val="1.1000000000000007E-1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I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037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951013888992411"/>
          <c:y val="0.87557815689705432"/>
          <c:w val="0.28055652615156579"/>
          <c:h val="7.0475770809218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546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6.6241898253428341E-2"/>
          <c:y val="0.17469925542630887"/>
          <c:w val="0.84598480118179187"/>
          <c:h val="0.62616325731333367"/>
        </c:manualLayout>
      </c:layout>
      <c:scatterChart>
        <c:scatterStyle val="lineMarker"/>
        <c:varyColors val="0"/>
        <c:ser>
          <c:idx val="0"/>
          <c:order val="0"/>
          <c:tx>
            <c:v>meritve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65835435048589"/>
                  <c:y val="-0.2268865426353369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'Vaja 68 - fotoefekt'!$E$61:$E$71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-4.2000000000000003E-2</c:v>
                </c:pt>
                <c:pt idx="2">
                  <c:v>-8.8999999999999996E-2</c:v>
                </c:pt>
                <c:pt idx="3">
                  <c:v>-0.14099999999999999</c:v>
                </c:pt>
                <c:pt idx="4">
                  <c:v>-0.19400000000000001</c:v>
                </c:pt>
                <c:pt idx="5">
                  <c:v>-0.253</c:v>
                </c:pt>
                <c:pt idx="6">
                  <c:v>-0.30199999999999999</c:v>
                </c:pt>
                <c:pt idx="7">
                  <c:v>-0.35799999999999998</c:v>
                </c:pt>
                <c:pt idx="8">
                  <c:v>-0.41399999999999998</c:v>
                </c:pt>
                <c:pt idx="9">
                  <c:v>-0.51800000000000002</c:v>
                </c:pt>
                <c:pt idx="10">
                  <c:v>-0.75800000000000001</c:v>
                </c:pt>
              </c:numCache>
            </c:numRef>
          </c:xVal>
          <c:yVal>
            <c:numRef>
              <c:f>'Vaja 68 - fotoefekt'!$F$61:$F$71</c:f>
              <c:numCache>
                <c:formatCode>General</c:formatCode>
                <c:ptCount val="11"/>
                <c:pt idx="0">
                  <c:v>6.1500000000000002E-12</c:v>
                </c:pt>
                <c:pt idx="1">
                  <c:v>5.5000000000000004E-12</c:v>
                </c:pt>
                <c:pt idx="2">
                  <c:v>5.0000000000000005E-12</c:v>
                </c:pt>
                <c:pt idx="3">
                  <c:v>4.4999999999999998E-12</c:v>
                </c:pt>
                <c:pt idx="4">
                  <c:v>3.9999999999999999E-12</c:v>
                </c:pt>
                <c:pt idx="5">
                  <c:v>3.5E-12</c:v>
                </c:pt>
                <c:pt idx="6">
                  <c:v>3.0000000000000001E-12</c:v>
                </c:pt>
                <c:pt idx="7">
                  <c:v>2.5000000000000003E-12</c:v>
                </c:pt>
                <c:pt idx="8">
                  <c:v>2E-12</c:v>
                </c:pt>
                <c:pt idx="9">
                  <c:v>9.9999999999999998E-13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0-4F4D-9FF8-125CBC675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85520"/>
        <c:axId val="703680528"/>
      </c:scatterChart>
      <c:valAx>
        <c:axId val="703685520"/>
        <c:scaling>
          <c:orientation val="minMax"/>
          <c:max val="4.0000000000000008E-2"/>
          <c:min val="-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U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03680528"/>
        <c:crosses val="autoZero"/>
        <c:crossBetween val="midCat"/>
      </c:valAx>
      <c:valAx>
        <c:axId val="70368052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I</a:t>
                </a:r>
                <a:r>
                  <a:rPr lang="sl-SI" baseline="0"/>
                  <a:t> [A]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0368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51342486999084"/>
          <c:y val="0.89225489076173792"/>
          <c:w val="0.28121524838239409"/>
          <c:h val="8.035770528683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577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7.297890018522997E-2"/>
          <c:y val="0.17171296296296296"/>
          <c:w val="0.82782630868173279"/>
          <c:h val="0.63255358705161846"/>
        </c:manualLayout>
      </c:layout>
      <c:scatterChart>
        <c:scatterStyle val="lineMarker"/>
        <c:varyColors val="0"/>
        <c:ser>
          <c:idx val="0"/>
          <c:order val="0"/>
          <c:tx>
            <c:v>meritve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9869385127263"/>
                  <c:y val="-0.180972222222222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'Vaja 68 - fotoefekt'!$E$77:$E$86</c:f>
              <c:numCache>
                <c:formatCode>General</c:formatCode>
                <c:ptCount val="10"/>
                <c:pt idx="0">
                  <c:v>-0.51800000000000002</c:v>
                </c:pt>
                <c:pt idx="1">
                  <c:v>-0.41399999999999998</c:v>
                </c:pt>
                <c:pt idx="2">
                  <c:v>-0.35799999999999998</c:v>
                </c:pt>
                <c:pt idx="3">
                  <c:v>-0.30199999999999999</c:v>
                </c:pt>
                <c:pt idx="4">
                  <c:v>-0.253</c:v>
                </c:pt>
                <c:pt idx="5">
                  <c:v>-0.19400000000000001</c:v>
                </c:pt>
                <c:pt idx="6">
                  <c:v>-0.14099999999999999</c:v>
                </c:pt>
                <c:pt idx="7">
                  <c:v>-8.8999999999999996E-2</c:v>
                </c:pt>
                <c:pt idx="8">
                  <c:v>-4.2000000000000003E-2</c:v>
                </c:pt>
                <c:pt idx="9">
                  <c:v>4.0000000000000001E-3</c:v>
                </c:pt>
              </c:numCache>
            </c:numRef>
          </c:xVal>
          <c:yVal>
            <c:numRef>
              <c:f>'Vaja 68 - fotoefekt'!$F$77:$F$86</c:f>
              <c:numCache>
                <c:formatCode>General</c:formatCode>
                <c:ptCount val="10"/>
                <c:pt idx="0">
                  <c:v>0</c:v>
                </c:pt>
                <c:pt idx="1">
                  <c:v>2.0000000000000001E-13</c:v>
                </c:pt>
                <c:pt idx="2">
                  <c:v>4.0000000000000001E-13</c:v>
                </c:pt>
                <c:pt idx="3">
                  <c:v>8.0000000000000002E-13</c:v>
                </c:pt>
                <c:pt idx="4">
                  <c:v>9.9999999999999998E-13</c:v>
                </c:pt>
                <c:pt idx="5">
                  <c:v>1.6E-12</c:v>
                </c:pt>
                <c:pt idx="6">
                  <c:v>2E-12</c:v>
                </c:pt>
                <c:pt idx="7">
                  <c:v>2.6000000000000002E-12</c:v>
                </c:pt>
                <c:pt idx="8">
                  <c:v>3.0000000000000001E-12</c:v>
                </c:pt>
                <c:pt idx="9">
                  <c:v>3.3000000000000001E-12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8-41FC-85EA-58E160C1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51216"/>
        <c:axId val="845036240"/>
      </c:scatterChart>
      <c:valAx>
        <c:axId val="845051216"/>
        <c:scaling>
          <c:orientation val="minMax"/>
          <c:max val="1.0000000000000002E-2"/>
          <c:min val="-0.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U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45036240"/>
        <c:crosses val="autoZero"/>
        <c:crossBetween val="midCat"/>
      </c:valAx>
      <c:valAx>
        <c:axId val="845036240"/>
        <c:scaling>
          <c:orientation val="minMax"/>
          <c:max val="3.5000000000000021E-1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I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45051216"/>
        <c:crosses val="autoZero"/>
        <c:crossBetween val="midCat"/>
        <c:majorUnit val="1.0000000000000006E-1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14930671974531"/>
          <c:y val="0.89872630504520268"/>
          <c:w val="0.28185280705814225"/>
          <c:h val="7.5802479353750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02587460121358E-2"/>
          <c:y val="7.5199961706914287E-2"/>
          <c:w val="0.82021046991054281"/>
          <c:h val="0.70593271585732631"/>
        </c:manualLayout>
      </c:layout>
      <c:scatterChart>
        <c:scatterStyle val="lineMarker"/>
        <c:varyColors val="0"/>
        <c:ser>
          <c:idx val="0"/>
          <c:order val="0"/>
          <c:tx>
            <c:v>meritve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417139256458725"/>
                  <c:y val="-0.12255797812507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sl-SI" sz="1100" baseline="0"/>
                      <a:t>W</a:t>
                    </a:r>
                    <a:r>
                      <a:rPr lang="sl-SI" sz="1100" baseline="-25000"/>
                      <a:t>k</a:t>
                    </a:r>
                    <a:r>
                      <a:rPr lang="en-US" sz="1100" baseline="0"/>
                      <a:t> = 3.89E-15x - 1.42</a:t>
                    </a:r>
                    <a:endParaRPr lang="en-US" sz="1100"/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'Vaja 68 - fotoefekt'!$Y$14:$Y$18</c:f>
              <c:numCache>
                <c:formatCode>General</c:formatCode>
                <c:ptCount val="5"/>
                <c:pt idx="0">
                  <c:v>519570984402079.69</c:v>
                </c:pt>
                <c:pt idx="1">
                  <c:v>549070435897435.88</c:v>
                </c:pt>
                <c:pt idx="2">
                  <c:v>687597380733944.88</c:v>
                </c:pt>
                <c:pt idx="3">
                  <c:v>740228291358024.63</c:v>
                </c:pt>
                <c:pt idx="4">
                  <c:v>821349200000000</c:v>
                </c:pt>
              </c:numCache>
            </c:numRef>
          </c:xVal>
          <c:yVal>
            <c:numRef>
              <c:f>'Vaja 68 - fotoefekt'!$AA$14:$AA$18</c:f>
              <c:numCache>
                <c:formatCode>General</c:formatCode>
                <c:ptCount val="5"/>
                <c:pt idx="0">
                  <c:v>0.51800000000000002</c:v>
                </c:pt>
                <c:pt idx="1">
                  <c:v>0.75800000000000001</c:v>
                </c:pt>
                <c:pt idx="2">
                  <c:v>1.246</c:v>
                </c:pt>
                <c:pt idx="3">
                  <c:v>1.3839999999999999</c:v>
                </c:pt>
                <c:pt idx="4">
                  <c:v>1.746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A-4247-9391-67F6EAD5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60688"/>
        <c:axId val="665471088"/>
      </c:scatterChart>
      <c:valAx>
        <c:axId val="665460688"/>
        <c:scaling>
          <c:orientation val="minMax"/>
          <c:max val="840000000000000"/>
          <c:min val="5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</a:t>
                </a:r>
                <a:r>
                  <a:rPr lang="sl-SI" baseline="0"/>
                  <a:t> [Hz]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65471088"/>
        <c:crosses val="autoZero"/>
        <c:crossBetween val="midCat"/>
        <c:majorUnit val="50000000000000"/>
      </c:valAx>
      <c:valAx>
        <c:axId val="66547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</a:t>
                </a:r>
                <a:r>
                  <a:rPr lang="sl-SI" baseline="-25000"/>
                  <a:t>k</a:t>
                </a:r>
                <a:r>
                  <a:rPr lang="sl-SI" baseline="0"/>
                  <a:t> [eV]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6546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36922534966688"/>
          <c:y val="0.89495344996769022"/>
          <c:w val="0.30021999612997335"/>
          <c:h val="6.838953641433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599661</xdr:colOff>
      <xdr:row>3</xdr:row>
      <xdr:rowOff>6936</xdr:rowOff>
    </xdr:from>
    <xdr:to>
      <xdr:col>16</xdr:col>
      <xdr:colOff>523875</xdr:colOff>
      <xdr:row>18</xdr:row>
      <xdr:rowOff>171346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05202EA-4A64-4E02-B68F-8F1E01C2F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606595</xdr:colOff>
      <xdr:row>21</xdr:row>
      <xdr:rowOff>11906</xdr:rowOff>
    </xdr:from>
    <xdr:to>
      <xdr:col>16</xdr:col>
      <xdr:colOff>511967</xdr:colOff>
      <xdr:row>37</xdr:row>
      <xdr:rowOff>28471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2454CE6B-077A-4B69-9249-00D656A57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2845</xdr:colOff>
      <xdr:row>39</xdr:row>
      <xdr:rowOff>8335</xdr:rowOff>
    </xdr:from>
    <xdr:to>
      <xdr:col>16</xdr:col>
      <xdr:colOff>517921</xdr:colOff>
      <xdr:row>55</xdr:row>
      <xdr:rowOff>1295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9B0111A8-2F4D-44CE-97A8-8B6CBB33B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9522</xdr:colOff>
      <xdr:row>59</xdr:row>
      <xdr:rowOff>5953</xdr:rowOff>
    </xdr:from>
    <xdr:to>
      <xdr:col>16</xdr:col>
      <xdr:colOff>511968</xdr:colOff>
      <xdr:row>73</xdr:row>
      <xdr:rowOff>5953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2ED2610D-4958-4B85-8561-61C233C99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3831</xdr:colOff>
      <xdr:row>74</xdr:row>
      <xdr:rowOff>189928</xdr:rowOff>
    </xdr:from>
    <xdr:to>
      <xdr:col>16</xdr:col>
      <xdr:colOff>494109</xdr:colOff>
      <xdr:row>89</xdr:row>
      <xdr:rowOff>159697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2A759081-7720-4A48-A867-682E8FC00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714375</xdr:colOff>
      <xdr:row>22</xdr:row>
      <xdr:rowOff>180974</xdr:rowOff>
    </xdr:from>
    <xdr:to>
      <xdr:col>26</xdr:col>
      <xdr:colOff>361950</xdr:colOff>
      <xdr:row>39</xdr:row>
      <xdr:rowOff>76199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C0A436D7-076C-4137-A179-C48885B4C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D05C-C6AE-43FA-BA4F-DB019BF131D2}">
  <dimension ref="D2:AA86"/>
  <sheetViews>
    <sheetView tabSelected="1" topLeftCell="D11" zoomScaleNormal="100" workbookViewId="0">
      <selection activeCell="H1" sqref="H1"/>
    </sheetView>
  </sheetViews>
  <sheetFormatPr defaultRowHeight="15" x14ac:dyDescent="0.25"/>
  <cols>
    <col min="6" max="6" width="10.85546875" bestFit="1" customWidth="1"/>
    <col min="19" max="19" width="12" bestFit="1" customWidth="1"/>
    <col min="20" max="20" width="12.5703125" customWidth="1"/>
    <col min="25" max="25" width="10.5703125" customWidth="1"/>
  </cols>
  <sheetData>
    <row r="2" spans="4:27" x14ac:dyDescent="0.25">
      <c r="D2" s="5"/>
      <c r="E2" s="5" t="s">
        <v>17</v>
      </c>
      <c r="F2" s="5"/>
      <c r="G2" s="5"/>
    </row>
    <row r="3" spans="4:27" x14ac:dyDescent="0.25">
      <c r="T3" t="s">
        <v>6</v>
      </c>
    </row>
    <row r="4" spans="4:27" ht="18" x14ac:dyDescent="0.35">
      <c r="D4" t="s">
        <v>0</v>
      </c>
      <c r="F4">
        <v>365</v>
      </c>
      <c r="G4" t="s">
        <v>1</v>
      </c>
      <c r="T4" t="s">
        <v>7</v>
      </c>
      <c r="U4" t="s">
        <v>8</v>
      </c>
      <c r="Y4">
        <v>299792458</v>
      </c>
    </row>
    <row r="5" spans="4:27" x14ac:dyDescent="0.25">
      <c r="D5" t="s">
        <v>2</v>
      </c>
      <c r="E5" t="s">
        <v>3</v>
      </c>
      <c r="F5" t="s">
        <v>5</v>
      </c>
      <c r="G5" t="s">
        <v>4</v>
      </c>
      <c r="S5" s="1">
        <v>3.65E-7</v>
      </c>
      <c r="T5">
        <v>365</v>
      </c>
      <c r="U5">
        <f>E15</f>
        <v>-1.746</v>
      </c>
    </row>
    <row r="6" spans="4:27" x14ac:dyDescent="0.25">
      <c r="D6">
        <v>0</v>
      </c>
      <c r="E6">
        <v>4.0000000000000001E-3</v>
      </c>
      <c r="F6">
        <f t="shared" ref="F6:F15" si="0">G6*10^(-13)</f>
        <v>7.6999999999999999E-12</v>
      </c>
      <c r="G6">
        <v>77</v>
      </c>
      <c r="S6" s="1">
        <f t="shared" ref="S6:S9" si="1">T6*10^-9</f>
        <v>4.0500000000000004E-7</v>
      </c>
      <c r="T6">
        <v>405</v>
      </c>
      <c r="U6">
        <f>E35</f>
        <v>-1.3839999999999999</v>
      </c>
    </row>
    <row r="7" spans="4:27" x14ac:dyDescent="0.25">
      <c r="D7">
        <v>1</v>
      </c>
      <c r="E7">
        <v>-3.1E-2</v>
      </c>
      <c r="F7">
        <f t="shared" si="0"/>
        <v>7.5999999999999999E-12</v>
      </c>
      <c r="G7">
        <v>76</v>
      </c>
      <c r="S7" s="1">
        <f t="shared" si="1"/>
        <v>4.3600000000000004E-7</v>
      </c>
      <c r="T7">
        <v>436</v>
      </c>
      <c r="U7">
        <f>E35</f>
        <v>-1.3839999999999999</v>
      </c>
    </row>
    <row r="8" spans="4:27" x14ac:dyDescent="0.25">
      <c r="D8">
        <v>2</v>
      </c>
      <c r="E8">
        <v>-0.20200000000000001</v>
      </c>
      <c r="F8">
        <f t="shared" si="0"/>
        <v>6.5000000000000002E-12</v>
      </c>
      <c r="G8">
        <v>65</v>
      </c>
      <c r="S8" s="1">
        <f t="shared" si="1"/>
        <v>5.4600000000000005E-7</v>
      </c>
      <c r="T8">
        <v>546</v>
      </c>
      <c r="U8">
        <f>E71</f>
        <v>-0.75800000000000001</v>
      </c>
    </row>
    <row r="9" spans="4:27" x14ac:dyDescent="0.25">
      <c r="D9">
        <v>3</v>
      </c>
      <c r="E9">
        <v>-0.38400000000000001</v>
      </c>
      <c r="F9">
        <f t="shared" si="0"/>
        <v>5.5000000000000004E-12</v>
      </c>
      <c r="G9">
        <v>55</v>
      </c>
      <c r="S9" s="1">
        <f t="shared" si="1"/>
        <v>5.7700000000000004E-7</v>
      </c>
      <c r="T9">
        <v>577</v>
      </c>
      <c r="U9">
        <f>E77</f>
        <v>-0.51800000000000002</v>
      </c>
    </row>
    <row r="10" spans="4:27" x14ac:dyDescent="0.25">
      <c r="D10">
        <v>4</v>
      </c>
      <c r="E10">
        <v>-0.55400000000000005</v>
      </c>
      <c r="F10">
        <f t="shared" si="0"/>
        <v>4.5999999999999998E-12</v>
      </c>
      <c r="G10">
        <v>46</v>
      </c>
      <c r="R10" t="s">
        <v>12</v>
      </c>
    </row>
    <row r="11" spans="4:27" x14ac:dyDescent="0.25">
      <c r="D11">
        <v>5</v>
      </c>
      <c r="E11">
        <v>-0.77800000000000002</v>
      </c>
      <c r="F11">
        <f t="shared" si="0"/>
        <v>3.5E-12</v>
      </c>
      <c r="G11">
        <v>35</v>
      </c>
      <c r="R11" t="s">
        <v>11</v>
      </c>
    </row>
    <row r="12" spans="4:27" x14ac:dyDescent="0.25">
      <c r="D12">
        <v>6</v>
      </c>
      <c r="E12">
        <v>-0.97899999999999998</v>
      </c>
      <c r="F12">
        <f t="shared" si="0"/>
        <v>2.5000000000000003E-12</v>
      </c>
      <c r="G12">
        <v>25</v>
      </c>
      <c r="R12" s="3">
        <v>0.04</v>
      </c>
    </row>
    <row r="13" spans="4:27" ht="18" x14ac:dyDescent="0.35">
      <c r="D13">
        <v>7</v>
      </c>
      <c r="E13">
        <v>-1.2210000000000001</v>
      </c>
      <c r="F13">
        <f t="shared" si="0"/>
        <v>1.5000000000000001E-12</v>
      </c>
      <c r="G13">
        <v>15</v>
      </c>
      <c r="T13" t="s">
        <v>9</v>
      </c>
      <c r="U13" t="s">
        <v>10</v>
      </c>
    </row>
    <row r="14" spans="4:27" x14ac:dyDescent="0.25">
      <c r="D14">
        <v>8</v>
      </c>
      <c r="E14">
        <v>-1.47</v>
      </c>
      <c r="F14">
        <f t="shared" si="0"/>
        <v>6.0000000000000007E-13</v>
      </c>
      <c r="G14">
        <v>6</v>
      </c>
      <c r="T14">
        <f>$Y$4/S5</f>
        <v>821349200000000</v>
      </c>
      <c r="U14">
        <f>U5</f>
        <v>-1.746</v>
      </c>
      <c r="V14">
        <f>U14*-1</f>
        <v>1.746</v>
      </c>
      <c r="Y14">
        <v>519570984402079.69</v>
      </c>
      <c r="Z14">
        <v>-0.51800000000000002</v>
      </c>
      <c r="AA14">
        <f>Z14*-1</f>
        <v>0.51800000000000002</v>
      </c>
    </row>
    <row r="15" spans="4:27" x14ac:dyDescent="0.25">
      <c r="D15">
        <v>9</v>
      </c>
      <c r="E15">
        <v>-1.746</v>
      </c>
      <c r="F15">
        <f t="shared" si="0"/>
        <v>0</v>
      </c>
      <c r="G15">
        <v>0</v>
      </c>
      <c r="T15">
        <f t="shared" ref="T15:T18" si="2">$Y$4/S6</f>
        <v>740228291358024.63</v>
      </c>
      <c r="U15">
        <f t="shared" ref="U15:U18" si="3">U6</f>
        <v>-1.3839999999999999</v>
      </c>
      <c r="V15">
        <f t="shared" ref="V15:V18" si="4">U15*-1</f>
        <v>1.3839999999999999</v>
      </c>
      <c r="Y15">
        <v>549070435897435.88</v>
      </c>
      <c r="Z15">
        <v>-0.75800000000000001</v>
      </c>
      <c r="AA15">
        <f t="shared" ref="AA15:AA18" si="5">Z15*-1</f>
        <v>0.75800000000000001</v>
      </c>
    </row>
    <row r="16" spans="4:27" x14ac:dyDescent="0.25">
      <c r="T16">
        <f t="shared" si="2"/>
        <v>687597380733944.88</v>
      </c>
      <c r="U16">
        <f t="shared" si="3"/>
        <v>-1.3839999999999999</v>
      </c>
      <c r="V16">
        <f t="shared" si="4"/>
        <v>1.3839999999999999</v>
      </c>
      <c r="Y16">
        <v>687597380733944.88</v>
      </c>
      <c r="Z16">
        <v>-1.246</v>
      </c>
      <c r="AA16">
        <f t="shared" si="5"/>
        <v>1.246</v>
      </c>
    </row>
    <row r="17" spans="4:27" x14ac:dyDescent="0.25">
      <c r="T17">
        <f t="shared" si="2"/>
        <v>549070435897435.88</v>
      </c>
      <c r="U17">
        <f t="shared" si="3"/>
        <v>-0.75800000000000001</v>
      </c>
      <c r="V17">
        <f t="shared" si="4"/>
        <v>0.75800000000000001</v>
      </c>
      <c r="Y17">
        <v>740228291358024.63</v>
      </c>
      <c r="Z17">
        <v>-1.3839999999999999</v>
      </c>
      <c r="AA17">
        <f t="shared" si="5"/>
        <v>1.3839999999999999</v>
      </c>
    </row>
    <row r="18" spans="4:27" x14ac:dyDescent="0.25">
      <c r="T18">
        <f t="shared" si="2"/>
        <v>519570984402079.69</v>
      </c>
      <c r="U18">
        <f t="shared" si="3"/>
        <v>-0.51800000000000002</v>
      </c>
      <c r="V18">
        <f t="shared" si="4"/>
        <v>0.51800000000000002</v>
      </c>
      <c r="Y18">
        <v>821349200000000</v>
      </c>
      <c r="Z18">
        <v>-1.746</v>
      </c>
      <c r="AA18">
        <f t="shared" si="5"/>
        <v>1.746</v>
      </c>
    </row>
    <row r="22" spans="4:27" x14ac:dyDescent="0.25">
      <c r="Y22">
        <f>AVERAGE(Y14:Y18)</f>
        <v>663563258478297</v>
      </c>
      <c r="Z22">
        <f>AVERAGE(AA14:AA18)</f>
        <v>1.1304000000000001</v>
      </c>
    </row>
    <row r="23" spans="4:27" x14ac:dyDescent="0.25">
      <c r="D23" t="s">
        <v>0</v>
      </c>
      <c r="F23">
        <v>405</v>
      </c>
      <c r="G23" t="s">
        <v>1</v>
      </c>
    </row>
    <row r="24" spans="4:27" x14ac:dyDescent="0.25">
      <c r="D24" t="s">
        <v>2</v>
      </c>
      <c r="E24" t="s">
        <v>3</v>
      </c>
      <c r="F24" t="s">
        <v>5</v>
      </c>
      <c r="G24" t="s">
        <v>4</v>
      </c>
    </row>
    <row r="25" spans="4:27" x14ac:dyDescent="0.25">
      <c r="D25">
        <v>0</v>
      </c>
      <c r="E25">
        <v>4.0000000000000001E-3</v>
      </c>
      <c r="F25">
        <f t="shared" ref="F25:F35" si="6">G25*10^(-13)</f>
        <v>7.2E-12</v>
      </c>
      <c r="G25">
        <v>72</v>
      </c>
    </row>
    <row r="26" spans="4:27" x14ac:dyDescent="0.25">
      <c r="D26">
        <v>1</v>
      </c>
      <c r="E26">
        <v>-0.06</v>
      </c>
      <c r="F26">
        <f t="shared" si="6"/>
        <v>7.5999999999999999E-12</v>
      </c>
      <c r="G26">
        <v>76</v>
      </c>
      <c r="R26" t="s">
        <v>12</v>
      </c>
    </row>
    <row r="27" spans="4:27" x14ac:dyDescent="0.25">
      <c r="D27">
        <v>2</v>
      </c>
      <c r="E27">
        <v>-9.4E-2</v>
      </c>
      <c r="F27">
        <f t="shared" si="6"/>
        <v>6.5000000000000002E-12</v>
      </c>
      <c r="G27">
        <v>65</v>
      </c>
      <c r="R27" t="s">
        <v>11</v>
      </c>
    </row>
    <row r="28" spans="4:27" x14ac:dyDescent="0.25">
      <c r="D28">
        <v>3</v>
      </c>
      <c r="E28">
        <v>-0.153</v>
      </c>
      <c r="F28">
        <f t="shared" si="6"/>
        <v>6.0000000000000003E-12</v>
      </c>
      <c r="G28">
        <v>60</v>
      </c>
      <c r="R28" s="3">
        <v>0.05</v>
      </c>
      <c r="S28" t="s">
        <v>5</v>
      </c>
    </row>
    <row r="29" spans="4:27" x14ac:dyDescent="0.25">
      <c r="D29">
        <v>4</v>
      </c>
      <c r="E29">
        <v>-0.22500000000000001</v>
      </c>
      <c r="F29">
        <f t="shared" si="6"/>
        <v>5.5000000000000004E-12</v>
      </c>
      <c r="G29">
        <v>55</v>
      </c>
      <c r="R29" s="3">
        <v>0.05</v>
      </c>
      <c r="S29" t="s">
        <v>3</v>
      </c>
    </row>
    <row r="30" spans="4:27" x14ac:dyDescent="0.25">
      <c r="D30">
        <v>5</v>
      </c>
      <c r="E30">
        <v>-0.30499999999999999</v>
      </c>
      <c r="F30">
        <f t="shared" si="6"/>
        <v>5.0000000000000005E-12</v>
      </c>
      <c r="G30">
        <v>50</v>
      </c>
    </row>
    <row r="31" spans="4:27" x14ac:dyDescent="0.25">
      <c r="D31">
        <v>6</v>
      </c>
      <c r="E31">
        <v>-0.47099999999999997</v>
      </c>
      <c r="F31">
        <f t="shared" si="6"/>
        <v>3.9999999999999999E-12</v>
      </c>
      <c r="G31">
        <v>40</v>
      </c>
    </row>
    <row r="32" spans="4:27" x14ac:dyDescent="0.25">
      <c r="D32">
        <v>7</v>
      </c>
      <c r="E32">
        <v>-0.63500000000000001</v>
      </c>
      <c r="F32">
        <f t="shared" si="6"/>
        <v>3.0000000000000001E-12</v>
      </c>
      <c r="G32">
        <v>30</v>
      </c>
    </row>
    <row r="33" spans="4:23" x14ac:dyDescent="0.25">
      <c r="D33">
        <v>8</v>
      </c>
      <c r="E33">
        <v>-0.81599999999999995</v>
      </c>
      <c r="F33">
        <f t="shared" si="6"/>
        <v>2E-12</v>
      </c>
      <c r="G33">
        <v>20</v>
      </c>
    </row>
    <row r="34" spans="4:23" x14ac:dyDescent="0.25">
      <c r="D34">
        <v>9</v>
      </c>
      <c r="E34">
        <v>-1.0469999999999999</v>
      </c>
      <c r="F34">
        <f t="shared" si="6"/>
        <v>9.9999999999999998E-13</v>
      </c>
      <c r="G34">
        <v>10</v>
      </c>
    </row>
    <row r="35" spans="4:23" x14ac:dyDescent="0.25">
      <c r="D35">
        <v>10</v>
      </c>
      <c r="E35">
        <v>-1.3839999999999999</v>
      </c>
      <c r="F35">
        <f t="shared" si="6"/>
        <v>0</v>
      </c>
      <c r="G35">
        <v>0</v>
      </c>
    </row>
    <row r="40" spans="4:23" x14ac:dyDescent="0.25">
      <c r="D40" t="s">
        <v>0</v>
      </c>
      <c r="F40">
        <v>436</v>
      </c>
      <c r="G40" t="s">
        <v>1</v>
      </c>
    </row>
    <row r="41" spans="4:23" x14ac:dyDescent="0.25">
      <c r="D41" t="s">
        <v>2</v>
      </c>
      <c r="E41" t="s">
        <v>3</v>
      </c>
      <c r="F41" t="s">
        <v>5</v>
      </c>
      <c r="G41" t="s">
        <v>4</v>
      </c>
    </row>
    <row r="42" spans="4:23" x14ac:dyDescent="0.25">
      <c r="D42">
        <v>0</v>
      </c>
      <c r="E42">
        <v>5.0000000000000001E-3</v>
      </c>
      <c r="F42">
        <f>G42*10^(-13)</f>
        <v>9.8000000000000011E-12</v>
      </c>
      <c r="G42">
        <v>98</v>
      </c>
      <c r="T42" s="4" t="s">
        <v>14</v>
      </c>
      <c r="U42" s="2">
        <v>3.8899999999999997E-15</v>
      </c>
      <c r="V42" t="s">
        <v>13</v>
      </c>
      <c r="W42" t="s">
        <v>16</v>
      </c>
    </row>
    <row r="43" spans="4:23" x14ac:dyDescent="0.25">
      <c r="D43">
        <v>1</v>
      </c>
      <c r="E43">
        <v>-6.8000000000000005E-2</v>
      </c>
      <c r="F43">
        <f t="shared" ref="F43:F55" si="7">G43*10^(-13)</f>
        <v>8.9999999999999996E-12</v>
      </c>
      <c r="G43">
        <v>90</v>
      </c>
      <c r="T43" t="s">
        <v>15</v>
      </c>
      <c r="U43">
        <v>4.1399999999999997</v>
      </c>
    </row>
    <row r="44" spans="4:23" x14ac:dyDescent="0.25">
      <c r="D44">
        <v>2</v>
      </c>
      <c r="E44">
        <v>-0.12</v>
      </c>
      <c r="F44">
        <f t="shared" si="7"/>
        <v>8.4999999999999997E-12</v>
      </c>
      <c r="G44">
        <v>85</v>
      </c>
    </row>
    <row r="45" spans="4:23" x14ac:dyDescent="0.25">
      <c r="D45">
        <v>3</v>
      </c>
      <c r="E45">
        <v>-0.16400000000000001</v>
      </c>
      <c r="F45">
        <f t="shared" si="7"/>
        <v>8.0999999999999998E-12</v>
      </c>
      <c r="G45">
        <v>81</v>
      </c>
      <c r="R45" t="s">
        <v>12</v>
      </c>
    </row>
    <row r="46" spans="4:23" x14ac:dyDescent="0.25">
      <c r="D46">
        <v>4</v>
      </c>
      <c r="E46">
        <v>-0.23</v>
      </c>
      <c r="F46">
        <f t="shared" si="7"/>
        <v>7.5E-12</v>
      </c>
      <c r="G46">
        <v>75</v>
      </c>
      <c r="R46" t="s">
        <v>11</v>
      </c>
    </row>
    <row r="47" spans="4:23" x14ac:dyDescent="0.25">
      <c r="D47">
        <v>5</v>
      </c>
      <c r="E47">
        <v>-0.27900000000000003</v>
      </c>
      <c r="F47">
        <f t="shared" si="7"/>
        <v>7.0000000000000001E-12</v>
      </c>
      <c r="G47">
        <v>70</v>
      </c>
      <c r="R47" s="3">
        <v>0.05</v>
      </c>
      <c r="S47" t="s">
        <v>5</v>
      </c>
    </row>
    <row r="48" spans="4:23" x14ac:dyDescent="0.25">
      <c r="D48">
        <v>6</v>
      </c>
      <c r="E48">
        <v>-0.374</v>
      </c>
      <c r="F48">
        <f t="shared" si="7"/>
        <v>6.0000000000000003E-12</v>
      </c>
      <c r="G48">
        <v>60</v>
      </c>
      <c r="R48" s="3">
        <v>0.05</v>
      </c>
      <c r="S48" t="s">
        <v>3</v>
      </c>
    </row>
    <row r="49" spans="4:7" x14ac:dyDescent="0.25">
      <c r="D49">
        <v>7</v>
      </c>
      <c r="E49">
        <v>-0.48599999999999999</v>
      </c>
      <c r="F49">
        <f t="shared" si="7"/>
        <v>5.0000000000000005E-12</v>
      </c>
      <c r="G49">
        <v>50</v>
      </c>
    </row>
    <row r="50" spans="4:7" x14ac:dyDescent="0.25">
      <c r="D50">
        <v>8</v>
      </c>
      <c r="E50">
        <v>-0.59799999999999998</v>
      </c>
      <c r="F50">
        <f t="shared" si="7"/>
        <v>3.9999999999999999E-12</v>
      </c>
      <c r="G50">
        <v>40</v>
      </c>
    </row>
    <row r="51" spans="4:7" x14ac:dyDescent="0.25">
      <c r="D51">
        <v>9</v>
      </c>
      <c r="E51">
        <v>-0.71199999999999997</v>
      </c>
      <c r="F51">
        <f t="shared" si="7"/>
        <v>3.0000000000000001E-12</v>
      </c>
      <c r="G51">
        <v>30</v>
      </c>
    </row>
    <row r="52" spans="4:7" x14ac:dyDescent="0.25">
      <c r="D52">
        <v>10</v>
      </c>
      <c r="E52">
        <v>-0.92700000000000005</v>
      </c>
      <c r="F52">
        <f t="shared" si="7"/>
        <v>1.5000000000000001E-12</v>
      </c>
      <c r="G52">
        <v>15</v>
      </c>
    </row>
    <row r="53" spans="4:7" x14ac:dyDescent="0.25">
      <c r="D53">
        <v>11</v>
      </c>
      <c r="E53">
        <v>-1.01</v>
      </c>
      <c r="F53">
        <f t="shared" si="7"/>
        <v>9.9999999999999998E-13</v>
      </c>
      <c r="G53">
        <v>10</v>
      </c>
    </row>
    <row r="54" spans="4:7" x14ac:dyDescent="0.25">
      <c r="D54">
        <v>12</v>
      </c>
      <c r="E54">
        <v>-1.1140000000000001</v>
      </c>
      <c r="F54">
        <f t="shared" si="7"/>
        <v>4.9999999999999999E-13</v>
      </c>
      <c r="G54">
        <v>5</v>
      </c>
    </row>
    <row r="55" spans="4:7" x14ac:dyDescent="0.25">
      <c r="D55">
        <v>13</v>
      </c>
      <c r="E55">
        <v>-1.246</v>
      </c>
      <c r="F55">
        <f t="shared" si="7"/>
        <v>0</v>
      </c>
      <c r="G55">
        <v>0</v>
      </c>
    </row>
    <row r="59" spans="4:7" x14ac:dyDescent="0.25">
      <c r="D59" t="s">
        <v>0</v>
      </c>
      <c r="F59">
        <v>546</v>
      </c>
      <c r="G59" t="s">
        <v>1</v>
      </c>
    </row>
    <row r="60" spans="4:7" x14ac:dyDescent="0.25">
      <c r="D60" t="s">
        <v>2</v>
      </c>
      <c r="E60" t="s">
        <v>3</v>
      </c>
      <c r="F60" t="s">
        <v>5</v>
      </c>
      <c r="G60" t="s">
        <v>4</v>
      </c>
    </row>
    <row r="61" spans="4:7" x14ac:dyDescent="0.25">
      <c r="D61">
        <v>0</v>
      </c>
      <c r="E61">
        <v>4.0000000000000001E-3</v>
      </c>
      <c r="F61">
        <f>G61*10^(-13)</f>
        <v>6.1500000000000002E-12</v>
      </c>
      <c r="G61">
        <v>61.5</v>
      </c>
    </row>
    <row r="62" spans="4:7" x14ac:dyDescent="0.25">
      <c r="D62">
        <v>1</v>
      </c>
      <c r="E62">
        <v>-4.2000000000000003E-2</v>
      </c>
      <c r="F62">
        <f t="shared" ref="F62:F71" si="8">G62*10^(-13)</f>
        <v>5.5000000000000004E-12</v>
      </c>
      <c r="G62">
        <v>55</v>
      </c>
    </row>
    <row r="63" spans="4:7" x14ac:dyDescent="0.25">
      <c r="D63">
        <v>2</v>
      </c>
      <c r="E63">
        <v>-8.8999999999999996E-2</v>
      </c>
      <c r="F63">
        <f t="shared" si="8"/>
        <v>5.0000000000000005E-12</v>
      </c>
      <c r="G63">
        <v>50</v>
      </c>
    </row>
    <row r="64" spans="4:7" x14ac:dyDescent="0.25">
      <c r="D64">
        <v>3</v>
      </c>
      <c r="E64">
        <v>-0.14099999999999999</v>
      </c>
      <c r="F64">
        <f t="shared" si="8"/>
        <v>4.4999999999999998E-12</v>
      </c>
      <c r="G64">
        <v>45</v>
      </c>
    </row>
    <row r="65" spans="4:19" x14ac:dyDescent="0.25">
      <c r="D65">
        <v>4</v>
      </c>
      <c r="E65">
        <v>-0.19400000000000001</v>
      </c>
      <c r="F65">
        <f t="shared" si="8"/>
        <v>3.9999999999999999E-12</v>
      </c>
      <c r="G65">
        <v>40</v>
      </c>
    </row>
    <row r="66" spans="4:19" x14ac:dyDescent="0.25">
      <c r="D66">
        <v>5</v>
      </c>
      <c r="E66">
        <v>-0.253</v>
      </c>
      <c r="F66">
        <f t="shared" si="8"/>
        <v>3.5E-12</v>
      </c>
      <c r="G66">
        <v>35</v>
      </c>
    </row>
    <row r="67" spans="4:19" x14ac:dyDescent="0.25">
      <c r="D67">
        <v>6</v>
      </c>
      <c r="E67">
        <v>-0.30199999999999999</v>
      </c>
      <c r="F67">
        <f t="shared" si="8"/>
        <v>3.0000000000000001E-12</v>
      </c>
      <c r="G67">
        <v>30</v>
      </c>
    </row>
    <row r="68" spans="4:19" x14ac:dyDescent="0.25">
      <c r="D68">
        <v>7</v>
      </c>
      <c r="E68">
        <v>-0.35799999999999998</v>
      </c>
      <c r="F68">
        <f t="shared" si="8"/>
        <v>2.5000000000000003E-12</v>
      </c>
      <c r="G68">
        <v>25</v>
      </c>
    </row>
    <row r="69" spans="4:19" x14ac:dyDescent="0.25">
      <c r="D69">
        <v>8</v>
      </c>
      <c r="E69">
        <v>-0.41399999999999998</v>
      </c>
      <c r="F69">
        <f t="shared" si="8"/>
        <v>2E-12</v>
      </c>
      <c r="G69">
        <v>20</v>
      </c>
    </row>
    <row r="70" spans="4:19" x14ac:dyDescent="0.25">
      <c r="D70">
        <v>9</v>
      </c>
      <c r="E70">
        <v>-0.51800000000000002</v>
      </c>
      <c r="F70">
        <f t="shared" si="8"/>
        <v>9.9999999999999998E-13</v>
      </c>
      <c r="G70">
        <v>10</v>
      </c>
    </row>
    <row r="71" spans="4:19" x14ac:dyDescent="0.25">
      <c r="D71">
        <v>10</v>
      </c>
      <c r="E71">
        <v>-0.75800000000000001</v>
      </c>
      <c r="F71">
        <f t="shared" si="8"/>
        <v>0</v>
      </c>
      <c r="G71">
        <v>0</v>
      </c>
    </row>
    <row r="75" spans="4:19" x14ac:dyDescent="0.25">
      <c r="D75" t="s">
        <v>0</v>
      </c>
      <c r="F75">
        <v>577</v>
      </c>
      <c r="G75" t="s">
        <v>1</v>
      </c>
    </row>
    <row r="76" spans="4:19" x14ac:dyDescent="0.25">
      <c r="D76" t="s">
        <v>2</v>
      </c>
      <c r="E76" t="s">
        <v>3</v>
      </c>
      <c r="F76" t="s">
        <v>5</v>
      </c>
      <c r="G76" t="s">
        <v>4</v>
      </c>
    </row>
    <row r="77" spans="4:19" x14ac:dyDescent="0.25">
      <c r="D77">
        <v>0</v>
      </c>
      <c r="E77">
        <v>-0.51800000000000002</v>
      </c>
      <c r="F77">
        <f t="shared" ref="F77:F86" si="9">G77*10^(-13)</f>
        <v>0</v>
      </c>
      <c r="G77">
        <v>0</v>
      </c>
    </row>
    <row r="78" spans="4:19" x14ac:dyDescent="0.25">
      <c r="D78">
        <v>1</v>
      </c>
      <c r="E78">
        <v>-0.41399999999999998</v>
      </c>
      <c r="F78">
        <f t="shared" si="9"/>
        <v>2.0000000000000001E-13</v>
      </c>
      <c r="G78">
        <v>2</v>
      </c>
    </row>
    <row r="79" spans="4:19" x14ac:dyDescent="0.25">
      <c r="D79">
        <v>2</v>
      </c>
      <c r="E79">
        <v>-0.35799999999999998</v>
      </c>
      <c r="F79">
        <f t="shared" si="9"/>
        <v>4.0000000000000001E-13</v>
      </c>
      <c r="G79">
        <v>4</v>
      </c>
      <c r="R79" t="s">
        <v>11</v>
      </c>
    </row>
    <row r="80" spans="4:19" x14ac:dyDescent="0.25">
      <c r="D80">
        <v>3</v>
      </c>
      <c r="E80">
        <v>-0.30199999999999999</v>
      </c>
      <c r="F80">
        <f t="shared" si="9"/>
        <v>8.0000000000000002E-13</v>
      </c>
      <c r="G80">
        <v>8</v>
      </c>
      <c r="R80" s="3">
        <v>0.08</v>
      </c>
      <c r="S80" t="s">
        <v>5</v>
      </c>
    </row>
    <row r="81" spans="4:19" x14ac:dyDescent="0.25">
      <c r="D81">
        <v>4</v>
      </c>
      <c r="E81">
        <v>-0.253</v>
      </c>
      <c r="F81">
        <f t="shared" si="9"/>
        <v>9.9999999999999998E-13</v>
      </c>
      <c r="G81">
        <v>10</v>
      </c>
      <c r="R81" s="3">
        <v>0.06</v>
      </c>
      <c r="S81" t="s">
        <v>3</v>
      </c>
    </row>
    <row r="82" spans="4:19" x14ac:dyDescent="0.25">
      <c r="D82">
        <v>5</v>
      </c>
      <c r="E82">
        <v>-0.19400000000000001</v>
      </c>
      <c r="F82">
        <f t="shared" si="9"/>
        <v>1.6E-12</v>
      </c>
      <c r="G82">
        <v>16</v>
      </c>
    </row>
    <row r="83" spans="4:19" x14ac:dyDescent="0.25">
      <c r="D83">
        <v>6</v>
      </c>
      <c r="E83">
        <v>-0.14099999999999999</v>
      </c>
      <c r="F83">
        <f t="shared" si="9"/>
        <v>2E-12</v>
      </c>
      <c r="G83">
        <v>20</v>
      </c>
    </row>
    <row r="84" spans="4:19" x14ac:dyDescent="0.25">
      <c r="D84">
        <v>7</v>
      </c>
      <c r="E84">
        <v>-8.8999999999999996E-2</v>
      </c>
      <c r="F84">
        <f t="shared" si="9"/>
        <v>2.6000000000000002E-12</v>
      </c>
      <c r="G84">
        <v>26</v>
      </c>
    </row>
    <row r="85" spans="4:19" x14ac:dyDescent="0.25">
      <c r="D85">
        <v>8</v>
      </c>
      <c r="E85">
        <v>-4.2000000000000003E-2</v>
      </c>
      <c r="F85">
        <f t="shared" si="9"/>
        <v>3.0000000000000001E-12</v>
      </c>
      <c r="G85">
        <v>30</v>
      </c>
    </row>
    <row r="86" spans="4:19" x14ac:dyDescent="0.25">
      <c r="D86">
        <v>9</v>
      </c>
      <c r="E86">
        <v>4.0000000000000001E-3</v>
      </c>
      <c r="F86">
        <f t="shared" si="9"/>
        <v>3.3000000000000001E-12</v>
      </c>
      <c r="G86">
        <v>33</v>
      </c>
    </row>
  </sheetData>
  <sortState xmlns:xlrd2="http://schemas.microsoft.com/office/spreadsheetml/2017/richdata2" ref="Y14:Y18">
    <sortCondition ref="Y14:Y18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Vaja 68 - fotoefekt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Kozamernik</dc:creator>
  <cp:lastModifiedBy>Jure Kozamernik</cp:lastModifiedBy>
  <cp:lastPrinted>2022-04-20T09:29:08Z</cp:lastPrinted>
  <dcterms:created xsi:type="dcterms:W3CDTF">2022-04-13T05:21:13Z</dcterms:created>
  <dcterms:modified xsi:type="dcterms:W3CDTF">2022-04-20T13:23:31Z</dcterms:modified>
</cp:coreProperties>
</file>