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archW\Desktop\fizikalni-praktikum\meritve vaja 4\"/>
    </mc:Choice>
  </mc:AlternateContent>
  <xr:revisionPtr revIDLastSave="0" documentId="13_ncr:1_{3EDF1F8C-1295-463B-BEF2-14A9A635B7F2}" xr6:coauthVersionLast="47" xr6:coauthVersionMax="47" xr10:uidLastSave="{00000000-0000-0000-0000-000000000000}"/>
  <bookViews>
    <workbookView xWindow="-120" yWindow="-120" windowWidth="29040" windowHeight="16440" tabRatio="41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4" i="1" l="1"/>
  <c r="K24" i="1" s="1"/>
  <c r="L28" i="1"/>
  <c r="M28" i="1"/>
  <c r="K28" i="1"/>
  <c r="L23" i="1"/>
  <c r="J24" i="1" l="1"/>
  <c r="B2" i="1"/>
  <c r="D2" i="1" s="1"/>
  <c r="K23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4" i="1"/>
  <c r="D23" i="1"/>
  <c r="M20" i="1"/>
  <c r="M9" i="1"/>
  <c r="M10" i="1"/>
  <c r="M11" i="1"/>
  <c r="M13" i="1"/>
  <c r="M7" i="1"/>
  <c r="J23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4" i="1"/>
  <c r="E5" i="1"/>
  <c r="J5" i="1" s="1"/>
  <c r="E6" i="1"/>
  <c r="J6" i="1" s="1"/>
  <c r="E7" i="1"/>
  <c r="E8" i="1"/>
  <c r="E9" i="1"/>
  <c r="E10" i="1"/>
  <c r="E11" i="1"/>
  <c r="E12" i="1"/>
  <c r="J12" i="1" s="1"/>
  <c r="E13" i="1"/>
  <c r="J13" i="1" s="1"/>
  <c r="E14" i="1"/>
  <c r="J14" i="1" s="1"/>
  <c r="E15" i="1"/>
  <c r="E16" i="1"/>
  <c r="E17" i="1"/>
  <c r="E18" i="1"/>
  <c r="E19" i="1"/>
  <c r="E20" i="1"/>
  <c r="J20" i="1" s="1"/>
  <c r="E21" i="1"/>
  <c r="J21" i="1" s="1"/>
  <c r="E22" i="1"/>
  <c r="J22" i="1" s="1"/>
  <c r="E4" i="1"/>
  <c r="J4" i="1"/>
  <c r="J7" i="1"/>
  <c r="J8" i="1"/>
  <c r="J9" i="1"/>
  <c r="J10" i="1"/>
  <c r="J11" i="1"/>
  <c r="J15" i="1"/>
  <c r="J16" i="1"/>
  <c r="J17" i="1"/>
  <c r="J18" i="1"/>
  <c r="J19" i="1"/>
  <c r="D1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5" i="1"/>
</calcChain>
</file>

<file path=xl/sharedStrings.xml><?xml version="1.0" encoding="utf-8"?>
<sst xmlns="http://schemas.openxmlformats.org/spreadsheetml/2006/main" count="32" uniqueCount="13">
  <si>
    <t>d</t>
  </si>
  <si>
    <t>v[HZ]</t>
  </si>
  <si>
    <t>i</t>
  </si>
  <si>
    <t>napaka</t>
  </si>
  <si>
    <t>lambda</t>
  </si>
  <si>
    <t>l</t>
  </si>
  <si>
    <t>gostota</t>
  </si>
  <si>
    <t>c</t>
  </si>
  <si>
    <t>ne</t>
  </si>
  <si>
    <t>ok</t>
  </si>
  <si>
    <t>rel</t>
  </si>
  <si>
    <t>xs</t>
  </si>
  <si>
    <t>C*c*GOST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</si>
</sst>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tabSelected="1" workbookViewId="0">
      <selection activeCell="Z7" sqref="Z7"/>
    </sheetView>
  </sheetViews>
  <sheetFormatPr defaultRowHeight="15" x14ac:dyDescent="0.25"/>
  <cols>
    <col min="1" max="1" width="11.5703125" style="1" bestFit="1" customWidth="1"/>
    <col min="2" max="2" width="9.5703125" style="1" bestFit="1" customWidth="1"/>
    <col min="3" max="9" width="9.140625" style="1"/>
    <col min="10" max="10" width="13.28515625" style="1" customWidth="1"/>
    <col min="11" max="12" width="12" style="1" bestFit="1" customWidth="1"/>
    <col min="13" max="16384" width="9.140625" style="1"/>
  </cols>
  <sheetData>
    <row r="1" spans="1:15" x14ac:dyDescent="0.25">
      <c r="A1" s="1" t="s">
        <v>5</v>
      </c>
      <c r="B1" s="1">
        <v>0.96499999999999997</v>
      </c>
      <c r="C1" s="1">
        <v>3.0000000000000001E-3</v>
      </c>
      <c r="D1" s="1">
        <f>C1/B1</f>
        <v>3.1088082901554407E-3</v>
      </c>
    </row>
    <row r="2" spans="1:15" x14ac:dyDescent="0.25">
      <c r="A2" s="1" t="s">
        <v>6</v>
      </c>
      <c r="B2" s="1">
        <f>1.18</f>
        <v>1.18</v>
      </c>
      <c r="C2" s="1">
        <v>5.0000000000000001E-3</v>
      </c>
      <c r="D2" s="1">
        <f>C2/B2</f>
        <v>4.2372881355932203E-3</v>
      </c>
    </row>
    <row r="3" spans="1:15" x14ac:dyDescent="0.25">
      <c r="B3" s="1" t="s">
        <v>2</v>
      </c>
      <c r="C3" s="1" t="s">
        <v>1</v>
      </c>
      <c r="D3" s="1" t="s">
        <v>0</v>
      </c>
      <c r="E3" s="1" t="s">
        <v>4</v>
      </c>
      <c r="J3" s="1" t="s">
        <v>7</v>
      </c>
      <c r="N3" s="1" t="s">
        <v>3</v>
      </c>
      <c r="O3" s="1" t="s">
        <v>10</v>
      </c>
    </row>
    <row r="4" spans="1:15" x14ac:dyDescent="0.25">
      <c r="B4" s="1">
        <v>1</v>
      </c>
      <c r="C4" s="1">
        <v>96.372</v>
      </c>
      <c r="D4" s="1">
        <v>0.56499999999999995</v>
      </c>
      <c r="E4" s="1">
        <f>4*D4</f>
        <v>2.2599999999999998</v>
      </c>
      <c r="J4" s="1">
        <f>C4*E4</f>
        <v>217.80071999999998</v>
      </c>
      <c r="K4" s="1" t="s">
        <v>8</v>
      </c>
      <c r="L4" s="1">
        <f>IF(K4="ok",J4,0)</f>
        <v>0</v>
      </c>
      <c r="O4" s="1">
        <f>D$23/D4+C$23/C4</f>
        <v>9.1608512588939109E-2</v>
      </c>
    </row>
    <row r="5" spans="1:15" x14ac:dyDescent="0.25">
      <c r="B5" s="1">
        <f>1+B4</f>
        <v>2</v>
      </c>
      <c r="C5" s="1">
        <v>106.3</v>
      </c>
      <c r="D5" s="1">
        <v>0.57499999999999996</v>
      </c>
      <c r="E5" s="1">
        <f t="shared" ref="E5:E22" si="0">4*D5</f>
        <v>2.2999999999999998</v>
      </c>
      <c r="J5" s="1">
        <f t="shared" ref="J5:J22" si="1">C5*E5</f>
        <v>244.48999999999998</v>
      </c>
      <c r="K5" s="1" t="s">
        <v>8</v>
      </c>
      <c r="L5" s="1">
        <f t="shared" ref="L5:L22" si="2">IF(K5="ok",J5,0)</f>
        <v>0</v>
      </c>
      <c r="O5" s="1">
        <f t="shared" ref="O5:O23" si="3">D$23/D5+C$23/C5</f>
        <v>8.9778723056157722E-2</v>
      </c>
    </row>
    <row r="6" spans="1:15" x14ac:dyDescent="0.25">
      <c r="B6" s="1">
        <f t="shared" ref="B6:B22" si="4">1+B5</f>
        <v>3</v>
      </c>
      <c r="C6" s="2">
        <v>113.1</v>
      </c>
      <c r="D6" s="1">
        <v>0.55500000000000005</v>
      </c>
      <c r="E6" s="1">
        <f t="shared" si="0"/>
        <v>2.2200000000000002</v>
      </c>
      <c r="J6" s="1">
        <f t="shared" si="1"/>
        <v>251.08200000000002</v>
      </c>
      <c r="K6" s="1" t="s">
        <v>8</v>
      </c>
      <c r="L6" s="1">
        <f t="shared" si="2"/>
        <v>0</v>
      </c>
      <c r="O6" s="1">
        <f t="shared" si="3"/>
        <v>9.2742609983989296E-2</v>
      </c>
    </row>
    <row r="7" spans="1:15" x14ac:dyDescent="0.25">
      <c r="B7" s="1">
        <f t="shared" si="4"/>
        <v>4</v>
      </c>
      <c r="C7" s="2">
        <v>204.5</v>
      </c>
      <c r="D7" s="1">
        <v>0.44</v>
      </c>
      <c r="E7" s="1">
        <f t="shared" si="0"/>
        <v>1.76</v>
      </c>
      <c r="J7" s="1">
        <f t="shared" si="1"/>
        <v>359.92</v>
      </c>
      <c r="K7" s="1" t="s">
        <v>9</v>
      </c>
      <c r="L7" s="1">
        <f t="shared" si="2"/>
        <v>359.92</v>
      </c>
      <c r="M7" s="1">
        <f>ABS(L7-J$23)</f>
        <v>11.534666666666681</v>
      </c>
      <c r="O7" s="1">
        <f t="shared" si="3"/>
        <v>0.11510335630140033</v>
      </c>
    </row>
    <row r="8" spans="1:15" x14ac:dyDescent="0.25">
      <c r="B8" s="1">
        <f t="shared" si="4"/>
        <v>5</v>
      </c>
      <c r="C8" s="2">
        <v>264.60000000000002</v>
      </c>
      <c r="D8" s="1">
        <v>0.42</v>
      </c>
      <c r="E8" s="1">
        <f t="shared" si="0"/>
        <v>1.68</v>
      </c>
      <c r="J8" s="1">
        <f t="shared" si="1"/>
        <v>444.52800000000002</v>
      </c>
      <c r="K8" s="1" t="s">
        <v>8</v>
      </c>
      <c r="L8" s="1">
        <f t="shared" si="2"/>
        <v>0</v>
      </c>
      <c r="O8" s="1">
        <f t="shared" si="3"/>
        <v>0.12018140589569162</v>
      </c>
    </row>
    <row r="9" spans="1:15" x14ac:dyDescent="0.25">
      <c r="B9" s="1">
        <f t="shared" si="4"/>
        <v>6</v>
      </c>
      <c r="C9" s="2">
        <v>136.6</v>
      </c>
      <c r="D9" s="1">
        <v>0.56999999999999995</v>
      </c>
      <c r="E9" s="1">
        <f t="shared" si="0"/>
        <v>2.2799999999999998</v>
      </c>
      <c r="J9" s="1">
        <f t="shared" si="1"/>
        <v>311.44799999999998</v>
      </c>
      <c r="K9" s="1" t="s">
        <v>9</v>
      </c>
      <c r="L9" s="1">
        <f t="shared" si="2"/>
        <v>311.44799999999998</v>
      </c>
      <c r="M9" s="1">
        <f t="shared" ref="M8:M19" si="5">ABS(L9-J$23)</f>
        <v>36.937333333333356</v>
      </c>
      <c r="O9" s="1">
        <f t="shared" si="3"/>
        <v>8.9915491510621365E-2</v>
      </c>
    </row>
    <row r="10" spans="1:15" x14ac:dyDescent="0.25">
      <c r="B10" s="1">
        <f t="shared" si="4"/>
        <v>7</v>
      </c>
      <c r="C10" s="2">
        <v>182.7</v>
      </c>
      <c r="D10" s="1">
        <v>0.48</v>
      </c>
      <c r="E10" s="1">
        <f t="shared" si="0"/>
        <v>1.92</v>
      </c>
      <c r="J10" s="1">
        <f t="shared" si="1"/>
        <v>350.78399999999999</v>
      </c>
      <c r="K10" s="1" t="s">
        <v>9</v>
      </c>
      <c r="L10" s="1">
        <f t="shared" si="2"/>
        <v>350.78399999999999</v>
      </c>
      <c r="M10" s="1">
        <f t="shared" si="5"/>
        <v>2.3986666666666565</v>
      </c>
      <c r="O10" s="1">
        <f t="shared" si="3"/>
        <v>0.10580870279146141</v>
      </c>
    </row>
    <row r="11" spans="1:15" x14ac:dyDescent="0.25">
      <c r="B11" s="1">
        <f t="shared" si="4"/>
        <v>8</v>
      </c>
      <c r="C11" s="2">
        <v>193.5</v>
      </c>
      <c r="D11" s="1">
        <v>0.46</v>
      </c>
      <c r="E11" s="1">
        <f t="shared" si="0"/>
        <v>1.84</v>
      </c>
      <c r="J11" s="1">
        <f t="shared" si="1"/>
        <v>356.04</v>
      </c>
      <c r="K11" s="1" t="s">
        <v>9</v>
      </c>
      <c r="L11" s="1">
        <f t="shared" si="2"/>
        <v>356.04</v>
      </c>
      <c r="M11" s="1">
        <f t="shared" si="5"/>
        <v>7.6546666666666852</v>
      </c>
      <c r="O11" s="1">
        <f t="shared" si="3"/>
        <v>0.11024603977081227</v>
      </c>
    </row>
    <row r="12" spans="1:15" x14ac:dyDescent="0.25">
      <c r="B12" s="1">
        <f t="shared" si="4"/>
        <v>9</v>
      </c>
      <c r="C12" s="2">
        <v>283.10000000000002</v>
      </c>
      <c r="D12" s="1">
        <v>0.35</v>
      </c>
      <c r="E12" s="1">
        <f t="shared" si="0"/>
        <v>1.4</v>
      </c>
      <c r="J12" s="1">
        <f t="shared" si="1"/>
        <v>396.34000000000003</v>
      </c>
      <c r="K12" s="1" t="s">
        <v>8</v>
      </c>
      <c r="L12" s="1">
        <f t="shared" si="2"/>
        <v>0</v>
      </c>
      <c r="O12" s="1">
        <f t="shared" si="3"/>
        <v>0.1439168390775597</v>
      </c>
    </row>
    <row r="13" spans="1:15" x14ac:dyDescent="0.25">
      <c r="B13" s="1">
        <f t="shared" si="4"/>
        <v>10</v>
      </c>
      <c r="C13" s="2">
        <v>298</v>
      </c>
      <c r="D13" s="1">
        <v>0.32</v>
      </c>
      <c r="E13" s="1">
        <f t="shared" si="0"/>
        <v>1.28</v>
      </c>
      <c r="J13" s="1">
        <f t="shared" si="1"/>
        <v>381.44</v>
      </c>
      <c r="K13" s="1" t="s">
        <v>9</v>
      </c>
      <c r="L13" s="1">
        <f t="shared" si="2"/>
        <v>381.44</v>
      </c>
      <c r="M13" s="1">
        <f t="shared" si="5"/>
        <v>33.054666666666662</v>
      </c>
      <c r="O13" s="1">
        <f t="shared" si="3"/>
        <v>0.15725671140939598</v>
      </c>
    </row>
    <row r="14" spans="1:15" x14ac:dyDescent="0.25">
      <c r="B14" s="1">
        <f t="shared" si="4"/>
        <v>11</v>
      </c>
      <c r="C14" s="2">
        <v>374.7</v>
      </c>
      <c r="D14" s="1">
        <v>0.27</v>
      </c>
      <c r="E14" s="1">
        <f t="shared" si="0"/>
        <v>1.08</v>
      </c>
      <c r="J14" s="1">
        <f t="shared" si="1"/>
        <v>404.67599999999999</v>
      </c>
      <c r="K14" s="1" t="s">
        <v>8</v>
      </c>
      <c r="L14" s="1">
        <f t="shared" si="2"/>
        <v>0</v>
      </c>
      <c r="O14" s="1">
        <f t="shared" si="3"/>
        <v>0.18598582569759511</v>
      </c>
    </row>
    <row r="15" spans="1:15" x14ac:dyDescent="0.25">
      <c r="B15" s="1">
        <f t="shared" si="4"/>
        <v>12</v>
      </c>
      <c r="C15" s="2">
        <v>431.6</v>
      </c>
      <c r="D15" s="1">
        <v>0.25</v>
      </c>
      <c r="E15" s="1">
        <f t="shared" si="0"/>
        <v>1</v>
      </c>
      <c r="J15" s="1">
        <f t="shared" si="1"/>
        <v>431.6</v>
      </c>
      <c r="K15" s="1" t="s">
        <v>8</v>
      </c>
      <c r="L15" s="1">
        <f t="shared" si="2"/>
        <v>0</v>
      </c>
      <c r="O15" s="1">
        <f t="shared" si="3"/>
        <v>0.20069508804448566</v>
      </c>
    </row>
    <row r="16" spans="1:15" x14ac:dyDescent="0.25">
      <c r="B16" s="1">
        <f t="shared" si="4"/>
        <v>13</v>
      </c>
      <c r="C16" s="2">
        <v>589</v>
      </c>
      <c r="D16" s="1">
        <v>0.185</v>
      </c>
      <c r="E16" s="1">
        <f t="shared" si="0"/>
        <v>0.74</v>
      </c>
      <c r="J16" s="1">
        <f t="shared" si="1"/>
        <v>435.86</v>
      </c>
      <c r="K16" s="1" t="s">
        <v>8</v>
      </c>
      <c r="L16" s="1">
        <f t="shared" si="2"/>
        <v>0</v>
      </c>
      <c r="O16" s="1">
        <f t="shared" si="3"/>
        <v>0.27077960813105129</v>
      </c>
    </row>
    <row r="17" spans="2:15" x14ac:dyDescent="0.25">
      <c r="B17" s="1">
        <f t="shared" si="4"/>
        <v>14</v>
      </c>
      <c r="C17" s="2">
        <v>739.6</v>
      </c>
      <c r="D17" s="1">
        <v>0.14000000000000001</v>
      </c>
      <c r="E17" s="1">
        <f t="shared" si="0"/>
        <v>0.56000000000000005</v>
      </c>
      <c r="J17" s="1">
        <f t="shared" si="1"/>
        <v>414.17600000000004</v>
      </c>
      <c r="K17" s="1" t="s">
        <v>8</v>
      </c>
      <c r="L17" s="1">
        <f t="shared" si="2"/>
        <v>0</v>
      </c>
      <c r="O17" s="1">
        <f t="shared" si="3"/>
        <v>0.35754848180483662</v>
      </c>
    </row>
    <row r="18" spans="2:15" x14ac:dyDescent="0.25">
      <c r="B18" s="1">
        <f t="shared" si="4"/>
        <v>15</v>
      </c>
      <c r="C18" s="2">
        <v>902</v>
      </c>
      <c r="D18" s="1">
        <v>0.08</v>
      </c>
      <c r="E18" s="1">
        <f t="shared" si="0"/>
        <v>0.32</v>
      </c>
      <c r="J18" s="1">
        <f t="shared" si="1"/>
        <v>288.64</v>
      </c>
      <c r="K18" s="1" t="s">
        <v>8</v>
      </c>
      <c r="L18" s="1">
        <f t="shared" si="2"/>
        <v>0</v>
      </c>
      <c r="O18" s="1">
        <f t="shared" si="3"/>
        <v>0.62533259423503329</v>
      </c>
    </row>
    <row r="19" spans="2:15" x14ac:dyDescent="0.25">
      <c r="B19" s="1">
        <f t="shared" si="4"/>
        <v>16</v>
      </c>
      <c r="C19" s="2">
        <v>1340.5</v>
      </c>
      <c r="D19" s="1">
        <v>5.5E-2</v>
      </c>
      <c r="E19" s="1">
        <f t="shared" si="0"/>
        <v>0.22</v>
      </c>
      <c r="J19" s="1">
        <f t="shared" si="1"/>
        <v>294.91000000000003</v>
      </c>
      <c r="K19" s="1" t="s">
        <v>8</v>
      </c>
      <c r="L19" s="1">
        <f t="shared" si="2"/>
        <v>0</v>
      </c>
      <c r="O19" s="1">
        <f t="shared" si="3"/>
        <v>0.90931470618154697</v>
      </c>
    </row>
    <row r="20" spans="2:15" x14ac:dyDescent="0.25">
      <c r="B20" s="1">
        <f t="shared" si="4"/>
        <v>17</v>
      </c>
      <c r="C20" s="2">
        <v>1181</v>
      </c>
      <c r="D20" s="1">
        <v>7.0000000000000007E-2</v>
      </c>
      <c r="E20" s="1">
        <f t="shared" si="0"/>
        <v>0.28000000000000003</v>
      </c>
      <c r="J20" s="1">
        <f t="shared" si="1"/>
        <v>330.68</v>
      </c>
      <c r="K20" s="1" t="s">
        <v>9</v>
      </c>
      <c r="L20" s="1">
        <f t="shared" si="2"/>
        <v>330.68</v>
      </c>
      <c r="M20" s="1">
        <f>ABS(L20-J$23)</f>
        <v>17.705333333333328</v>
      </c>
      <c r="O20" s="1">
        <f t="shared" si="3"/>
        <v>0.71453973630095557</v>
      </c>
    </row>
    <row r="21" spans="2:15" x14ac:dyDescent="0.25">
      <c r="B21" s="1">
        <f t="shared" si="4"/>
        <v>18</v>
      </c>
      <c r="C21" s="2">
        <v>1067.3</v>
      </c>
      <c r="D21" s="1">
        <v>0.06</v>
      </c>
      <c r="E21" s="1">
        <f t="shared" si="0"/>
        <v>0.24</v>
      </c>
      <c r="J21" s="1">
        <f t="shared" si="1"/>
        <v>256.15199999999999</v>
      </c>
      <c r="K21" s="1" t="s">
        <v>8</v>
      </c>
      <c r="L21" s="1">
        <f t="shared" si="2"/>
        <v>0</v>
      </c>
      <c r="O21" s="1">
        <f t="shared" si="3"/>
        <v>0.83361441644023859</v>
      </c>
    </row>
    <row r="22" spans="2:15" x14ac:dyDescent="0.25">
      <c r="B22" s="1">
        <f t="shared" si="4"/>
        <v>19</v>
      </c>
      <c r="C22" s="2">
        <v>828.4</v>
      </c>
      <c r="D22" s="1">
        <v>8.5000000000000006E-2</v>
      </c>
      <c r="E22" s="1">
        <f t="shared" si="0"/>
        <v>0.34</v>
      </c>
      <c r="J22" s="1">
        <f t="shared" si="1"/>
        <v>281.65600000000001</v>
      </c>
      <c r="K22" s="1" t="s">
        <v>8</v>
      </c>
      <c r="L22" s="1">
        <f t="shared" si="2"/>
        <v>0</v>
      </c>
      <c r="O22" s="1">
        <f t="shared" si="3"/>
        <v>0.58859743800948672</v>
      </c>
    </row>
    <row r="23" spans="2:15" x14ac:dyDescent="0.25">
      <c r="B23" s="1" t="s">
        <v>3</v>
      </c>
      <c r="C23" s="2">
        <v>0.3</v>
      </c>
      <c r="D23" s="1">
        <f>0.05</f>
        <v>0.05</v>
      </c>
      <c r="I23" s="1" t="s">
        <v>7</v>
      </c>
      <c r="J23" s="1">
        <f>SUM(L4:L22)/6</f>
        <v>348.38533333333334</v>
      </c>
      <c r="K23" s="1">
        <f>L23*J23</f>
        <v>38.322386666666667</v>
      </c>
      <c r="L23" s="1">
        <f>0.11</f>
        <v>0.11</v>
      </c>
    </row>
    <row r="24" spans="2:15" x14ac:dyDescent="0.25">
      <c r="I24" s="1" t="s">
        <v>11</v>
      </c>
      <c r="J24" s="1">
        <f>1/J23/J23/B2</f>
        <v>6.9822961619981038E-6</v>
      </c>
      <c r="K24" s="1">
        <f>J24*L24</f>
        <v>1.5656424031072713E-6</v>
      </c>
      <c r="L24" s="1">
        <f>SQRT(POWER(2*L23+D2,2)-2*L28)</f>
        <v>0.22423030573072053</v>
      </c>
    </row>
    <row r="28" spans="2:15" x14ac:dyDescent="0.25">
      <c r="J28" s="1" t="s">
        <v>12</v>
      </c>
      <c r="K28" s="1">
        <f>J23*J23*B2</f>
        <v>143219.36176849777</v>
      </c>
      <c r="L28" s="1">
        <f>M28/K28</f>
        <v>1.5656911563260156E-6</v>
      </c>
      <c r="M28" s="1">
        <f>D2+L23*2</f>
        <v>0.22423728813559321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archW</dc:creator>
  <cp:lastModifiedBy>archW</cp:lastModifiedBy>
  <dcterms:created xsi:type="dcterms:W3CDTF">2015-06-05T18:17:20Z</dcterms:created>
  <dcterms:modified xsi:type="dcterms:W3CDTF">2021-11-27T20:44:16Z</dcterms:modified>
</cp:coreProperties>
</file>