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rchW\Desktop\faks\fizikalni-praktikum\vaja 43 vsiljeno nihanje nihajnega kroga\"/>
    </mc:Choice>
  </mc:AlternateContent>
  <xr:revisionPtr revIDLastSave="0" documentId="13_ncr:1_{1D3D2162-8FF9-4537-91ED-81633F2A2527}" xr6:coauthVersionLast="47" xr6:coauthVersionMax="47" xr10:uidLastSave="{00000000-0000-0000-0000-000000000000}"/>
  <bookViews>
    <workbookView xWindow="-93" yWindow="-93" windowWidth="20186" windowHeight="13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7" i="1" l="1"/>
  <c r="E78" i="1"/>
  <c r="E79" i="1"/>
  <c r="E80" i="1"/>
  <c r="E81" i="1"/>
  <c r="E82" i="1"/>
  <c r="E83" i="1"/>
  <c r="E84" i="1"/>
  <c r="E85" i="1"/>
  <c r="E86" i="1"/>
  <c r="E87" i="1"/>
  <c r="E76" i="1"/>
  <c r="D77" i="1"/>
  <c r="D78" i="1"/>
  <c r="D79" i="1"/>
  <c r="D80" i="1"/>
  <c r="D81" i="1"/>
  <c r="D82" i="1"/>
  <c r="D83" i="1"/>
  <c r="D84" i="1"/>
  <c r="D85" i="1"/>
  <c r="D86" i="1"/>
  <c r="D87" i="1"/>
  <c r="D76" i="1"/>
  <c r="E64" i="1"/>
  <c r="E65" i="1"/>
  <c r="E66" i="1"/>
  <c r="E67" i="1"/>
  <c r="E68" i="1"/>
  <c r="E69" i="1"/>
  <c r="E70" i="1"/>
  <c r="E71" i="1"/>
  <c r="E72" i="1"/>
  <c r="E73" i="1"/>
  <c r="E63" i="1"/>
  <c r="D64" i="1"/>
  <c r="D65" i="1"/>
  <c r="D66" i="1"/>
  <c r="D67" i="1"/>
  <c r="D68" i="1"/>
  <c r="D69" i="1"/>
  <c r="D70" i="1"/>
  <c r="D71" i="1"/>
  <c r="D72" i="1"/>
  <c r="D73" i="1"/>
  <c r="D63" i="1"/>
  <c r="E48" i="1"/>
  <c r="E49" i="1"/>
  <c r="E50" i="1"/>
  <c r="E51" i="1"/>
  <c r="E52" i="1"/>
  <c r="E53" i="1"/>
  <c r="E54" i="1"/>
  <c r="E55" i="1"/>
  <c r="E56" i="1"/>
  <c r="E57" i="1"/>
  <c r="E58" i="1"/>
  <c r="E59" i="1"/>
  <c r="E47" i="1"/>
  <c r="D48" i="1"/>
  <c r="D49" i="1"/>
  <c r="D50" i="1"/>
  <c r="D51" i="1"/>
  <c r="D52" i="1"/>
  <c r="D53" i="1"/>
  <c r="D54" i="1"/>
  <c r="D55" i="1"/>
  <c r="D56" i="1"/>
  <c r="D57" i="1"/>
  <c r="D58" i="1"/>
  <c r="D59" i="1"/>
  <c r="D47" i="1"/>
  <c r="F20" i="1"/>
  <c r="F21" i="1"/>
  <c r="F19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4" i="1"/>
  <c r="H20" i="1"/>
  <c r="G19" i="1"/>
  <c r="C25" i="1"/>
  <c r="A3" i="1"/>
  <c r="A4" i="1" s="1"/>
  <c r="A5" i="1" s="1"/>
  <c r="A6" i="1" s="1"/>
  <c r="A7" i="1" s="1"/>
  <c r="A8" i="1" s="1"/>
  <c r="A9" i="1" s="1"/>
  <c r="A11" i="1" s="1"/>
  <c r="A12" i="1" s="1"/>
  <c r="A13" i="1" s="1"/>
  <c r="A14" i="1" s="1"/>
  <c r="A15" i="1" s="1"/>
  <c r="A16" i="1" s="1"/>
  <c r="A17" i="1" s="1"/>
  <c r="A18" i="1" s="1"/>
  <c r="H19" i="1" l="1"/>
  <c r="G20" i="1"/>
  <c r="D41" i="1"/>
  <c r="D44" i="1" l="1"/>
  <c r="D35" i="1"/>
  <c r="D30" i="1"/>
  <c r="G21" i="1"/>
  <c r="D31" i="1"/>
  <c r="D28" i="1"/>
  <c r="D32" i="1"/>
  <c r="D42" i="1"/>
  <c r="D38" i="1"/>
  <c r="D40" i="1"/>
  <c r="D39" i="1"/>
  <c r="D34" i="1"/>
  <c r="D33" i="1"/>
  <c r="D25" i="1"/>
  <c r="D36" i="1"/>
  <c r="D29" i="1"/>
  <c r="D43" i="1"/>
  <c r="D37" i="1"/>
  <c r="D24" i="1"/>
  <c r="D26" i="1"/>
  <c r="D27" i="1"/>
</calcChain>
</file>

<file path=xl/sharedStrings.xml><?xml version="1.0" encoding="utf-8"?>
<sst xmlns="http://schemas.openxmlformats.org/spreadsheetml/2006/main" count="13" uniqueCount="12">
  <si>
    <t>razdelek</t>
  </si>
  <si>
    <t>C[pF]</t>
  </si>
  <si>
    <t>R=0</t>
  </si>
  <si>
    <t>L0</t>
  </si>
  <si>
    <t>w0[hz]</t>
  </si>
  <si>
    <t>U0[mV]</t>
  </si>
  <si>
    <t>U[mV]</t>
  </si>
  <si>
    <t>V0</t>
  </si>
  <si>
    <t>V/V0</t>
  </si>
  <si>
    <t>U/U0</t>
  </si>
  <si>
    <t>R=5</t>
  </si>
  <si>
    <t>R=10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</si>
</sst>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3252405949256337E-2"/>
                  <c:y val="1.29494750656167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16</c:v>
                </c:pt>
                <c:pt idx="1">
                  <c:v>31</c:v>
                </c:pt>
                <c:pt idx="2">
                  <c:v>50</c:v>
                </c:pt>
                <c:pt idx="3">
                  <c:v>65</c:v>
                </c:pt>
                <c:pt idx="4">
                  <c:v>87</c:v>
                </c:pt>
                <c:pt idx="5">
                  <c:v>110</c:v>
                </c:pt>
                <c:pt idx="6">
                  <c:v>145</c:v>
                </c:pt>
                <c:pt idx="7">
                  <c:v>185</c:v>
                </c:pt>
                <c:pt idx="8">
                  <c:v>320</c:v>
                </c:pt>
                <c:pt idx="9">
                  <c:v>380</c:v>
                </c:pt>
                <c:pt idx="10">
                  <c:v>445</c:v>
                </c:pt>
                <c:pt idx="11">
                  <c:v>510</c:v>
                </c:pt>
                <c:pt idx="12">
                  <c:v>580</c:v>
                </c:pt>
                <c:pt idx="13">
                  <c:v>650</c:v>
                </c:pt>
                <c:pt idx="14">
                  <c:v>710</c:v>
                </c:pt>
                <c:pt idx="15">
                  <c:v>790</c:v>
                </c:pt>
                <c:pt idx="16">
                  <c:v>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3-4339-A52B-89E59B35C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30463"/>
        <c:axId val="1098929215"/>
      </c:scatterChart>
      <c:valAx>
        <c:axId val="10989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29215"/>
        <c:crosses val="autoZero"/>
        <c:crossBetween val="midCat"/>
      </c:valAx>
      <c:valAx>
        <c:axId val="10989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93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115277777777778"/>
          <c:w val="0.89778018372703416"/>
          <c:h val="0.781072834645669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Sheet1!$D$24:$D$44</c:f>
              <c:numCache>
                <c:formatCode>General</c:formatCode>
                <c:ptCount val="21"/>
                <c:pt idx="0">
                  <c:v>20.339089890257892</c:v>
                </c:pt>
                <c:pt idx="1">
                  <c:v>6.8174086613465263</c:v>
                </c:pt>
                <c:pt idx="2">
                  <c:v>4.1621847440131754</c:v>
                </c:pt>
                <c:pt idx="3">
                  <c:v>3.0009373072174035</c:v>
                </c:pt>
                <c:pt idx="4">
                  <c:v>2.3474645269467236</c:v>
                </c:pt>
                <c:pt idx="5">
                  <c:v>1.9280556493126093</c:v>
                </c:pt>
                <c:pt idx="6">
                  <c:v>1.6359375951639883</c:v>
                </c:pt>
                <c:pt idx="7">
                  <c:v>1.4207544094173659</c:v>
                </c:pt>
                <c:pt idx="8">
                  <c:v>1.2556318122418895</c:v>
                </c:pt>
                <c:pt idx="9">
                  <c:v>1.1249126350294143</c:v>
                </c:pt>
                <c:pt idx="10">
                  <c:v>1.0587831236040424</c:v>
                </c:pt>
                <c:pt idx="11">
                  <c:v>1.0384352896238769</c:v>
                </c:pt>
                <c:pt idx="12">
                  <c:v>1.0188551342734196</c:v>
                </c:pt>
                <c:pt idx="13">
                  <c:v>0.99999999999999989</c:v>
                </c:pt>
                <c:pt idx="14">
                  <c:v>0.98183033348113435</c:v>
                </c:pt>
                <c:pt idx="15">
                  <c:v>0.96430940819115718</c:v>
                </c:pt>
                <c:pt idx="16">
                  <c:v>0.93107954573991858</c:v>
                </c:pt>
                <c:pt idx="17">
                  <c:v>0.85723255319935399</c:v>
                </c:pt>
                <c:pt idx="18">
                  <c:v>0.73987645771811505</c:v>
                </c:pt>
                <c:pt idx="19">
                  <c:v>0.61383404110359152</c:v>
                </c:pt>
                <c:pt idx="20">
                  <c:v>0.52448907421496582</c:v>
                </c:pt>
              </c:numCache>
            </c:numRef>
          </c:xVal>
          <c:yVal>
            <c:numRef>
              <c:f>Sheet1!$E$24:$E$44</c:f>
              <c:numCache>
                <c:formatCode>General</c:formatCode>
                <c:ptCount val="21"/>
                <c:pt idx="0">
                  <c:v>0.25</c:v>
                </c:pt>
                <c:pt idx="1">
                  <c:v>0.33750000000000002</c:v>
                </c:pt>
                <c:pt idx="2">
                  <c:v>0.3</c:v>
                </c:pt>
                <c:pt idx="3">
                  <c:v>0.32500000000000001</c:v>
                </c:pt>
                <c:pt idx="4">
                  <c:v>0.32500000000000001</c:v>
                </c:pt>
                <c:pt idx="5">
                  <c:v>0.34499999999999997</c:v>
                </c:pt>
                <c:pt idx="6">
                  <c:v>0.27500000000000002</c:v>
                </c:pt>
                <c:pt idx="7">
                  <c:v>0.27500000000000002</c:v>
                </c:pt>
                <c:pt idx="8">
                  <c:v>0.22500000000000001</c:v>
                </c:pt>
                <c:pt idx="9">
                  <c:v>0.2</c:v>
                </c:pt>
                <c:pt idx="10">
                  <c:v>0.4</c:v>
                </c:pt>
                <c:pt idx="11">
                  <c:v>0.55000000000000004</c:v>
                </c:pt>
                <c:pt idx="12">
                  <c:v>1.2250000000000001</c:v>
                </c:pt>
                <c:pt idx="13">
                  <c:v>1.5</c:v>
                </c:pt>
                <c:pt idx="14">
                  <c:v>1</c:v>
                </c:pt>
                <c:pt idx="15">
                  <c:v>0.95</c:v>
                </c:pt>
                <c:pt idx="16">
                  <c:v>0.9</c:v>
                </c:pt>
                <c:pt idx="17">
                  <c:v>0.8</c:v>
                </c:pt>
                <c:pt idx="18">
                  <c:v>0.57499999999999996</c:v>
                </c:pt>
                <c:pt idx="19">
                  <c:v>0.5</c:v>
                </c:pt>
                <c:pt idx="20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E-45CF-A183-C3941997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87087"/>
        <c:axId val="1088284591"/>
      </c:scatterChart>
      <c:valAx>
        <c:axId val="108828708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84591"/>
        <c:crosses val="autoZero"/>
        <c:crossBetween val="midCat"/>
      </c:valAx>
      <c:valAx>
        <c:axId val="10882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8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0689814814814817"/>
          <c:w val="0.89778018372703416"/>
          <c:h val="0.785702464275298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Sheet1!$D$47:$D$59</c:f>
              <c:numCache>
                <c:formatCode>General</c:formatCode>
                <c:ptCount val="13"/>
                <c:pt idx="0">
                  <c:v>20.339089890257892</c:v>
                </c:pt>
                <c:pt idx="1">
                  <c:v>3.0009373072174035</c:v>
                </c:pt>
                <c:pt idx="2">
                  <c:v>1.6359375951639883</c:v>
                </c:pt>
                <c:pt idx="3">
                  <c:v>1.1249126350294143</c:v>
                </c:pt>
                <c:pt idx="4">
                  <c:v>1.0384352896238769</c:v>
                </c:pt>
                <c:pt idx="5">
                  <c:v>1.0188551342734196</c:v>
                </c:pt>
                <c:pt idx="6">
                  <c:v>1.009339480936813</c:v>
                </c:pt>
                <c:pt idx="7">
                  <c:v>0.99083184189006246</c:v>
                </c:pt>
                <c:pt idx="8">
                  <c:v>0.97299097013877367</c:v>
                </c:pt>
                <c:pt idx="9">
                  <c:v>0.93107954573991858</c:v>
                </c:pt>
                <c:pt idx="10">
                  <c:v>0.73987645771811505</c:v>
                </c:pt>
                <c:pt idx="11">
                  <c:v>0.61383404110359152</c:v>
                </c:pt>
                <c:pt idx="12">
                  <c:v>0.52448907421496582</c:v>
                </c:pt>
              </c:numCache>
            </c:numRef>
          </c:xVal>
          <c:yVal>
            <c:numRef>
              <c:f>Sheet1!$E$47:$E$59</c:f>
              <c:numCache>
                <c:formatCode>General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0.42499999999999999</c:v>
                </c:pt>
                <c:pt idx="5">
                  <c:v>0.875</c:v>
                </c:pt>
                <c:pt idx="6">
                  <c:v>1.1000000000000001</c:v>
                </c:pt>
                <c:pt idx="7">
                  <c:v>0.875</c:v>
                </c:pt>
                <c:pt idx="8">
                  <c:v>0.5</c:v>
                </c:pt>
                <c:pt idx="9">
                  <c:v>0.3</c:v>
                </c:pt>
                <c:pt idx="10">
                  <c:v>0.25</c:v>
                </c:pt>
                <c:pt idx="11">
                  <c:v>0.35</c:v>
                </c:pt>
                <c:pt idx="12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D-4D13-AD1A-741BEE09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870735"/>
        <c:axId val="1099871567"/>
      </c:scatterChart>
      <c:valAx>
        <c:axId val="109987073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71567"/>
        <c:crosses val="autoZero"/>
        <c:crossBetween val="midCat"/>
      </c:valAx>
      <c:valAx>
        <c:axId val="109987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8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R=10</a:t>
            </a:r>
          </a:p>
        </c:rich>
      </c:tx>
      <c:layout>
        <c:manualLayout>
          <c:xMode val="edge"/>
          <c:yMode val="edge"/>
          <c:x val="0.4517152230971128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0226851851851854"/>
          <c:w val="0.89778018372703416"/>
          <c:h val="0.790332093904928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Sheet1!$D$63:$D$73</c:f>
              <c:numCache>
                <c:formatCode>General</c:formatCode>
                <c:ptCount val="11"/>
                <c:pt idx="0">
                  <c:v>20.339089890257892</c:v>
                </c:pt>
                <c:pt idx="1">
                  <c:v>3.0009373072174035</c:v>
                </c:pt>
                <c:pt idx="2">
                  <c:v>1.6359375951639883</c:v>
                </c:pt>
                <c:pt idx="3">
                  <c:v>1.1249126350294143</c:v>
                </c:pt>
                <c:pt idx="4">
                  <c:v>1.0384352896238769</c:v>
                </c:pt>
                <c:pt idx="5">
                  <c:v>1.014074975837632</c:v>
                </c:pt>
                <c:pt idx="6">
                  <c:v>0.99083184189006246</c:v>
                </c:pt>
                <c:pt idx="7">
                  <c:v>0.93107954573991858</c:v>
                </c:pt>
                <c:pt idx="8">
                  <c:v>0.73987645771811505</c:v>
                </c:pt>
                <c:pt idx="9">
                  <c:v>0.61383404110359152</c:v>
                </c:pt>
                <c:pt idx="10">
                  <c:v>0.52448907421496582</c:v>
                </c:pt>
              </c:numCache>
            </c:numRef>
          </c:xVal>
          <c:yVal>
            <c:numRef>
              <c:f>Sheet1!$E$63:$E$73</c:f>
              <c:numCache>
                <c:formatCode>General</c:formatCode>
                <c:ptCount val="11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0.42499999999999999</c:v>
                </c:pt>
                <c:pt idx="5">
                  <c:v>0.67500000000000004</c:v>
                </c:pt>
                <c:pt idx="6">
                  <c:v>0.6</c:v>
                </c:pt>
                <c:pt idx="7">
                  <c:v>0.22500000000000001</c:v>
                </c:pt>
                <c:pt idx="8">
                  <c:v>0.25</c:v>
                </c:pt>
                <c:pt idx="9">
                  <c:v>0.4</c:v>
                </c:pt>
                <c:pt idx="10">
                  <c:v>0.42499999999999999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C-4467-93B9-7BDF3833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12463"/>
        <c:axId val="1046212879"/>
      </c:scatterChart>
      <c:valAx>
        <c:axId val="1046212463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12879"/>
        <c:crosses val="autoZero"/>
        <c:crossBetween val="midCat"/>
      </c:valAx>
      <c:valAx>
        <c:axId val="104621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1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R=20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115277777777778"/>
          <c:w val="0.88511351706036745"/>
          <c:h val="0.781072834645669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Sheet1!$D$76:$D$87</c:f>
              <c:numCache>
                <c:formatCode>General</c:formatCode>
                <c:ptCount val="12"/>
                <c:pt idx="0">
                  <c:v>20.339089890257892</c:v>
                </c:pt>
                <c:pt idx="1">
                  <c:v>3.0009373072174035</c:v>
                </c:pt>
                <c:pt idx="2">
                  <c:v>1.4207544094173659</c:v>
                </c:pt>
                <c:pt idx="3">
                  <c:v>1.1249126350294143</c:v>
                </c:pt>
                <c:pt idx="4">
                  <c:v>1.0384352896238769</c:v>
                </c:pt>
                <c:pt idx="5">
                  <c:v>1.028551994440607</c:v>
                </c:pt>
                <c:pt idx="6">
                  <c:v>1.009339480936813</c:v>
                </c:pt>
                <c:pt idx="7">
                  <c:v>0.99083184189006246</c:v>
                </c:pt>
                <c:pt idx="8">
                  <c:v>0.93107954573991858</c:v>
                </c:pt>
                <c:pt idx="9">
                  <c:v>0.73987645771811505</c:v>
                </c:pt>
                <c:pt idx="10">
                  <c:v>0.61383404110359152</c:v>
                </c:pt>
                <c:pt idx="11">
                  <c:v>0.52448907421496582</c:v>
                </c:pt>
              </c:numCache>
            </c:numRef>
          </c:xVal>
          <c:yVal>
            <c:numRef>
              <c:f>Sheet1!$E$76:$E$87</c:f>
              <c:numCache>
                <c:formatCode>General</c:formatCode>
                <c:ptCount val="12"/>
                <c:pt idx="0">
                  <c:v>0.1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0.22500000000000001</c:v>
                </c:pt>
                <c:pt idx="4">
                  <c:v>0.375</c:v>
                </c:pt>
                <c:pt idx="5">
                  <c:v>0.42499999999999999</c:v>
                </c:pt>
                <c:pt idx="6">
                  <c:v>0.45</c:v>
                </c:pt>
                <c:pt idx="7">
                  <c:v>0.4</c:v>
                </c:pt>
                <c:pt idx="8">
                  <c:v>0.2</c:v>
                </c:pt>
                <c:pt idx="9">
                  <c:v>0.17499999999999999</c:v>
                </c:pt>
                <c:pt idx="10">
                  <c:v>0.2</c:v>
                </c:pt>
                <c:pt idx="1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D-4A91-B1FD-5FEB9D23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99583"/>
        <c:axId val="1223301663"/>
      </c:scatterChart>
      <c:valAx>
        <c:axId val="122329958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1663"/>
        <c:crosses val="autoZero"/>
        <c:crossBetween val="midCat"/>
      </c:valAx>
      <c:valAx>
        <c:axId val="12233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9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306916</xdr:colOff>
      <xdr:row>0</xdr:row>
      <xdr:rowOff>175681</xdr:rowOff>
    </xdr:from>
    <xdr:to>
      <xdr:col>10</xdr:col>
      <xdr:colOff>374649</xdr:colOff>
      <xdr:row>16</xdr:row>
      <xdr:rowOff>6348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7E7EC-237C-6E95-4A97-3DDE8D4B3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624417</xdr:colOff>
      <xdr:row>23</xdr:row>
      <xdr:rowOff>88899</xdr:rowOff>
    </xdr:from>
    <xdr:to>
      <xdr:col>12</xdr:col>
      <xdr:colOff>302683</xdr:colOff>
      <xdr:row>38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76346-1501-8083-CFBA-99DA7695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175683</xdr:colOff>
      <xdr:row>40</xdr:row>
      <xdr:rowOff>120650</xdr:rowOff>
    </xdr:from>
    <xdr:to>
      <xdr:col>13</xdr:col>
      <xdr:colOff>67735</xdr:colOff>
      <xdr:row>55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C8281-937D-5197-C78D-37C47F55F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702733</xdr:colOff>
      <xdr:row>58</xdr:row>
      <xdr:rowOff>67733</xdr:rowOff>
    </xdr:from>
    <xdr:to>
      <xdr:col>12</xdr:col>
      <xdr:colOff>380999</xdr:colOff>
      <xdr:row>73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5F742-8FE6-91B8-EFE4-32DD8EC17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29640</xdr:colOff>
      <xdr:row>74</xdr:row>
      <xdr:rowOff>99482</xdr:rowOff>
    </xdr:from>
    <xdr:to>
      <xdr:col>12</xdr:col>
      <xdr:colOff>546106</xdr:colOff>
      <xdr:row>89</xdr:row>
      <xdr:rowOff>112182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6D601A-20EF-4680-D3B0-3BECE3E0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60" workbookViewId="0">
      <selection activeCell="N86" sqref="N86"/>
    </sheetView>
  </sheetViews>
  <sheetFormatPr defaultRowHeight="14.35" x14ac:dyDescent="0.5"/>
  <cols>
    <col min="1" max="1" width="8.9375" style="5"/>
    <col min="6" max="7" width="11.64453125" bestFit="1" customWidth="1"/>
  </cols>
  <sheetData>
    <row r="1" spans="1:2" x14ac:dyDescent="0.5">
      <c r="A1" s="5" t="s">
        <v>0</v>
      </c>
      <c r="B1" t="s">
        <v>1</v>
      </c>
    </row>
    <row r="2" spans="1:2" x14ac:dyDescent="0.5">
      <c r="A2" s="3">
        <v>20</v>
      </c>
      <c r="B2" s="1">
        <v>16</v>
      </c>
    </row>
    <row r="3" spans="1:2" x14ac:dyDescent="0.5">
      <c r="A3" s="4">
        <f>A2+10</f>
        <v>30</v>
      </c>
      <c r="B3" s="2">
        <v>31</v>
      </c>
    </row>
    <row r="4" spans="1:2" x14ac:dyDescent="0.5">
      <c r="A4" s="4">
        <f t="shared" ref="A4:A18" si="0">A3+10</f>
        <v>40</v>
      </c>
      <c r="B4" s="2">
        <v>50</v>
      </c>
    </row>
    <row r="5" spans="1:2" x14ac:dyDescent="0.5">
      <c r="A5" s="4">
        <f t="shared" si="0"/>
        <v>50</v>
      </c>
      <c r="B5" s="2">
        <v>65</v>
      </c>
    </row>
    <row r="6" spans="1:2" x14ac:dyDescent="0.5">
      <c r="A6" s="4">
        <f t="shared" si="0"/>
        <v>60</v>
      </c>
      <c r="B6" s="2">
        <v>87</v>
      </c>
    </row>
    <row r="7" spans="1:2" x14ac:dyDescent="0.5">
      <c r="A7" s="4">
        <f t="shared" si="0"/>
        <v>70</v>
      </c>
      <c r="B7" s="2">
        <v>110</v>
      </c>
    </row>
    <row r="8" spans="1:2" x14ac:dyDescent="0.5">
      <c r="A8" s="4">
        <f t="shared" si="0"/>
        <v>80</v>
      </c>
      <c r="B8" s="2">
        <v>145</v>
      </c>
    </row>
    <row r="9" spans="1:2" x14ac:dyDescent="0.5">
      <c r="A9" s="4">
        <f t="shared" si="0"/>
        <v>90</v>
      </c>
      <c r="B9" s="2">
        <v>185</v>
      </c>
    </row>
    <row r="10" spans="1:2" x14ac:dyDescent="0.5">
      <c r="A10" s="4">
        <v>120</v>
      </c>
      <c r="B10" s="2">
        <v>320</v>
      </c>
    </row>
    <row r="11" spans="1:2" x14ac:dyDescent="0.5">
      <c r="A11" s="4">
        <f t="shared" si="0"/>
        <v>130</v>
      </c>
      <c r="B11" s="2">
        <v>380</v>
      </c>
    </row>
    <row r="12" spans="1:2" x14ac:dyDescent="0.5">
      <c r="A12" s="4">
        <f t="shared" si="0"/>
        <v>140</v>
      </c>
      <c r="B12" s="2">
        <v>445</v>
      </c>
    </row>
    <row r="13" spans="1:2" x14ac:dyDescent="0.5">
      <c r="A13" s="4">
        <f t="shared" si="0"/>
        <v>150</v>
      </c>
      <c r="B13" s="2">
        <v>510</v>
      </c>
    </row>
    <row r="14" spans="1:2" x14ac:dyDescent="0.5">
      <c r="A14" s="4">
        <f t="shared" si="0"/>
        <v>160</v>
      </c>
      <c r="B14" s="2">
        <v>580</v>
      </c>
    </row>
    <row r="15" spans="1:2" x14ac:dyDescent="0.5">
      <c r="A15" s="4">
        <f t="shared" si="0"/>
        <v>170</v>
      </c>
      <c r="B15" s="2">
        <v>650</v>
      </c>
    </row>
    <row r="16" spans="1:2" x14ac:dyDescent="0.5">
      <c r="A16" s="4">
        <f t="shared" si="0"/>
        <v>180</v>
      </c>
      <c r="B16" s="2">
        <v>710</v>
      </c>
    </row>
    <row r="17" spans="1:8" x14ac:dyDescent="0.5">
      <c r="A17" s="4">
        <f t="shared" si="0"/>
        <v>190</v>
      </c>
      <c r="B17" s="2">
        <v>790</v>
      </c>
    </row>
    <row r="18" spans="1:8" x14ac:dyDescent="0.5">
      <c r="A18" s="4">
        <f t="shared" si="0"/>
        <v>200</v>
      </c>
      <c r="B18" s="2">
        <v>860</v>
      </c>
      <c r="E18" t="s">
        <v>5</v>
      </c>
      <c r="F18">
        <v>200</v>
      </c>
    </row>
    <row r="19" spans="1:8" x14ac:dyDescent="0.5">
      <c r="E19" t="s">
        <v>4</v>
      </c>
      <c r="F19">
        <f>837.8*2*PI()*1000</f>
        <v>5264052.6503550569</v>
      </c>
      <c r="G19">
        <f>1000</f>
        <v>1000</v>
      </c>
      <c r="H19">
        <f>G19/F19</f>
        <v>1.8996770481247954E-4</v>
      </c>
    </row>
    <row r="20" spans="1:8" x14ac:dyDescent="0.5">
      <c r="E20" t="s">
        <v>3</v>
      </c>
      <c r="F20">
        <f>1/(F19*F19*B37*0.000000001)</f>
        <v>1.4986455225602708E-7</v>
      </c>
      <c r="G20">
        <f>H20*F20</f>
        <v>2.9972910451205418E-9</v>
      </c>
      <c r="H20">
        <f>0.02</f>
        <v>0.02</v>
      </c>
    </row>
    <row r="21" spans="1:8" x14ac:dyDescent="0.5">
      <c r="E21" t="s">
        <v>7</v>
      </c>
      <c r="F21">
        <f>SQRT(1/(4*PI()*PI()*F20*B37*0.000000001))</f>
        <v>837799.99999999988</v>
      </c>
      <c r="G21">
        <f>H21*F21</f>
        <v>16755.999999999996</v>
      </c>
      <c r="H21">
        <v>0.02</v>
      </c>
    </row>
    <row r="23" spans="1:8" x14ac:dyDescent="0.5">
      <c r="A23" s="5" t="s">
        <v>2</v>
      </c>
      <c r="B23" t="s">
        <v>1</v>
      </c>
      <c r="C23" t="s">
        <v>6</v>
      </c>
      <c r="D23" t="s">
        <v>8</v>
      </c>
      <c r="E23" t="s">
        <v>9</v>
      </c>
    </row>
    <row r="24" spans="1:8" x14ac:dyDescent="0.5">
      <c r="A24" s="5">
        <v>0</v>
      </c>
      <c r="B24">
        <v>0.58209999999999995</v>
      </c>
      <c r="C24">
        <v>50</v>
      </c>
      <c r="D24">
        <f>1/SQRT(4*PI()*PI()*F$20*B24*0.000000001)/F$21</f>
        <v>20.339089890257892</v>
      </c>
      <c r="E24">
        <f>C24/F$18</f>
        <v>0.25</v>
      </c>
    </row>
    <row r="25" spans="1:8" x14ac:dyDescent="0.5">
      <c r="A25" s="5">
        <v>10</v>
      </c>
      <c r="B25">
        <v>5.1810999999999998</v>
      </c>
      <c r="C25">
        <f>135/2</f>
        <v>67.5</v>
      </c>
      <c r="D25">
        <f t="shared" ref="D25:D44" si="1">1/SQRT(4*PI()*PI()*F$20*B25*0.000000001)/F$21</f>
        <v>6.8174086613465263</v>
      </c>
      <c r="E25">
        <f t="shared" ref="E25:E44" si="2">C25/F$18</f>
        <v>0.33750000000000002</v>
      </c>
    </row>
    <row r="26" spans="1:8" x14ac:dyDescent="0.5">
      <c r="A26" s="5">
        <v>20</v>
      </c>
      <c r="B26">
        <v>13.9001</v>
      </c>
      <c r="C26">
        <v>60</v>
      </c>
      <c r="D26">
        <f t="shared" si="1"/>
        <v>4.1621847440131754</v>
      </c>
      <c r="E26">
        <f t="shared" si="2"/>
        <v>0.3</v>
      </c>
    </row>
    <row r="27" spans="1:8" x14ac:dyDescent="0.5">
      <c r="A27" s="5">
        <v>30</v>
      </c>
      <c r="B27">
        <v>26.739100000000001</v>
      </c>
      <c r="C27">
        <v>65</v>
      </c>
      <c r="D27">
        <f t="shared" si="1"/>
        <v>3.0009373072174035</v>
      </c>
      <c r="E27">
        <f t="shared" si="2"/>
        <v>0.32500000000000001</v>
      </c>
    </row>
    <row r="28" spans="1:8" x14ac:dyDescent="0.5">
      <c r="A28" s="5">
        <v>40</v>
      </c>
      <c r="B28">
        <v>43.698099999999997</v>
      </c>
      <c r="C28">
        <v>65</v>
      </c>
      <c r="D28">
        <f t="shared" si="1"/>
        <v>2.3474645269467236</v>
      </c>
      <c r="E28">
        <f t="shared" si="2"/>
        <v>0.32500000000000001</v>
      </c>
    </row>
    <row r="29" spans="1:8" x14ac:dyDescent="0.5">
      <c r="A29" s="5">
        <v>50</v>
      </c>
      <c r="B29">
        <v>64.777099999999905</v>
      </c>
      <c r="C29">
        <v>69</v>
      </c>
      <c r="D29">
        <f t="shared" si="1"/>
        <v>1.9280556493126093</v>
      </c>
      <c r="E29">
        <f t="shared" si="2"/>
        <v>0.34499999999999997</v>
      </c>
    </row>
    <row r="30" spans="1:8" x14ac:dyDescent="0.5">
      <c r="A30" s="5">
        <v>60</v>
      </c>
      <c r="B30">
        <v>89.976100000000002</v>
      </c>
      <c r="C30">
        <v>55</v>
      </c>
      <c r="D30">
        <f t="shared" si="1"/>
        <v>1.6359375951639883</v>
      </c>
      <c r="E30">
        <f t="shared" si="2"/>
        <v>0.27500000000000002</v>
      </c>
    </row>
    <row r="31" spans="1:8" x14ac:dyDescent="0.5">
      <c r="A31" s="5">
        <v>70</v>
      </c>
      <c r="B31">
        <v>119.295099999999</v>
      </c>
      <c r="C31">
        <v>55</v>
      </c>
      <c r="D31">
        <f t="shared" si="1"/>
        <v>1.4207544094173659</v>
      </c>
      <c r="E31">
        <f t="shared" si="2"/>
        <v>0.27500000000000002</v>
      </c>
    </row>
    <row r="32" spans="1:8" x14ac:dyDescent="0.5">
      <c r="A32" s="5">
        <v>80</v>
      </c>
      <c r="B32">
        <v>152.73410000000001</v>
      </c>
      <c r="C32">
        <v>45</v>
      </c>
      <c r="D32">
        <f t="shared" si="1"/>
        <v>1.2556318122418895</v>
      </c>
      <c r="E32">
        <f t="shared" si="2"/>
        <v>0.22500000000000001</v>
      </c>
    </row>
    <row r="33" spans="1:5" x14ac:dyDescent="0.5">
      <c r="A33" s="5">
        <v>90</v>
      </c>
      <c r="B33">
        <v>190.29310000000001</v>
      </c>
      <c r="C33">
        <v>40</v>
      </c>
      <c r="D33">
        <f t="shared" si="1"/>
        <v>1.1249126350294143</v>
      </c>
      <c r="E33">
        <f t="shared" si="2"/>
        <v>0.2</v>
      </c>
    </row>
    <row r="34" spans="1:5" x14ac:dyDescent="0.5">
      <c r="A34" s="5">
        <v>96</v>
      </c>
      <c r="B34">
        <v>214.80609999999999</v>
      </c>
      <c r="C34">
        <v>80</v>
      </c>
      <c r="D34">
        <f t="shared" si="1"/>
        <v>1.0587831236040424</v>
      </c>
      <c r="E34">
        <f t="shared" si="2"/>
        <v>0.4</v>
      </c>
    </row>
    <row r="35" spans="1:5" x14ac:dyDescent="0.5">
      <c r="A35" s="5">
        <v>98</v>
      </c>
      <c r="B35">
        <v>223.30670000000001</v>
      </c>
      <c r="C35">
        <v>110</v>
      </c>
      <c r="D35">
        <f t="shared" si="1"/>
        <v>1.0384352896238769</v>
      </c>
      <c r="E35">
        <f t="shared" si="2"/>
        <v>0.55000000000000004</v>
      </c>
    </row>
    <row r="36" spans="1:5" x14ac:dyDescent="0.5">
      <c r="A36" s="5">
        <v>100</v>
      </c>
      <c r="B36">
        <v>231.97209999999899</v>
      </c>
      <c r="C36">
        <v>245</v>
      </c>
      <c r="D36">
        <f t="shared" si="1"/>
        <v>1.0188551342734196</v>
      </c>
      <c r="E36">
        <f t="shared" si="2"/>
        <v>1.2250000000000001</v>
      </c>
    </row>
    <row r="37" spans="1:5" x14ac:dyDescent="0.5">
      <c r="A37" s="5">
        <v>102</v>
      </c>
      <c r="B37">
        <v>240.80229999999901</v>
      </c>
      <c r="C37">
        <v>300</v>
      </c>
      <c r="D37">
        <f t="shared" si="1"/>
        <v>0.99999999999999989</v>
      </c>
      <c r="E37">
        <f t="shared" si="2"/>
        <v>1.5</v>
      </c>
    </row>
    <row r="38" spans="1:5" x14ac:dyDescent="0.5">
      <c r="A38" s="5">
        <v>104</v>
      </c>
      <c r="B38">
        <v>249.79729999999901</v>
      </c>
      <c r="C38">
        <v>200</v>
      </c>
      <c r="D38">
        <f t="shared" si="1"/>
        <v>0.98183033348113435</v>
      </c>
      <c r="E38">
        <f t="shared" si="2"/>
        <v>1</v>
      </c>
    </row>
    <row r="39" spans="1:5" x14ac:dyDescent="0.5">
      <c r="A39" s="5">
        <v>106</v>
      </c>
      <c r="B39">
        <v>258.95710000000003</v>
      </c>
      <c r="C39">
        <v>190</v>
      </c>
      <c r="D39">
        <f t="shared" si="1"/>
        <v>0.96430940819115718</v>
      </c>
      <c r="E39">
        <f t="shared" si="2"/>
        <v>0.95</v>
      </c>
    </row>
    <row r="40" spans="1:5" x14ac:dyDescent="0.5">
      <c r="A40" s="5">
        <v>110</v>
      </c>
      <c r="B40">
        <v>277.77109999999999</v>
      </c>
      <c r="C40">
        <v>180</v>
      </c>
      <c r="D40">
        <f t="shared" si="1"/>
        <v>0.93107954573991858</v>
      </c>
      <c r="E40">
        <f t="shared" si="2"/>
        <v>0.9</v>
      </c>
    </row>
    <row r="41" spans="1:5" x14ac:dyDescent="0.5">
      <c r="A41" s="5">
        <v>120</v>
      </c>
      <c r="B41">
        <v>327.69009999999997</v>
      </c>
      <c r="C41">
        <v>160</v>
      </c>
      <c r="D41">
        <f t="shared" si="1"/>
        <v>0.85723255319935399</v>
      </c>
      <c r="E41">
        <f t="shared" si="2"/>
        <v>0.8</v>
      </c>
    </row>
    <row r="42" spans="1:5" x14ac:dyDescent="0.5">
      <c r="A42" s="5">
        <v>140</v>
      </c>
      <c r="B42">
        <v>439.88810000000001</v>
      </c>
      <c r="C42">
        <v>115</v>
      </c>
      <c r="D42">
        <f t="shared" si="1"/>
        <v>0.73987645771811505</v>
      </c>
      <c r="E42">
        <f t="shared" si="2"/>
        <v>0.57499999999999996</v>
      </c>
    </row>
    <row r="43" spans="1:5" x14ac:dyDescent="0.5">
      <c r="A43" s="5">
        <v>170</v>
      </c>
      <c r="B43">
        <v>639.08510000000001</v>
      </c>
      <c r="C43">
        <v>100</v>
      </c>
      <c r="D43">
        <f t="shared" si="1"/>
        <v>0.61383404110359152</v>
      </c>
      <c r="E43">
        <f t="shared" si="2"/>
        <v>0.5</v>
      </c>
    </row>
    <row r="44" spans="1:5" x14ac:dyDescent="0.5">
      <c r="A44" s="5">
        <v>200</v>
      </c>
      <c r="B44">
        <v>875.36209999999903</v>
      </c>
      <c r="C44">
        <v>60</v>
      </c>
      <c r="D44">
        <f t="shared" si="1"/>
        <v>0.52448907421496582</v>
      </c>
      <c r="E44">
        <f t="shared" si="2"/>
        <v>0.3</v>
      </c>
    </row>
    <row r="46" spans="1:5" x14ac:dyDescent="0.5">
      <c r="A46" s="5" t="s">
        <v>10</v>
      </c>
    </row>
    <row r="47" spans="1:5" x14ac:dyDescent="0.5">
      <c r="A47" s="5">
        <v>0</v>
      </c>
      <c r="B47">
        <v>0.58209999999999995</v>
      </c>
      <c r="C47">
        <v>20</v>
      </c>
      <c r="D47">
        <f>1/SQRT(4*PI()*PI()*F$20*B47*0.000000001)/F$21</f>
        <v>20.339089890257892</v>
      </c>
      <c r="E47">
        <f>C47/F$18</f>
        <v>0.1</v>
      </c>
    </row>
    <row r="48" spans="1:5" x14ac:dyDescent="0.5">
      <c r="A48" s="5">
        <v>30</v>
      </c>
      <c r="B48">
        <v>26.739100000000001</v>
      </c>
      <c r="C48">
        <v>20</v>
      </c>
      <c r="D48">
        <f t="shared" ref="D48:D59" si="3">1/SQRT(4*PI()*PI()*F$20*B48*0.000000001)/F$21</f>
        <v>3.0009373072174035</v>
      </c>
      <c r="E48">
        <f t="shared" ref="E48:E59" si="4">C48/F$18</f>
        <v>0.1</v>
      </c>
    </row>
    <row r="49" spans="1:5" x14ac:dyDescent="0.5">
      <c r="A49" s="5">
        <v>60</v>
      </c>
      <c r="B49">
        <v>89.976100000000002</v>
      </c>
      <c r="C49">
        <v>25</v>
      </c>
      <c r="D49">
        <f t="shared" si="3"/>
        <v>1.6359375951639883</v>
      </c>
      <c r="E49">
        <f t="shared" si="4"/>
        <v>0.125</v>
      </c>
    </row>
    <row r="50" spans="1:5" x14ac:dyDescent="0.5">
      <c r="A50" s="5">
        <v>90</v>
      </c>
      <c r="B50">
        <v>190.29310000000001</v>
      </c>
      <c r="C50">
        <v>35</v>
      </c>
      <c r="D50">
        <f t="shared" si="3"/>
        <v>1.1249126350294143</v>
      </c>
      <c r="E50">
        <f t="shared" si="4"/>
        <v>0.17499999999999999</v>
      </c>
    </row>
    <row r="51" spans="1:5" x14ac:dyDescent="0.5">
      <c r="A51" s="5">
        <v>98</v>
      </c>
      <c r="B51">
        <v>223.30670000000001</v>
      </c>
      <c r="C51">
        <v>85</v>
      </c>
      <c r="D51">
        <f t="shared" si="3"/>
        <v>1.0384352896238769</v>
      </c>
      <c r="E51">
        <f t="shared" si="4"/>
        <v>0.42499999999999999</v>
      </c>
    </row>
    <row r="52" spans="1:5" x14ac:dyDescent="0.5">
      <c r="A52" s="5">
        <v>100</v>
      </c>
      <c r="B52">
        <v>231.97209999999899</v>
      </c>
      <c r="C52">
        <v>175</v>
      </c>
      <c r="D52">
        <f t="shared" si="3"/>
        <v>1.0188551342734196</v>
      </c>
      <c r="E52">
        <f t="shared" si="4"/>
        <v>0.875</v>
      </c>
    </row>
    <row r="53" spans="1:5" x14ac:dyDescent="0.5">
      <c r="A53" s="5">
        <v>101</v>
      </c>
      <c r="B53">
        <v>236.36660000000001</v>
      </c>
      <c r="C53">
        <v>220</v>
      </c>
      <c r="D53">
        <f t="shared" si="3"/>
        <v>1.009339480936813</v>
      </c>
      <c r="E53">
        <f t="shared" si="4"/>
        <v>1.1000000000000001</v>
      </c>
    </row>
    <row r="54" spans="1:5" x14ac:dyDescent="0.5">
      <c r="A54" s="5">
        <v>103</v>
      </c>
      <c r="B54">
        <v>245.2792</v>
      </c>
      <c r="C54">
        <v>175</v>
      </c>
      <c r="D54">
        <f t="shared" si="3"/>
        <v>0.99083184189006246</v>
      </c>
      <c r="E54">
        <f t="shared" si="4"/>
        <v>0.875</v>
      </c>
    </row>
    <row r="55" spans="1:5" x14ac:dyDescent="0.5">
      <c r="A55" s="5">
        <v>105</v>
      </c>
      <c r="B55">
        <v>254.35659999999999</v>
      </c>
      <c r="C55">
        <v>100</v>
      </c>
      <c r="D55">
        <f t="shared" si="3"/>
        <v>0.97299097013877367</v>
      </c>
      <c r="E55">
        <f t="shared" si="4"/>
        <v>0.5</v>
      </c>
    </row>
    <row r="56" spans="1:5" x14ac:dyDescent="0.5">
      <c r="A56" s="5">
        <v>110</v>
      </c>
      <c r="B56">
        <v>277.77109999999999</v>
      </c>
      <c r="C56">
        <v>60</v>
      </c>
      <c r="D56">
        <f t="shared" si="3"/>
        <v>0.93107954573991858</v>
      </c>
      <c r="E56">
        <f t="shared" si="4"/>
        <v>0.3</v>
      </c>
    </row>
    <row r="57" spans="1:5" x14ac:dyDescent="0.5">
      <c r="A57" s="5">
        <v>140</v>
      </c>
      <c r="B57">
        <v>439.88810000000001</v>
      </c>
      <c r="C57">
        <v>50</v>
      </c>
      <c r="D57">
        <f t="shared" si="3"/>
        <v>0.73987645771811505</v>
      </c>
      <c r="E57">
        <f t="shared" si="4"/>
        <v>0.25</v>
      </c>
    </row>
    <row r="58" spans="1:5" x14ac:dyDescent="0.5">
      <c r="A58" s="5">
        <v>170</v>
      </c>
      <c r="B58">
        <v>639.08510000000001</v>
      </c>
      <c r="C58">
        <v>70</v>
      </c>
      <c r="D58">
        <f t="shared" si="3"/>
        <v>0.61383404110359152</v>
      </c>
      <c r="E58">
        <f t="shared" si="4"/>
        <v>0.35</v>
      </c>
    </row>
    <row r="59" spans="1:5" x14ac:dyDescent="0.5">
      <c r="A59" s="5">
        <v>200</v>
      </c>
      <c r="B59">
        <v>875.36209999999903</v>
      </c>
      <c r="C59">
        <v>100</v>
      </c>
      <c r="D59">
        <f t="shared" si="3"/>
        <v>0.52448907421496582</v>
      </c>
      <c r="E59">
        <f t="shared" si="4"/>
        <v>0.5</v>
      </c>
    </row>
    <row r="62" spans="1:5" x14ac:dyDescent="0.5">
      <c r="A62" s="5" t="s">
        <v>11</v>
      </c>
    </row>
    <row r="63" spans="1:5" x14ac:dyDescent="0.5">
      <c r="A63" s="5">
        <v>0</v>
      </c>
      <c r="B63">
        <v>0.58209999999999995</v>
      </c>
      <c r="C63">
        <v>25</v>
      </c>
      <c r="D63">
        <f>1/SQRT(4*PI()*PI()*F$20*B63*0.000000001)/F$21</f>
        <v>20.339089890257892</v>
      </c>
      <c r="E63">
        <f>C63/F$18</f>
        <v>0.125</v>
      </c>
    </row>
    <row r="64" spans="1:5" x14ac:dyDescent="0.5">
      <c r="A64" s="5">
        <v>30</v>
      </c>
      <c r="B64">
        <v>26.739100000000001</v>
      </c>
      <c r="C64">
        <v>25</v>
      </c>
      <c r="D64">
        <f t="shared" ref="D64:D73" si="5">1/SQRT(4*PI()*PI()*F$20*B64*0.000000001)/F$21</f>
        <v>3.0009373072174035</v>
      </c>
      <c r="E64">
        <f t="shared" ref="E64:E73" si="6">C64/F$18</f>
        <v>0.125</v>
      </c>
    </row>
    <row r="65" spans="1:5" x14ac:dyDescent="0.5">
      <c r="A65" s="5">
        <v>60</v>
      </c>
      <c r="B65">
        <v>89.976100000000002</v>
      </c>
      <c r="C65">
        <v>25</v>
      </c>
      <c r="D65">
        <f t="shared" si="5"/>
        <v>1.6359375951639883</v>
      </c>
      <c r="E65">
        <f t="shared" si="6"/>
        <v>0.125</v>
      </c>
    </row>
    <row r="66" spans="1:5" x14ac:dyDescent="0.5">
      <c r="A66" s="5">
        <v>90</v>
      </c>
      <c r="B66">
        <v>190.29310000000001</v>
      </c>
      <c r="C66">
        <v>35</v>
      </c>
      <c r="D66">
        <f t="shared" si="5"/>
        <v>1.1249126350294143</v>
      </c>
      <c r="E66">
        <f t="shared" si="6"/>
        <v>0.17499999999999999</v>
      </c>
    </row>
    <row r="67" spans="1:5" x14ac:dyDescent="0.5">
      <c r="A67" s="5">
        <v>98</v>
      </c>
      <c r="B67">
        <v>223.30670000000001</v>
      </c>
      <c r="C67">
        <v>85</v>
      </c>
      <c r="D67">
        <f t="shared" si="5"/>
        <v>1.0384352896238769</v>
      </c>
      <c r="E67">
        <f t="shared" si="6"/>
        <v>0.42499999999999999</v>
      </c>
    </row>
    <row r="68" spans="1:5" x14ac:dyDescent="0.5">
      <c r="A68" s="5">
        <v>100.5</v>
      </c>
      <c r="B68">
        <v>234.16419999999999</v>
      </c>
      <c r="C68">
        <v>135</v>
      </c>
      <c r="D68">
        <f t="shared" si="5"/>
        <v>1.014074975837632</v>
      </c>
      <c r="E68">
        <f t="shared" si="6"/>
        <v>0.67500000000000004</v>
      </c>
    </row>
    <row r="69" spans="1:5" x14ac:dyDescent="0.5">
      <c r="A69" s="5">
        <v>103</v>
      </c>
      <c r="B69">
        <v>245.2792</v>
      </c>
      <c r="C69">
        <v>120</v>
      </c>
      <c r="D69">
        <f t="shared" si="5"/>
        <v>0.99083184189006246</v>
      </c>
      <c r="E69">
        <f t="shared" si="6"/>
        <v>0.6</v>
      </c>
    </row>
    <row r="70" spans="1:5" x14ac:dyDescent="0.5">
      <c r="A70" s="5">
        <v>110</v>
      </c>
      <c r="B70">
        <v>277.77109999999999</v>
      </c>
      <c r="C70">
        <v>45</v>
      </c>
      <c r="D70">
        <f t="shared" si="5"/>
        <v>0.93107954573991858</v>
      </c>
      <c r="E70">
        <f t="shared" si="6"/>
        <v>0.22500000000000001</v>
      </c>
    </row>
    <row r="71" spans="1:5" x14ac:dyDescent="0.5">
      <c r="A71" s="5">
        <v>140</v>
      </c>
      <c r="B71">
        <v>439.88810000000001</v>
      </c>
      <c r="C71">
        <v>50</v>
      </c>
      <c r="D71">
        <f t="shared" si="5"/>
        <v>0.73987645771811505</v>
      </c>
      <c r="E71">
        <f t="shared" si="6"/>
        <v>0.25</v>
      </c>
    </row>
    <row r="72" spans="1:5" x14ac:dyDescent="0.5">
      <c r="A72" s="5">
        <v>170</v>
      </c>
      <c r="B72">
        <v>639.08510000000001</v>
      </c>
      <c r="C72">
        <v>80</v>
      </c>
      <c r="D72">
        <f t="shared" si="5"/>
        <v>0.61383404110359152</v>
      </c>
      <c r="E72">
        <f t="shared" si="6"/>
        <v>0.4</v>
      </c>
    </row>
    <row r="73" spans="1:5" x14ac:dyDescent="0.5">
      <c r="A73" s="5">
        <v>200</v>
      </c>
      <c r="B73">
        <v>875.36209999999903</v>
      </c>
      <c r="C73">
        <v>85</v>
      </c>
      <c r="D73">
        <f t="shared" si="5"/>
        <v>0.52448907421496582</v>
      </c>
      <c r="E73">
        <f t="shared" si="6"/>
        <v>0.42499999999999999</v>
      </c>
    </row>
    <row r="76" spans="1:5" x14ac:dyDescent="0.5">
      <c r="A76" s="5">
        <v>0</v>
      </c>
      <c r="B76">
        <v>0.58209999999999995</v>
      </c>
      <c r="C76">
        <v>20</v>
      </c>
      <c r="D76">
        <f>1/SQRT(4*PI()*PI()*F$20*B76*0.000000001)/F$21</f>
        <v>20.339089890257892</v>
      </c>
      <c r="E76">
        <f>C76/F$18</f>
        <v>0.1</v>
      </c>
    </row>
    <row r="77" spans="1:5" x14ac:dyDescent="0.5">
      <c r="A77" s="5">
        <v>30</v>
      </c>
      <c r="B77">
        <v>26.739100000000001</v>
      </c>
      <c r="C77">
        <v>35</v>
      </c>
      <c r="D77">
        <f t="shared" ref="D77:D87" si="7">1/SQRT(4*PI()*PI()*F$20*B77*0.000000001)/F$21</f>
        <v>3.0009373072174035</v>
      </c>
      <c r="E77">
        <f t="shared" ref="E77:E87" si="8">C77/F$18</f>
        <v>0.17499999999999999</v>
      </c>
    </row>
    <row r="78" spans="1:5" x14ac:dyDescent="0.5">
      <c r="A78" s="5">
        <v>70</v>
      </c>
      <c r="B78">
        <v>119.295099999999</v>
      </c>
      <c r="C78">
        <v>35</v>
      </c>
      <c r="D78">
        <f t="shared" si="7"/>
        <v>1.4207544094173659</v>
      </c>
      <c r="E78">
        <f t="shared" si="8"/>
        <v>0.17499999999999999</v>
      </c>
    </row>
    <row r="79" spans="1:5" x14ac:dyDescent="0.5">
      <c r="A79" s="5">
        <v>90</v>
      </c>
      <c r="B79">
        <v>190.29310000000001</v>
      </c>
      <c r="C79">
        <v>45</v>
      </c>
      <c r="D79">
        <f t="shared" si="7"/>
        <v>1.1249126350294143</v>
      </c>
      <c r="E79">
        <f t="shared" si="8"/>
        <v>0.22500000000000001</v>
      </c>
    </row>
    <row r="80" spans="1:5" x14ac:dyDescent="0.5">
      <c r="A80" s="5">
        <v>98</v>
      </c>
      <c r="B80">
        <v>223.30670000000001</v>
      </c>
      <c r="C80">
        <v>75</v>
      </c>
      <c r="D80">
        <f t="shared" si="7"/>
        <v>1.0384352896238769</v>
      </c>
      <c r="E80">
        <f t="shared" si="8"/>
        <v>0.375</v>
      </c>
    </row>
    <row r="81" spans="1:5" x14ac:dyDescent="0.5">
      <c r="A81" s="5">
        <v>99</v>
      </c>
      <c r="B81">
        <v>227.61879999999999</v>
      </c>
      <c r="C81">
        <v>85</v>
      </c>
      <c r="D81">
        <f t="shared" si="7"/>
        <v>1.028551994440607</v>
      </c>
      <c r="E81">
        <f t="shared" si="8"/>
        <v>0.42499999999999999</v>
      </c>
    </row>
    <row r="82" spans="1:5" x14ac:dyDescent="0.5">
      <c r="A82" s="5">
        <v>101</v>
      </c>
      <c r="B82">
        <v>236.36660000000001</v>
      </c>
      <c r="C82">
        <v>90</v>
      </c>
      <c r="D82">
        <f t="shared" si="7"/>
        <v>1.009339480936813</v>
      </c>
      <c r="E82">
        <f t="shared" si="8"/>
        <v>0.45</v>
      </c>
    </row>
    <row r="83" spans="1:5" x14ac:dyDescent="0.5">
      <c r="A83" s="5">
        <v>103</v>
      </c>
      <c r="B83">
        <v>245.2792</v>
      </c>
      <c r="C83">
        <v>80</v>
      </c>
      <c r="D83">
        <f t="shared" si="7"/>
        <v>0.99083184189006246</v>
      </c>
      <c r="E83">
        <f t="shared" si="8"/>
        <v>0.4</v>
      </c>
    </row>
    <row r="84" spans="1:5" x14ac:dyDescent="0.5">
      <c r="A84" s="5">
        <v>110</v>
      </c>
      <c r="B84">
        <v>277.77109999999999</v>
      </c>
      <c r="C84">
        <v>40</v>
      </c>
      <c r="D84">
        <f t="shared" si="7"/>
        <v>0.93107954573991858</v>
      </c>
      <c r="E84">
        <f t="shared" si="8"/>
        <v>0.2</v>
      </c>
    </row>
    <row r="85" spans="1:5" x14ac:dyDescent="0.5">
      <c r="A85" s="5">
        <v>140</v>
      </c>
      <c r="B85">
        <v>439.88810000000001</v>
      </c>
      <c r="C85">
        <v>35</v>
      </c>
      <c r="D85">
        <f t="shared" si="7"/>
        <v>0.73987645771811505</v>
      </c>
      <c r="E85">
        <f t="shared" si="8"/>
        <v>0.17499999999999999</v>
      </c>
    </row>
    <row r="86" spans="1:5" x14ac:dyDescent="0.5">
      <c r="A86" s="5">
        <v>170</v>
      </c>
      <c r="B86">
        <v>639.08510000000001</v>
      </c>
      <c r="C86">
        <v>40</v>
      </c>
      <c r="D86">
        <f t="shared" si="7"/>
        <v>0.61383404110359152</v>
      </c>
      <c r="E86">
        <f t="shared" si="8"/>
        <v>0.2</v>
      </c>
    </row>
    <row r="87" spans="1:5" x14ac:dyDescent="0.5">
      <c r="A87" s="5">
        <v>200</v>
      </c>
      <c r="B87">
        <v>875.36209999999903</v>
      </c>
      <c r="C87">
        <v>40</v>
      </c>
      <c r="D87">
        <f t="shared" si="7"/>
        <v>0.52448907421496582</v>
      </c>
      <c r="E87">
        <f t="shared" si="8"/>
        <v>0.2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archW</dc:creator>
  <cp:lastModifiedBy>archW</cp:lastModifiedBy>
  <dcterms:created xsi:type="dcterms:W3CDTF">2015-06-05T18:17:20Z</dcterms:created>
  <dcterms:modified xsi:type="dcterms:W3CDTF">2022-05-22T21:41:26Z</dcterms:modified>
</cp:coreProperties>
</file>