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u sim mei\Downloads\"/>
    </mc:Choice>
  </mc:AlternateContent>
  <bookViews>
    <workbookView xWindow="0" yWindow="0" windowWidth="24000" windowHeight="9735"/>
  </bookViews>
  <sheets>
    <sheet name="Product-Backlog" sheetId="7" r:id="rId1"/>
    <sheet name="Sprint1-BurnDownChart" sheetId="4" r:id="rId2"/>
    <sheet name="Sprint1-SprintBacklog" sheetId="6" r:id="rId3"/>
  </sheets>
  <definedNames>
    <definedName name="_xlnm._FilterDatabase" localSheetId="1" hidden="1">'Sprint1-BurnDownChart'!$A$2:$J$10</definedName>
  </definedNames>
  <calcPr calcId="152511"/>
</workbook>
</file>

<file path=xl/calcChain.xml><?xml version="1.0" encoding="utf-8"?>
<calcChain xmlns="http://schemas.openxmlformats.org/spreadsheetml/2006/main">
  <c r="F29" i="6" l="1"/>
  <c r="F28" i="6"/>
  <c r="F30" i="6"/>
  <c r="F31" i="6"/>
  <c r="F32" i="6"/>
  <c r="F27" i="6"/>
  <c r="J3" i="7" l="1"/>
  <c r="I4" i="7" s="1"/>
  <c r="J4" i="7" s="1"/>
  <c r="I5" i="7" s="1"/>
  <c r="J5" i="7" s="1"/>
  <c r="I6" i="7" s="1"/>
  <c r="J6" i="7" s="1"/>
  <c r="I7" i="7" s="1"/>
  <c r="J7" i="7" s="1"/>
  <c r="I8" i="7" s="1"/>
  <c r="J8" i="7" s="1"/>
  <c r="I9" i="7" s="1"/>
  <c r="J9" i="7" s="1"/>
  <c r="I10" i="7" s="1"/>
  <c r="J10" i="7" s="1"/>
  <c r="I11" i="7" s="1"/>
  <c r="J11" i="7" s="1"/>
  <c r="I12" i="7" s="1"/>
  <c r="J12" i="7" s="1"/>
  <c r="I13" i="7" s="1"/>
  <c r="J13" i="7" s="1"/>
  <c r="I14" i="7" s="1"/>
  <c r="J14" i="7" s="1"/>
  <c r="I15" i="7" s="1"/>
  <c r="J15" i="7" s="1"/>
  <c r="I16" i="7" s="1"/>
  <c r="J16" i="7" s="1"/>
  <c r="I17" i="7" s="1"/>
  <c r="J17" i="7" s="1"/>
  <c r="I18" i="7" s="1"/>
  <c r="J18" i="7" s="1"/>
  <c r="I19" i="7" s="1"/>
  <c r="J19" i="7" s="1"/>
  <c r="I20" i="7" s="1"/>
  <c r="J20" i="7" s="1"/>
  <c r="I21" i="7" s="1"/>
  <c r="J21" i="7" s="1"/>
  <c r="I22" i="7" s="1"/>
  <c r="J22" i="7" s="1"/>
  <c r="I23" i="7" s="1"/>
  <c r="J23" i="7" s="1"/>
  <c r="I24" i="7" s="1"/>
  <c r="J24" i="7" s="1"/>
  <c r="I25" i="7" s="1"/>
  <c r="J25" i="7" s="1"/>
  <c r="I26" i="7" s="1"/>
  <c r="J26" i="7" s="1"/>
  <c r="W32" i="6" l="1"/>
  <c r="X32" i="6" s="1"/>
  <c r="Y32" i="6" s="1"/>
  <c r="Z32" i="6" s="1"/>
  <c r="AA32" i="6" s="1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AL32" i="6" s="1"/>
  <c r="W31" i="6"/>
  <c r="X31" i="6" s="1"/>
  <c r="Y31" i="6" s="1"/>
  <c r="Z31" i="6" s="1"/>
  <c r="AA31" i="6" s="1"/>
  <c r="AB31" i="6" s="1"/>
  <c r="AC31" i="6" s="1"/>
  <c r="AD31" i="6" s="1"/>
  <c r="AE31" i="6" s="1"/>
  <c r="AF31" i="6" s="1"/>
  <c r="AG31" i="6" s="1"/>
  <c r="AH31" i="6" s="1"/>
  <c r="AI31" i="6" s="1"/>
  <c r="AJ31" i="6" s="1"/>
  <c r="AK31" i="6" s="1"/>
  <c r="AL31" i="6" s="1"/>
  <c r="W30" i="6"/>
  <c r="X30" i="6" s="1"/>
  <c r="Y30" i="6" s="1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W29" i="6"/>
  <c r="X29" i="6" s="1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AI29" i="6" s="1"/>
  <c r="AJ29" i="6" s="1"/>
  <c r="AK29" i="6" s="1"/>
  <c r="AL29" i="6" s="1"/>
  <c r="W28" i="6"/>
  <c r="X28" i="6" s="1"/>
  <c r="Y28" i="6" s="1"/>
  <c r="Z28" i="6" s="1"/>
  <c r="AA28" i="6" s="1"/>
  <c r="AB28" i="6" s="1"/>
  <c r="AC28" i="6" s="1"/>
  <c r="AD28" i="6" s="1"/>
  <c r="AE28" i="6" s="1"/>
  <c r="AF28" i="6" s="1"/>
  <c r="AG28" i="6" s="1"/>
  <c r="AH28" i="6" s="1"/>
  <c r="AI28" i="6" s="1"/>
  <c r="AJ28" i="6" s="1"/>
  <c r="AK28" i="6" s="1"/>
  <c r="AL28" i="6" s="1"/>
  <c r="W27" i="6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AI27" i="6" s="1"/>
  <c r="AJ27" i="6" s="1"/>
  <c r="AK27" i="6" s="1"/>
  <c r="AL27" i="6" s="1"/>
  <c r="S27" i="6"/>
  <c r="S28" i="6" s="1"/>
  <c r="S29" i="6" s="1"/>
  <c r="S30" i="6" s="1"/>
  <c r="S31" i="6" s="1"/>
  <c r="S32" i="6" s="1"/>
  <c r="R27" i="6"/>
  <c r="Q28" i="6" s="1"/>
  <c r="R28" i="6" s="1"/>
  <c r="Q29" i="6" s="1"/>
  <c r="R29" i="6" s="1"/>
  <c r="Q30" i="6" s="1"/>
  <c r="R30" i="6" s="1"/>
  <c r="Q31" i="6" s="1"/>
  <c r="R31" i="6" s="1"/>
  <c r="Q32" i="6" s="1"/>
  <c r="R32" i="6" s="1"/>
  <c r="U27" i="6"/>
  <c r="U28" i="6" s="1"/>
  <c r="U29" i="6" s="1"/>
  <c r="U30" i="6" s="1"/>
  <c r="U31" i="6" s="1"/>
  <c r="U32" i="6" s="1"/>
  <c r="T27" i="6" l="1"/>
  <c r="T28" i="6" s="1"/>
  <c r="T29" i="6" s="1"/>
  <c r="T30" i="6" s="1"/>
  <c r="T31" i="6" s="1"/>
  <c r="T32" i="6" s="1"/>
  <c r="M3" i="4"/>
  <c r="M4" i="4" s="1"/>
  <c r="M5" i="4" s="1"/>
  <c r="M6" i="4" s="1"/>
  <c r="M7" i="4" s="1"/>
  <c r="M8" i="4" s="1"/>
  <c r="L3" i="4"/>
  <c r="K4" i="4" s="1"/>
  <c r="L4" i="4" s="1"/>
  <c r="K5" i="4" s="1"/>
  <c r="L5" i="4" s="1"/>
  <c r="K6" i="4" s="1"/>
  <c r="L6" i="4" s="1"/>
  <c r="K7" i="4" s="1"/>
  <c r="L7" i="4" s="1"/>
  <c r="K8" i="4" s="1"/>
  <c r="L8" i="4" s="1"/>
  <c r="O1" i="4"/>
  <c r="O3" i="4" s="1"/>
  <c r="O4" i="4" s="1"/>
  <c r="O5" i="4" s="1"/>
  <c r="O6" i="4" s="1"/>
  <c r="O7" i="4" s="1"/>
  <c r="O8" i="4" s="1"/>
  <c r="M1" i="4"/>
  <c r="N3" i="4" l="1"/>
  <c r="N4" i="4" s="1"/>
  <c r="N5" i="4" s="1"/>
  <c r="N6" i="4" s="1"/>
  <c r="N7" i="4" s="1"/>
  <c r="N8" i="4" s="1"/>
</calcChain>
</file>

<file path=xl/sharedStrings.xml><?xml version="1.0" encoding="utf-8"?>
<sst xmlns="http://schemas.openxmlformats.org/spreadsheetml/2006/main" count="318" uniqueCount="158">
  <si>
    <t>Theme</t>
  </si>
  <si>
    <t>ID</t>
  </si>
  <si>
    <t>User Story</t>
  </si>
  <si>
    <t>Acceptance Criteria</t>
  </si>
  <si>
    <t>Sprint</t>
  </si>
  <si>
    <t>Status</t>
  </si>
  <si>
    <t>Points</t>
  </si>
  <si>
    <t>Days</t>
  </si>
  <si>
    <t>1021</t>
  </si>
  <si>
    <t>10216</t>
  </si>
  <si>
    <t>10217</t>
  </si>
  <si>
    <t>10219</t>
  </si>
  <si>
    <t>1022</t>
  </si>
  <si>
    <t>10222</t>
  </si>
  <si>
    <t>Start Date</t>
  </si>
  <si>
    <t>End Date</t>
  </si>
  <si>
    <t>Point</t>
  </si>
  <si>
    <r>
      <t>As</t>
    </r>
    <r>
      <rPr>
        <sz val="12"/>
        <rFont val="Calibri"/>
        <family val="2"/>
      </rPr>
      <t xml:space="preserve"> visitor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register a user account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enter the application</t>
    </r>
  </si>
  <si>
    <t>Sprint 1</t>
  </si>
  <si>
    <t>Completed</t>
  </si>
  <si>
    <t>5.0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</si>
  <si>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login my account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</si>
  <si>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2.0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</si>
  <si>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change password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enhance my account security</t>
    </r>
  </si>
  <si>
    <t>3.0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</si>
  <si>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upload my profile picture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</si>
  <si>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13.0</t>
  </si>
  <si>
    <t>8.0</t>
  </si>
  <si>
    <r>
      <t>As</t>
    </r>
    <r>
      <rPr>
        <sz val="12"/>
        <rFont val="Calibri"/>
        <family val="2"/>
      </rPr>
      <t xml:space="preserve"> a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receive an e-mail to notice me  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know my register is successful</t>
    </r>
  </si>
  <si>
    <t>39.0 points / 13.0 days</t>
  </si>
  <si>
    <t>Total for backlog 'gathering'</t>
  </si>
  <si>
    <t>Effort Remaining</t>
    <phoneticPr fontId="21" type="noConversion"/>
  </si>
  <si>
    <t>Ideal Effort Hours</t>
    <phoneticPr fontId="21" type="noConversion"/>
  </si>
  <si>
    <t>Oct.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</si>
  <si>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get my password  by email if I forget it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</si>
  <si>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Total for theme 'Oct.'</t>
  </si>
  <si>
    <t xml:space="preserve">39.0 points </t>
    <phoneticPr fontId="21" type="noConversion"/>
  </si>
  <si>
    <t>Task</t>
  </si>
  <si>
    <t>Allow user to have their own account</t>
  </si>
  <si>
    <t>Allow user to enter the home page</t>
  </si>
  <si>
    <t>User can upload the picture</t>
  </si>
  <si>
    <t>User can receive the email that contain the new password</t>
  </si>
  <si>
    <t>User can receive the email that contain the reseted password</t>
  </si>
  <si>
    <t>Handler</t>
  </si>
  <si>
    <t>1. Ching 2. Carrie 3.Jeffee 4.Sheron 5. Bee 6. Himal</t>
  </si>
  <si>
    <t>2,3,4</t>
  </si>
  <si>
    <t>1,5,6</t>
  </si>
  <si>
    <t>1,2,3,4,5,6</t>
  </si>
  <si>
    <t>1,2,4</t>
  </si>
  <si>
    <t>1,2,4,6</t>
  </si>
  <si>
    <t>1,2,3,5</t>
  </si>
  <si>
    <t>User can change the password and save the changing</t>
  </si>
  <si>
    <t>● To create the data base to establish a user account 
● Create a mail server to send password to user
●Generate a radom password for user</t>
  </si>
  <si>
    <t>●To create the login page
●Create a backend method to authoriz the user</t>
  </si>
  <si>
    <t>●To create the page for changing password
●Create a method to update the user account in data base</t>
  </si>
  <si>
    <t>●To set the seeting page and allow user to upload file
●Create a method to save the base64 file to  the file system</t>
  </si>
  <si>
    <t>●Generate a radom password for user
●Send the email with the new password  by the server.</t>
  </si>
  <si>
    <t>●Send the email by the server.</t>
  </si>
  <si>
    <t>Day16</t>
  </si>
  <si>
    <t>Day17</t>
  </si>
  <si>
    <t>Sprint1-Data</t>
  </si>
  <si>
    <t>Sprint2-Data</t>
  </si>
  <si>
    <t>Sprint3-Data</t>
  </si>
  <si>
    <t>Sprint4-Data</t>
  </si>
  <si>
    <t>Gathering</t>
  </si>
  <si>
    <t>Velocity: 2.0</t>
  </si>
  <si>
    <t>oct</t>
  </si>
  <si>
    <t>a) Allow user to have their own account</t>
  </si>
  <si>
    <t>a) Allow user to enter the home page</t>
  </si>
  <si>
    <t>a) User can chage the password and save the changing</t>
  </si>
  <si>
    <t>a) User can upload the picture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</si>
  <si>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get my password  by email if i forget it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</si>
  <si>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User can receive the email that contain the reseted password</t>
  </si>
  <si>
    <t>a) User can receive the email that contain the new password</t>
  </si>
  <si>
    <t>10223</t>
  </si>
  <si>
    <r>
      <t>As</t>
    </r>
    <r>
      <rPr>
        <sz val="12"/>
        <rFont val="Calibri"/>
        <family val="2"/>
      </rPr>
      <t xml:space="preserve"> a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crop my profile picture in square size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show the important part of the photo become my profile picture</t>
    </r>
  </si>
  <si>
    <t>a) the profile picture can be uploaded to the server
_x000D_b) The browser can retrieve the user's profile picture 
_x000D_c) To confirm the profile picture is 200 x 200 pixels</t>
  </si>
  <si>
    <t>Sprint 2</t>
  </si>
  <si>
    <t>To do</t>
  </si>
  <si>
    <t>10214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</si>
  <si>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invite others be my friends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</si>
  <si>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search user by email
_x000D_b) add user to friend list</t>
  </si>
  <si>
    <t>10213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</si>
  <si>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my friend list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</si>
  <si>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 xml:space="preserve">a) The users can see the information of their friends </t>
  </si>
  <si>
    <t>10224</t>
  </si>
  <si>
    <r>
      <t>As</t>
    </r>
    <r>
      <rPr>
        <sz val="12"/>
        <rFont val="Calibri"/>
        <family val="2"/>
      </rPr>
      <t xml:space="preserve"> a user  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show a number to someone who didn't vote in previous  activities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</si>
  <si>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 xml:space="preserve">a) show the counter in user profile </t>
  </si>
  <si>
    <t>10221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</si>
  <si>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edit my friend list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</si>
  <si>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User can add and remove friends to the friend list</t>
  </si>
  <si>
    <t>1023</t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</si>
  <si>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create a group by providing group name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</si>
  <si>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 xml:space="preserve">a) create a group with group name </t>
  </si>
  <si>
    <t>1024</t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</si>
  <si>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invite user to join my group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</si>
  <si>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search friends from friend list
_x000D_b) add friends to the group</t>
  </si>
  <si>
    <t>Sprint 3</t>
  </si>
  <si>
    <t>1025</t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</si>
  <si>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configure the group settings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customize the gathering</t>
    </r>
  </si>
  <si>
    <t>a) change the group name
_x000D_b) change the activity type
_x000D_c) change the available period</t>
  </si>
  <si>
    <t>1026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</si>
  <si>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provide an available date or period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</si>
  <si>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set available date to group setting</t>
  </si>
  <si>
    <t>10212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</si>
  <si>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my current activities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</si>
  <si>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see the user activities when user login our website</t>
  </si>
  <si>
    <t>10218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</si>
  <si>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receive the notification 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know news of the activities</t>
    </r>
  </si>
  <si>
    <t>a) receive an e-mail when new group is created</t>
  </si>
  <si>
    <t>1028</t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</si>
  <si>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choose the date if there are more than one choices have the same voting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</si>
  <si>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system generate a date from choices</t>
  </si>
  <si>
    <t>10225</t>
  </si>
  <si>
    <r>
      <t>As</t>
    </r>
    <r>
      <rPr>
        <sz val="12"/>
        <rFont val="Calibri"/>
        <family val="2"/>
      </rPr>
      <t xml:space="preserve"> a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count  how many times does someone didn't vote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</si>
  <si>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add one to counter if the user didn't vote</t>
  </si>
  <si>
    <t>Sprint 4</t>
  </si>
  <si>
    <t>1027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</si>
  <si>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suggest some of the gathering details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</si>
  <si>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group member can share the suggestions 
_x000D_b) suggestion be the choice of voting</t>
  </si>
  <si>
    <t>1029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</si>
  <si>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vote the gathering details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</si>
  <si>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group member can vote</t>
  </si>
  <si>
    <t>10211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</si>
  <si>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the dashboard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</si>
  <si>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count the voting result
_x000D_b) show the result in dashboard</t>
  </si>
  <si>
    <t>10210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</si>
  <si>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the final result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</si>
  <si>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 xml:space="preserve">a) show the voting result </t>
  </si>
  <si>
    <t>10220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</si>
  <si>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review my past acivities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</si>
  <si>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show the past activities in user's home page</t>
  </si>
  <si>
    <t>Total for theme 'oct'</t>
  </si>
  <si>
    <t>126.0 points / 63.0 days</t>
  </si>
  <si>
    <t>Day1-2</t>
    <phoneticPr fontId="21" type="noConversion"/>
  </si>
  <si>
    <t>Day3-4</t>
    <phoneticPr fontId="21" type="noConversion"/>
  </si>
  <si>
    <t>Day4-5</t>
    <phoneticPr fontId="21" type="noConversion"/>
  </si>
  <si>
    <t>Day5-6</t>
    <phoneticPr fontId="21" type="noConversion"/>
  </si>
  <si>
    <t>Day7-8</t>
    <phoneticPr fontId="21" type="noConversion"/>
  </si>
  <si>
    <t>Day8-9</t>
    <phoneticPr fontId="21" type="noConversion"/>
  </si>
  <si>
    <t>Day10-11</t>
    <phoneticPr fontId="21" type="noConversion"/>
  </si>
  <si>
    <t>Day12-13</t>
    <phoneticPr fontId="21" type="noConversion"/>
  </si>
  <si>
    <t>Day14-15</t>
    <phoneticPr fontId="21" type="noConversion"/>
  </si>
  <si>
    <t>Day16-17</t>
    <phoneticPr fontId="21" type="noConversion"/>
  </si>
  <si>
    <t>Day18-19</t>
    <phoneticPr fontId="21" type="noConversion"/>
  </si>
  <si>
    <t>Day20-21</t>
    <phoneticPr fontId="21" type="noConversion"/>
  </si>
  <si>
    <t>Day22-23</t>
    <phoneticPr fontId="21" type="noConversion"/>
  </si>
  <si>
    <t>Day24-25</t>
    <phoneticPr fontId="21" type="noConversion"/>
  </si>
  <si>
    <t>Day26-27</t>
    <phoneticPr fontId="21" type="noConversion"/>
  </si>
  <si>
    <t>Gathering</t>
    <phoneticPr fontId="21" type="noConversion"/>
  </si>
  <si>
    <t>Estimate</t>
    <phoneticPr fontId="21" type="noConversion"/>
  </si>
  <si>
    <t>Ching</t>
    <phoneticPr fontId="21" type="noConversion"/>
  </si>
  <si>
    <t>Carrie</t>
    <phoneticPr fontId="21" type="noConversion"/>
  </si>
  <si>
    <t>Jeffee</t>
    <phoneticPr fontId="21" type="noConversion"/>
  </si>
  <si>
    <t>Sheron</t>
    <phoneticPr fontId="21" type="noConversion"/>
  </si>
  <si>
    <t>Bee</t>
    <phoneticPr fontId="21" type="noConversion"/>
  </si>
  <si>
    <t>Himal</t>
    <phoneticPr fontId="21" type="noConversion"/>
  </si>
  <si>
    <t>Sub-Total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</si>
</sst>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1" x14ac:knownFonts="1">
    <font>
      <sz val="12"/>
      <color indexed="8"/>
      <name val="Calibri"/>
      <family val="2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b/>
      <sz val="12"/>
      <color indexed="8"/>
      <name val="Calibri"/>
      <family val="2"/>
    </font>
    <font>
      <sz val="12"/>
      <color indexed="55"/>
      <name val="Calibri"/>
      <family val="2"/>
    </font>
    <font>
      <b/>
      <sz val="14"/>
      <color indexed="8"/>
      <name val="Calibri"/>
      <family val="2"/>
    </font>
    <font>
      <sz val="9"/>
      <name val="細明體"/>
      <family val="3"/>
      <charset val="136"/>
    </font>
    <font>
      <sz val="12"/>
      <name val="Calibri"/>
      <family val="2"/>
    </font>
    <font>
      <sz val="12"/>
      <color theme="1"/>
      <name val="Calibri"/>
      <family val="2"/>
    </font>
    <font>
      <sz val="72"/>
      <color theme="1"/>
      <name val="新細明體"/>
      <family val="2"/>
      <charset val="136"/>
      <scheme val="minor"/>
    </font>
    <font>
      <sz val="12"/>
      <color indexed="8"/>
      <name val="Calibri"/>
      <family val="2"/>
    </font>
    <font>
      <sz val="9"/>
      <color theme="1"/>
      <name val="新細明體"/>
      <family val="2"/>
      <charset val="136"/>
      <scheme val="minor"/>
    </font>
    <font>
      <b/>
      <sz val="18"/>
      <color theme="0"/>
      <name val="Calibri"/>
      <family val="2"/>
    </font>
    <font>
      <b/>
      <sz val="12"/>
      <color theme="0"/>
      <name val="Calibri"/>
      <family val="2"/>
    </font>
    <font>
      <b/>
      <sz val="20"/>
      <color theme="0"/>
      <name val="Calibri"/>
      <family val="2"/>
    </font>
    <font>
      <sz val="20"/>
      <color theme="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9900"/>
      </left>
      <right/>
      <top/>
      <bottom/>
      <diagonal/>
    </border>
    <border>
      <left style="thick">
        <color rgb="FF00FF00"/>
      </left>
      <right/>
      <top/>
      <bottom/>
      <diagonal/>
    </border>
    <border>
      <left style="thick">
        <color rgb="FF00FFFF"/>
      </left>
      <right/>
      <top/>
      <bottom/>
      <diagonal/>
    </border>
    <border>
      <left style="thick">
        <color rgb="FFE06666"/>
      </left>
      <right/>
      <top/>
      <bottom/>
      <diagonal/>
    </border>
  </borders>
  <cellStyleXfs count="42">
    <xf numFmtId="0" fontId="0" fillId="0" borderId="0">
      <alignment vertical="top" wrapText="1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top" wrapText="1"/>
    </xf>
    <xf numFmtId="176" fontId="0" fillId="0" borderId="0" xfId="0" applyNumberFormat="1">
      <alignment vertical="top" wrapText="1"/>
    </xf>
    <xf numFmtId="0" fontId="18" fillId="33" borderId="0" xfId="0" applyFont="1" applyFill="1" applyAlignment="1">
      <alignment horizontal="center" vertical="center" wrapText="1"/>
    </xf>
    <xf numFmtId="176" fontId="18" fillId="33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vertical="top" wrapText="1"/>
    </xf>
    <xf numFmtId="0" fontId="0" fillId="0" borderId="10" xfId="0" applyBorder="1">
      <alignment vertical="top" wrapText="1"/>
    </xf>
    <xf numFmtId="0" fontId="19" fillId="0" borderId="0" xfId="0" applyNumberFormat="1" applyFont="1" applyFill="1" applyBorder="1" applyAlignment="1" applyProtection="1">
      <alignment vertical="top" wrapText="1"/>
    </xf>
    <xf numFmtId="0" fontId="0" fillId="0" borderId="0" xfId="0" applyFont="1" applyAlignment="1">
      <alignment horizontal="right" vertical="top"/>
    </xf>
    <xf numFmtId="176" fontId="0" fillId="0" borderId="0" xfId="0" applyNumberFormat="1" applyFont="1" applyAlignment="1">
      <alignment horizontal="right" vertical="top"/>
    </xf>
    <xf numFmtId="14" fontId="0" fillId="0" borderId="0" xfId="0" applyNumberFormat="1">
      <alignment vertical="top" wrapText="1"/>
    </xf>
    <xf numFmtId="0" fontId="0" fillId="34" borderId="0" xfId="0" applyFont="1" applyFill="1" applyAlignment="1">
      <alignment horizontal="left" vertical="top" wrapText="1"/>
    </xf>
    <xf numFmtId="0" fontId="18" fillId="34" borderId="0" xfId="0" applyFont="1" applyFill="1" applyAlignment="1">
      <alignment horizontal="right" wrapText="1"/>
    </xf>
    <xf numFmtId="0" fontId="0" fillId="0" borderId="0" xfId="0">
      <alignment vertical="top" wrapText="1"/>
    </xf>
    <xf numFmtId="0" fontId="0" fillId="0" borderId="0" xfId="0">
      <alignment vertical="top" wrapText="1"/>
    </xf>
    <xf numFmtId="0" fontId="23" fillId="0" borderId="0" xfId="0" applyNumberFormat="1" applyFont="1" applyFill="1" applyBorder="1" applyAlignment="1" applyProtection="1">
      <alignment vertical="top"/>
    </xf>
    <xf numFmtId="0" fontId="0" fillId="0" borderId="0" xfId="0" applyFill="1" applyBorder="1">
      <alignment vertical="top" wrapText="1"/>
    </xf>
    <xf numFmtId="0" fontId="0" fillId="0" borderId="0" xfId="0" applyBorder="1">
      <alignment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23" borderId="0" xfId="32" applyAlignment="1">
      <alignment vertical="top" wrapText="1"/>
    </xf>
    <xf numFmtId="0" fontId="20" fillId="33" borderId="0" xfId="0" applyFont="1" applyFill="1" applyAlignment="1">
      <alignment horizontal="left" vertical="top" wrapText="1"/>
    </xf>
    <xf numFmtId="0" fontId="20" fillId="33" borderId="0" xfId="0" applyFont="1" applyFill="1" applyAlignment="1">
      <alignment horizontal="right" wrapText="1"/>
    </xf>
    <xf numFmtId="0" fontId="18" fillId="0" borderId="0" xfId="0" applyFont="1" applyAlignment="1">
      <alignment vertical="top" wrapText="1"/>
    </xf>
    <xf numFmtId="0" fontId="0" fillId="34" borderId="0" xfId="0" applyFont="1" applyFill="1" applyAlignment="1">
      <alignment horizontal="left" vertical="top" wrapText="1"/>
    </xf>
    <xf numFmtId="0" fontId="18" fillId="34" borderId="0" xfId="0" applyFont="1" applyFill="1" applyAlignment="1">
      <alignment horizontal="right" wrapText="1"/>
    </xf>
    <xf numFmtId="0" fontId="0" fillId="0" borderId="0" xfId="0">
      <alignment vertical="top" wrapText="1"/>
    </xf>
    <xf numFmtId="0" fontId="24" fillId="23" borderId="0" xfId="32" applyFont="1" applyAlignment="1">
      <alignment horizontal="center" wrapText="1"/>
    </xf>
    <xf numFmtId="0" fontId="25" fillId="0" borderId="0" xfId="0" applyFont="1" applyAlignment="1">
      <alignment horizontal="right" vertical="top"/>
    </xf>
    <xf numFmtId="0" fontId="0" fillId="0" borderId="11" xfId="0" applyBorder="1">
      <alignment vertical="top" wrapText="1"/>
    </xf>
    <xf numFmtId="0" fontId="0" fillId="0" borderId="12" xfId="0" applyBorder="1">
      <alignment vertical="top" wrapText="1"/>
    </xf>
    <xf numFmtId="0" fontId="0" fillId="0" borderId="13" xfId="0" applyBorder="1">
      <alignment vertical="top" wrapText="1"/>
    </xf>
    <xf numFmtId="0" fontId="25" fillId="34" borderId="0" xfId="0" applyFont="1" applyFill="1" applyAlignment="1">
      <alignment horizontal="left" vertical="top" wrapText="1"/>
    </xf>
    <xf numFmtId="0" fontId="24" fillId="23" borderId="0" xfId="32" applyFont="1" applyAlignment="1">
      <alignment wrapText="1"/>
    </xf>
    <xf numFmtId="0" fontId="26" fillId="23" borderId="0" xfId="32" applyFont="1" applyAlignment="1">
      <alignment wrapText="1"/>
    </xf>
    <xf numFmtId="0" fontId="24" fillId="35" borderId="0" xfId="32" applyFont="1" applyFill="1" applyAlignment="1">
      <alignment horizontal="center" wrapText="1"/>
    </xf>
    <xf numFmtId="0" fontId="17" fillId="35" borderId="0" xfId="37" applyFill="1" applyAlignment="1">
      <alignment vertical="top" wrapText="1"/>
    </xf>
    <xf numFmtId="0" fontId="24" fillId="36" borderId="0" xfId="32" applyFont="1" applyFill="1" applyAlignment="1">
      <alignment horizontal="center" wrapText="1"/>
    </xf>
    <xf numFmtId="0" fontId="24" fillId="37" borderId="0" xfId="32" applyFont="1" applyFill="1" applyAlignment="1">
      <alignment horizontal="center" wrapText="1"/>
    </xf>
    <xf numFmtId="0" fontId="17" fillId="37" borderId="0" xfId="41" applyFill="1" applyAlignment="1">
      <alignment vertical="top" wrapText="1"/>
    </xf>
    <xf numFmtId="0" fontId="17" fillId="36" borderId="0" xfId="25" applyFill="1" applyAlignment="1">
      <alignment vertical="top" wrapText="1"/>
    </xf>
    <xf numFmtId="0" fontId="27" fillId="38" borderId="0" xfId="0" applyFont="1" applyFill="1" applyAlignment="1">
      <alignment horizontal="center" vertical="center" wrapText="1"/>
    </xf>
    <xf numFmtId="0" fontId="28" fillId="38" borderId="0" xfId="0" applyFont="1" applyFill="1" applyAlignment="1">
      <alignment horizontal="center" vertical="center" wrapText="1"/>
    </xf>
    <xf numFmtId="0" fontId="29" fillId="38" borderId="0" xfId="0" applyFont="1" applyFill="1" applyAlignment="1">
      <alignment wrapText="1"/>
    </xf>
    <xf numFmtId="0" fontId="30" fillId="38" borderId="0" xfId="0" applyFont="1" applyFill="1" applyAlignment="1">
      <alignment horizontal="right" vertical="center" wrapText="1"/>
    </xf>
    <xf numFmtId="0" fontId="30" fillId="38" borderId="0" xfId="0" applyFont="1" applyFill="1">
      <alignment vertical="top" wrapText="1"/>
    </xf>
    <xf numFmtId="0" fontId="25" fillId="0" borderId="0" xfId="0" applyFont="1" applyAlignment="1">
      <alignment horizontal="center" vertical="top"/>
    </xf>
    <xf numFmtId="0" fontId="0" fillId="39" borderId="0" xfId="0" applyFill="1" applyBorder="1">
      <alignment vertical="top" wrapText="1"/>
    </xf>
    <xf numFmtId="0" fontId="19" fillId="39" borderId="0" xfId="0" applyNumberFormat="1" applyFont="1" applyFill="1" applyBorder="1" applyAlignment="1" applyProtection="1">
      <alignment vertical="top" wrapText="1"/>
    </xf>
    <xf numFmtId="0" fontId="0" fillId="39" borderId="0" xfId="0" applyFill="1">
      <alignment vertical="top" wrapText="1"/>
    </xf>
    <xf numFmtId="0" fontId="20" fillId="39" borderId="0" xfId="0" applyFont="1" applyFill="1">
      <alignment vertical="top" wrapText="1"/>
    </xf>
    <xf numFmtId="0" fontId="20" fillId="39" borderId="0" xfId="0" applyFont="1" applyFill="1" applyAlignment="1">
      <alignment horizontal="right" vertical="top"/>
    </xf>
    <xf numFmtId="176" fontId="20" fillId="39" borderId="0" xfId="0" applyNumberFormat="1" applyFont="1" applyFill="1" applyAlignment="1">
      <alignment horizontal="right" vertical="top"/>
    </xf>
    <xf numFmtId="14" fontId="20" fillId="39" borderId="0" xfId="0" applyNumberFormat="1" applyFont="1" applyFill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4000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'Sprint1-BurnDownChart'!$N$2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'Sprint1-BurnDownChart'!$K$3:$L$8</c:f>
              <c:multiLvlStrCache>
                <c:ptCount val="6"/>
                <c:lvl>
                  <c:pt idx="0">
                    <c:v>23/9/2015</c:v>
                  </c:pt>
                  <c:pt idx="1">
                    <c:v>28/9/2015</c:v>
                  </c:pt>
                  <c:pt idx="2">
                    <c:v>3/10/2015</c:v>
                  </c:pt>
                  <c:pt idx="3">
                    <c:v>8/10/2015</c:v>
                  </c:pt>
                  <c:pt idx="4">
                    <c:v>13/10/2015</c:v>
                  </c:pt>
                  <c:pt idx="5">
                    <c:v>18/10/2015</c:v>
                  </c:pt>
                </c:lvl>
                <c:lvl>
                  <c:pt idx="0">
                    <c:v>18/9/2015</c:v>
                  </c:pt>
                  <c:pt idx="1">
                    <c:v>23/9/2015</c:v>
                  </c:pt>
                  <c:pt idx="2">
                    <c:v>28/9/2015</c:v>
                  </c:pt>
                  <c:pt idx="3">
                    <c:v>3/10/2015</c:v>
                  </c:pt>
                  <c:pt idx="4">
                    <c:v>8/10/2015</c:v>
                  </c:pt>
                  <c:pt idx="5">
                    <c:v>13/10/2015</c:v>
                  </c:pt>
                </c:lvl>
              </c:multiLvlStrCache>
            </c:multiLvlStrRef>
          </c:cat>
          <c:val>
            <c:numRef>
              <c:f>('Sprint1-BurnDownChart'!$N$3:$N$3,'Sprint1-BurnDownChart'!$N$4:$N$4,'Sprint1-BurnDownChart'!$N$5:$N$5,'Sprint1-BurnDownChart'!$N$6:$N$6,'Sprint1-BurnDownChart'!$N$7:$N$7,'Sprint1-BurnDownChart'!$N$8)</c:f>
              <c:numCache>
                <c:formatCode>General</c:formatCode>
                <c:ptCount val="6"/>
                <c:pt idx="0">
                  <c:v>130</c:v>
                </c:pt>
                <c:pt idx="1">
                  <c:v>120</c:v>
                </c:pt>
                <c:pt idx="2">
                  <c:v>70</c:v>
                </c:pt>
                <c:pt idx="3">
                  <c:v>35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'Sprint1-BurnDownChart'!$O$2</c:f>
              <c:strCache>
                <c:ptCount val="1"/>
                <c:pt idx="0">
                  <c:v>Ideal Effort Hours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'Sprint1-BurnDownChart'!$K$3:$L$8</c:f>
              <c:multiLvlStrCache>
                <c:ptCount val="6"/>
                <c:lvl>
                  <c:pt idx="0">
                    <c:v>23/9/2015</c:v>
                  </c:pt>
                  <c:pt idx="1">
                    <c:v>28/9/2015</c:v>
                  </c:pt>
                  <c:pt idx="2">
                    <c:v>3/10/2015</c:v>
                  </c:pt>
                  <c:pt idx="3">
                    <c:v>8/10/2015</c:v>
                  </c:pt>
                  <c:pt idx="4">
                    <c:v>13/10/2015</c:v>
                  </c:pt>
                  <c:pt idx="5">
                    <c:v>18/10/2015</c:v>
                  </c:pt>
                </c:lvl>
                <c:lvl>
                  <c:pt idx="0">
                    <c:v>18/9/2015</c:v>
                  </c:pt>
                  <c:pt idx="1">
                    <c:v>23/9/2015</c:v>
                  </c:pt>
                  <c:pt idx="2">
                    <c:v>28/9/2015</c:v>
                  </c:pt>
                  <c:pt idx="3">
                    <c:v>3/10/2015</c:v>
                  </c:pt>
                  <c:pt idx="4">
                    <c:v>8/10/2015</c:v>
                  </c:pt>
                  <c:pt idx="5">
                    <c:v>13/10/2015</c:v>
                  </c:pt>
                </c:lvl>
              </c:multiLvlStrCache>
            </c:multiLvlStrRef>
          </c:cat>
          <c:val>
            <c:numRef>
              <c:f>('Sprint1-BurnDownChart'!$O$3:$O$3,'Sprint1-BurnDownChart'!$O$4:$O$4,'Sprint1-BurnDownChart'!$O$5:$O$5,'Sprint1-BurnDownChart'!$O$6:$O$6,'Sprint1-BurnDownChart'!$O$7:$O$7,'Sprint1-BurnDownChart'!$O$8)</c:f>
              <c:numCache>
                <c:formatCode>General</c:formatCode>
                <c:ptCount val="6"/>
                <c:pt idx="0">
                  <c:v>125</c:v>
                </c:pt>
                <c:pt idx="1">
                  <c:v>100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259056"/>
        <c:axId val="268262416"/>
      </c:lineChart>
      <c:catAx>
        <c:axId val="2682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TW" sz="1800"/>
                  <a:t>Sprint 1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68262416"/>
        <c:crosses val="autoZero"/>
        <c:auto val="1"/>
        <c:lblAlgn val="ctr"/>
        <c:lblOffset val="100"/>
        <c:noMultiLvlLbl val="0"/>
      </c:catAx>
      <c:valAx>
        <c:axId val="2682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TW" sz="1800"/>
                  <a:t>Remaining Effort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682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86590</xdr:colOff>
      <xdr:row>14</xdr:row>
      <xdr:rowOff>61852</xdr:rowOff>
    </xdr:from>
    <xdr:to>
      <xdr:col>10</xdr:col>
      <xdr:colOff>113804</xdr:colOff>
      <xdr:row>44</xdr:row>
      <xdr:rowOff>52325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29"/>
  <sheetViews>
    <sheetView tabSelected="1" zoomScale="70" zoomScaleNormal="70" workbookViewId="0">
      <selection sqref="A1:XFD1"/>
    </sheetView>
  </sheetViews>
  <sheetFormatPr defaultRowHeight="15.75" x14ac:dyDescent="0.25"/>
  <cols>
    <col min="1" max="1" width="15" style="13" bestFit="1" customWidth="1"/>
    <col min="2" max="2" width="7.5" style="13" bestFit="1" customWidth="1"/>
    <col min="3" max="5" width="40" style="13" bestFit="1" customWidth="1"/>
    <col min="6" max="6" width="15.125" style="13" customWidth="1"/>
    <col min="7" max="7" width="15" style="13" bestFit="1" customWidth="1"/>
    <col min="8" max="8" width="9.25" style="17" bestFit="1" customWidth="1"/>
    <col min="9" max="10" width="10.875" style="13" bestFit="1" customWidth="1"/>
    <col min="11" max="16384" width="9" style="13"/>
  </cols>
  <sheetData>
    <row r="1" spans="1:10" s="45" customFormat="1" ht="26.25" x14ac:dyDescent="0.4">
      <c r="A1" s="43" t="s">
        <v>149</v>
      </c>
      <c r="B1" s="43"/>
      <c r="C1" s="43"/>
      <c r="D1" s="43"/>
      <c r="E1" s="44" t="s">
        <v>65</v>
      </c>
      <c r="F1" s="44"/>
      <c r="G1" s="44"/>
      <c r="H1" s="44"/>
      <c r="I1" s="44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150</v>
      </c>
      <c r="I2" s="2" t="s">
        <v>14</v>
      </c>
      <c r="J2" s="2" t="s">
        <v>15</v>
      </c>
    </row>
    <row r="3" spans="1:10" ht="47.25" x14ac:dyDescent="0.25">
      <c r="A3" s="23" t="s">
        <v>66</v>
      </c>
      <c r="B3" s="5" t="s">
        <v>8</v>
      </c>
      <c r="C3" s="6" t="s">
        <v>17</v>
      </c>
      <c r="D3" s="13" t="s">
        <v>67</v>
      </c>
      <c r="E3" s="13" t="s">
        <v>18</v>
      </c>
      <c r="F3" s="13" t="s">
        <v>19</v>
      </c>
      <c r="G3" s="28" t="s">
        <v>20</v>
      </c>
      <c r="H3" s="46">
        <v>5</v>
      </c>
      <c r="I3" s="9">
        <v>42265</v>
      </c>
      <c r="J3" s="9">
        <f>I3+H3</f>
        <v>42270</v>
      </c>
    </row>
    <row r="4" spans="1:10" ht="47.25" x14ac:dyDescent="0.25">
      <c r="A4" s="23"/>
      <c r="B4" s="5" t="s">
        <v>12</v>
      </c>
      <c r="C4" s="6" t="s">
        <v>21</v>
      </c>
      <c r="D4" s="13" t="s">
        <v>68</v>
      </c>
      <c r="E4" s="13" t="s">
        <v>18</v>
      </c>
      <c r="F4" s="13" t="s">
        <v>19</v>
      </c>
      <c r="G4" s="28" t="s">
        <v>22</v>
      </c>
      <c r="H4" s="46">
        <v>5</v>
      </c>
      <c r="I4" s="9">
        <f t="shared" ref="I4:I26" si="0">J3</f>
        <v>42270</v>
      </c>
      <c r="J4" s="9">
        <f t="shared" ref="J4:J26" si="1">I4+H4</f>
        <v>42275</v>
      </c>
    </row>
    <row r="5" spans="1:10" ht="47.25" x14ac:dyDescent="0.25">
      <c r="A5" s="23"/>
      <c r="B5" s="5" t="s">
        <v>9</v>
      </c>
      <c r="C5" s="6" t="s">
        <v>23</v>
      </c>
      <c r="D5" s="13" t="s">
        <v>69</v>
      </c>
      <c r="E5" s="13" t="s">
        <v>18</v>
      </c>
      <c r="F5" s="13" t="s">
        <v>19</v>
      </c>
      <c r="G5" s="28" t="s">
        <v>24</v>
      </c>
      <c r="H5" s="46">
        <v>5</v>
      </c>
      <c r="I5" s="9">
        <f t="shared" si="0"/>
        <v>42275</v>
      </c>
      <c r="J5" s="9">
        <f t="shared" si="1"/>
        <v>42280</v>
      </c>
    </row>
    <row r="6" spans="1:10" ht="47.25" x14ac:dyDescent="0.25">
      <c r="A6" s="23"/>
      <c r="B6" s="5" t="s">
        <v>11</v>
      </c>
      <c r="C6" s="6" t="s">
        <v>25</v>
      </c>
      <c r="D6" s="13" t="s">
        <v>70</v>
      </c>
      <c r="E6" s="13" t="s">
        <v>18</v>
      </c>
      <c r="F6" s="13" t="s">
        <v>19</v>
      </c>
      <c r="G6" s="28" t="s">
        <v>26</v>
      </c>
      <c r="H6" s="46">
        <v>5</v>
      </c>
      <c r="I6" s="9">
        <f t="shared" si="0"/>
        <v>42280</v>
      </c>
      <c r="J6" s="9">
        <f t="shared" si="1"/>
        <v>42285</v>
      </c>
    </row>
    <row r="7" spans="1:10" ht="47.25" x14ac:dyDescent="0.25">
      <c r="A7" s="23"/>
      <c r="B7" s="5" t="s">
        <v>10</v>
      </c>
      <c r="C7" s="6" t="s">
        <v>71</v>
      </c>
      <c r="D7" s="13" t="s">
        <v>72</v>
      </c>
      <c r="E7" s="13" t="s">
        <v>18</v>
      </c>
      <c r="F7" s="13" t="s">
        <v>19</v>
      </c>
      <c r="G7" s="28" t="s">
        <v>27</v>
      </c>
      <c r="H7" s="46">
        <v>5</v>
      </c>
      <c r="I7" s="9">
        <f t="shared" si="0"/>
        <v>42285</v>
      </c>
      <c r="J7" s="9">
        <f t="shared" si="1"/>
        <v>42290</v>
      </c>
    </row>
    <row r="8" spans="1:10" ht="47.25" x14ac:dyDescent="0.25">
      <c r="A8" s="23"/>
      <c r="B8" s="5" t="s">
        <v>13</v>
      </c>
      <c r="C8" s="6" t="s">
        <v>28</v>
      </c>
      <c r="D8" s="13" t="s">
        <v>73</v>
      </c>
      <c r="E8" s="13" t="s">
        <v>18</v>
      </c>
      <c r="F8" s="13" t="s">
        <v>19</v>
      </c>
      <c r="G8" s="28" t="s">
        <v>27</v>
      </c>
      <c r="H8" s="46">
        <v>5</v>
      </c>
      <c r="I8" s="9">
        <f t="shared" si="0"/>
        <v>42290</v>
      </c>
      <c r="J8" s="9">
        <f t="shared" si="1"/>
        <v>42295</v>
      </c>
    </row>
    <row r="9" spans="1:10" ht="94.5" x14ac:dyDescent="0.25">
      <c r="A9" s="23"/>
      <c r="B9" s="29" t="s">
        <v>74</v>
      </c>
      <c r="C9" s="6" t="s">
        <v>75</v>
      </c>
      <c r="D9" s="13" t="s">
        <v>76</v>
      </c>
      <c r="E9" s="13" t="s">
        <v>77</v>
      </c>
      <c r="F9" s="13" t="s">
        <v>78</v>
      </c>
      <c r="G9" s="28" t="s">
        <v>20</v>
      </c>
      <c r="H9" s="46">
        <v>5</v>
      </c>
      <c r="I9" s="9">
        <f t="shared" si="0"/>
        <v>42295</v>
      </c>
      <c r="J9" s="9">
        <f t="shared" si="1"/>
        <v>42300</v>
      </c>
    </row>
    <row r="10" spans="1:10" ht="47.25" x14ac:dyDescent="0.25">
      <c r="A10" s="23"/>
      <c r="B10" s="29" t="s">
        <v>79</v>
      </c>
      <c r="C10" s="6" t="s">
        <v>80</v>
      </c>
      <c r="D10" s="13" t="s">
        <v>81</v>
      </c>
      <c r="E10" s="13" t="s">
        <v>77</v>
      </c>
      <c r="F10" s="13" t="s">
        <v>78</v>
      </c>
      <c r="G10" s="28" t="s">
        <v>24</v>
      </c>
      <c r="H10" s="46">
        <v>5</v>
      </c>
      <c r="I10" s="9">
        <f t="shared" si="0"/>
        <v>42300</v>
      </c>
      <c r="J10" s="9">
        <f t="shared" si="1"/>
        <v>42305</v>
      </c>
    </row>
    <row r="11" spans="1:10" ht="47.25" x14ac:dyDescent="0.25">
      <c r="A11" s="23"/>
      <c r="B11" s="29" t="s">
        <v>82</v>
      </c>
      <c r="C11" s="6" t="s">
        <v>83</v>
      </c>
      <c r="D11" s="13" t="s">
        <v>84</v>
      </c>
      <c r="E11" s="13" t="s">
        <v>77</v>
      </c>
      <c r="F11" s="13" t="s">
        <v>78</v>
      </c>
      <c r="G11" s="28" t="s">
        <v>24</v>
      </c>
      <c r="H11" s="46">
        <v>5</v>
      </c>
      <c r="I11" s="9">
        <f t="shared" si="0"/>
        <v>42305</v>
      </c>
      <c r="J11" s="9">
        <f t="shared" si="1"/>
        <v>42310</v>
      </c>
    </row>
    <row r="12" spans="1:10" ht="63" x14ac:dyDescent="0.25">
      <c r="A12" s="23"/>
      <c r="B12" s="29" t="s">
        <v>85</v>
      </c>
      <c r="C12" s="6" t="s">
        <v>86</v>
      </c>
      <c r="D12" s="13" t="s">
        <v>87</v>
      </c>
      <c r="E12" s="13" t="s">
        <v>77</v>
      </c>
      <c r="F12" s="13" t="s">
        <v>78</v>
      </c>
      <c r="G12" s="28" t="s">
        <v>24</v>
      </c>
      <c r="H12" s="46">
        <v>10</v>
      </c>
      <c r="I12" s="9">
        <f t="shared" si="0"/>
        <v>42310</v>
      </c>
      <c r="J12" s="9">
        <f t="shared" si="1"/>
        <v>42320</v>
      </c>
    </row>
    <row r="13" spans="1:10" ht="47.25" x14ac:dyDescent="0.25">
      <c r="A13" s="23"/>
      <c r="B13" s="29" t="s">
        <v>88</v>
      </c>
      <c r="C13" s="6" t="s">
        <v>89</v>
      </c>
      <c r="D13" s="13" t="s">
        <v>90</v>
      </c>
      <c r="E13" s="13" t="s">
        <v>77</v>
      </c>
      <c r="F13" s="13" t="s">
        <v>78</v>
      </c>
      <c r="G13" s="28" t="s">
        <v>24</v>
      </c>
      <c r="H13" s="46">
        <v>10</v>
      </c>
      <c r="I13" s="9">
        <f t="shared" si="0"/>
        <v>42320</v>
      </c>
      <c r="J13" s="9">
        <f t="shared" si="1"/>
        <v>42330</v>
      </c>
    </row>
    <row r="14" spans="1:10" ht="63" x14ac:dyDescent="0.25">
      <c r="A14" s="23"/>
      <c r="B14" s="29" t="s">
        <v>91</v>
      </c>
      <c r="C14" s="6" t="s">
        <v>92</v>
      </c>
      <c r="D14" s="13" t="s">
        <v>93</v>
      </c>
      <c r="E14" s="13" t="s">
        <v>77</v>
      </c>
      <c r="F14" s="13" t="s">
        <v>78</v>
      </c>
      <c r="G14" s="28" t="s">
        <v>20</v>
      </c>
      <c r="H14" s="46">
        <v>10</v>
      </c>
      <c r="I14" s="9">
        <f t="shared" si="0"/>
        <v>42330</v>
      </c>
      <c r="J14" s="9">
        <f t="shared" si="1"/>
        <v>42340</v>
      </c>
    </row>
    <row r="15" spans="1:10" ht="47.25" x14ac:dyDescent="0.25">
      <c r="A15" s="23"/>
      <c r="B15" s="30" t="s">
        <v>94</v>
      </c>
      <c r="C15" s="6" t="s">
        <v>95</v>
      </c>
      <c r="D15" s="13" t="s">
        <v>96</v>
      </c>
      <c r="E15" s="13" t="s">
        <v>97</v>
      </c>
      <c r="F15" s="13" t="s">
        <v>78</v>
      </c>
      <c r="G15" s="28" t="s">
        <v>24</v>
      </c>
      <c r="H15" s="46">
        <v>7</v>
      </c>
      <c r="I15" s="9">
        <f t="shared" si="0"/>
        <v>42340</v>
      </c>
      <c r="J15" s="9">
        <f t="shared" si="1"/>
        <v>42347</v>
      </c>
    </row>
    <row r="16" spans="1:10" ht="47.25" x14ac:dyDescent="0.25">
      <c r="A16" s="23"/>
      <c r="B16" s="30" t="s">
        <v>98</v>
      </c>
      <c r="C16" s="6" t="s">
        <v>99</v>
      </c>
      <c r="D16" s="13" t="s">
        <v>100</v>
      </c>
      <c r="E16" s="13" t="s">
        <v>97</v>
      </c>
      <c r="F16" s="13" t="s">
        <v>78</v>
      </c>
      <c r="G16" s="28" t="s">
        <v>27</v>
      </c>
      <c r="H16" s="46">
        <v>10</v>
      </c>
      <c r="I16" s="9">
        <f t="shared" si="0"/>
        <v>42347</v>
      </c>
      <c r="J16" s="9">
        <f t="shared" si="1"/>
        <v>42357</v>
      </c>
    </row>
    <row r="17" spans="1:10" ht="47.25" x14ac:dyDescent="0.25">
      <c r="A17" s="23"/>
      <c r="B17" s="30" t="s">
        <v>101</v>
      </c>
      <c r="C17" s="6" t="s">
        <v>102</v>
      </c>
      <c r="D17" s="13" t="s">
        <v>103</v>
      </c>
      <c r="E17" s="13" t="s">
        <v>97</v>
      </c>
      <c r="F17" s="13" t="s">
        <v>78</v>
      </c>
      <c r="G17" s="28" t="s">
        <v>24</v>
      </c>
      <c r="H17" s="46">
        <v>5</v>
      </c>
      <c r="I17" s="9">
        <f t="shared" si="0"/>
        <v>42357</v>
      </c>
      <c r="J17" s="9">
        <f t="shared" si="1"/>
        <v>42362</v>
      </c>
    </row>
    <row r="18" spans="1:10" ht="47.25" x14ac:dyDescent="0.25">
      <c r="A18" s="23"/>
      <c r="B18" s="30" t="s">
        <v>104</v>
      </c>
      <c r="C18" s="6" t="s">
        <v>105</v>
      </c>
      <c r="D18" s="13" t="s">
        <v>106</v>
      </c>
      <c r="E18" s="13" t="s">
        <v>97</v>
      </c>
      <c r="F18" s="13" t="s">
        <v>78</v>
      </c>
      <c r="G18" s="28" t="s">
        <v>24</v>
      </c>
      <c r="H18" s="46">
        <v>5</v>
      </c>
      <c r="I18" s="9">
        <f t="shared" si="0"/>
        <v>42362</v>
      </c>
      <c r="J18" s="9">
        <f t="shared" si="1"/>
        <v>42367</v>
      </c>
    </row>
    <row r="19" spans="1:10" ht="47.25" x14ac:dyDescent="0.25">
      <c r="A19" s="23"/>
      <c r="B19" s="30" t="s">
        <v>107</v>
      </c>
      <c r="C19" s="6" t="s">
        <v>108</v>
      </c>
      <c r="D19" s="13" t="s">
        <v>109</v>
      </c>
      <c r="E19" s="13" t="s">
        <v>97</v>
      </c>
      <c r="F19" s="13" t="s">
        <v>78</v>
      </c>
      <c r="G19" s="28" t="s">
        <v>24</v>
      </c>
      <c r="H19" s="46">
        <v>5</v>
      </c>
      <c r="I19" s="9">
        <f t="shared" si="0"/>
        <v>42367</v>
      </c>
      <c r="J19" s="9">
        <f t="shared" si="1"/>
        <v>42372</v>
      </c>
    </row>
    <row r="20" spans="1:10" ht="63" x14ac:dyDescent="0.25">
      <c r="A20" s="23"/>
      <c r="B20" s="30" t="s">
        <v>110</v>
      </c>
      <c r="C20" s="6" t="s">
        <v>111</v>
      </c>
      <c r="D20" s="13" t="s">
        <v>112</v>
      </c>
      <c r="E20" s="13" t="s">
        <v>97</v>
      </c>
      <c r="F20" s="13" t="s">
        <v>78</v>
      </c>
      <c r="G20" s="28" t="s">
        <v>27</v>
      </c>
      <c r="H20" s="46">
        <v>5</v>
      </c>
      <c r="I20" s="9">
        <f t="shared" si="0"/>
        <v>42372</v>
      </c>
      <c r="J20" s="9">
        <f t="shared" si="1"/>
        <v>42377</v>
      </c>
    </row>
    <row r="21" spans="1:10" ht="63" x14ac:dyDescent="0.25">
      <c r="A21" s="23"/>
      <c r="B21" s="31" t="s">
        <v>113</v>
      </c>
      <c r="C21" s="6" t="s">
        <v>114</v>
      </c>
      <c r="D21" s="13" t="s">
        <v>115</v>
      </c>
      <c r="E21" s="13" t="s">
        <v>116</v>
      </c>
      <c r="F21" s="13" t="s">
        <v>78</v>
      </c>
      <c r="G21" s="28" t="s">
        <v>24</v>
      </c>
      <c r="H21" s="46">
        <v>10</v>
      </c>
      <c r="I21" s="9">
        <f t="shared" si="0"/>
        <v>42377</v>
      </c>
      <c r="J21" s="9">
        <f t="shared" si="1"/>
        <v>42387</v>
      </c>
    </row>
    <row r="22" spans="1:10" ht="47.25" x14ac:dyDescent="0.25">
      <c r="A22" s="23"/>
      <c r="B22" s="31" t="s">
        <v>117</v>
      </c>
      <c r="C22" s="6" t="s">
        <v>118</v>
      </c>
      <c r="D22" s="13" t="s">
        <v>119</v>
      </c>
      <c r="E22" s="13" t="s">
        <v>116</v>
      </c>
      <c r="F22" s="13" t="s">
        <v>78</v>
      </c>
      <c r="G22" s="28" t="s">
        <v>27</v>
      </c>
      <c r="H22" s="46">
        <v>10</v>
      </c>
      <c r="I22" s="9">
        <f t="shared" si="0"/>
        <v>42387</v>
      </c>
      <c r="J22" s="9">
        <f t="shared" si="1"/>
        <v>42397</v>
      </c>
    </row>
    <row r="23" spans="1:10" ht="47.25" x14ac:dyDescent="0.25">
      <c r="A23" s="23"/>
      <c r="B23" s="31" t="s">
        <v>120</v>
      </c>
      <c r="C23" s="6" t="s">
        <v>121</v>
      </c>
      <c r="D23" s="13" t="s">
        <v>122</v>
      </c>
      <c r="E23" s="13" t="s">
        <v>116</v>
      </c>
      <c r="F23" s="13" t="s">
        <v>78</v>
      </c>
      <c r="G23" s="28" t="s">
        <v>20</v>
      </c>
      <c r="H23" s="46">
        <v>10</v>
      </c>
      <c r="I23" s="9">
        <f t="shared" si="0"/>
        <v>42397</v>
      </c>
      <c r="J23" s="9">
        <f t="shared" si="1"/>
        <v>42407</v>
      </c>
    </row>
    <row r="24" spans="1:10" ht="47.25" x14ac:dyDescent="0.25">
      <c r="A24" s="23"/>
      <c r="B24" s="31" t="s">
        <v>123</v>
      </c>
      <c r="C24" s="6" t="s">
        <v>124</v>
      </c>
      <c r="D24" s="13" t="s">
        <v>125</v>
      </c>
      <c r="E24" s="13" t="s">
        <v>116</v>
      </c>
      <c r="F24" s="13" t="s">
        <v>78</v>
      </c>
      <c r="G24" s="28" t="s">
        <v>26</v>
      </c>
      <c r="H24" s="46">
        <v>10</v>
      </c>
      <c r="I24" s="9">
        <f t="shared" si="0"/>
        <v>42407</v>
      </c>
      <c r="J24" s="9">
        <f t="shared" si="1"/>
        <v>42417</v>
      </c>
    </row>
    <row r="25" spans="1:10" ht="47.25" x14ac:dyDescent="0.25">
      <c r="A25" s="23"/>
      <c r="B25" s="31" t="s">
        <v>126</v>
      </c>
      <c r="C25" s="6" t="s">
        <v>127</v>
      </c>
      <c r="D25" s="13" t="s">
        <v>128</v>
      </c>
      <c r="E25" s="13" t="s">
        <v>116</v>
      </c>
      <c r="F25" s="13" t="s">
        <v>78</v>
      </c>
      <c r="G25" s="28" t="s">
        <v>20</v>
      </c>
      <c r="H25" s="46">
        <v>10</v>
      </c>
      <c r="I25" s="9">
        <f t="shared" si="0"/>
        <v>42417</v>
      </c>
      <c r="J25" s="9">
        <f t="shared" si="1"/>
        <v>42427</v>
      </c>
    </row>
    <row r="26" spans="1:10" ht="47.25" x14ac:dyDescent="0.25">
      <c r="A26" s="23"/>
      <c r="B26" s="31" t="s">
        <v>129</v>
      </c>
      <c r="C26" s="6" t="s">
        <v>130</v>
      </c>
      <c r="D26" s="13" t="s">
        <v>131</v>
      </c>
      <c r="E26" s="13" t="s">
        <v>116</v>
      </c>
      <c r="F26" s="13" t="s">
        <v>78</v>
      </c>
      <c r="G26" s="28" t="s">
        <v>24</v>
      </c>
      <c r="H26" s="46">
        <v>10</v>
      </c>
      <c r="I26" s="9">
        <f t="shared" si="0"/>
        <v>42427</v>
      </c>
      <c r="J26" s="9">
        <f t="shared" si="1"/>
        <v>42437</v>
      </c>
    </row>
    <row r="27" spans="1:10" x14ac:dyDescent="0.25">
      <c r="A27" s="23"/>
      <c r="B27" s="32" t="s">
        <v>132</v>
      </c>
      <c r="C27" s="32"/>
      <c r="D27" s="32"/>
      <c r="E27" s="25" t="s">
        <v>133</v>
      </c>
      <c r="F27" s="25"/>
      <c r="G27" s="25"/>
      <c r="H27" s="25"/>
      <c r="I27" s="25"/>
    </row>
    <row r="28" spans="1:10" ht="5.0999999999999996" customHeight="1" x14ac:dyDescent="0.25">
      <c r="A28" s="26"/>
      <c r="B28" s="26"/>
      <c r="C28" s="26"/>
      <c r="D28" s="26"/>
      <c r="E28" s="26"/>
      <c r="F28" s="26"/>
      <c r="G28" s="26"/>
      <c r="H28" s="26"/>
      <c r="I28" s="26"/>
    </row>
    <row r="29" spans="1:10" ht="18" customHeight="1" x14ac:dyDescent="0.3">
      <c r="A29" s="21" t="s">
        <v>30</v>
      </c>
      <c r="B29" s="21"/>
      <c r="C29" s="21"/>
      <c r="D29" s="21"/>
      <c r="E29" s="22" t="s">
        <v>133</v>
      </c>
      <c r="F29" s="22"/>
      <c r="G29" s="22"/>
      <c r="H29" s="22"/>
      <c r="I29" s="22"/>
    </row>
  </sheetData>
  <mergeCells count="8">
    <mergeCell ref="A29:D29"/>
    <mergeCell ref="E29:I29"/>
    <mergeCell ref="A1:D1"/>
    <mergeCell ref="E1:I1"/>
    <mergeCell ref="A3:A27"/>
    <mergeCell ref="B27:D27"/>
    <mergeCell ref="E27:I27"/>
    <mergeCell ref="A28:I28"/>
  </mergeCells>
  <phoneticPr fontId="2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14"/>
  <sheetViews>
    <sheetView topLeftCell="A13" zoomScale="70" zoomScaleNormal="70" workbookViewId="0">
      <selection activeCell="C13" sqref="C13"/>
    </sheetView>
  </sheetViews>
  <sheetFormatPr defaultColWidth="9" defaultRowHeight="15.75" customHeight="1" x14ac:dyDescent="0.25"/>
  <cols>
    <col min="1" max="1" width="15" bestFit="1" customWidth="1"/>
    <col min="2" max="2" width="7.5" bestFit="1" customWidth="1"/>
    <col min="3" max="3" width="40" bestFit="1" customWidth="1"/>
    <col min="4" max="4" width="40" hidden="1" customWidth="1"/>
    <col min="5" max="5" width="40" bestFit="1" customWidth="1"/>
    <col min="6" max="6" width="12.5" style="12" customWidth="1"/>
    <col min="7" max="7" width="8.375" bestFit="1" customWidth="1"/>
    <col min="8" max="8" width="15" bestFit="1" customWidth="1"/>
    <col min="9" max="9" width="7.5" bestFit="1" customWidth="1"/>
    <col min="10" max="10" width="7.5" style="1" customWidth="1"/>
    <col min="11" max="12" width="12.25" bestFit="1" customWidth="1"/>
    <col min="13" max="13" width="9" customWidth="1"/>
    <col min="14" max="14" width="10.875" bestFit="1" customWidth="1"/>
  </cols>
  <sheetData>
    <row r="1" spans="1:15" s="45" customFormat="1" ht="26.25" x14ac:dyDescent="0.4">
      <c r="A1" s="43" t="s">
        <v>149</v>
      </c>
      <c r="B1" s="43"/>
      <c r="C1" s="43"/>
      <c r="D1" s="43"/>
      <c r="E1" s="44"/>
      <c r="F1" s="44"/>
      <c r="G1" s="44"/>
      <c r="H1" s="44"/>
      <c r="I1" s="44"/>
      <c r="J1" s="44"/>
      <c r="M1" s="45">
        <f>150/6</f>
        <v>25</v>
      </c>
      <c r="O1" s="45">
        <f>6*25</f>
        <v>150</v>
      </c>
    </row>
    <row r="2" spans="1:15" ht="47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37</v>
      </c>
      <c r="F2" s="2" t="s">
        <v>43</v>
      </c>
      <c r="G2" s="2" t="s">
        <v>4</v>
      </c>
      <c r="H2" s="2" t="s">
        <v>5</v>
      </c>
      <c r="I2" s="2" t="s">
        <v>6</v>
      </c>
      <c r="J2" s="3" t="s">
        <v>7</v>
      </c>
      <c r="K2" s="2" t="s">
        <v>14</v>
      </c>
      <c r="L2" s="2" t="s">
        <v>15</v>
      </c>
      <c r="M2" s="2" t="s">
        <v>16</v>
      </c>
      <c r="N2" s="2" t="s">
        <v>31</v>
      </c>
      <c r="O2" s="2" t="s">
        <v>32</v>
      </c>
    </row>
    <row r="3" spans="1:15" ht="63" x14ac:dyDescent="0.25">
      <c r="A3" s="23" t="s">
        <v>33</v>
      </c>
      <c r="B3" s="5" t="s">
        <v>8</v>
      </c>
      <c r="C3" s="6" t="s">
        <v>17</v>
      </c>
      <c r="D3" t="s">
        <v>38</v>
      </c>
      <c r="E3" s="19" t="s">
        <v>52</v>
      </c>
      <c r="F3" s="15" t="s">
        <v>47</v>
      </c>
      <c r="G3" t="s">
        <v>18</v>
      </c>
      <c r="H3" t="s">
        <v>19</v>
      </c>
      <c r="I3" s="7" t="s">
        <v>20</v>
      </c>
      <c r="J3" s="8">
        <v>5</v>
      </c>
      <c r="K3" s="18">
        <v>42265</v>
      </c>
      <c r="L3" s="18">
        <f t="shared" ref="L3:L8" si="0">K3+J3</f>
        <v>42270</v>
      </c>
      <c r="M3">
        <f>39-5</f>
        <v>34</v>
      </c>
      <c r="N3" s="17">
        <f>O1-20</f>
        <v>130</v>
      </c>
      <c r="O3" s="17">
        <f>O1-25</f>
        <v>125</v>
      </c>
    </row>
    <row r="4" spans="1:15" ht="47.25" x14ac:dyDescent="0.25">
      <c r="A4" s="23"/>
      <c r="B4" s="5" t="s">
        <v>12</v>
      </c>
      <c r="C4" s="6" t="s">
        <v>21</v>
      </c>
      <c r="D4" t="s">
        <v>39</v>
      </c>
      <c r="E4" s="12" t="s">
        <v>53</v>
      </c>
      <c r="F4" s="15" t="s">
        <v>45</v>
      </c>
      <c r="G4" t="s">
        <v>18</v>
      </c>
      <c r="H4" t="s">
        <v>19</v>
      </c>
      <c r="I4" s="7" t="s">
        <v>22</v>
      </c>
      <c r="J4" s="8">
        <v>5</v>
      </c>
      <c r="K4" s="18">
        <f>L3</f>
        <v>42270</v>
      </c>
      <c r="L4" s="18">
        <f t="shared" si="0"/>
        <v>42275</v>
      </c>
      <c r="M4">
        <f>M3-2</f>
        <v>32</v>
      </c>
      <c r="N4" s="17">
        <f>N3-10</f>
        <v>120</v>
      </c>
      <c r="O4" s="17">
        <f>O3-25</f>
        <v>100</v>
      </c>
    </row>
    <row r="5" spans="1:15" ht="47.25" customHeight="1" x14ac:dyDescent="0.25">
      <c r="A5" s="23"/>
      <c r="B5" s="5" t="s">
        <v>9</v>
      </c>
      <c r="C5" s="6" t="s">
        <v>23</v>
      </c>
      <c r="D5" t="s">
        <v>51</v>
      </c>
      <c r="E5" s="12" t="s">
        <v>54</v>
      </c>
      <c r="F5" s="15" t="s">
        <v>46</v>
      </c>
      <c r="G5" t="s">
        <v>18</v>
      </c>
      <c r="H5" t="s">
        <v>19</v>
      </c>
      <c r="I5" s="7" t="s">
        <v>24</v>
      </c>
      <c r="J5" s="8">
        <v>5</v>
      </c>
      <c r="K5" s="18">
        <f>L4</f>
        <v>42275</v>
      </c>
      <c r="L5" s="18">
        <f t="shared" si="0"/>
        <v>42280</v>
      </c>
      <c r="M5">
        <f>M4-3</f>
        <v>29</v>
      </c>
      <c r="N5" s="17">
        <f>N4-50</f>
        <v>70</v>
      </c>
      <c r="O5" s="17">
        <f>O4-25</f>
        <v>75</v>
      </c>
    </row>
    <row r="6" spans="1:15" ht="47.25" customHeight="1" x14ac:dyDescent="0.25">
      <c r="A6" s="23"/>
      <c r="B6" s="5" t="s">
        <v>11</v>
      </c>
      <c r="C6" s="6" t="s">
        <v>25</v>
      </c>
      <c r="D6" t="s">
        <v>40</v>
      </c>
      <c r="E6" s="12" t="s">
        <v>55</v>
      </c>
      <c r="F6" s="15" t="s">
        <v>48</v>
      </c>
      <c r="G6" t="s">
        <v>18</v>
      </c>
      <c r="H6" t="s">
        <v>19</v>
      </c>
      <c r="I6" s="7" t="s">
        <v>26</v>
      </c>
      <c r="J6" s="8">
        <v>5</v>
      </c>
      <c r="K6" s="18">
        <f>L5</f>
        <v>42280</v>
      </c>
      <c r="L6" s="18">
        <f t="shared" si="0"/>
        <v>42285</v>
      </c>
      <c r="M6">
        <f>M5-13</f>
        <v>16</v>
      </c>
      <c r="N6" s="17">
        <f>N5-35</f>
        <v>35</v>
      </c>
      <c r="O6" s="17">
        <f>O5-25</f>
        <v>50</v>
      </c>
    </row>
    <row r="7" spans="1:15" ht="48" customHeight="1" x14ac:dyDescent="0.25">
      <c r="A7" s="23"/>
      <c r="B7" s="5" t="s">
        <v>10</v>
      </c>
      <c r="C7" s="6" t="s">
        <v>34</v>
      </c>
      <c r="D7" t="s">
        <v>42</v>
      </c>
      <c r="E7" s="12" t="s">
        <v>56</v>
      </c>
      <c r="F7" s="15" t="s">
        <v>49</v>
      </c>
      <c r="G7" t="s">
        <v>18</v>
      </c>
      <c r="H7" t="s">
        <v>19</v>
      </c>
      <c r="I7" s="7" t="s">
        <v>27</v>
      </c>
      <c r="J7" s="8">
        <v>5</v>
      </c>
      <c r="K7" s="18">
        <f>L6</f>
        <v>42285</v>
      </c>
      <c r="L7" s="18">
        <f t="shared" si="0"/>
        <v>42290</v>
      </c>
      <c r="M7">
        <f>M6-8</f>
        <v>8</v>
      </c>
      <c r="N7" s="17">
        <f>N6-20</f>
        <v>15</v>
      </c>
      <c r="O7" s="17">
        <f>O6-25</f>
        <v>25</v>
      </c>
    </row>
    <row r="8" spans="1:15" ht="47.25" x14ac:dyDescent="0.25">
      <c r="A8" s="23"/>
      <c r="B8" s="5" t="s">
        <v>13</v>
      </c>
      <c r="C8" s="6" t="s">
        <v>28</v>
      </c>
      <c r="D8" t="s">
        <v>41</v>
      </c>
      <c r="E8" s="12" t="s">
        <v>57</v>
      </c>
      <c r="F8" s="15" t="s">
        <v>50</v>
      </c>
      <c r="G8" t="s">
        <v>18</v>
      </c>
      <c r="H8" t="s">
        <v>19</v>
      </c>
      <c r="I8" s="7" t="s">
        <v>27</v>
      </c>
      <c r="J8" s="8">
        <v>5</v>
      </c>
      <c r="K8" s="9">
        <f>L7</f>
        <v>42290</v>
      </c>
      <c r="L8" s="9">
        <f t="shared" si="0"/>
        <v>42295</v>
      </c>
      <c r="M8">
        <f>M7-8</f>
        <v>0</v>
      </c>
      <c r="N8">
        <f>N7-15</f>
        <v>0</v>
      </c>
      <c r="O8">
        <f>O7-25</f>
        <v>0</v>
      </c>
    </row>
    <row r="9" spans="1:15" s="12" customFormat="1" ht="10.5" customHeight="1" x14ac:dyDescent="0.25">
      <c r="A9" s="23"/>
      <c r="B9" s="16"/>
      <c r="C9" s="6"/>
      <c r="F9" s="15"/>
      <c r="I9" s="7"/>
      <c r="J9" s="8"/>
      <c r="K9" s="9"/>
      <c r="L9" s="9"/>
    </row>
    <row r="10" spans="1:15" ht="21.75" customHeight="1" x14ac:dyDescent="0.25">
      <c r="A10" s="23"/>
      <c r="B10" s="24" t="s">
        <v>35</v>
      </c>
      <c r="C10" s="24"/>
      <c r="D10" s="24"/>
      <c r="E10" s="25" t="s">
        <v>29</v>
      </c>
      <c r="F10" s="25"/>
      <c r="G10" s="25"/>
      <c r="H10" s="25"/>
      <c r="I10" s="25"/>
      <c r="J10" s="25"/>
    </row>
    <row r="11" spans="1:15" s="12" customFormat="1" ht="29.25" customHeight="1" x14ac:dyDescent="0.25">
      <c r="A11" s="4"/>
      <c r="B11" s="10"/>
      <c r="C11" s="10"/>
      <c r="D11" s="10"/>
      <c r="E11" s="11"/>
      <c r="F11" s="11"/>
      <c r="G11" s="11"/>
      <c r="H11" s="11"/>
      <c r="I11" s="11"/>
      <c r="J11" s="11"/>
    </row>
    <row r="12" spans="1:15" ht="25.5" customHeight="1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</row>
    <row r="13" spans="1:15" s="12" customFormat="1" ht="19.5" customHeight="1" x14ac:dyDescent="0.25">
      <c r="C13" s="14" t="s">
        <v>44</v>
      </c>
    </row>
    <row r="14" spans="1:15" ht="26.25" customHeight="1" x14ac:dyDescent="0.3">
      <c r="A14" s="21" t="s">
        <v>30</v>
      </c>
      <c r="B14" s="21"/>
      <c r="C14" s="21"/>
      <c r="D14" s="21"/>
      <c r="E14" s="22" t="s">
        <v>36</v>
      </c>
      <c r="F14" s="22"/>
      <c r="G14" s="22"/>
      <c r="H14" s="22"/>
      <c r="I14" s="22"/>
      <c r="J14" s="22"/>
    </row>
  </sheetData>
  <autoFilter ref="A2:J10"/>
  <mergeCells count="8">
    <mergeCell ref="A14:D14"/>
    <mergeCell ref="E14:J14"/>
    <mergeCell ref="A1:D1"/>
    <mergeCell ref="E1:J1"/>
    <mergeCell ref="A3:A10"/>
    <mergeCell ref="B10:D10"/>
    <mergeCell ref="E10:J10"/>
    <mergeCell ref="A12:J12"/>
  </mergeCells>
  <phoneticPr fontId="21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L33"/>
  <sheetViews>
    <sheetView topLeftCell="A25" zoomScale="70" zoomScaleNormal="70" workbookViewId="0">
      <selection activeCell="A25" sqref="A25:XFD25"/>
    </sheetView>
  </sheetViews>
  <sheetFormatPr defaultRowHeight="15.75" x14ac:dyDescent="0.25"/>
  <cols>
    <col min="1" max="1" width="13.125" bestFit="1" customWidth="1"/>
    <col min="2" max="2" width="7.5" bestFit="1" customWidth="1"/>
    <col min="3" max="3" width="41.5" bestFit="1" customWidth="1"/>
    <col min="4" max="4" width="46.125" hidden="1" customWidth="1"/>
    <col min="5" max="5" width="51.25" bestFit="1" customWidth="1"/>
    <col min="6" max="6" width="23.875" bestFit="1" customWidth="1"/>
    <col min="7" max="12" width="10.125" style="13" hidden="1" customWidth="1"/>
    <col min="13" max="13" width="11.25" bestFit="1" customWidth="1"/>
    <col min="14" max="14" width="10.5" hidden="1" customWidth="1"/>
    <col min="15" max="15" width="6.5" hidden="1" customWidth="1"/>
    <col min="16" max="16" width="7.625" hidden="1" customWidth="1"/>
    <col min="17" max="18" width="13.25" hidden="1" customWidth="1"/>
    <col min="19" max="19" width="5.625" bestFit="1" customWidth="1"/>
    <col min="20" max="20" width="10.125" bestFit="1" customWidth="1"/>
    <col min="21" max="21" width="10.5" customWidth="1"/>
    <col min="28" max="36" width="11" bestFit="1" customWidth="1"/>
    <col min="37" max="38" width="8.125" hidden="1" customWidth="1"/>
  </cols>
  <sheetData>
    <row r="1" spans="1:38" s="20" customFormat="1" ht="15" hidden="1" customHeight="1" x14ac:dyDescent="0.15">
      <c r="A1" s="27" t="s">
        <v>60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34">
        <v>150</v>
      </c>
      <c r="V1" s="20">
        <v>1</v>
      </c>
      <c r="W1" s="20">
        <v>2</v>
      </c>
      <c r="X1" s="20">
        <v>0</v>
      </c>
      <c r="Y1" s="20">
        <v>2</v>
      </c>
      <c r="Z1" s="20">
        <v>0</v>
      </c>
      <c r="AA1" s="20">
        <v>1</v>
      </c>
      <c r="AB1" s="20">
        <v>1</v>
      </c>
      <c r="AC1" s="20">
        <v>1</v>
      </c>
      <c r="AD1" s="20">
        <v>1</v>
      </c>
      <c r="AE1" s="20">
        <v>2</v>
      </c>
      <c r="AF1" s="20">
        <v>2</v>
      </c>
      <c r="AG1" s="20">
        <v>2</v>
      </c>
      <c r="AH1" s="20">
        <v>2</v>
      </c>
      <c r="AI1" s="20">
        <v>2</v>
      </c>
      <c r="AJ1" s="20">
        <v>2</v>
      </c>
      <c r="AK1" s="20">
        <v>0</v>
      </c>
      <c r="AL1" s="20">
        <v>0</v>
      </c>
    </row>
    <row r="2" spans="1:38" s="20" customFormat="1" ht="15.75" hidden="1" customHeight="1" x14ac:dyDescent="1.4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33"/>
      <c r="V2" s="20">
        <v>2</v>
      </c>
      <c r="W2" s="20">
        <v>0</v>
      </c>
      <c r="X2" s="20">
        <v>0</v>
      </c>
      <c r="Y2" s="20">
        <v>0</v>
      </c>
      <c r="Z2" s="20">
        <v>1</v>
      </c>
      <c r="AA2" s="20">
        <v>1</v>
      </c>
      <c r="AB2" s="20">
        <v>2</v>
      </c>
      <c r="AC2" s="20">
        <v>2</v>
      </c>
      <c r="AD2" s="20">
        <v>0</v>
      </c>
      <c r="AE2" s="20">
        <v>2</v>
      </c>
      <c r="AF2" s="20">
        <v>1</v>
      </c>
      <c r="AG2" s="20">
        <v>1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</row>
    <row r="3" spans="1:38" s="20" customFormat="1" ht="15.75" hidden="1" customHeight="1" x14ac:dyDescent="1.4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33"/>
      <c r="V3" s="20">
        <v>3</v>
      </c>
      <c r="W3" s="20">
        <v>0</v>
      </c>
      <c r="X3" s="20">
        <v>0</v>
      </c>
      <c r="Y3" s="20">
        <v>0</v>
      </c>
      <c r="Z3" s="20">
        <v>2</v>
      </c>
      <c r="AA3" s="20">
        <v>1</v>
      </c>
      <c r="AB3" s="20">
        <v>2</v>
      </c>
      <c r="AC3" s="20">
        <v>0</v>
      </c>
      <c r="AD3" s="20">
        <v>3</v>
      </c>
      <c r="AE3" s="20">
        <v>6</v>
      </c>
      <c r="AF3" s="20">
        <v>6</v>
      </c>
      <c r="AG3" s="20">
        <v>5</v>
      </c>
      <c r="AH3" s="20">
        <v>5</v>
      </c>
      <c r="AI3" s="20">
        <v>5</v>
      </c>
      <c r="AJ3" s="20">
        <v>5</v>
      </c>
      <c r="AK3" s="20">
        <v>5</v>
      </c>
      <c r="AL3" s="20">
        <v>5</v>
      </c>
    </row>
    <row r="4" spans="1:38" s="20" customFormat="1" ht="15.75" hidden="1" customHeight="1" x14ac:dyDescent="1.4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33"/>
      <c r="V4" s="20">
        <v>4</v>
      </c>
      <c r="W4" s="20">
        <v>2</v>
      </c>
      <c r="X4" s="20">
        <v>1</v>
      </c>
      <c r="Y4" s="20">
        <v>1</v>
      </c>
      <c r="Z4" s="20">
        <v>3</v>
      </c>
      <c r="AA4" s="20">
        <v>1</v>
      </c>
      <c r="AB4" s="20">
        <v>5</v>
      </c>
      <c r="AC4" s="20">
        <v>5</v>
      </c>
      <c r="AD4" s="20">
        <v>5</v>
      </c>
      <c r="AE4" s="20">
        <v>1</v>
      </c>
      <c r="AF4" s="20">
        <v>2</v>
      </c>
      <c r="AG4" s="20">
        <v>2</v>
      </c>
      <c r="AH4" s="20">
        <v>2</v>
      </c>
      <c r="AI4" s="20">
        <v>0</v>
      </c>
      <c r="AJ4" s="20">
        <v>2</v>
      </c>
      <c r="AK4" s="20">
        <v>2</v>
      </c>
      <c r="AL4" s="20">
        <v>1</v>
      </c>
    </row>
    <row r="5" spans="1:38" s="20" customFormat="1" ht="15.75" hidden="1" customHeight="1" x14ac:dyDescent="1.4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33"/>
      <c r="V5" s="20">
        <v>5</v>
      </c>
      <c r="W5" s="20">
        <v>1</v>
      </c>
      <c r="X5" s="20">
        <v>2</v>
      </c>
      <c r="Y5" s="20">
        <v>0</v>
      </c>
      <c r="Z5" s="20">
        <v>0</v>
      </c>
      <c r="AA5" s="20">
        <v>1</v>
      </c>
      <c r="AB5" s="20">
        <v>2</v>
      </c>
      <c r="AC5" s="20">
        <v>1</v>
      </c>
      <c r="AD5" s="20">
        <v>0</v>
      </c>
      <c r="AE5" s="20">
        <v>1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</row>
    <row r="6" spans="1:38" s="20" customFormat="1" ht="15.75" hidden="1" customHeight="1" x14ac:dyDescent="1.4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33"/>
      <c r="V6" s="20">
        <v>6</v>
      </c>
      <c r="W6" s="20">
        <v>2</v>
      </c>
      <c r="X6" s="20">
        <v>0</v>
      </c>
      <c r="Y6" s="20">
        <v>1</v>
      </c>
      <c r="Z6" s="20">
        <v>1</v>
      </c>
      <c r="AA6" s="20">
        <v>1</v>
      </c>
      <c r="AB6" s="20">
        <v>1</v>
      </c>
      <c r="AC6" s="20">
        <v>2</v>
      </c>
      <c r="AD6" s="20">
        <v>1</v>
      </c>
      <c r="AE6" s="20">
        <v>2</v>
      </c>
      <c r="AF6" s="20">
        <v>1</v>
      </c>
      <c r="AG6" s="20">
        <v>1</v>
      </c>
      <c r="AH6" s="20">
        <v>0</v>
      </c>
      <c r="AI6" s="20">
        <v>0</v>
      </c>
      <c r="AJ6" s="20">
        <v>1</v>
      </c>
      <c r="AK6" s="20">
        <v>1</v>
      </c>
      <c r="AL6" s="20">
        <v>0</v>
      </c>
    </row>
    <row r="7" spans="1:38" s="36" customFormat="1" ht="15" hidden="1" customHeight="1" x14ac:dyDescent="0.25">
      <c r="A7" s="35" t="s">
        <v>61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>
        <v>1</v>
      </c>
      <c r="W7" s="36">
        <v>2</v>
      </c>
      <c r="X7" s="36">
        <v>0</v>
      </c>
      <c r="Y7" s="36">
        <v>2</v>
      </c>
      <c r="Z7" s="36">
        <v>0</v>
      </c>
      <c r="AA7" s="36">
        <v>1</v>
      </c>
      <c r="AB7" s="36">
        <v>1</v>
      </c>
      <c r="AC7" s="36">
        <v>1</v>
      </c>
      <c r="AD7" s="36">
        <v>1</v>
      </c>
      <c r="AE7" s="36">
        <v>2</v>
      </c>
      <c r="AF7" s="36">
        <v>2</v>
      </c>
      <c r="AG7" s="36">
        <v>2</v>
      </c>
      <c r="AH7" s="36">
        <v>2</v>
      </c>
      <c r="AI7" s="36">
        <v>2</v>
      </c>
      <c r="AJ7" s="36">
        <v>2</v>
      </c>
      <c r="AK7" s="36">
        <v>0</v>
      </c>
      <c r="AL7" s="36">
        <v>0</v>
      </c>
    </row>
    <row r="8" spans="1:38" s="36" customFormat="1" ht="15.75" hidden="1" customHeight="1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6">
        <v>2</v>
      </c>
      <c r="W8" s="36">
        <v>0</v>
      </c>
      <c r="X8" s="36">
        <v>0</v>
      </c>
      <c r="Y8" s="36">
        <v>0</v>
      </c>
      <c r="Z8" s="36">
        <v>1</v>
      </c>
      <c r="AA8" s="36">
        <v>1</v>
      </c>
      <c r="AB8" s="36">
        <v>2</v>
      </c>
      <c r="AC8" s="36">
        <v>2</v>
      </c>
      <c r="AD8" s="36">
        <v>0</v>
      </c>
      <c r="AE8" s="36">
        <v>2</v>
      </c>
      <c r="AF8" s="36">
        <v>1</v>
      </c>
      <c r="AG8" s="36">
        <v>1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</row>
    <row r="9" spans="1:38" s="36" customFormat="1" ht="15.75" hidden="1" customHeight="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>
        <v>3</v>
      </c>
      <c r="W9" s="36">
        <v>0</v>
      </c>
      <c r="X9" s="36">
        <v>0</v>
      </c>
      <c r="Y9" s="36">
        <v>0</v>
      </c>
      <c r="Z9" s="36">
        <v>2</v>
      </c>
      <c r="AA9" s="36">
        <v>1</v>
      </c>
      <c r="AB9" s="36">
        <v>2</v>
      </c>
      <c r="AC9" s="36">
        <v>0</v>
      </c>
      <c r="AD9" s="36">
        <v>3</v>
      </c>
      <c r="AE9" s="36">
        <v>6</v>
      </c>
      <c r="AF9" s="36">
        <v>6</v>
      </c>
      <c r="AG9" s="36">
        <v>5</v>
      </c>
      <c r="AH9" s="36">
        <v>5</v>
      </c>
      <c r="AI9" s="36">
        <v>5</v>
      </c>
      <c r="AJ9" s="36">
        <v>5</v>
      </c>
      <c r="AK9" s="36">
        <v>5</v>
      </c>
      <c r="AL9" s="36">
        <v>5</v>
      </c>
    </row>
    <row r="10" spans="1:38" s="36" customFormat="1" ht="15.75" hidden="1" customHeight="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6">
        <v>4</v>
      </c>
      <c r="W10" s="36">
        <v>2</v>
      </c>
      <c r="X10" s="36">
        <v>1</v>
      </c>
      <c r="Y10" s="36">
        <v>1</v>
      </c>
      <c r="Z10" s="36">
        <v>3</v>
      </c>
      <c r="AA10" s="36">
        <v>1</v>
      </c>
      <c r="AB10" s="36">
        <v>5</v>
      </c>
      <c r="AC10" s="36">
        <v>5</v>
      </c>
      <c r="AD10" s="36">
        <v>5</v>
      </c>
      <c r="AE10" s="36">
        <v>1</v>
      </c>
      <c r="AF10" s="36">
        <v>2</v>
      </c>
      <c r="AG10" s="36">
        <v>2</v>
      </c>
      <c r="AH10" s="36">
        <v>2</v>
      </c>
      <c r="AI10" s="36">
        <v>0</v>
      </c>
      <c r="AJ10" s="36">
        <v>2</v>
      </c>
      <c r="AK10" s="36">
        <v>2</v>
      </c>
      <c r="AL10" s="36">
        <v>1</v>
      </c>
    </row>
    <row r="11" spans="1:38" s="36" customFormat="1" ht="15.75" hidden="1" customHeight="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6">
        <v>5</v>
      </c>
      <c r="W11" s="36">
        <v>1</v>
      </c>
      <c r="X11" s="36">
        <v>2</v>
      </c>
      <c r="Y11" s="36">
        <v>0</v>
      </c>
      <c r="Z11" s="36">
        <v>0</v>
      </c>
      <c r="AA11" s="36">
        <v>1</v>
      </c>
      <c r="AB11" s="36">
        <v>2</v>
      </c>
      <c r="AC11" s="36">
        <v>1</v>
      </c>
      <c r="AD11" s="36">
        <v>0</v>
      </c>
      <c r="AE11" s="36">
        <v>1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</row>
    <row r="12" spans="1:38" s="36" customFormat="1" ht="15.75" hidden="1" customHeight="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6">
        <v>6</v>
      </c>
      <c r="W12" s="36">
        <v>2</v>
      </c>
      <c r="X12" s="36">
        <v>0</v>
      </c>
      <c r="Y12" s="36">
        <v>1</v>
      </c>
      <c r="Z12" s="36">
        <v>1</v>
      </c>
      <c r="AA12" s="36">
        <v>1</v>
      </c>
      <c r="AB12" s="36">
        <v>1</v>
      </c>
      <c r="AC12" s="36">
        <v>2</v>
      </c>
      <c r="AD12" s="36">
        <v>1</v>
      </c>
      <c r="AE12" s="36">
        <v>2</v>
      </c>
      <c r="AF12" s="36">
        <v>1</v>
      </c>
      <c r="AG12" s="36">
        <v>1</v>
      </c>
      <c r="AH12" s="36">
        <v>0</v>
      </c>
      <c r="AI12" s="36">
        <v>0</v>
      </c>
      <c r="AJ12" s="36">
        <v>1</v>
      </c>
      <c r="AK12" s="36">
        <v>1</v>
      </c>
      <c r="AL12" s="36">
        <v>0</v>
      </c>
    </row>
    <row r="13" spans="1:38" s="39" customFormat="1" ht="15" hidden="1" customHeight="1" x14ac:dyDescent="0.25">
      <c r="A13" s="38" t="s">
        <v>62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9">
        <v>1</v>
      </c>
      <c r="W13" s="39">
        <v>2</v>
      </c>
      <c r="X13" s="39">
        <v>0</v>
      </c>
      <c r="Y13" s="39">
        <v>2</v>
      </c>
      <c r="Z13" s="39">
        <v>0</v>
      </c>
      <c r="AA13" s="39">
        <v>1</v>
      </c>
      <c r="AB13" s="39">
        <v>1</v>
      </c>
      <c r="AC13" s="39">
        <v>1</v>
      </c>
      <c r="AD13" s="39">
        <v>1</v>
      </c>
      <c r="AE13" s="39">
        <v>2</v>
      </c>
      <c r="AF13" s="39">
        <v>2</v>
      </c>
      <c r="AG13" s="39">
        <v>2</v>
      </c>
      <c r="AH13" s="39">
        <v>2</v>
      </c>
      <c r="AI13" s="39">
        <v>2</v>
      </c>
      <c r="AJ13" s="39">
        <v>2</v>
      </c>
      <c r="AK13" s="39">
        <v>0</v>
      </c>
      <c r="AL13" s="39">
        <v>0</v>
      </c>
    </row>
    <row r="14" spans="1:38" s="39" customFormat="1" ht="15.75" hidden="1" customHeight="1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9">
        <v>2</v>
      </c>
      <c r="W14" s="39">
        <v>0</v>
      </c>
      <c r="X14" s="39">
        <v>0</v>
      </c>
      <c r="Y14" s="39">
        <v>0</v>
      </c>
      <c r="Z14" s="39">
        <v>1</v>
      </c>
      <c r="AA14" s="39">
        <v>1</v>
      </c>
      <c r="AB14" s="39">
        <v>2</v>
      </c>
      <c r="AC14" s="39">
        <v>2</v>
      </c>
      <c r="AD14" s="39">
        <v>0</v>
      </c>
      <c r="AE14" s="39">
        <v>2</v>
      </c>
      <c r="AF14" s="39">
        <v>1</v>
      </c>
      <c r="AG14" s="39">
        <v>1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</row>
    <row r="15" spans="1:38" s="39" customFormat="1" ht="15.75" hidden="1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9">
        <v>3</v>
      </c>
      <c r="W15" s="39">
        <v>0</v>
      </c>
      <c r="X15" s="39">
        <v>0</v>
      </c>
      <c r="Y15" s="39">
        <v>0</v>
      </c>
      <c r="Z15" s="39">
        <v>2</v>
      </c>
      <c r="AA15" s="39">
        <v>1</v>
      </c>
      <c r="AB15" s="39">
        <v>2</v>
      </c>
      <c r="AC15" s="39">
        <v>0</v>
      </c>
      <c r="AD15" s="39">
        <v>3</v>
      </c>
      <c r="AE15" s="39">
        <v>6</v>
      </c>
      <c r="AF15" s="39">
        <v>6</v>
      </c>
      <c r="AG15" s="39">
        <v>5</v>
      </c>
      <c r="AH15" s="39">
        <v>5</v>
      </c>
      <c r="AI15" s="39">
        <v>5</v>
      </c>
      <c r="AJ15" s="39">
        <v>5</v>
      </c>
      <c r="AK15" s="39">
        <v>5</v>
      </c>
      <c r="AL15" s="39">
        <v>5</v>
      </c>
    </row>
    <row r="16" spans="1:38" s="39" customFormat="1" ht="15.75" hidden="1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9">
        <v>4</v>
      </c>
      <c r="W16" s="39">
        <v>2</v>
      </c>
      <c r="X16" s="39">
        <v>1</v>
      </c>
      <c r="Y16" s="39">
        <v>1</v>
      </c>
      <c r="Z16" s="39">
        <v>3</v>
      </c>
      <c r="AA16" s="39">
        <v>1</v>
      </c>
      <c r="AB16" s="39">
        <v>5</v>
      </c>
      <c r="AC16" s="39">
        <v>5</v>
      </c>
      <c r="AD16" s="39">
        <v>5</v>
      </c>
      <c r="AE16" s="39">
        <v>1</v>
      </c>
      <c r="AF16" s="39">
        <v>2</v>
      </c>
      <c r="AG16" s="39">
        <v>2</v>
      </c>
      <c r="AH16" s="39">
        <v>2</v>
      </c>
      <c r="AI16" s="39">
        <v>0</v>
      </c>
      <c r="AJ16" s="39">
        <v>2</v>
      </c>
      <c r="AK16" s="39">
        <v>2</v>
      </c>
      <c r="AL16" s="39">
        <v>1</v>
      </c>
    </row>
    <row r="17" spans="1:38" s="39" customFormat="1" ht="15.75" hidden="1" customHeight="1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9">
        <v>5</v>
      </c>
      <c r="W17" s="39">
        <v>1</v>
      </c>
      <c r="X17" s="39">
        <v>2</v>
      </c>
      <c r="Y17" s="39">
        <v>0</v>
      </c>
      <c r="Z17" s="39">
        <v>0</v>
      </c>
      <c r="AA17" s="39">
        <v>1</v>
      </c>
      <c r="AB17" s="39">
        <v>2</v>
      </c>
      <c r="AC17" s="39">
        <v>1</v>
      </c>
      <c r="AD17" s="39">
        <v>0</v>
      </c>
      <c r="AE17" s="39">
        <v>1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</v>
      </c>
    </row>
    <row r="18" spans="1:38" s="39" customFormat="1" ht="15.75" hidden="1" customHeigh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9">
        <v>6</v>
      </c>
      <c r="W18" s="39">
        <v>2</v>
      </c>
      <c r="X18" s="39">
        <v>0</v>
      </c>
      <c r="Y18" s="39">
        <v>1</v>
      </c>
      <c r="Z18" s="39">
        <v>1</v>
      </c>
      <c r="AA18" s="39">
        <v>1</v>
      </c>
      <c r="AB18" s="39">
        <v>1</v>
      </c>
      <c r="AC18" s="39">
        <v>2</v>
      </c>
      <c r="AD18" s="39">
        <v>1</v>
      </c>
      <c r="AE18" s="39">
        <v>2</v>
      </c>
      <c r="AF18" s="39">
        <v>1</v>
      </c>
      <c r="AG18" s="39">
        <v>1</v>
      </c>
      <c r="AH18" s="39">
        <v>0</v>
      </c>
      <c r="AI18" s="39">
        <v>0</v>
      </c>
      <c r="AJ18" s="39">
        <v>1</v>
      </c>
      <c r="AK18" s="39">
        <v>1</v>
      </c>
      <c r="AL18" s="39">
        <v>0</v>
      </c>
    </row>
    <row r="19" spans="1:38" s="40" customFormat="1" ht="15" hidden="1" customHeight="1" x14ac:dyDescent="0.25">
      <c r="A19" s="37" t="s">
        <v>63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40">
        <v>1</v>
      </c>
      <c r="W19" s="40">
        <v>2</v>
      </c>
      <c r="X19" s="40">
        <v>0</v>
      </c>
      <c r="Y19" s="40">
        <v>2</v>
      </c>
      <c r="Z19" s="40">
        <v>0</v>
      </c>
      <c r="AA19" s="40">
        <v>1</v>
      </c>
      <c r="AB19" s="40">
        <v>1</v>
      </c>
      <c r="AC19" s="40">
        <v>1</v>
      </c>
      <c r="AD19" s="40">
        <v>1</v>
      </c>
      <c r="AE19" s="40">
        <v>2</v>
      </c>
      <c r="AF19" s="40">
        <v>2</v>
      </c>
      <c r="AG19" s="40">
        <v>2</v>
      </c>
      <c r="AH19" s="40">
        <v>2</v>
      </c>
      <c r="AI19" s="40">
        <v>2</v>
      </c>
      <c r="AJ19" s="40">
        <v>2</v>
      </c>
      <c r="AK19" s="40">
        <v>0</v>
      </c>
      <c r="AL19" s="40">
        <v>0</v>
      </c>
    </row>
    <row r="20" spans="1:38" s="40" customFormat="1" ht="15.75" hidden="1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0">
        <v>2</v>
      </c>
      <c r="W20" s="40">
        <v>0</v>
      </c>
      <c r="X20" s="40">
        <v>0</v>
      </c>
      <c r="Y20" s="40">
        <v>0</v>
      </c>
      <c r="Z20" s="40">
        <v>1</v>
      </c>
      <c r="AA20" s="40">
        <v>1</v>
      </c>
      <c r="AB20" s="40">
        <v>2</v>
      </c>
      <c r="AC20" s="40">
        <v>2</v>
      </c>
      <c r="AD20" s="40">
        <v>0</v>
      </c>
      <c r="AE20" s="40">
        <v>2</v>
      </c>
      <c r="AF20" s="40">
        <v>1</v>
      </c>
      <c r="AG20" s="40">
        <v>1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</row>
    <row r="21" spans="1:38" s="40" customFormat="1" ht="15.75" hidden="1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40">
        <v>3</v>
      </c>
      <c r="W21" s="40">
        <v>0</v>
      </c>
      <c r="X21" s="40">
        <v>0</v>
      </c>
      <c r="Y21" s="40">
        <v>0</v>
      </c>
      <c r="Z21" s="40">
        <v>2</v>
      </c>
      <c r="AA21" s="40">
        <v>1</v>
      </c>
      <c r="AB21" s="40">
        <v>2</v>
      </c>
      <c r="AC21" s="40">
        <v>0</v>
      </c>
      <c r="AD21" s="40">
        <v>3</v>
      </c>
      <c r="AE21" s="40">
        <v>6</v>
      </c>
      <c r="AF21" s="40">
        <v>6</v>
      </c>
      <c r="AG21" s="40">
        <v>5</v>
      </c>
      <c r="AH21" s="40">
        <v>5</v>
      </c>
      <c r="AI21" s="40">
        <v>5</v>
      </c>
      <c r="AJ21" s="40">
        <v>5</v>
      </c>
      <c r="AK21" s="40">
        <v>5</v>
      </c>
      <c r="AL21" s="40">
        <v>5</v>
      </c>
    </row>
    <row r="22" spans="1:38" s="40" customFormat="1" ht="15.75" hidden="1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40">
        <v>4</v>
      </c>
      <c r="W22" s="40">
        <v>2</v>
      </c>
      <c r="X22" s="40">
        <v>1</v>
      </c>
      <c r="Y22" s="40">
        <v>1</v>
      </c>
      <c r="Z22" s="40">
        <v>3</v>
      </c>
      <c r="AA22" s="40">
        <v>1</v>
      </c>
      <c r="AB22" s="40">
        <v>5</v>
      </c>
      <c r="AC22" s="40">
        <v>5</v>
      </c>
      <c r="AD22" s="40">
        <v>5</v>
      </c>
      <c r="AE22" s="40">
        <v>1</v>
      </c>
      <c r="AF22" s="40">
        <v>2</v>
      </c>
      <c r="AG22" s="40">
        <v>2</v>
      </c>
      <c r="AH22" s="40">
        <v>2</v>
      </c>
      <c r="AI22" s="40">
        <v>0</v>
      </c>
      <c r="AJ22" s="40">
        <v>2</v>
      </c>
      <c r="AK22" s="40">
        <v>2</v>
      </c>
      <c r="AL22" s="40">
        <v>1</v>
      </c>
    </row>
    <row r="23" spans="1:38" s="40" customFormat="1" ht="15.75" hidden="1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40">
        <v>5</v>
      </c>
      <c r="W23" s="40">
        <v>1</v>
      </c>
      <c r="X23" s="40">
        <v>2</v>
      </c>
      <c r="Y23" s="40">
        <v>0</v>
      </c>
      <c r="Z23" s="40">
        <v>0</v>
      </c>
      <c r="AA23" s="40">
        <v>1</v>
      </c>
      <c r="AB23" s="40">
        <v>2</v>
      </c>
      <c r="AC23" s="40">
        <v>1</v>
      </c>
      <c r="AD23" s="40">
        <v>0</v>
      </c>
      <c r="AE23" s="40">
        <v>1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</row>
    <row r="24" spans="1:38" s="40" customFormat="1" ht="15.75" hidden="1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40">
        <v>6</v>
      </c>
      <c r="W24" s="40">
        <v>2</v>
      </c>
      <c r="X24" s="40">
        <v>0</v>
      </c>
      <c r="Y24" s="40">
        <v>1</v>
      </c>
      <c r="Z24" s="40">
        <v>1</v>
      </c>
      <c r="AA24" s="40">
        <v>1</v>
      </c>
      <c r="AB24" s="40">
        <v>1</v>
      </c>
      <c r="AC24" s="40">
        <v>2</v>
      </c>
      <c r="AD24" s="40">
        <v>1</v>
      </c>
      <c r="AE24" s="40">
        <v>2</v>
      </c>
      <c r="AF24" s="40">
        <v>1</v>
      </c>
      <c r="AG24" s="40">
        <v>1</v>
      </c>
      <c r="AH24" s="40">
        <v>0</v>
      </c>
      <c r="AI24" s="40">
        <v>0</v>
      </c>
      <c r="AJ24" s="40">
        <v>1</v>
      </c>
      <c r="AK24" s="40">
        <v>1</v>
      </c>
      <c r="AL24" s="40">
        <v>0</v>
      </c>
    </row>
    <row r="25" spans="1:38" s="42" customFormat="1" ht="29.25" customHeight="1" x14ac:dyDescent="0.25">
      <c r="A25" s="41" t="s">
        <v>64</v>
      </c>
      <c r="B25" s="41"/>
    </row>
    <row r="26" spans="1:38" ht="31.5" x14ac:dyDescent="0.25">
      <c r="A26" s="2" t="s">
        <v>0</v>
      </c>
      <c r="B26" s="2" t="s">
        <v>1</v>
      </c>
      <c r="C26" s="2" t="s">
        <v>2</v>
      </c>
      <c r="D26" s="2" t="s">
        <v>3</v>
      </c>
      <c r="E26" s="2" t="s">
        <v>37</v>
      </c>
      <c r="F26" s="2" t="s">
        <v>43</v>
      </c>
      <c r="G26" s="2" t="s">
        <v>151</v>
      </c>
      <c r="H26" s="2" t="s">
        <v>152</v>
      </c>
      <c r="I26" s="2" t="s">
        <v>153</v>
      </c>
      <c r="J26" s="2" t="s">
        <v>154</v>
      </c>
      <c r="K26" s="2" t="s">
        <v>155</v>
      </c>
      <c r="L26" s="2" t="s">
        <v>156</v>
      </c>
      <c r="M26" s="2" t="s">
        <v>4</v>
      </c>
      <c r="N26" s="2" t="s">
        <v>5</v>
      </c>
      <c r="O26" s="2" t="s">
        <v>6</v>
      </c>
      <c r="P26" s="3" t="s">
        <v>7</v>
      </c>
      <c r="Q26" s="2" t="s">
        <v>14</v>
      </c>
      <c r="R26" s="2" t="s">
        <v>15</v>
      </c>
      <c r="S26" s="2" t="s">
        <v>16</v>
      </c>
      <c r="T26" s="2" t="s">
        <v>31</v>
      </c>
      <c r="U26" s="2" t="s">
        <v>32</v>
      </c>
      <c r="V26" s="2" t="s">
        <v>134</v>
      </c>
      <c r="W26" s="2" t="s">
        <v>135</v>
      </c>
      <c r="X26" s="2" t="s">
        <v>136</v>
      </c>
      <c r="Y26" s="2" t="s">
        <v>137</v>
      </c>
      <c r="Z26" s="2" t="s">
        <v>138</v>
      </c>
      <c r="AA26" s="2" t="s">
        <v>139</v>
      </c>
      <c r="AB26" s="2" t="s">
        <v>140</v>
      </c>
      <c r="AC26" s="2" t="s">
        <v>141</v>
      </c>
      <c r="AD26" s="2" t="s">
        <v>142</v>
      </c>
      <c r="AE26" s="2" t="s">
        <v>143</v>
      </c>
      <c r="AF26" s="2" t="s">
        <v>144</v>
      </c>
      <c r="AG26" s="2" t="s">
        <v>145</v>
      </c>
      <c r="AH26" s="2" t="s">
        <v>146</v>
      </c>
      <c r="AI26" s="2" t="s">
        <v>147</v>
      </c>
      <c r="AJ26" s="2" t="s">
        <v>148</v>
      </c>
      <c r="AK26" s="2" t="s">
        <v>58</v>
      </c>
      <c r="AL26" s="2" t="s">
        <v>59</v>
      </c>
    </row>
    <row r="27" spans="1:38" ht="47.25" x14ac:dyDescent="0.25">
      <c r="A27" s="23" t="s">
        <v>33</v>
      </c>
      <c r="B27" s="5" t="s">
        <v>8</v>
      </c>
      <c r="C27" s="6" t="s">
        <v>17</v>
      </c>
      <c r="D27" s="12" t="s">
        <v>38</v>
      </c>
      <c r="E27" s="19" t="s">
        <v>52</v>
      </c>
      <c r="F27" s="15" t="str">
        <f>CONCATENATE(IF(G27=1,$G$26&amp;","," "),IF(H27=1,$H$26&amp;","," "),IF(I27=1,$I$26&amp;","," "),IF(J27=1,$J$26&amp;","," "),IF(K27=1,$K$26&amp;","," "),IF(L27=1,$L$26," "))</f>
        <v>Ching,Carrie,Jeffee,Sheron,Bee,Himal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2" t="s">
        <v>18</v>
      </c>
      <c r="N27" s="12" t="s">
        <v>19</v>
      </c>
      <c r="O27" s="7" t="s">
        <v>20</v>
      </c>
      <c r="P27" s="8">
        <v>5</v>
      </c>
      <c r="Q27" s="18">
        <v>42265</v>
      </c>
      <c r="R27" s="18">
        <f t="shared" ref="R27:R32" si="0">Q27+P27</f>
        <v>42270</v>
      </c>
      <c r="S27" s="12">
        <f>39-5</f>
        <v>34</v>
      </c>
      <c r="T27" s="17">
        <f>U1-20</f>
        <v>130</v>
      </c>
      <c r="U27" s="17">
        <f>U1-25</f>
        <v>125</v>
      </c>
      <c r="V27">
        <v>20</v>
      </c>
      <c r="W27" s="12">
        <f>$V$27-W1</f>
        <v>18</v>
      </c>
      <c r="X27" s="12">
        <f t="shared" ref="X27:AL27" si="1">W27-X1</f>
        <v>18</v>
      </c>
      <c r="Y27" s="12">
        <f t="shared" si="1"/>
        <v>16</v>
      </c>
      <c r="Z27" s="12">
        <f t="shared" si="1"/>
        <v>16</v>
      </c>
      <c r="AA27" s="12">
        <f t="shared" si="1"/>
        <v>15</v>
      </c>
      <c r="AB27" s="12">
        <f t="shared" si="1"/>
        <v>14</v>
      </c>
      <c r="AC27" s="12">
        <f t="shared" si="1"/>
        <v>13</v>
      </c>
      <c r="AD27" s="12">
        <f t="shared" si="1"/>
        <v>12</v>
      </c>
      <c r="AE27" s="12">
        <f t="shared" si="1"/>
        <v>10</v>
      </c>
      <c r="AF27" s="12">
        <f t="shared" si="1"/>
        <v>8</v>
      </c>
      <c r="AG27" s="12">
        <f t="shared" si="1"/>
        <v>6</v>
      </c>
      <c r="AH27" s="12">
        <f t="shared" si="1"/>
        <v>4</v>
      </c>
      <c r="AI27" s="12">
        <f t="shared" si="1"/>
        <v>2</v>
      </c>
      <c r="AJ27" s="12">
        <f t="shared" si="1"/>
        <v>0</v>
      </c>
      <c r="AK27" s="12">
        <f t="shared" si="1"/>
        <v>0</v>
      </c>
      <c r="AL27" s="12">
        <f t="shared" si="1"/>
        <v>0</v>
      </c>
    </row>
    <row r="28" spans="1:38" ht="47.25" x14ac:dyDescent="0.25">
      <c r="A28" s="23"/>
      <c r="B28" s="5" t="s">
        <v>12</v>
      </c>
      <c r="C28" s="6" t="s">
        <v>21</v>
      </c>
      <c r="D28" s="12" t="s">
        <v>39</v>
      </c>
      <c r="E28" s="12" t="s">
        <v>53</v>
      </c>
      <c r="F28" s="15" t="str">
        <f t="shared" ref="F28:F32" si="2">CONCATENATE(IF(G28=1,$G$26&amp;","," "),IF(H28=1,$H$26&amp;","," "),IF(I28=1,$I$26&amp;","," "),IF(J28=1,$J$26&amp;","," "),IF(K28=1,$K$26&amp;","," "),IF(L28=1,$L$26," "))</f>
        <v xml:space="preserve"> Carrie,Jeffee,Sheron,  </v>
      </c>
      <c r="G28" s="15"/>
      <c r="H28" s="15">
        <v>1</v>
      </c>
      <c r="I28" s="15">
        <v>1</v>
      </c>
      <c r="J28" s="15">
        <v>1</v>
      </c>
      <c r="K28" s="15"/>
      <c r="L28" s="15"/>
      <c r="M28" s="12" t="s">
        <v>18</v>
      </c>
      <c r="N28" s="12" t="s">
        <v>19</v>
      </c>
      <c r="O28" s="7" t="s">
        <v>22</v>
      </c>
      <c r="P28" s="8">
        <v>5</v>
      </c>
      <c r="Q28" s="18">
        <f>R27</f>
        <v>42270</v>
      </c>
      <c r="R28" s="18">
        <f t="shared" si="0"/>
        <v>42275</v>
      </c>
      <c r="S28" s="12">
        <f>S27-2</f>
        <v>32</v>
      </c>
      <c r="T28" s="17">
        <f>T27-10</f>
        <v>120</v>
      </c>
      <c r="U28" s="17">
        <f>U27-25</f>
        <v>100</v>
      </c>
      <c r="V28">
        <v>10</v>
      </c>
      <c r="W28" s="12">
        <f>V28-W2</f>
        <v>10</v>
      </c>
      <c r="X28" s="12">
        <f t="shared" ref="X28:AL28" si="3">W28-X2</f>
        <v>10</v>
      </c>
      <c r="Y28" s="12">
        <f t="shared" si="3"/>
        <v>10</v>
      </c>
      <c r="Z28" s="12">
        <f t="shared" si="3"/>
        <v>9</v>
      </c>
      <c r="AA28" s="12">
        <f t="shared" si="3"/>
        <v>8</v>
      </c>
      <c r="AB28" s="12">
        <f t="shared" si="3"/>
        <v>6</v>
      </c>
      <c r="AC28" s="12">
        <f t="shared" si="3"/>
        <v>4</v>
      </c>
      <c r="AD28" s="12">
        <f t="shared" si="3"/>
        <v>4</v>
      </c>
      <c r="AE28" s="12">
        <f t="shared" si="3"/>
        <v>2</v>
      </c>
      <c r="AF28" s="12">
        <f t="shared" si="3"/>
        <v>1</v>
      </c>
      <c r="AG28" s="12">
        <f t="shared" si="3"/>
        <v>0</v>
      </c>
      <c r="AH28" s="12">
        <f t="shared" si="3"/>
        <v>0</v>
      </c>
      <c r="AI28" s="12">
        <f t="shared" si="3"/>
        <v>0</v>
      </c>
      <c r="AJ28" s="12">
        <f t="shared" si="3"/>
        <v>0</v>
      </c>
      <c r="AK28" s="12">
        <f t="shared" si="3"/>
        <v>0</v>
      </c>
      <c r="AL28" s="12">
        <f t="shared" si="3"/>
        <v>0</v>
      </c>
    </row>
    <row r="29" spans="1:38" ht="47.25" x14ac:dyDescent="0.25">
      <c r="A29" s="23"/>
      <c r="B29" s="5" t="s">
        <v>9</v>
      </c>
      <c r="C29" s="6" t="s">
        <v>23</v>
      </c>
      <c r="D29" s="12" t="s">
        <v>51</v>
      </c>
      <c r="E29" s="12" t="s">
        <v>54</v>
      </c>
      <c r="F29" s="15" t="str">
        <f>CONCATENATE(IF(G29=1,$G$26&amp;","," "),IF(H29=1,$H$26&amp;","," "),IF(I29=1,$I$26&amp;","," "),IF(J29=1,$J$26&amp;","," "),IF(K29=1,$K$26&amp;","," "),IF(L29=1,$L$26," "))</f>
        <v>Ching,   Bee,Himal</v>
      </c>
      <c r="G29" s="15">
        <v>1</v>
      </c>
      <c r="H29" s="15"/>
      <c r="I29" s="15"/>
      <c r="J29" s="15"/>
      <c r="K29" s="15">
        <v>1</v>
      </c>
      <c r="L29" s="15">
        <v>1</v>
      </c>
      <c r="M29" s="12" t="s">
        <v>18</v>
      </c>
      <c r="N29" s="12" t="s">
        <v>19</v>
      </c>
      <c r="O29" s="7" t="s">
        <v>24</v>
      </c>
      <c r="P29" s="8">
        <v>5</v>
      </c>
      <c r="Q29" s="18">
        <f>R28</f>
        <v>42275</v>
      </c>
      <c r="R29" s="18">
        <f t="shared" si="0"/>
        <v>42280</v>
      </c>
      <c r="S29" s="12">
        <f>S28-3</f>
        <v>29</v>
      </c>
      <c r="T29" s="17">
        <f>T28-50</f>
        <v>70</v>
      </c>
      <c r="U29" s="17">
        <f>U28-25</f>
        <v>75</v>
      </c>
      <c r="V29">
        <v>50</v>
      </c>
      <c r="W29" s="12">
        <f>V29-W3</f>
        <v>50</v>
      </c>
      <c r="X29" s="12">
        <f t="shared" ref="X29:AL29" si="4">W29-X3</f>
        <v>50</v>
      </c>
      <c r="Y29" s="12">
        <f t="shared" si="4"/>
        <v>50</v>
      </c>
      <c r="Z29" s="12">
        <f t="shared" si="4"/>
        <v>48</v>
      </c>
      <c r="AA29" s="12">
        <f t="shared" si="4"/>
        <v>47</v>
      </c>
      <c r="AB29" s="12">
        <f t="shared" si="4"/>
        <v>45</v>
      </c>
      <c r="AC29" s="12">
        <f t="shared" si="4"/>
        <v>45</v>
      </c>
      <c r="AD29" s="12">
        <f t="shared" si="4"/>
        <v>42</v>
      </c>
      <c r="AE29" s="12">
        <f t="shared" si="4"/>
        <v>36</v>
      </c>
      <c r="AF29" s="12">
        <f t="shared" si="4"/>
        <v>30</v>
      </c>
      <c r="AG29" s="12">
        <f t="shared" si="4"/>
        <v>25</v>
      </c>
      <c r="AH29" s="12">
        <f t="shared" si="4"/>
        <v>20</v>
      </c>
      <c r="AI29" s="12">
        <f t="shared" si="4"/>
        <v>15</v>
      </c>
      <c r="AJ29" s="12">
        <f t="shared" si="4"/>
        <v>10</v>
      </c>
      <c r="AK29" s="12">
        <f t="shared" si="4"/>
        <v>5</v>
      </c>
      <c r="AL29" s="12">
        <f t="shared" si="4"/>
        <v>0</v>
      </c>
    </row>
    <row r="30" spans="1:38" ht="47.25" x14ac:dyDescent="0.25">
      <c r="A30" s="23"/>
      <c r="B30" s="5" t="s">
        <v>11</v>
      </c>
      <c r="C30" s="6" t="s">
        <v>25</v>
      </c>
      <c r="D30" s="12" t="s">
        <v>40</v>
      </c>
      <c r="E30" s="12" t="s">
        <v>55</v>
      </c>
      <c r="F30" s="15" t="str">
        <f t="shared" si="2"/>
        <v xml:space="preserve">Ching,Carrie, Sheron,  </v>
      </c>
      <c r="G30" s="15">
        <v>1</v>
      </c>
      <c r="H30" s="15">
        <v>1</v>
      </c>
      <c r="I30" s="15"/>
      <c r="J30" s="15">
        <v>1</v>
      </c>
      <c r="K30" s="15"/>
      <c r="L30" s="15"/>
      <c r="M30" s="12" t="s">
        <v>18</v>
      </c>
      <c r="N30" s="12" t="s">
        <v>19</v>
      </c>
      <c r="O30" s="7" t="s">
        <v>26</v>
      </c>
      <c r="P30" s="8">
        <v>5</v>
      </c>
      <c r="Q30" s="18">
        <f>R29</f>
        <v>42280</v>
      </c>
      <c r="R30" s="18">
        <f t="shared" si="0"/>
        <v>42285</v>
      </c>
      <c r="S30" s="12">
        <f>S29-13</f>
        <v>16</v>
      </c>
      <c r="T30" s="17">
        <f>T29-35</f>
        <v>35</v>
      </c>
      <c r="U30" s="17">
        <f>U29-25</f>
        <v>50</v>
      </c>
      <c r="V30">
        <v>35</v>
      </c>
      <c r="W30" s="12">
        <f>V30-W4</f>
        <v>33</v>
      </c>
      <c r="X30" s="12">
        <f t="shared" ref="X30:AL30" si="5">W30-X4</f>
        <v>32</v>
      </c>
      <c r="Y30" s="12">
        <f t="shared" si="5"/>
        <v>31</v>
      </c>
      <c r="Z30" s="12">
        <f t="shared" si="5"/>
        <v>28</v>
      </c>
      <c r="AA30" s="12">
        <f t="shared" si="5"/>
        <v>27</v>
      </c>
      <c r="AB30" s="12">
        <f t="shared" si="5"/>
        <v>22</v>
      </c>
      <c r="AC30" s="12">
        <f t="shared" si="5"/>
        <v>17</v>
      </c>
      <c r="AD30" s="12">
        <f t="shared" si="5"/>
        <v>12</v>
      </c>
      <c r="AE30" s="12">
        <f t="shared" si="5"/>
        <v>11</v>
      </c>
      <c r="AF30" s="12">
        <f t="shared" si="5"/>
        <v>9</v>
      </c>
      <c r="AG30" s="12">
        <f t="shared" si="5"/>
        <v>7</v>
      </c>
      <c r="AH30" s="12">
        <f t="shared" si="5"/>
        <v>5</v>
      </c>
      <c r="AI30" s="12">
        <f t="shared" si="5"/>
        <v>5</v>
      </c>
      <c r="AJ30" s="12">
        <f t="shared" si="5"/>
        <v>3</v>
      </c>
      <c r="AK30" s="12">
        <f t="shared" si="5"/>
        <v>1</v>
      </c>
      <c r="AL30" s="12">
        <f t="shared" si="5"/>
        <v>0</v>
      </c>
    </row>
    <row r="31" spans="1:38" ht="47.25" x14ac:dyDescent="0.25">
      <c r="A31" s="23"/>
      <c r="B31" s="5" t="s">
        <v>10</v>
      </c>
      <c r="C31" s="6" t="s">
        <v>34</v>
      </c>
      <c r="D31" s="12" t="s">
        <v>42</v>
      </c>
      <c r="E31" s="12" t="s">
        <v>56</v>
      </c>
      <c r="F31" s="15" t="str">
        <f t="shared" si="2"/>
        <v>Ching,Carrie, Sheron, Himal</v>
      </c>
      <c r="G31" s="15">
        <v>1</v>
      </c>
      <c r="H31" s="15">
        <v>1</v>
      </c>
      <c r="I31" s="15"/>
      <c r="J31" s="15">
        <v>1</v>
      </c>
      <c r="K31" s="15"/>
      <c r="L31" s="15">
        <v>1</v>
      </c>
      <c r="M31" s="12" t="s">
        <v>18</v>
      </c>
      <c r="N31" s="12" t="s">
        <v>19</v>
      </c>
      <c r="O31" s="7" t="s">
        <v>27</v>
      </c>
      <c r="P31" s="8">
        <v>5</v>
      </c>
      <c r="Q31" s="18">
        <f>R30</f>
        <v>42285</v>
      </c>
      <c r="R31" s="18">
        <f t="shared" si="0"/>
        <v>42290</v>
      </c>
      <c r="S31" s="12">
        <f>S30-8</f>
        <v>8</v>
      </c>
      <c r="T31" s="17">
        <f>T30-20</f>
        <v>15</v>
      </c>
      <c r="U31" s="17">
        <f>U30-25</f>
        <v>25</v>
      </c>
      <c r="V31">
        <v>8</v>
      </c>
      <c r="W31" s="12">
        <f>V31-W5</f>
        <v>7</v>
      </c>
      <c r="X31" s="12">
        <f t="shared" ref="X31:AL31" si="6">W31-X5</f>
        <v>5</v>
      </c>
      <c r="Y31" s="12">
        <f t="shared" si="6"/>
        <v>5</v>
      </c>
      <c r="Z31" s="12">
        <f t="shared" si="6"/>
        <v>5</v>
      </c>
      <c r="AA31" s="12">
        <f t="shared" si="6"/>
        <v>4</v>
      </c>
      <c r="AB31" s="12">
        <f t="shared" si="6"/>
        <v>2</v>
      </c>
      <c r="AC31" s="12">
        <f t="shared" si="6"/>
        <v>1</v>
      </c>
      <c r="AD31" s="12">
        <f t="shared" si="6"/>
        <v>1</v>
      </c>
      <c r="AE31" s="12">
        <f t="shared" si="6"/>
        <v>0</v>
      </c>
      <c r="AF31" s="12">
        <f t="shared" si="6"/>
        <v>0</v>
      </c>
      <c r="AG31" s="12">
        <f t="shared" si="6"/>
        <v>0</v>
      </c>
      <c r="AH31" s="12">
        <f t="shared" si="6"/>
        <v>0</v>
      </c>
      <c r="AI31" s="12">
        <f t="shared" si="6"/>
        <v>0</v>
      </c>
      <c r="AJ31" s="12">
        <f t="shared" si="6"/>
        <v>0</v>
      </c>
      <c r="AK31" s="12">
        <f t="shared" si="6"/>
        <v>0</v>
      </c>
      <c r="AL31" s="12">
        <f t="shared" si="6"/>
        <v>0</v>
      </c>
    </row>
    <row r="32" spans="1:38" ht="47.25" x14ac:dyDescent="0.25">
      <c r="A32" s="23"/>
      <c r="B32" s="5" t="s">
        <v>13</v>
      </c>
      <c r="C32" s="6" t="s">
        <v>28</v>
      </c>
      <c r="D32" s="12" t="s">
        <v>41</v>
      </c>
      <c r="E32" s="12" t="s">
        <v>57</v>
      </c>
      <c r="F32" s="15" t="str">
        <f t="shared" si="2"/>
        <v>Ching,Carrie,Jeffee,  Himal</v>
      </c>
      <c r="G32" s="15">
        <v>1</v>
      </c>
      <c r="H32" s="15">
        <v>1</v>
      </c>
      <c r="I32" s="15">
        <v>1</v>
      </c>
      <c r="J32" s="15"/>
      <c r="K32" s="15"/>
      <c r="L32" s="15">
        <v>1</v>
      </c>
      <c r="M32" s="12" t="s">
        <v>18</v>
      </c>
      <c r="N32" s="12" t="s">
        <v>19</v>
      </c>
      <c r="O32" s="7" t="s">
        <v>27</v>
      </c>
      <c r="P32" s="8">
        <v>5</v>
      </c>
      <c r="Q32" s="9">
        <f>R31</f>
        <v>42290</v>
      </c>
      <c r="R32" s="9">
        <f t="shared" si="0"/>
        <v>42295</v>
      </c>
      <c r="S32" s="12">
        <f>S31-8</f>
        <v>0</v>
      </c>
      <c r="T32" s="12">
        <f>T31-15</f>
        <v>0</v>
      </c>
      <c r="U32" s="12">
        <f>U31-25</f>
        <v>0</v>
      </c>
      <c r="V32">
        <v>15</v>
      </c>
      <c r="W32" s="12">
        <f>V32-W6</f>
        <v>13</v>
      </c>
      <c r="X32" s="12">
        <f t="shared" ref="X32:AL32" si="7">W32-X6</f>
        <v>13</v>
      </c>
      <c r="Y32" s="12">
        <f t="shared" si="7"/>
        <v>12</v>
      </c>
      <c r="Z32" s="12">
        <f t="shared" si="7"/>
        <v>11</v>
      </c>
      <c r="AA32" s="12">
        <f t="shared" si="7"/>
        <v>10</v>
      </c>
      <c r="AB32" s="12">
        <f t="shared" si="7"/>
        <v>9</v>
      </c>
      <c r="AC32" s="12">
        <f t="shared" si="7"/>
        <v>7</v>
      </c>
      <c r="AD32" s="12">
        <f t="shared" si="7"/>
        <v>6</v>
      </c>
      <c r="AE32" s="12">
        <f t="shared" si="7"/>
        <v>4</v>
      </c>
      <c r="AF32" s="12">
        <f t="shared" si="7"/>
        <v>3</v>
      </c>
      <c r="AG32" s="12">
        <f t="shared" si="7"/>
        <v>2</v>
      </c>
      <c r="AH32" s="12">
        <f t="shared" si="7"/>
        <v>2</v>
      </c>
      <c r="AI32" s="12">
        <f t="shared" si="7"/>
        <v>2</v>
      </c>
      <c r="AJ32" s="12">
        <f t="shared" si="7"/>
        <v>1</v>
      </c>
      <c r="AK32" s="12">
        <f t="shared" si="7"/>
        <v>0</v>
      </c>
      <c r="AL32" s="12">
        <f t="shared" si="7"/>
        <v>0</v>
      </c>
    </row>
    <row r="33" spans="1:21" s="49" customFormat="1" ht="18.75" x14ac:dyDescent="0.25">
      <c r="A33" s="23"/>
      <c r="B33" s="47"/>
      <c r="C33" s="48"/>
      <c r="F33" s="47"/>
      <c r="G33" s="47"/>
      <c r="H33" s="47"/>
      <c r="I33" s="47"/>
      <c r="J33" s="47"/>
      <c r="K33" s="47"/>
      <c r="L33" s="47"/>
      <c r="M33" s="50" t="s">
        <v>157</v>
      </c>
      <c r="N33" s="50"/>
      <c r="O33" s="51"/>
      <c r="P33" s="52"/>
      <c r="Q33" s="53"/>
      <c r="R33" s="53"/>
      <c r="S33" s="50">
        <v>39</v>
      </c>
      <c r="T33" s="50">
        <v>150</v>
      </c>
      <c r="U33" s="50">
        <v>150</v>
      </c>
    </row>
  </sheetData>
  <mergeCells count="9">
    <mergeCell ref="A27:A33"/>
    <mergeCell ref="A1:T6"/>
    <mergeCell ref="A7:T12"/>
    <mergeCell ref="U7:U12"/>
    <mergeCell ref="A13:T18"/>
    <mergeCell ref="U13:U18"/>
    <mergeCell ref="A19:T24"/>
    <mergeCell ref="U19:U24"/>
    <mergeCell ref="A25:B25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Product-Backlog</vt:lpstr>
      <vt:lpstr>Sprint1-BurnDownChart</vt:lpstr>
      <vt:lpstr>Sprint1-SprintBacklog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sim mei</dc:creator>
  <cp:lastModifiedBy>yiu sim mei</cp:lastModifiedBy>
  <dcterms:created xsi:type="dcterms:W3CDTF">2015-10-19T09:11:04Z</dcterms:created>
  <dcterms:modified xsi:type="dcterms:W3CDTF">2015-10-23T12:11:04Z</dcterms:modified>
</cp:coreProperties>
</file>