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324" windowWidth="22692" windowHeight="9264" activeTab="3"/>
  </bookViews>
  <sheets>
    <sheet name="plano" sheetId="1" r:id="rId1"/>
    <sheet name="params" sheetId="2" r:id="rId2"/>
    <sheet name="Plan2" sheetId="3" r:id="rId3"/>
    <sheet name="saldo" sheetId="4" r:id="rId4"/>
  </sheets>
  <calcPr calcId="0"/>
</workbook>
</file>

<file path=xl/calcChain.xml><?xml version="1.0" encoding="utf-8"?>
<calcChain xmlns="http://schemas.openxmlformats.org/spreadsheetml/2006/main">
  <c r="D4" i="4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1"/>
  <c r="AD3" i="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2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2"/>
  <c r="O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2"/>
  <c r="S4"/>
  <c r="S5"/>
  <c r="S6"/>
  <c r="S8"/>
  <c r="S9"/>
  <c r="S10"/>
  <c r="S12"/>
  <c r="S13"/>
  <c r="S14"/>
  <c r="S16"/>
  <c r="S17"/>
  <c r="S18"/>
  <c r="S20"/>
  <c r="S21"/>
  <c r="S22"/>
  <c r="S24"/>
  <c r="S25"/>
  <c r="S26"/>
  <c r="S28"/>
  <c r="S29"/>
  <c r="S30"/>
  <c r="S32"/>
  <c r="S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2"/>
  <c r="Y7" i="1"/>
  <c r="Z7" s="1"/>
  <c r="Y8"/>
  <c r="Z8" s="1"/>
  <c r="Y9"/>
  <c r="Z9" s="1"/>
  <c r="Y10"/>
  <c r="Z10" s="1"/>
  <c r="Y11"/>
  <c r="Z11" s="1"/>
  <c r="Y12"/>
  <c r="Z12" s="1"/>
  <c r="Y13"/>
  <c r="Z13" s="1"/>
  <c r="Y14"/>
  <c r="Z14" s="1"/>
  <c r="Y15"/>
  <c r="Z15" s="1"/>
  <c r="Y16"/>
  <c r="Z16" s="1"/>
  <c r="Y17"/>
  <c r="Z17" s="1"/>
  <c r="Y18"/>
  <c r="Z18" s="1"/>
  <c r="Y19"/>
  <c r="Z19" s="1"/>
  <c r="Y20"/>
  <c r="Z20" s="1"/>
  <c r="Y21"/>
  <c r="Z21" s="1"/>
  <c r="Y22"/>
  <c r="Z22" s="1"/>
  <c r="Y23"/>
  <c r="Z23" s="1"/>
  <c r="Y24"/>
  <c r="Z24" s="1"/>
  <c r="Y25"/>
  <c r="Z25" s="1"/>
  <c r="Y26"/>
  <c r="Z26" s="1"/>
  <c r="Y27"/>
  <c r="Z27" s="1"/>
  <c r="Y28"/>
  <c r="Z28" s="1"/>
  <c r="Y29"/>
  <c r="Z29" s="1"/>
  <c r="Y30"/>
  <c r="Z30" s="1"/>
  <c r="Y31"/>
  <c r="Z31" s="1"/>
  <c r="Y32"/>
  <c r="Z32" s="1"/>
  <c r="Y33"/>
  <c r="Z33" s="1"/>
  <c r="Y34"/>
  <c r="Z34" s="1"/>
  <c r="Y35"/>
  <c r="Z35" s="1"/>
  <c r="Y36"/>
  <c r="Z36" s="1"/>
  <c r="Y6"/>
  <c r="Z6" s="1"/>
  <c r="P31" i="3" l="1"/>
  <c r="P27"/>
  <c r="P23"/>
  <c r="P19"/>
  <c r="P15"/>
  <c r="P11"/>
  <c r="P7"/>
  <c r="P3"/>
  <c r="P32"/>
  <c r="P28"/>
  <c r="P24"/>
  <c r="P20"/>
  <c r="P16"/>
  <c r="P12"/>
  <c r="P8"/>
  <c r="P4"/>
  <c r="S31"/>
  <c r="S27"/>
  <c r="S23"/>
  <c r="S19"/>
  <c r="S15"/>
  <c r="S11"/>
  <c r="S7"/>
  <c r="S3"/>
  <c r="P2"/>
  <c r="P29"/>
  <c r="P25"/>
  <c r="P21"/>
  <c r="P17"/>
  <c r="P13"/>
  <c r="P9"/>
  <c r="P5"/>
  <c r="P30"/>
  <c r="P26"/>
  <c r="P22"/>
  <c r="P18"/>
  <c r="P14"/>
  <c r="P10"/>
  <c r="P6"/>
</calcChain>
</file>

<file path=xl/sharedStrings.xml><?xml version="1.0" encoding="utf-8"?>
<sst xmlns="http://schemas.openxmlformats.org/spreadsheetml/2006/main" count="81" uniqueCount="74">
  <si>
    <t>dia</t>
  </si>
  <si>
    <t>corr_ac1</t>
  </si>
  <si>
    <t>carga_ac1</t>
  </si>
  <si>
    <t>corr_ac2</t>
  </si>
  <si>
    <t>carga_ac2</t>
  </si>
  <si>
    <t>corr_transf</t>
  </si>
  <si>
    <t>producao_aco</t>
  </si>
  <si>
    <t>saldo</t>
  </si>
  <si>
    <t>psuc_ac1</t>
  </si>
  <si>
    <t>psuc_ac2</t>
  </si>
  <si>
    <t>psuc_tot</t>
  </si>
  <si>
    <t>prod_af1</t>
  </si>
  <si>
    <t>prod_af2</t>
  </si>
  <si>
    <t>prod_af3</t>
  </si>
  <si>
    <t>prod_af</t>
  </si>
  <si>
    <t>restr_hic</t>
  </si>
  <si>
    <t>restr_dr</t>
  </si>
  <si>
    <t>restr_rh</t>
  </si>
  <si>
    <t>restr_fp2</t>
  </si>
  <si>
    <t>aco_rh_tot</t>
  </si>
  <si>
    <t>aco_fp2_tot</t>
  </si>
  <si>
    <t>restr_fp1</t>
  </si>
  <si>
    <t>aco_fp1_tot</t>
  </si>
  <si>
    <t>cm_ac1</t>
  </si>
  <si>
    <t>parametro</t>
  </si>
  <si>
    <t>valor</t>
  </si>
  <si>
    <t>Perda de gusa</t>
  </si>
  <si>
    <t>Rendimento Ac1</t>
  </si>
  <si>
    <t>Rendimento Ac2</t>
  </si>
  <si>
    <t>% Sucata Aciaria 1 - FP</t>
  </si>
  <si>
    <t>% Sucata Aciaria 1 - Comum</t>
  </si>
  <si>
    <t>% Sucata Aciaria 2 - HIC</t>
  </si>
  <si>
    <t>% Sucata Aciaria 2 - DR</t>
  </si>
  <si>
    <t>% Sucata Aciaria 2 - RH</t>
  </si>
  <si>
    <t>% Sucata Aciaria 2 - FP</t>
  </si>
  <si>
    <t>% Sucata Aciaria 2 - Comum</t>
  </si>
  <si>
    <t>Peso corrida Aciaria 1 - FP</t>
  </si>
  <si>
    <t>Peso corrida Aciaria 1 - Comum</t>
  </si>
  <si>
    <t>Peso corrida Aciaria 1 - Transferência</t>
  </si>
  <si>
    <t>Peso corrida Aciaria 2 - HIC</t>
  </si>
  <si>
    <t>Peso corrida Aciaria 2 - DR</t>
  </si>
  <si>
    <t>Peso corrida Aciaria 2 - RH</t>
  </si>
  <si>
    <t>Peso corrida Aciaria 2 - FP</t>
  </si>
  <si>
    <t>Peso corrida Aciaria 2 - Comum</t>
  </si>
  <si>
    <t>Produtividade Aciaria 1 - FP</t>
  </si>
  <si>
    <t>Produtividade Aciaria 1 - Comum</t>
  </si>
  <si>
    <t>Saldo de gusa inicial</t>
  </si>
  <si>
    <t>Pode reduzir sucata?</t>
  </si>
  <si>
    <t>Fixar restritivos nos decêndios</t>
  </si>
  <si>
    <t>Produção diária padrão AF1</t>
  </si>
  <si>
    <t>Produção diária padrão AF2</t>
  </si>
  <si>
    <t>Produção diária padrão AF3</t>
  </si>
  <si>
    <t>Número de corridas transferência</t>
  </si>
  <si>
    <t>Calculado corretamente pelo MATLAB</t>
  </si>
  <si>
    <t>p_ac2</t>
  </si>
  <si>
    <t>hic</t>
  </si>
  <si>
    <t>dr</t>
  </si>
  <si>
    <t>rh</t>
  </si>
  <si>
    <t>fp</t>
  </si>
  <si>
    <t>comum</t>
  </si>
  <si>
    <t>total</t>
  </si>
  <si>
    <t>cm_ac2</t>
  </si>
  <si>
    <t>sum prod</t>
  </si>
  <si>
    <t>gusa_aci</t>
  </si>
  <si>
    <t>su_ac1</t>
  </si>
  <si>
    <t>su_ac2</t>
  </si>
  <si>
    <t>rend_ac1</t>
  </si>
  <si>
    <t>rend_ac2</t>
  </si>
  <si>
    <t>gusa_ac1</t>
  </si>
  <si>
    <t>n_corr_ac1</t>
  </si>
  <si>
    <t>gusa_ac2</t>
  </si>
  <si>
    <t>consumo_gusa</t>
  </si>
  <si>
    <t>octave</t>
  </si>
  <si>
    <t>java</t>
  </si>
</sst>
</file>

<file path=xl/styles.xml><?xml version="1.0" encoding="utf-8"?>
<styleSheet xmlns="http://schemas.openxmlformats.org/spreadsheetml/2006/main">
  <numFmts count="1">
    <numFmt numFmtId="165" formatCode="0.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2" fontId="0" fillId="0" borderId="0" xfId="0" applyNumberFormat="1"/>
    <xf numFmtId="165" fontId="0" fillId="33" borderId="0" xfId="0" applyNumberFormat="1" applyFill="1"/>
    <xf numFmtId="165" fontId="0" fillId="0" borderId="0" xfId="0" applyNumberFormat="1"/>
    <xf numFmtId="0" fontId="0" fillId="34" borderId="0" xfId="0" applyFill="1"/>
    <xf numFmtId="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Capacidade: Octave vs. Java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saldo!$J$1</c:f>
              <c:strCache>
                <c:ptCount val="1"/>
                <c:pt idx="0">
                  <c:v>java</c:v>
                </c:pt>
              </c:strCache>
            </c:strRef>
          </c:tx>
          <c:spPr>
            <a:ln w="28575">
              <a:noFill/>
            </a:ln>
          </c:spPr>
          <c:xVal>
            <c:numRef>
              <c:f>saldo!$I$2:$I$32</c:f>
              <c:numCache>
                <c:formatCode>General</c:formatCode>
                <c:ptCount val="31"/>
                <c:pt idx="0">
                  <c:v>40</c:v>
                </c:pt>
                <c:pt idx="1">
                  <c:v>36</c:v>
                </c:pt>
                <c:pt idx="2">
                  <c:v>41</c:v>
                </c:pt>
                <c:pt idx="3">
                  <c:v>53</c:v>
                </c:pt>
                <c:pt idx="4">
                  <c:v>42</c:v>
                </c:pt>
                <c:pt idx="5">
                  <c:v>53</c:v>
                </c:pt>
                <c:pt idx="6">
                  <c:v>44</c:v>
                </c:pt>
                <c:pt idx="7">
                  <c:v>43</c:v>
                </c:pt>
                <c:pt idx="8">
                  <c:v>39</c:v>
                </c:pt>
                <c:pt idx="9">
                  <c:v>48</c:v>
                </c:pt>
                <c:pt idx="10">
                  <c:v>50</c:v>
                </c:pt>
                <c:pt idx="11">
                  <c:v>46</c:v>
                </c:pt>
                <c:pt idx="12">
                  <c:v>13</c:v>
                </c:pt>
                <c:pt idx="13">
                  <c:v>48</c:v>
                </c:pt>
                <c:pt idx="14">
                  <c:v>36</c:v>
                </c:pt>
                <c:pt idx="15">
                  <c:v>43</c:v>
                </c:pt>
                <c:pt idx="16">
                  <c:v>44</c:v>
                </c:pt>
                <c:pt idx="17">
                  <c:v>48</c:v>
                </c:pt>
                <c:pt idx="18">
                  <c:v>44</c:v>
                </c:pt>
                <c:pt idx="19">
                  <c:v>36</c:v>
                </c:pt>
                <c:pt idx="20">
                  <c:v>34</c:v>
                </c:pt>
                <c:pt idx="21">
                  <c:v>43</c:v>
                </c:pt>
                <c:pt idx="22">
                  <c:v>43</c:v>
                </c:pt>
                <c:pt idx="23">
                  <c:v>33</c:v>
                </c:pt>
                <c:pt idx="24">
                  <c:v>46</c:v>
                </c:pt>
                <c:pt idx="25">
                  <c:v>52</c:v>
                </c:pt>
                <c:pt idx="26">
                  <c:v>28</c:v>
                </c:pt>
                <c:pt idx="27">
                  <c:v>36</c:v>
                </c:pt>
                <c:pt idx="28">
                  <c:v>32</c:v>
                </c:pt>
                <c:pt idx="29">
                  <c:v>49</c:v>
                </c:pt>
                <c:pt idx="30">
                  <c:v>45</c:v>
                </c:pt>
              </c:numCache>
            </c:numRef>
          </c:xVal>
          <c:yVal>
            <c:numRef>
              <c:f>saldo!$J$2:$J$32</c:f>
              <c:numCache>
                <c:formatCode>General</c:formatCode>
                <c:ptCount val="31"/>
                <c:pt idx="0">
                  <c:v>25</c:v>
                </c:pt>
                <c:pt idx="1">
                  <c:v>36</c:v>
                </c:pt>
                <c:pt idx="2">
                  <c:v>41</c:v>
                </c:pt>
                <c:pt idx="3">
                  <c:v>53</c:v>
                </c:pt>
                <c:pt idx="4">
                  <c:v>42</c:v>
                </c:pt>
                <c:pt idx="5">
                  <c:v>45</c:v>
                </c:pt>
                <c:pt idx="6">
                  <c:v>42</c:v>
                </c:pt>
                <c:pt idx="7">
                  <c:v>43</c:v>
                </c:pt>
                <c:pt idx="8">
                  <c:v>39</c:v>
                </c:pt>
                <c:pt idx="9">
                  <c:v>48</c:v>
                </c:pt>
                <c:pt idx="10">
                  <c:v>50</c:v>
                </c:pt>
                <c:pt idx="11">
                  <c:v>46</c:v>
                </c:pt>
                <c:pt idx="12">
                  <c:v>14</c:v>
                </c:pt>
                <c:pt idx="13">
                  <c:v>31</c:v>
                </c:pt>
                <c:pt idx="14">
                  <c:v>36</c:v>
                </c:pt>
                <c:pt idx="15">
                  <c:v>43</c:v>
                </c:pt>
                <c:pt idx="16">
                  <c:v>44</c:v>
                </c:pt>
                <c:pt idx="17">
                  <c:v>47</c:v>
                </c:pt>
                <c:pt idx="18">
                  <c:v>44</c:v>
                </c:pt>
                <c:pt idx="19">
                  <c:v>37</c:v>
                </c:pt>
                <c:pt idx="20">
                  <c:v>35</c:v>
                </c:pt>
                <c:pt idx="21">
                  <c:v>41</c:v>
                </c:pt>
                <c:pt idx="22">
                  <c:v>43</c:v>
                </c:pt>
                <c:pt idx="23">
                  <c:v>34</c:v>
                </c:pt>
                <c:pt idx="24">
                  <c:v>45</c:v>
                </c:pt>
                <c:pt idx="25">
                  <c:v>52</c:v>
                </c:pt>
                <c:pt idx="26">
                  <c:v>18</c:v>
                </c:pt>
                <c:pt idx="27">
                  <c:v>7</c:v>
                </c:pt>
                <c:pt idx="28">
                  <c:v>33</c:v>
                </c:pt>
                <c:pt idx="29">
                  <c:v>39</c:v>
                </c:pt>
                <c:pt idx="30">
                  <c:v>45</c:v>
                </c:pt>
              </c:numCache>
            </c:numRef>
          </c:yVal>
        </c:ser>
        <c:ser>
          <c:idx val="1"/>
          <c:order val="1"/>
          <c:tx>
            <c:v>y=x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yVal>
        </c:ser>
        <c:axId val="160069504"/>
        <c:axId val="160067968"/>
      </c:scatterChart>
      <c:valAx>
        <c:axId val="160069504"/>
        <c:scaling>
          <c:orientation val="minMax"/>
          <c:max val="60"/>
          <c:min val="0"/>
        </c:scaling>
        <c:axPos val="b"/>
        <c:numFmt formatCode="General" sourceLinked="1"/>
        <c:tickLblPos val="nextTo"/>
        <c:crossAx val="160067968"/>
        <c:crosses val="autoZero"/>
        <c:crossBetween val="midCat"/>
      </c:valAx>
      <c:valAx>
        <c:axId val="160067968"/>
        <c:scaling>
          <c:orientation val="minMax"/>
          <c:max val="60"/>
          <c:min val="0"/>
        </c:scaling>
        <c:axPos val="l"/>
        <c:majorGridlines/>
        <c:numFmt formatCode="General" sourceLinked="1"/>
        <c:tickLblPos val="nextTo"/>
        <c:crossAx val="1600695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365760</xdr:colOff>
      <xdr:row>10</xdr:row>
      <xdr:rowOff>7620</xdr:rowOff>
    </xdr:from>
    <xdr:to>
      <xdr:col>19</xdr:col>
      <xdr:colOff>60960</xdr:colOff>
      <xdr:row>25</xdr:row>
      <xdr:rowOff>7620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434340</xdr:colOff>
      <xdr:row>1</xdr:row>
      <xdr:rowOff>99060</xdr:rowOff>
    </xdr:from>
    <xdr:to>
      <xdr:col>13</xdr:col>
      <xdr:colOff>350520</xdr:colOff>
      <xdr:row>11</xdr:row>
      <xdr:rowOff>15240</xdr:rowOff>
    </xdr:to>
    <xdr:sp macro="" textlink="">
      <xdr:nvSpPr>
        <xdr:cNvPr id="3" name="CaixaDeTexto 2"/>
        <xdr:cNvSpPr txBox="1"/>
      </xdr:nvSpPr>
      <xdr:spPr>
        <a:xfrm>
          <a:off x="6576060" y="281940"/>
          <a:ext cx="1744980" cy="1744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t-BR" sz="1100"/>
            <a:t>Como, o valor do Octave &lt;= Java concluo que são idênticos</a:t>
          </a:r>
          <a:r>
            <a:rPr lang="pt-BR" sz="1100" baseline="0"/>
            <a:t> levando em conta que no Java existe um ajuste do saldo de gusa que leva em conta a produção, quando o saldo fica negativo a produção é reduzida.</a:t>
          </a:r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Z36"/>
  <sheetViews>
    <sheetView zoomScale="85" zoomScaleNormal="85" workbookViewId="0">
      <selection activeCell="D5" sqref="D5:E5"/>
    </sheetView>
  </sheetViews>
  <sheetFormatPr defaultRowHeight="14.4"/>
  <cols>
    <col min="25" max="25" width="8.88671875" style="4"/>
    <col min="26" max="26" width="12.21875" bestFit="1" customWidth="1"/>
  </cols>
  <sheetData>
    <row r="2" spans="1:26">
      <c r="B2" s="5"/>
      <c r="C2" t="s">
        <v>53</v>
      </c>
    </row>
    <row r="5" spans="1:26">
      <c r="A5" t="s">
        <v>0</v>
      </c>
      <c r="B5" s="5" t="s">
        <v>1</v>
      </c>
      <c r="C5" s="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  <c r="W5" t="s">
        <v>22</v>
      </c>
      <c r="Y5" s="3" t="s">
        <v>23</v>
      </c>
    </row>
    <row r="6" spans="1:26">
      <c r="A6">
        <v>1</v>
      </c>
      <c r="B6">
        <v>0</v>
      </c>
      <c r="C6">
        <v>0</v>
      </c>
      <c r="D6">
        <v>25</v>
      </c>
      <c r="E6">
        <v>164.24</v>
      </c>
      <c r="F6">
        <v>0</v>
      </c>
      <c r="G6">
        <v>4106</v>
      </c>
      <c r="H6">
        <v>1048.33635</v>
      </c>
      <c r="I6">
        <v>0</v>
      </c>
      <c r="J6">
        <v>12.84</v>
      </c>
      <c r="K6">
        <v>12.84</v>
      </c>
      <c r="L6">
        <v>1800</v>
      </c>
      <c r="M6">
        <v>1800</v>
      </c>
      <c r="N6">
        <v>0</v>
      </c>
      <c r="O6">
        <v>3600</v>
      </c>
      <c r="P6">
        <v>0</v>
      </c>
      <c r="Q6">
        <v>12</v>
      </c>
      <c r="R6">
        <v>12</v>
      </c>
      <c r="S6">
        <v>9</v>
      </c>
      <c r="T6">
        <v>3948</v>
      </c>
      <c r="U6">
        <v>3462</v>
      </c>
      <c r="V6">
        <v>0</v>
      </c>
      <c r="W6">
        <v>0</v>
      </c>
      <c r="Y6" s="4" t="e">
        <f>( (B6-V6)*params!$B$13+V6*params!$B$12 )/B6</f>
        <v>#DIV/0!</v>
      </c>
      <c r="Z6" t="e">
        <f>ROUND(C6,4)=ROUND(Y6,4)</f>
        <v>#DIV/0!</v>
      </c>
    </row>
    <row r="7" spans="1:26">
      <c r="A7">
        <v>2</v>
      </c>
      <c r="B7">
        <v>24</v>
      </c>
      <c r="C7">
        <v>76</v>
      </c>
      <c r="D7">
        <v>36</v>
      </c>
      <c r="E7">
        <v>166.11111</v>
      </c>
      <c r="F7">
        <v>0</v>
      </c>
      <c r="G7">
        <v>7804</v>
      </c>
      <c r="H7">
        <v>1757.7106000000001</v>
      </c>
      <c r="I7">
        <v>17</v>
      </c>
      <c r="J7">
        <v>16.72222</v>
      </c>
      <c r="K7">
        <v>16.78715</v>
      </c>
      <c r="L7">
        <v>1800</v>
      </c>
      <c r="M7">
        <v>1800</v>
      </c>
      <c r="N7">
        <v>4500</v>
      </c>
      <c r="O7">
        <v>8100</v>
      </c>
      <c r="P7">
        <v>0</v>
      </c>
      <c r="Q7">
        <v>5</v>
      </c>
      <c r="R7">
        <v>8</v>
      </c>
      <c r="S7">
        <v>1</v>
      </c>
      <c r="T7">
        <v>2140</v>
      </c>
      <c r="U7">
        <v>986</v>
      </c>
      <c r="V7">
        <v>0</v>
      </c>
      <c r="W7">
        <v>0</v>
      </c>
      <c r="Y7" s="4">
        <f>( (B7-V7)*params!$B$13+V7*params!$B$12 )/B7</f>
        <v>76</v>
      </c>
      <c r="Z7" t="b">
        <f t="shared" ref="Z7:Z36" si="0">ROUND(C7,4)=ROUND(Y7,4)</f>
        <v>1</v>
      </c>
    </row>
    <row r="8" spans="1:26">
      <c r="A8">
        <v>3</v>
      </c>
      <c r="B8">
        <v>38</v>
      </c>
      <c r="C8">
        <v>76</v>
      </c>
      <c r="D8">
        <v>41</v>
      </c>
      <c r="E8">
        <v>165.97560999999999</v>
      </c>
      <c r="F8">
        <v>0</v>
      </c>
      <c r="G8">
        <v>9693</v>
      </c>
      <c r="H8">
        <v>1913.56846</v>
      </c>
      <c r="I8">
        <v>17</v>
      </c>
      <c r="J8">
        <v>16.878050000000002</v>
      </c>
      <c r="K8">
        <v>16.914380000000001</v>
      </c>
      <c r="L8">
        <v>1800</v>
      </c>
      <c r="M8">
        <v>1800</v>
      </c>
      <c r="N8">
        <v>5700</v>
      </c>
      <c r="O8">
        <v>9300</v>
      </c>
      <c r="P8">
        <v>0</v>
      </c>
      <c r="Q8">
        <v>2</v>
      </c>
      <c r="R8">
        <v>18</v>
      </c>
      <c r="S8">
        <v>0</v>
      </c>
      <c r="T8">
        <v>3298</v>
      </c>
      <c r="U8">
        <v>328</v>
      </c>
      <c r="V8">
        <v>0</v>
      </c>
      <c r="W8">
        <v>0</v>
      </c>
      <c r="Y8" s="4">
        <f>( (B8-V8)*params!$B$13+V8*params!$B$12 )/B8</f>
        <v>76</v>
      </c>
      <c r="Z8" t="b">
        <f t="shared" si="0"/>
        <v>1</v>
      </c>
    </row>
    <row r="9" spans="1:26">
      <c r="A9">
        <v>4</v>
      </c>
      <c r="B9">
        <v>38</v>
      </c>
      <c r="C9">
        <v>76</v>
      </c>
      <c r="D9">
        <v>53</v>
      </c>
      <c r="E9">
        <v>165.86792</v>
      </c>
      <c r="F9">
        <v>0</v>
      </c>
      <c r="G9">
        <v>11679</v>
      </c>
      <c r="H9">
        <v>1299.9899600000001</v>
      </c>
      <c r="I9">
        <v>17</v>
      </c>
      <c r="J9">
        <v>16.71698</v>
      </c>
      <c r="K9">
        <v>16.78697</v>
      </c>
      <c r="L9">
        <v>1800</v>
      </c>
      <c r="M9">
        <v>1800</v>
      </c>
      <c r="N9">
        <v>6800</v>
      </c>
      <c r="O9">
        <v>10400</v>
      </c>
      <c r="P9">
        <v>0</v>
      </c>
      <c r="Q9">
        <v>0</v>
      </c>
      <c r="R9">
        <v>29</v>
      </c>
      <c r="S9">
        <v>2</v>
      </c>
      <c r="T9">
        <v>4785</v>
      </c>
      <c r="U9">
        <v>332</v>
      </c>
      <c r="V9">
        <v>0</v>
      </c>
      <c r="W9">
        <v>0</v>
      </c>
      <c r="Y9" s="4">
        <f>( (B9-V9)*params!$B$13+V9*params!$B$12 )/B9</f>
        <v>76</v>
      </c>
      <c r="Z9" t="b">
        <f t="shared" si="0"/>
        <v>1</v>
      </c>
    </row>
    <row r="10" spans="1:26">
      <c r="A10">
        <v>5</v>
      </c>
      <c r="B10">
        <v>38</v>
      </c>
      <c r="C10">
        <v>76</v>
      </c>
      <c r="D10">
        <v>42</v>
      </c>
      <c r="E10">
        <v>166.16667000000001</v>
      </c>
      <c r="F10">
        <v>0</v>
      </c>
      <c r="G10">
        <v>9867</v>
      </c>
      <c r="H10">
        <v>2355.5405799999999</v>
      </c>
      <c r="I10">
        <v>17</v>
      </c>
      <c r="J10">
        <v>16.738099999999999</v>
      </c>
      <c r="K10">
        <v>16.81475</v>
      </c>
      <c r="L10">
        <v>1800</v>
      </c>
      <c r="M10">
        <v>1800</v>
      </c>
      <c r="N10">
        <v>6800</v>
      </c>
      <c r="O10">
        <v>10400</v>
      </c>
      <c r="P10">
        <v>0</v>
      </c>
      <c r="Q10">
        <v>5</v>
      </c>
      <c r="R10">
        <v>9</v>
      </c>
      <c r="S10">
        <v>2</v>
      </c>
      <c r="T10">
        <v>2305</v>
      </c>
      <c r="U10">
        <v>1152</v>
      </c>
      <c r="V10">
        <v>0</v>
      </c>
      <c r="W10">
        <v>0</v>
      </c>
      <c r="Y10" s="4">
        <f>( (B10-V10)*params!$B$13+V10*params!$B$12 )/B10</f>
        <v>76</v>
      </c>
      <c r="Z10" t="b">
        <f t="shared" si="0"/>
        <v>1</v>
      </c>
    </row>
    <row r="11" spans="1:26">
      <c r="A11">
        <v>6</v>
      </c>
      <c r="B11">
        <v>38</v>
      </c>
      <c r="C11">
        <v>76</v>
      </c>
      <c r="D11">
        <v>45</v>
      </c>
      <c r="E11">
        <v>164.77778000000001</v>
      </c>
      <c r="F11">
        <v>0</v>
      </c>
      <c r="G11">
        <v>10303</v>
      </c>
      <c r="H11">
        <v>1014.70173</v>
      </c>
      <c r="I11">
        <v>17</v>
      </c>
      <c r="J11">
        <v>14.355560000000001</v>
      </c>
      <c r="K11">
        <v>15.09681</v>
      </c>
      <c r="L11">
        <v>1650</v>
      </c>
      <c r="M11">
        <v>300</v>
      </c>
      <c r="N11">
        <v>6600</v>
      </c>
      <c r="O11">
        <v>8550</v>
      </c>
      <c r="P11">
        <v>0</v>
      </c>
      <c r="Q11">
        <v>16</v>
      </c>
      <c r="R11">
        <v>22</v>
      </c>
      <c r="S11">
        <v>8</v>
      </c>
      <c r="T11">
        <v>6254</v>
      </c>
      <c r="U11">
        <v>3952</v>
      </c>
      <c r="V11">
        <v>0</v>
      </c>
      <c r="W11">
        <v>0</v>
      </c>
      <c r="Y11" s="4">
        <f>( (B11-V11)*params!$B$13+V11*params!$B$12 )/B11</f>
        <v>76</v>
      </c>
      <c r="Z11" t="b">
        <f t="shared" si="0"/>
        <v>1</v>
      </c>
    </row>
    <row r="12" spans="1:26">
      <c r="A12">
        <v>7</v>
      </c>
      <c r="B12">
        <v>38</v>
      </c>
      <c r="C12">
        <v>76</v>
      </c>
      <c r="D12">
        <v>42</v>
      </c>
      <c r="E12">
        <v>166.07142999999999</v>
      </c>
      <c r="F12">
        <v>0</v>
      </c>
      <c r="G12">
        <v>9863</v>
      </c>
      <c r="H12">
        <v>1104.6025199999999</v>
      </c>
      <c r="I12">
        <v>17</v>
      </c>
      <c r="J12">
        <v>16.785710000000002</v>
      </c>
      <c r="K12">
        <v>16.848459999999999</v>
      </c>
      <c r="L12">
        <v>1800</v>
      </c>
      <c r="M12">
        <v>800</v>
      </c>
      <c r="N12">
        <v>6800</v>
      </c>
      <c r="O12">
        <v>9400</v>
      </c>
      <c r="P12">
        <v>0</v>
      </c>
      <c r="Q12">
        <v>4</v>
      </c>
      <c r="R12">
        <v>13</v>
      </c>
      <c r="S12">
        <v>1</v>
      </c>
      <c r="T12">
        <v>2801</v>
      </c>
      <c r="U12">
        <v>822</v>
      </c>
      <c r="V12">
        <v>0</v>
      </c>
      <c r="W12">
        <v>0</v>
      </c>
      <c r="Y12" s="4">
        <f>( (B12-V12)*params!$B$13+V12*params!$B$12 )/B12</f>
        <v>76</v>
      </c>
      <c r="Z12" t="b">
        <f t="shared" si="0"/>
        <v>1</v>
      </c>
    </row>
    <row r="13" spans="1:26">
      <c r="A13">
        <v>8</v>
      </c>
      <c r="B13">
        <v>41</v>
      </c>
      <c r="C13">
        <v>76</v>
      </c>
      <c r="D13">
        <v>43</v>
      </c>
      <c r="E13">
        <v>165.25581</v>
      </c>
      <c r="F13">
        <v>0</v>
      </c>
      <c r="G13">
        <v>10222</v>
      </c>
      <c r="H13">
        <v>1540.11312</v>
      </c>
      <c r="I13">
        <v>17</v>
      </c>
      <c r="J13">
        <v>15.465120000000001</v>
      </c>
      <c r="K13">
        <v>15.933</v>
      </c>
      <c r="L13">
        <v>1800</v>
      </c>
      <c r="M13">
        <v>1600</v>
      </c>
      <c r="N13">
        <v>6800</v>
      </c>
      <c r="O13">
        <v>10200</v>
      </c>
      <c r="P13">
        <v>0</v>
      </c>
      <c r="Q13">
        <v>13</v>
      </c>
      <c r="R13">
        <v>17</v>
      </c>
      <c r="S13">
        <v>2</v>
      </c>
      <c r="T13">
        <v>4937</v>
      </c>
      <c r="U13">
        <v>2464</v>
      </c>
      <c r="V13">
        <v>0</v>
      </c>
      <c r="W13">
        <v>0</v>
      </c>
      <c r="Y13" s="4">
        <f>( (B13-V13)*params!$B$13+V13*params!$B$12 )/B13</f>
        <v>76</v>
      </c>
      <c r="Z13" t="b">
        <f t="shared" si="0"/>
        <v>1</v>
      </c>
    </row>
    <row r="14" spans="1:26">
      <c r="A14">
        <v>9</v>
      </c>
      <c r="B14">
        <v>41</v>
      </c>
      <c r="C14">
        <v>76</v>
      </c>
      <c r="D14">
        <v>39</v>
      </c>
      <c r="E14">
        <v>165.79487</v>
      </c>
      <c r="F14">
        <v>0</v>
      </c>
      <c r="G14">
        <v>9582</v>
      </c>
      <c r="H14">
        <v>2800.75963</v>
      </c>
      <c r="I14">
        <v>17</v>
      </c>
      <c r="J14">
        <v>15.923080000000001</v>
      </c>
      <c r="K14">
        <v>16.27328</v>
      </c>
      <c r="L14">
        <v>1800</v>
      </c>
      <c r="M14">
        <v>1800</v>
      </c>
      <c r="N14">
        <v>6800</v>
      </c>
      <c r="O14">
        <v>10400</v>
      </c>
      <c r="P14">
        <v>0</v>
      </c>
      <c r="Q14">
        <v>5</v>
      </c>
      <c r="R14">
        <v>13</v>
      </c>
      <c r="S14">
        <v>6</v>
      </c>
      <c r="T14">
        <v>2965</v>
      </c>
      <c r="U14">
        <v>1816</v>
      </c>
      <c r="V14">
        <v>0</v>
      </c>
      <c r="W14">
        <v>0</v>
      </c>
      <c r="Y14" s="4">
        <f>( (B14-V14)*params!$B$13+V14*params!$B$12 )/B14</f>
        <v>76</v>
      </c>
      <c r="Z14" t="b">
        <f t="shared" si="0"/>
        <v>1</v>
      </c>
    </row>
    <row r="15" spans="1:26">
      <c r="A15">
        <v>10</v>
      </c>
      <c r="B15">
        <v>42</v>
      </c>
      <c r="C15">
        <v>76</v>
      </c>
      <c r="D15">
        <v>48</v>
      </c>
      <c r="E15">
        <v>165.58332999999999</v>
      </c>
      <c r="F15">
        <v>0</v>
      </c>
      <c r="G15">
        <v>11140</v>
      </c>
      <c r="H15">
        <v>2636.4333200000001</v>
      </c>
      <c r="I15">
        <v>17</v>
      </c>
      <c r="J15">
        <v>16.16667</v>
      </c>
      <c r="K15">
        <v>16.405449999999998</v>
      </c>
      <c r="L15">
        <v>1800</v>
      </c>
      <c r="M15">
        <v>1800</v>
      </c>
      <c r="N15">
        <v>6800</v>
      </c>
      <c r="O15">
        <v>10400</v>
      </c>
      <c r="P15">
        <v>0</v>
      </c>
      <c r="Q15">
        <v>2</v>
      </c>
      <c r="R15">
        <v>29</v>
      </c>
      <c r="S15">
        <v>4</v>
      </c>
      <c r="T15">
        <v>5113</v>
      </c>
      <c r="U15">
        <v>992</v>
      </c>
      <c r="V15">
        <v>0</v>
      </c>
      <c r="W15">
        <v>0</v>
      </c>
      <c r="Y15" s="4">
        <f>( (B15-V15)*params!$B$13+V15*params!$B$12 )/B15</f>
        <v>76</v>
      </c>
      <c r="Z15" t="b">
        <f t="shared" si="0"/>
        <v>1</v>
      </c>
    </row>
    <row r="16" spans="1:26">
      <c r="A16">
        <v>11</v>
      </c>
      <c r="B16">
        <v>42</v>
      </c>
      <c r="C16">
        <v>76</v>
      </c>
      <c r="D16">
        <v>50</v>
      </c>
      <c r="E16">
        <v>164.76</v>
      </c>
      <c r="F16">
        <v>0</v>
      </c>
      <c r="G16">
        <v>11430</v>
      </c>
      <c r="H16">
        <v>2049.9365600000001</v>
      </c>
      <c r="I16">
        <v>17</v>
      </c>
      <c r="J16">
        <v>14.48</v>
      </c>
      <c r="K16">
        <v>15.18375</v>
      </c>
      <c r="L16">
        <v>1800</v>
      </c>
      <c r="M16">
        <v>1800</v>
      </c>
      <c r="N16">
        <v>6800</v>
      </c>
      <c r="O16">
        <v>10400</v>
      </c>
      <c r="P16">
        <v>0</v>
      </c>
      <c r="Q16">
        <v>16</v>
      </c>
      <c r="R16">
        <v>28</v>
      </c>
      <c r="S16">
        <v>8</v>
      </c>
      <c r="T16">
        <v>7244</v>
      </c>
      <c r="U16">
        <v>3952</v>
      </c>
      <c r="V16">
        <v>0</v>
      </c>
      <c r="W16">
        <v>0</v>
      </c>
      <c r="Y16" s="4">
        <f>( (B16-V16)*params!$B$13+V16*params!$B$12 )/B16</f>
        <v>76</v>
      </c>
      <c r="Z16" t="b">
        <f t="shared" si="0"/>
        <v>1</v>
      </c>
    </row>
    <row r="17" spans="1:26">
      <c r="A17">
        <v>12</v>
      </c>
      <c r="B17">
        <v>41</v>
      </c>
      <c r="C17">
        <v>76</v>
      </c>
      <c r="D17">
        <v>46</v>
      </c>
      <c r="E17">
        <v>165.54347999999999</v>
      </c>
      <c r="F17">
        <v>0</v>
      </c>
      <c r="G17">
        <v>10731</v>
      </c>
      <c r="H17">
        <v>2229.4825799999999</v>
      </c>
      <c r="I17">
        <v>17</v>
      </c>
      <c r="J17">
        <v>15.760870000000001</v>
      </c>
      <c r="K17">
        <v>16.12068</v>
      </c>
      <c r="L17">
        <v>1800</v>
      </c>
      <c r="M17">
        <v>1800</v>
      </c>
      <c r="N17">
        <v>6800</v>
      </c>
      <c r="O17">
        <v>10400</v>
      </c>
      <c r="P17">
        <v>0</v>
      </c>
      <c r="Q17">
        <v>4</v>
      </c>
      <c r="R17">
        <v>24</v>
      </c>
      <c r="S17">
        <v>7</v>
      </c>
      <c r="T17">
        <v>4616</v>
      </c>
      <c r="U17">
        <v>1818</v>
      </c>
      <c r="V17">
        <v>0</v>
      </c>
      <c r="W17">
        <v>0</v>
      </c>
      <c r="Y17" s="4">
        <f>( (B17-V17)*params!$B$13+V17*params!$B$12 )/B17</f>
        <v>76</v>
      </c>
      <c r="Z17" t="b">
        <f t="shared" si="0"/>
        <v>1</v>
      </c>
    </row>
    <row r="18" spans="1:26">
      <c r="A18">
        <v>13</v>
      </c>
      <c r="B18">
        <v>34</v>
      </c>
      <c r="C18">
        <v>75.588239999999999</v>
      </c>
      <c r="D18">
        <v>14</v>
      </c>
      <c r="E18">
        <v>164.64286000000001</v>
      </c>
      <c r="F18">
        <v>0</v>
      </c>
      <c r="G18">
        <v>4875</v>
      </c>
      <c r="H18">
        <v>2095.7036800000001</v>
      </c>
      <c r="I18">
        <v>15.97059</v>
      </c>
      <c r="J18">
        <v>12.5</v>
      </c>
      <c r="K18">
        <v>14.32962</v>
      </c>
      <c r="L18">
        <v>1800</v>
      </c>
      <c r="M18">
        <v>1800</v>
      </c>
      <c r="N18">
        <v>1000</v>
      </c>
      <c r="O18">
        <v>4600</v>
      </c>
      <c r="P18">
        <v>0</v>
      </c>
      <c r="Q18">
        <v>8</v>
      </c>
      <c r="R18">
        <v>1</v>
      </c>
      <c r="S18">
        <v>7</v>
      </c>
      <c r="T18">
        <v>1477</v>
      </c>
      <c r="U18">
        <v>2474</v>
      </c>
      <c r="V18">
        <v>7</v>
      </c>
      <c r="W18">
        <v>518</v>
      </c>
      <c r="Y18" s="4">
        <f>( (B18-V18)*params!$B$13+V18*params!$B$12 )/B18</f>
        <v>75.588235294117652</v>
      </c>
      <c r="Z18" t="b">
        <f t="shared" si="0"/>
        <v>1</v>
      </c>
    </row>
    <row r="19" spans="1:26">
      <c r="A19">
        <v>14</v>
      </c>
      <c r="B19">
        <v>44</v>
      </c>
      <c r="C19">
        <v>75.681820000000002</v>
      </c>
      <c r="D19">
        <v>31</v>
      </c>
      <c r="E19">
        <v>164.51613</v>
      </c>
      <c r="F19">
        <v>0</v>
      </c>
      <c r="G19">
        <v>8430</v>
      </c>
      <c r="H19">
        <v>1065.5949800000001</v>
      </c>
      <c r="I19">
        <v>16.204550000000001</v>
      </c>
      <c r="J19">
        <v>15.451610000000001</v>
      </c>
      <c r="K19">
        <v>15.749029999999999</v>
      </c>
      <c r="L19">
        <v>1800</v>
      </c>
      <c r="M19">
        <v>1800</v>
      </c>
      <c r="N19">
        <v>3400</v>
      </c>
      <c r="O19">
        <v>7000</v>
      </c>
      <c r="P19">
        <v>4</v>
      </c>
      <c r="Q19">
        <v>1</v>
      </c>
      <c r="R19">
        <v>29</v>
      </c>
      <c r="S19">
        <v>0</v>
      </c>
      <c r="T19">
        <v>4949</v>
      </c>
      <c r="U19">
        <v>164</v>
      </c>
      <c r="V19">
        <v>7</v>
      </c>
      <c r="W19">
        <v>518</v>
      </c>
      <c r="Y19" s="4">
        <f>( (B19-V19)*params!$B$13+V19*params!$B$12 )/B19</f>
        <v>75.681818181818187</v>
      </c>
      <c r="Z19" t="b">
        <f t="shared" si="0"/>
        <v>1</v>
      </c>
    </row>
    <row r="20" spans="1:26">
      <c r="A20">
        <v>15</v>
      </c>
      <c r="B20">
        <v>45</v>
      </c>
      <c r="C20">
        <v>75.688890000000001</v>
      </c>
      <c r="D20">
        <v>36</v>
      </c>
      <c r="E20">
        <v>165.80556000000001</v>
      </c>
      <c r="F20">
        <v>0</v>
      </c>
      <c r="G20">
        <v>9375</v>
      </c>
      <c r="H20">
        <v>2017.4498599999999</v>
      </c>
      <c r="I20">
        <v>16.22222</v>
      </c>
      <c r="J20">
        <v>16.08333</v>
      </c>
      <c r="K20">
        <v>16.133790000000001</v>
      </c>
      <c r="L20">
        <v>1800</v>
      </c>
      <c r="M20">
        <v>1800</v>
      </c>
      <c r="N20">
        <v>6300</v>
      </c>
      <c r="O20">
        <v>9900</v>
      </c>
      <c r="P20">
        <v>0</v>
      </c>
      <c r="Q20">
        <v>9</v>
      </c>
      <c r="R20">
        <v>7</v>
      </c>
      <c r="S20">
        <v>2</v>
      </c>
      <c r="T20">
        <v>2631</v>
      </c>
      <c r="U20">
        <v>1808</v>
      </c>
      <c r="V20">
        <v>7</v>
      </c>
      <c r="W20">
        <v>518</v>
      </c>
      <c r="Y20" s="4">
        <f>( (B20-V20)*params!$B$13+V20*params!$B$12 )/B20</f>
        <v>75.688888888888883</v>
      </c>
      <c r="Z20" t="b">
        <f t="shared" si="0"/>
        <v>1</v>
      </c>
    </row>
    <row r="21" spans="1:26">
      <c r="A21">
        <v>16</v>
      </c>
      <c r="B21">
        <v>45</v>
      </c>
      <c r="C21">
        <v>75.688890000000001</v>
      </c>
      <c r="D21">
        <v>43</v>
      </c>
      <c r="E21">
        <v>165.46512000000001</v>
      </c>
      <c r="F21">
        <v>0</v>
      </c>
      <c r="G21">
        <v>10521</v>
      </c>
      <c r="H21">
        <v>2386.6178100000002</v>
      </c>
      <c r="I21">
        <v>16.22222</v>
      </c>
      <c r="J21">
        <v>16</v>
      </c>
      <c r="K21">
        <v>16.071940000000001</v>
      </c>
      <c r="L21">
        <v>1800</v>
      </c>
      <c r="M21">
        <v>1800</v>
      </c>
      <c r="N21">
        <v>6800</v>
      </c>
      <c r="O21">
        <v>10400</v>
      </c>
      <c r="P21">
        <v>0</v>
      </c>
      <c r="Q21">
        <v>10</v>
      </c>
      <c r="R21">
        <v>18</v>
      </c>
      <c r="S21">
        <v>0</v>
      </c>
      <c r="T21">
        <v>4610</v>
      </c>
      <c r="U21">
        <v>1640</v>
      </c>
      <c r="V21">
        <v>7</v>
      </c>
      <c r="W21">
        <v>518</v>
      </c>
      <c r="Y21" s="4">
        <f>( (B21-V21)*params!$B$13+V21*params!$B$12 )/B21</f>
        <v>75.688888888888883</v>
      </c>
      <c r="Z21" t="b">
        <f t="shared" si="0"/>
        <v>1</v>
      </c>
    </row>
    <row r="22" spans="1:26">
      <c r="A22">
        <v>17</v>
      </c>
      <c r="B22">
        <v>45</v>
      </c>
      <c r="C22">
        <v>75.688890000000001</v>
      </c>
      <c r="D22">
        <v>44</v>
      </c>
      <c r="E22">
        <v>165.02273</v>
      </c>
      <c r="F22">
        <v>0</v>
      </c>
      <c r="G22">
        <v>10667</v>
      </c>
      <c r="H22">
        <v>2527.2757200000001</v>
      </c>
      <c r="I22">
        <v>16.22222</v>
      </c>
      <c r="J22">
        <v>14.840909999999999</v>
      </c>
      <c r="K22">
        <v>15.281969999999999</v>
      </c>
      <c r="L22">
        <v>1800</v>
      </c>
      <c r="M22">
        <v>1800</v>
      </c>
      <c r="N22">
        <v>6800</v>
      </c>
      <c r="O22">
        <v>10400</v>
      </c>
      <c r="P22">
        <v>0</v>
      </c>
      <c r="Q22">
        <v>16</v>
      </c>
      <c r="R22">
        <v>17</v>
      </c>
      <c r="S22">
        <v>5</v>
      </c>
      <c r="T22">
        <v>5429</v>
      </c>
      <c r="U22">
        <v>3454</v>
      </c>
      <c r="V22">
        <v>7</v>
      </c>
      <c r="W22">
        <v>518</v>
      </c>
      <c r="Y22" s="4">
        <f>( (B22-V22)*params!$B$13+V22*params!$B$12 )/B22</f>
        <v>75.688888888888883</v>
      </c>
      <c r="Z22" t="b">
        <f t="shared" si="0"/>
        <v>1</v>
      </c>
    </row>
    <row r="23" spans="1:26">
      <c r="A23">
        <v>18</v>
      </c>
      <c r="B23">
        <v>45</v>
      </c>
      <c r="C23">
        <v>75.688890000000001</v>
      </c>
      <c r="D23">
        <v>47</v>
      </c>
      <c r="E23">
        <v>165</v>
      </c>
      <c r="F23">
        <v>0</v>
      </c>
      <c r="G23">
        <v>11161</v>
      </c>
      <c r="H23">
        <v>1764.8607999999999</v>
      </c>
      <c r="I23">
        <v>16.22222</v>
      </c>
      <c r="J23">
        <v>15.404260000000001</v>
      </c>
      <c r="K23">
        <v>15.65387</v>
      </c>
      <c r="L23">
        <v>1650</v>
      </c>
      <c r="M23">
        <v>1650</v>
      </c>
      <c r="N23">
        <v>6600</v>
      </c>
      <c r="O23">
        <v>9900</v>
      </c>
      <c r="P23">
        <v>0</v>
      </c>
      <c r="Q23">
        <v>14</v>
      </c>
      <c r="R23">
        <v>26</v>
      </c>
      <c r="S23">
        <v>0</v>
      </c>
      <c r="T23">
        <v>6586</v>
      </c>
      <c r="U23">
        <v>2296</v>
      </c>
      <c r="V23">
        <v>7</v>
      </c>
      <c r="W23">
        <v>518</v>
      </c>
      <c r="Y23" s="4">
        <f>( (B23-V23)*params!$B$13+V23*params!$B$12 )/B23</f>
        <v>75.688888888888883</v>
      </c>
      <c r="Z23" t="b">
        <f t="shared" si="0"/>
        <v>1</v>
      </c>
    </row>
    <row r="24" spans="1:26">
      <c r="A24">
        <v>19</v>
      </c>
      <c r="B24">
        <v>45</v>
      </c>
      <c r="C24">
        <v>75.688890000000001</v>
      </c>
      <c r="D24">
        <v>44</v>
      </c>
      <c r="E24">
        <v>165.59091000000001</v>
      </c>
      <c r="F24">
        <v>0</v>
      </c>
      <c r="G24">
        <v>10692</v>
      </c>
      <c r="H24">
        <v>1499.78892</v>
      </c>
      <c r="I24">
        <v>16.22222</v>
      </c>
      <c r="J24">
        <v>16.13636</v>
      </c>
      <c r="K24">
        <v>16.163709999999998</v>
      </c>
      <c r="L24">
        <v>1650</v>
      </c>
      <c r="M24">
        <v>1650</v>
      </c>
      <c r="N24">
        <v>6600</v>
      </c>
      <c r="O24">
        <v>9900</v>
      </c>
      <c r="P24">
        <v>0</v>
      </c>
      <c r="Q24">
        <v>6</v>
      </c>
      <c r="R24">
        <v>21</v>
      </c>
      <c r="S24">
        <v>2</v>
      </c>
      <c r="T24">
        <v>4449</v>
      </c>
      <c r="U24">
        <v>1316</v>
      </c>
      <c r="V24">
        <v>7</v>
      </c>
      <c r="W24">
        <v>518</v>
      </c>
      <c r="Y24" s="4">
        <f>( (B24-V24)*params!$B$13+V24*params!$B$12 )/B24</f>
        <v>75.688888888888883</v>
      </c>
      <c r="Z24" t="b">
        <f t="shared" si="0"/>
        <v>1</v>
      </c>
    </row>
    <row r="25" spans="1:26">
      <c r="A25">
        <v>20</v>
      </c>
      <c r="B25">
        <v>45</v>
      </c>
      <c r="C25">
        <v>75.688890000000001</v>
      </c>
      <c r="D25">
        <v>37</v>
      </c>
      <c r="E25">
        <v>166.02703</v>
      </c>
      <c r="F25">
        <v>0</v>
      </c>
      <c r="G25">
        <v>9549</v>
      </c>
      <c r="H25">
        <v>1340.99756</v>
      </c>
      <c r="I25">
        <v>16.22222</v>
      </c>
      <c r="J25">
        <v>16.43243</v>
      </c>
      <c r="K25">
        <v>16.35745</v>
      </c>
      <c r="L25">
        <v>300</v>
      </c>
      <c r="M25">
        <v>1800</v>
      </c>
      <c r="N25">
        <v>6800</v>
      </c>
      <c r="O25">
        <v>8900</v>
      </c>
      <c r="P25">
        <v>0</v>
      </c>
      <c r="Q25">
        <v>5</v>
      </c>
      <c r="R25">
        <v>9</v>
      </c>
      <c r="S25">
        <v>3</v>
      </c>
      <c r="T25">
        <v>2305</v>
      </c>
      <c r="U25">
        <v>1318</v>
      </c>
      <c r="V25">
        <v>7</v>
      </c>
      <c r="W25">
        <v>518</v>
      </c>
      <c r="Y25" s="4">
        <f>( (B25-V25)*params!$B$13+V25*params!$B$12 )/B25</f>
        <v>75.688888888888883</v>
      </c>
      <c r="Z25" t="b">
        <f t="shared" si="0"/>
        <v>1</v>
      </c>
    </row>
    <row r="26" spans="1:26">
      <c r="A26">
        <v>21</v>
      </c>
      <c r="B26">
        <v>45</v>
      </c>
      <c r="C26">
        <v>75.688890000000001</v>
      </c>
      <c r="D26">
        <v>35</v>
      </c>
      <c r="E26">
        <v>166.02857</v>
      </c>
      <c r="F26">
        <v>0</v>
      </c>
      <c r="G26">
        <v>9217</v>
      </c>
      <c r="H26">
        <v>1172.7772</v>
      </c>
      <c r="I26">
        <v>16.22222</v>
      </c>
      <c r="J26">
        <v>16.05714</v>
      </c>
      <c r="K26">
        <v>16.11815</v>
      </c>
      <c r="L26">
        <v>0</v>
      </c>
      <c r="M26">
        <v>1800</v>
      </c>
      <c r="N26">
        <v>6800</v>
      </c>
      <c r="O26">
        <v>8600</v>
      </c>
      <c r="P26">
        <v>0</v>
      </c>
      <c r="Q26">
        <v>7</v>
      </c>
      <c r="R26">
        <v>4</v>
      </c>
      <c r="S26">
        <v>5</v>
      </c>
      <c r="T26">
        <v>1808</v>
      </c>
      <c r="U26">
        <v>1978</v>
      </c>
      <c r="V26">
        <v>7</v>
      </c>
      <c r="W26">
        <v>518</v>
      </c>
      <c r="Y26" s="4">
        <f>( (B26-V26)*params!$B$13+V26*params!$B$12 )/B26</f>
        <v>75.688888888888883</v>
      </c>
      <c r="Z26" t="b">
        <f t="shared" si="0"/>
        <v>1</v>
      </c>
    </row>
    <row r="27" spans="1:26">
      <c r="A27">
        <v>22</v>
      </c>
      <c r="B27">
        <v>45</v>
      </c>
      <c r="C27">
        <v>75.688890000000001</v>
      </c>
      <c r="D27">
        <v>41</v>
      </c>
      <c r="E27">
        <v>164.73170999999999</v>
      </c>
      <c r="F27">
        <v>0</v>
      </c>
      <c r="G27">
        <v>10160</v>
      </c>
      <c r="H27">
        <v>1009.42522</v>
      </c>
      <c r="I27">
        <v>16.22222</v>
      </c>
      <c r="J27">
        <v>14.804880000000001</v>
      </c>
      <c r="K27">
        <v>15.28002</v>
      </c>
      <c r="L27">
        <v>1000</v>
      </c>
      <c r="M27">
        <v>1800</v>
      </c>
      <c r="N27">
        <v>6800</v>
      </c>
      <c r="O27">
        <v>9600</v>
      </c>
      <c r="P27">
        <v>4</v>
      </c>
      <c r="Q27">
        <v>15</v>
      </c>
      <c r="R27">
        <v>15</v>
      </c>
      <c r="S27">
        <v>2</v>
      </c>
      <c r="T27">
        <v>4935</v>
      </c>
      <c r="U27">
        <v>2792</v>
      </c>
      <c r="V27">
        <v>7</v>
      </c>
      <c r="W27">
        <v>518</v>
      </c>
      <c r="Y27" s="4">
        <f>( (B27-V27)*params!$B$13+V27*params!$B$12 )/B27</f>
        <v>75.688888888888883</v>
      </c>
      <c r="Z27" t="b">
        <f t="shared" si="0"/>
        <v>1</v>
      </c>
    </row>
    <row r="28" spans="1:26">
      <c r="A28">
        <v>23</v>
      </c>
      <c r="B28">
        <v>45</v>
      </c>
      <c r="C28">
        <v>75.688890000000001</v>
      </c>
      <c r="D28">
        <v>43</v>
      </c>
      <c r="E28">
        <v>165.72093000000001</v>
      </c>
      <c r="F28">
        <v>0</v>
      </c>
      <c r="G28">
        <v>10532</v>
      </c>
      <c r="H28">
        <v>1100.28844</v>
      </c>
      <c r="I28">
        <v>16.22222</v>
      </c>
      <c r="J28">
        <v>16.302330000000001</v>
      </c>
      <c r="K28">
        <v>16.276420000000002</v>
      </c>
      <c r="L28">
        <v>1500</v>
      </c>
      <c r="M28">
        <v>1800</v>
      </c>
      <c r="N28">
        <v>6800</v>
      </c>
      <c r="O28">
        <v>10100</v>
      </c>
      <c r="P28">
        <v>0</v>
      </c>
      <c r="Q28">
        <v>5</v>
      </c>
      <c r="R28">
        <v>19</v>
      </c>
      <c r="S28">
        <v>2</v>
      </c>
      <c r="T28">
        <v>3955</v>
      </c>
      <c r="U28">
        <v>1152</v>
      </c>
      <c r="V28">
        <v>7</v>
      </c>
      <c r="W28">
        <v>518</v>
      </c>
      <c r="Y28" s="4">
        <f>( (B28-V28)*params!$B$13+V28*params!$B$12 )/B28</f>
        <v>75.688888888888883</v>
      </c>
      <c r="Z28" t="b">
        <f t="shared" si="0"/>
        <v>1</v>
      </c>
    </row>
    <row r="29" spans="1:26">
      <c r="A29">
        <v>24</v>
      </c>
      <c r="B29">
        <v>45</v>
      </c>
      <c r="C29">
        <v>75.688890000000001</v>
      </c>
      <c r="D29">
        <v>34</v>
      </c>
      <c r="E29">
        <v>166.55882</v>
      </c>
      <c r="F29">
        <v>0</v>
      </c>
      <c r="G29">
        <v>9069</v>
      </c>
      <c r="H29">
        <v>2911.03098</v>
      </c>
      <c r="I29">
        <v>16.22222</v>
      </c>
      <c r="J29">
        <v>17.5</v>
      </c>
      <c r="K29">
        <v>17.020109999999999</v>
      </c>
      <c r="L29">
        <v>1800</v>
      </c>
      <c r="M29">
        <v>1800</v>
      </c>
      <c r="N29">
        <v>6800</v>
      </c>
      <c r="O29">
        <v>10400</v>
      </c>
      <c r="P29">
        <v>0</v>
      </c>
      <c r="Q29">
        <v>1</v>
      </c>
      <c r="R29">
        <v>6</v>
      </c>
      <c r="S29">
        <v>0</v>
      </c>
      <c r="T29">
        <v>1154</v>
      </c>
      <c r="U29">
        <v>164</v>
      </c>
      <c r="V29">
        <v>7</v>
      </c>
      <c r="W29">
        <v>518</v>
      </c>
      <c r="Y29" s="4">
        <f>( (B29-V29)*params!$B$13+V29*params!$B$12 )/B29</f>
        <v>75.688888888888883</v>
      </c>
      <c r="Z29" t="b">
        <f t="shared" si="0"/>
        <v>1</v>
      </c>
    </row>
    <row r="30" spans="1:26">
      <c r="A30">
        <v>25</v>
      </c>
      <c r="B30">
        <v>45</v>
      </c>
      <c r="C30">
        <v>75.688890000000001</v>
      </c>
      <c r="D30">
        <v>45</v>
      </c>
      <c r="E30">
        <v>165.06666999999999</v>
      </c>
      <c r="F30">
        <v>0</v>
      </c>
      <c r="G30">
        <v>10834</v>
      </c>
      <c r="H30">
        <v>2929.48954</v>
      </c>
      <c r="I30">
        <v>16.22222</v>
      </c>
      <c r="J30">
        <v>15.26667</v>
      </c>
      <c r="K30">
        <v>15.567069999999999</v>
      </c>
      <c r="L30">
        <v>1800</v>
      </c>
      <c r="M30">
        <v>1800</v>
      </c>
      <c r="N30">
        <v>6800</v>
      </c>
      <c r="O30">
        <v>10400</v>
      </c>
      <c r="P30">
        <v>4</v>
      </c>
      <c r="Q30">
        <v>8</v>
      </c>
      <c r="R30">
        <v>21</v>
      </c>
      <c r="S30">
        <v>5</v>
      </c>
      <c r="T30">
        <v>4777</v>
      </c>
      <c r="U30">
        <v>2142</v>
      </c>
      <c r="V30">
        <v>7</v>
      </c>
      <c r="W30">
        <v>518</v>
      </c>
      <c r="Y30" s="4">
        <f>( (B30-V30)*params!$B$13+V30*params!$B$12 )/B30</f>
        <v>75.688888888888883</v>
      </c>
      <c r="Z30" t="b">
        <f t="shared" si="0"/>
        <v>1</v>
      </c>
    </row>
    <row r="31" spans="1:26">
      <c r="A31">
        <v>26</v>
      </c>
      <c r="B31">
        <v>45</v>
      </c>
      <c r="C31">
        <v>75.688890000000001</v>
      </c>
      <c r="D31">
        <v>52</v>
      </c>
      <c r="E31">
        <v>165.23077000000001</v>
      </c>
      <c r="F31">
        <v>0</v>
      </c>
      <c r="G31">
        <v>11998</v>
      </c>
      <c r="H31">
        <v>1898.5282999999999</v>
      </c>
      <c r="I31">
        <v>16.22222</v>
      </c>
      <c r="J31">
        <v>15.692310000000001</v>
      </c>
      <c r="K31">
        <v>15.842739999999999</v>
      </c>
      <c r="L31">
        <v>1800</v>
      </c>
      <c r="M31">
        <v>1800</v>
      </c>
      <c r="N31">
        <v>6800</v>
      </c>
      <c r="O31">
        <v>10400</v>
      </c>
      <c r="P31">
        <v>0</v>
      </c>
      <c r="Q31">
        <v>14</v>
      </c>
      <c r="R31">
        <v>25</v>
      </c>
      <c r="S31">
        <v>0</v>
      </c>
      <c r="T31">
        <v>6421</v>
      </c>
      <c r="U31">
        <v>2296</v>
      </c>
      <c r="V31">
        <v>7</v>
      </c>
      <c r="W31">
        <v>518</v>
      </c>
      <c r="Y31" s="4">
        <f>( (B31-V31)*params!$B$13+V31*params!$B$12 )/B31</f>
        <v>75.688888888888883</v>
      </c>
      <c r="Z31" t="b">
        <f t="shared" si="0"/>
        <v>1</v>
      </c>
    </row>
    <row r="32" spans="1:26">
      <c r="A32">
        <v>27</v>
      </c>
      <c r="B32">
        <v>35</v>
      </c>
      <c r="C32">
        <v>75.599999999999994</v>
      </c>
      <c r="D32">
        <v>18</v>
      </c>
      <c r="E32">
        <v>161.88889</v>
      </c>
      <c r="F32">
        <v>0</v>
      </c>
      <c r="G32">
        <v>5560</v>
      </c>
      <c r="H32">
        <v>1072.3970200000001</v>
      </c>
      <c r="I32">
        <v>16</v>
      </c>
      <c r="J32">
        <v>11.44444</v>
      </c>
      <c r="K32">
        <v>13.61243</v>
      </c>
      <c r="L32">
        <v>1800</v>
      </c>
      <c r="M32">
        <v>1800</v>
      </c>
      <c r="N32">
        <v>1000</v>
      </c>
      <c r="O32">
        <v>4600</v>
      </c>
      <c r="P32">
        <v>4</v>
      </c>
      <c r="Q32">
        <v>11</v>
      </c>
      <c r="R32">
        <v>21</v>
      </c>
      <c r="S32">
        <v>1</v>
      </c>
      <c r="T32">
        <v>5269</v>
      </c>
      <c r="U32">
        <v>1970</v>
      </c>
      <c r="V32">
        <v>7</v>
      </c>
      <c r="W32">
        <v>518</v>
      </c>
      <c r="Y32" s="4">
        <f>( (B32-V32)*params!$B$13+V32*params!$B$12 )/B32</f>
        <v>75.599999999999994</v>
      </c>
      <c r="Z32" t="b">
        <f t="shared" si="0"/>
        <v>1</v>
      </c>
    </row>
    <row r="33" spans="1:26">
      <c r="A33">
        <v>28</v>
      </c>
      <c r="B33">
        <v>35</v>
      </c>
      <c r="C33">
        <v>75.599999999999994</v>
      </c>
      <c r="D33">
        <v>7</v>
      </c>
      <c r="E33">
        <v>160.71429000000001</v>
      </c>
      <c r="F33">
        <v>0</v>
      </c>
      <c r="G33">
        <v>3771</v>
      </c>
      <c r="H33">
        <v>1020.07903</v>
      </c>
      <c r="I33">
        <v>16</v>
      </c>
      <c r="J33">
        <v>11.142860000000001</v>
      </c>
      <c r="K33">
        <v>14.55097</v>
      </c>
      <c r="L33">
        <v>1800</v>
      </c>
      <c r="M33">
        <v>1800</v>
      </c>
      <c r="N33">
        <v>0</v>
      </c>
      <c r="O33">
        <v>3600</v>
      </c>
      <c r="P33">
        <v>0</v>
      </c>
      <c r="Q33">
        <v>2</v>
      </c>
      <c r="R33">
        <v>19</v>
      </c>
      <c r="S33">
        <v>0</v>
      </c>
      <c r="T33">
        <v>3463</v>
      </c>
      <c r="U33">
        <v>328</v>
      </c>
      <c r="V33">
        <v>7</v>
      </c>
      <c r="W33">
        <v>518</v>
      </c>
      <c r="Y33" s="4">
        <f>( (B33-V33)*params!$B$13+V33*params!$B$12 )/B33</f>
        <v>75.599999999999994</v>
      </c>
      <c r="Z33" t="b">
        <f t="shared" si="0"/>
        <v>1</v>
      </c>
    </row>
    <row r="34" spans="1:26">
      <c r="A34">
        <v>29</v>
      </c>
      <c r="B34">
        <v>40</v>
      </c>
      <c r="C34">
        <v>75.650000000000006</v>
      </c>
      <c r="D34">
        <v>33</v>
      </c>
      <c r="E34">
        <v>166.42424</v>
      </c>
      <c r="F34">
        <v>0</v>
      </c>
      <c r="G34">
        <v>8518</v>
      </c>
      <c r="H34">
        <v>1069.8957</v>
      </c>
      <c r="I34">
        <v>16.125</v>
      </c>
      <c r="J34">
        <v>17.06061</v>
      </c>
      <c r="K34">
        <v>16.72823</v>
      </c>
      <c r="L34">
        <v>1800</v>
      </c>
      <c r="M34">
        <v>1800</v>
      </c>
      <c r="N34">
        <v>4500</v>
      </c>
      <c r="O34">
        <v>8100</v>
      </c>
      <c r="P34">
        <v>0</v>
      </c>
      <c r="Q34">
        <v>4</v>
      </c>
      <c r="R34">
        <v>3</v>
      </c>
      <c r="S34">
        <v>1</v>
      </c>
      <c r="T34">
        <v>1151</v>
      </c>
      <c r="U34">
        <v>822</v>
      </c>
      <c r="V34">
        <v>7</v>
      </c>
      <c r="W34">
        <v>518</v>
      </c>
      <c r="Y34" s="4">
        <f>( (B34-V34)*params!$B$13+V34*params!$B$12 )/B34</f>
        <v>75.650000000000006</v>
      </c>
      <c r="Z34" t="b">
        <f t="shared" si="0"/>
        <v>1</v>
      </c>
    </row>
    <row r="35" spans="1:26">
      <c r="A35">
        <v>30</v>
      </c>
      <c r="B35">
        <v>42</v>
      </c>
      <c r="C35">
        <v>75.666669999999996</v>
      </c>
      <c r="D35">
        <v>39</v>
      </c>
      <c r="E35">
        <v>164.61537999999999</v>
      </c>
      <c r="F35">
        <v>0</v>
      </c>
      <c r="G35">
        <v>9598</v>
      </c>
      <c r="H35">
        <v>1133.37021</v>
      </c>
      <c r="I35">
        <v>16.16667</v>
      </c>
      <c r="J35">
        <v>14.743589999999999</v>
      </c>
      <c r="K35">
        <v>15.214790000000001</v>
      </c>
      <c r="L35">
        <v>1800</v>
      </c>
      <c r="M35">
        <v>1800</v>
      </c>
      <c r="N35">
        <v>5700</v>
      </c>
      <c r="O35">
        <v>9300</v>
      </c>
      <c r="P35">
        <v>0</v>
      </c>
      <c r="Q35">
        <v>13</v>
      </c>
      <c r="R35">
        <v>26</v>
      </c>
      <c r="S35">
        <v>2</v>
      </c>
      <c r="T35">
        <v>6422</v>
      </c>
      <c r="U35">
        <v>2464</v>
      </c>
      <c r="V35">
        <v>7</v>
      </c>
      <c r="W35">
        <v>518</v>
      </c>
      <c r="Y35" s="4">
        <f>( (B35-V35)*params!$B$13+V35*params!$B$12 )/B35</f>
        <v>75.666666666666671</v>
      </c>
      <c r="Z35" t="b">
        <f t="shared" si="0"/>
        <v>1</v>
      </c>
    </row>
    <row r="36" spans="1:26">
      <c r="A36">
        <v>31</v>
      </c>
      <c r="B36">
        <v>45</v>
      </c>
      <c r="C36">
        <v>75.688890000000001</v>
      </c>
      <c r="D36">
        <v>45</v>
      </c>
      <c r="E36">
        <v>165.15556000000001</v>
      </c>
      <c r="F36">
        <v>0</v>
      </c>
      <c r="G36">
        <v>10838</v>
      </c>
      <c r="H36">
        <v>1144.43381</v>
      </c>
      <c r="I36">
        <v>16.22222</v>
      </c>
      <c r="J36">
        <v>15.22222</v>
      </c>
      <c r="K36">
        <v>15.536490000000001</v>
      </c>
      <c r="L36">
        <v>1800</v>
      </c>
      <c r="M36">
        <v>1800</v>
      </c>
      <c r="N36">
        <v>6800</v>
      </c>
      <c r="O36">
        <v>10400</v>
      </c>
      <c r="P36">
        <v>0</v>
      </c>
      <c r="Q36">
        <v>13</v>
      </c>
      <c r="R36">
        <v>20</v>
      </c>
      <c r="S36">
        <v>4</v>
      </c>
      <c r="T36">
        <v>5432</v>
      </c>
      <c r="U36">
        <v>2796</v>
      </c>
      <c r="V36">
        <v>7</v>
      </c>
      <c r="W36">
        <v>518</v>
      </c>
      <c r="Y36" s="4">
        <f>( (B36-V36)*params!$B$13+V36*params!$B$12 )/B36</f>
        <v>75.688888888888883</v>
      </c>
      <c r="Z36" t="b">
        <f t="shared" si="0"/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8"/>
  <sheetViews>
    <sheetView workbookViewId="0">
      <selection activeCell="H27" sqref="H27"/>
    </sheetView>
  </sheetViews>
  <sheetFormatPr defaultRowHeight="14.4"/>
  <cols>
    <col min="1" max="1" width="31.77734375" bestFit="1" customWidth="1"/>
  </cols>
  <sheetData>
    <row r="1" spans="1:2">
      <c r="A1" t="s">
        <v>24</v>
      </c>
      <c r="B1" t="s">
        <v>25</v>
      </c>
    </row>
    <row r="2" spans="1:2">
      <c r="A2" t="s">
        <v>26</v>
      </c>
      <c r="B2">
        <v>2.7E-2</v>
      </c>
    </row>
    <row r="3" spans="1:2">
      <c r="A3" t="s">
        <v>27</v>
      </c>
      <c r="B3">
        <v>0.90700000000000003</v>
      </c>
    </row>
    <row r="4" spans="1:2">
      <c r="A4" t="s">
        <v>28</v>
      </c>
      <c r="B4">
        <v>0.90500000000000003</v>
      </c>
    </row>
    <row r="5" spans="1:2">
      <c r="A5" t="s">
        <v>29</v>
      </c>
      <c r="B5">
        <v>0.12</v>
      </c>
    </row>
    <row r="6" spans="1:2">
      <c r="A6" t="s">
        <v>30</v>
      </c>
      <c r="B6">
        <v>0.17</v>
      </c>
    </row>
    <row r="7" spans="1:2">
      <c r="A7" t="s">
        <v>31</v>
      </c>
      <c r="B7">
        <v>0.14000000000000001</v>
      </c>
    </row>
    <row r="8" spans="1:2">
      <c r="A8" t="s">
        <v>32</v>
      </c>
      <c r="B8">
        <v>0.13</v>
      </c>
    </row>
    <row r="9" spans="1:2">
      <c r="A9" t="s">
        <v>33</v>
      </c>
      <c r="B9">
        <v>0.16</v>
      </c>
    </row>
    <row r="10" spans="1:2">
      <c r="A10" t="s">
        <v>34</v>
      </c>
      <c r="B10">
        <v>0.13</v>
      </c>
    </row>
    <row r="11" spans="1:2">
      <c r="A11" t="s">
        <v>35</v>
      </c>
      <c r="B11">
        <v>0.18</v>
      </c>
    </row>
    <row r="12" spans="1:2">
      <c r="A12" t="s">
        <v>36</v>
      </c>
      <c r="B12">
        <v>74</v>
      </c>
    </row>
    <row r="13" spans="1:2">
      <c r="A13" t="s">
        <v>37</v>
      </c>
      <c r="B13">
        <v>76</v>
      </c>
    </row>
    <row r="14" spans="1:2">
      <c r="A14" t="s">
        <v>38</v>
      </c>
      <c r="B14">
        <v>71</v>
      </c>
    </row>
    <row r="15" spans="1:2">
      <c r="A15" t="s">
        <v>39</v>
      </c>
      <c r="B15">
        <v>163</v>
      </c>
    </row>
    <row r="16" spans="1:2">
      <c r="A16" t="s">
        <v>40</v>
      </c>
      <c r="B16">
        <v>164</v>
      </c>
    </row>
    <row r="17" spans="1:2">
      <c r="A17" t="s">
        <v>41</v>
      </c>
      <c r="B17">
        <v>165</v>
      </c>
    </row>
    <row r="18" spans="1:2">
      <c r="A18" t="s">
        <v>42</v>
      </c>
      <c r="B18">
        <v>166</v>
      </c>
    </row>
    <row r="19" spans="1:2">
      <c r="A19" t="s">
        <v>43</v>
      </c>
      <c r="B19">
        <v>167</v>
      </c>
    </row>
    <row r="20" spans="1:2">
      <c r="A20" t="s">
        <v>44</v>
      </c>
      <c r="B20">
        <v>44</v>
      </c>
    </row>
    <row r="21" spans="1:2">
      <c r="A21" t="s">
        <v>45</v>
      </c>
      <c r="B21">
        <v>46</v>
      </c>
    </row>
    <row r="22" spans="1:2">
      <c r="A22" t="s">
        <v>46</v>
      </c>
      <c r="B22">
        <v>1500</v>
      </c>
    </row>
    <row r="23" spans="1:2">
      <c r="A23" t="s">
        <v>47</v>
      </c>
      <c r="B23">
        <v>1</v>
      </c>
    </row>
    <row r="24" spans="1:2">
      <c r="A24" t="s">
        <v>48</v>
      </c>
      <c r="B24">
        <v>1</v>
      </c>
    </row>
    <row r="25" spans="1:2">
      <c r="A25" t="s">
        <v>49</v>
      </c>
      <c r="B25">
        <v>1800</v>
      </c>
    </row>
    <row r="26" spans="1:2">
      <c r="A26" t="s">
        <v>50</v>
      </c>
      <c r="B26">
        <v>1800</v>
      </c>
    </row>
    <row r="27" spans="1:2">
      <c r="A27" t="s">
        <v>51</v>
      </c>
      <c r="B27">
        <v>6800</v>
      </c>
    </row>
    <row r="28" spans="1:2">
      <c r="A28" t="s">
        <v>52</v>
      </c>
      <c r="B28">
        <v>20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32"/>
  <sheetViews>
    <sheetView topLeftCell="K1" workbookViewId="0">
      <selection activeCell="AD1" sqref="AD1"/>
    </sheetView>
  </sheetViews>
  <sheetFormatPr defaultRowHeight="14.4"/>
  <cols>
    <col min="18" max="18" width="7.5546875" customWidth="1"/>
    <col min="19" max="19" width="11.77734375" bestFit="1" customWidth="1"/>
    <col min="21" max="21" width="11.77734375" bestFit="1" customWidth="1"/>
  </cols>
  <sheetData>
    <row r="1" spans="1:32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s="1" t="s">
        <v>60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69</v>
      </c>
      <c r="O1" t="s">
        <v>62</v>
      </c>
      <c r="P1" t="s">
        <v>61</v>
      </c>
      <c r="Q1" t="s">
        <v>23</v>
      </c>
      <c r="W1" t="s">
        <v>64</v>
      </c>
      <c r="X1" t="s">
        <v>65</v>
      </c>
      <c r="AB1" t="s">
        <v>68</v>
      </c>
      <c r="AC1" t="s">
        <v>70</v>
      </c>
      <c r="AD1" t="s">
        <v>71</v>
      </c>
    </row>
    <row r="2" spans="1:32">
      <c r="B2">
        <v>0</v>
      </c>
      <c r="C2">
        <v>12</v>
      </c>
      <c r="D2">
        <v>12</v>
      </c>
      <c r="E2">
        <v>9</v>
      </c>
      <c r="F2">
        <v>4</v>
      </c>
      <c r="G2">
        <f>SUM(B2:F2)</f>
        <v>37</v>
      </c>
      <c r="I2">
        <v>163</v>
      </c>
      <c r="J2">
        <v>164</v>
      </c>
      <c r="K2">
        <v>165</v>
      </c>
      <c r="L2">
        <v>166</v>
      </c>
      <c r="M2">
        <v>167</v>
      </c>
      <c r="N2">
        <v>0</v>
      </c>
      <c r="O2">
        <f>SUMPRODUCT(B2:F2,I2:M2)</f>
        <v>6110</v>
      </c>
      <c r="P2" s="2">
        <f>O2/G2</f>
        <v>165.13513513513513</v>
      </c>
      <c r="Q2">
        <v>0</v>
      </c>
      <c r="R2" s="6">
        <v>6110</v>
      </c>
      <c r="S2" t="b">
        <f>R2=O2</f>
        <v>1</v>
      </c>
      <c r="T2">
        <v>37</v>
      </c>
      <c r="U2" t="b">
        <f>T2=G2</f>
        <v>1</v>
      </c>
      <c r="W2">
        <v>0</v>
      </c>
      <c r="X2">
        <v>0.15518999999999999</v>
      </c>
      <c r="Z2" t="s">
        <v>66</v>
      </c>
      <c r="AB2">
        <f>((Q2/$Z$3)*(1-W2))*N2</f>
        <v>0</v>
      </c>
      <c r="AC2">
        <f>((P2/$Z$5)*(1-X2))*G2</f>
        <v>5703.634364640885</v>
      </c>
      <c r="AD2">
        <f>SUM(AB2:AC2)</f>
        <v>5703.634364640885</v>
      </c>
    </row>
    <row r="3" spans="1:32">
      <c r="B3">
        <v>0</v>
      </c>
      <c r="C3">
        <v>5</v>
      </c>
      <c r="D3">
        <v>8</v>
      </c>
      <c r="E3">
        <v>1</v>
      </c>
      <c r="F3">
        <v>30</v>
      </c>
      <c r="G3">
        <f t="shared" ref="G3:G32" si="0">SUM(B3:F3)</f>
        <v>44</v>
      </c>
      <c r="I3">
        <v>163</v>
      </c>
      <c r="J3">
        <v>164</v>
      </c>
      <c r="K3">
        <v>165</v>
      </c>
      <c r="L3">
        <v>166</v>
      </c>
      <c r="M3">
        <v>167</v>
      </c>
      <c r="N3">
        <v>24</v>
      </c>
      <c r="O3">
        <f t="shared" ref="O3:O32" si="1">SUMPRODUCT(B3:F3,I3:M3)</f>
        <v>7316</v>
      </c>
      <c r="P3" s="2">
        <f t="shared" ref="P3:P32" si="2">O3/G3</f>
        <v>166.27272727272728</v>
      </c>
      <c r="Q3">
        <v>76</v>
      </c>
      <c r="R3" s="6">
        <v>7316</v>
      </c>
      <c r="S3" t="b">
        <f t="shared" ref="S3:S32" si="3">R3=O3</f>
        <v>1</v>
      </c>
      <c r="T3">
        <v>44</v>
      </c>
      <c r="U3" t="b">
        <f t="shared" ref="U3:U32" si="4">T3=G3</f>
        <v>1</v>
      </c>
      <c r="W3">
        <v>0.17</v>
      </c>
      <c r="X3">
        <v>0.16955000000000001</v>
      </c>
      <c r="Z3">
        <v>0.90700000000000003</v>
      </c>
      <c r="AB3">
        <f t="shared" ref="AB3:AB32" si="5">((Q3/$Z$3)*(1-W3))*N3</f>
        <v>1669.1510474090408</v>
      </c>
      <c r="AC3">
        <f t="shared" ref="AC3:AC32" si="6">((P3/$Z$5)*(1-X3))*G3</f>
        <v>6713.339447513813</v>
      </c>
      <c r="AD3">
        <f t="shared" ref="AD3:AD32" si="7">SUM(AB3:AC3)</f>
        <v>8382.490494922853</v>
      </c>
    </row>
    <row r="4" spans="1:32">
      <c r="B4">
        <v>0</v>
      </c>
      <c r="C4">
        <v>2</v>
      </c>
      <c r="D4">
        <v>18</v>
      </c>
      <c r="E4">
        <v>0</v>
      </c>
      <c r="F4">
        <v>39</v>
      </c>
      <c r="G4">
        <f t="shared" si="0"/>
        <v>59</v>
      </c>
      <c r="I4">
        <v>163</v>
      </c>
      <c r="J4">
        <v>164</v>
      </c>
      <c r="K4">
        <v>165</v>
      </c>
      <c r="L4">
        <v>166</v>
      </c>
      <c r="M4">
        <v>167</v>
      </c>
      <c r="N4">
        <v>38</v>
      </c>
      <c r="O4">
        <f t="shared" si="1"/>
        <v>9811</v>
      </c>
      <c r="P4" s="2">
        <f t="shared" si="2"/>
        <v>166.28813559322035</v>
      </c>
      <c r="Q4">
        <v>76</v>
      </c>
      <c r="R4" s="6">
        <v>9811</v>
      </c>
      <c r="S4" t="b">
        <f t="shared" si="3"/>
        <v>1</v>
      </c>
      <c r="T4">
        <v>59</v>
      </c>
      <c r="U4" t="b">
        <f t="shared" si="4"/>
        <v>1</v>
      </c>
      <c r="W4">
        <v>0.17</v>
      </c>
      <c r="X4">
        <v>0.17219999999999999</v>
      </c>
      <c r="Z4" t="s">
        <v>67</v>
      </c>
      <c r="AB4">
        <f t="shared" si="5"/>
        <v>2642.8224917309813</v>
      </c>
      <c r="AC4">
        <f t="shared" si="6"/>
        <v>8974.0837569060768</v>
      </c>
      <c r="AD4">
        <f t="shared" si="7"/>
        <v>11616.906248637059</v>
      </c>
      <c r="AF4">
        <v>0</v>
      </c>
    </row>
    <row r="5" spans="1:32">
      <c r="B5">
        <v>0</v>
      </c>
      <c r="C5">
        <v>0</v>
      </c>
      <c r="D5">
        <v>29</v>
      </c>
      <c r="E5">
        <v>2</v>
      </c>
      <c r="F5">
        <v>51</v>
      </c>
      <c r="G5">
        <f t="shared" si="0"/>
        <v>82</v>
      </c>
      <c r="I5">
        <v>163</v>
      </c>
      <c r="J5">
        <v>164</v>
      </c>
      <c r="K5">
        <v>165</v>
      </c>
      <c r="L5">
        <v>166</v>
      </c>
      <c r="M5">
        <v>167</v>
      </c>
      <c r="N5">
        <v>38</v>
      </c>
      <c r="O5">
        <f t="shared" si="1"/>
        <v>13634</v>
      </c>
      <c r="P5" s="2">
        <f t="shared" si="2"/>
        <v>166.26829268292684</v>
      </c>
      <c r="Q5">
        <v>76</v>
      </c>
      <c r="R5" s="6">
        <v>13634</v>
      </c>
      <c r="S5" t="b">
        <f t="shared" si="3"/>
        <v>1</v>
      </c>
      <c r="T5">
        <v>82</v>
      </c>
      <c r="U5" t="b">
        <f t="shared" si="4"/>
        <v>1</v>
      </c>
      <c r="W5">
        <v>0.17</v>
      </c>
      <c r="X5">
        <v>0.17171</v>
      </c>
      <c r="Z5">
        <v>0.90500000000000003</v>
      </c>
      <c r="AB5">
        <f t="shared" si="5"/>
        <v>2642.8224917309813</v>
      </c>
      <c r="AC5">
        <f t="shared" si="6"/>
        <v>12478.349016574586</v>
      </c>
      <c r="AD5">
        <f t="shared" si="7"/>
        <v>15121.171508305568</v>
      </c>
    </row>
    <row r="6" spans="1:32">
      <c r="B6">
        <v>0</v>
      </c>
      <c r="C6">
        <v>5</v>
      </c>
      <c r="D6">
        <v>9</v>
      </c>
      <c r="E6">
        <v>2</v>
      </c>
      <c r="F6">
        <v>35</v>
      </c>
      <c r="G6">
        <f t="shared" si="0"/>
        <v>51</v>
      </c>
      <c r="I6">
        <v>163</v>
      </c>
      <c r="J6">
        <v>164</v>
      </c>
      <c r="K6">
        <v>165</v>
      </c>
      <c r="L6">
        <v>166</v>
      </c>
      <c r="M6">
        <v>167</v>
      </c>
      <c r="N6">
        <v>38</v>
      </c>
      <c r="O6">
        <f t="shared" si="1"/>
        <v>8482</v>
      </c>
      <c r="P6" s="2">
        <f t="shared" si="2"/>
        <v>166.31372549019608</v>
      </c>
      <c r="Q6">
        <v>76</v>
      </c>
      <c r="R6" s="6">
        <v>8482</v>
      </c>
      <c r="S6" t="b">
        <f t="shared" si="3"/>
        <v>1</v>
      </c>
      <c r="T6">
        <v>51</v>
      </c>
      <c r="U6" t="b">
        <f t="shared" si="4"/>
        <v>1</v>
      </c>
      <c r="W6">
        <v>0.17</v>
      </c>
      <c r="X6">
        <v>0.16961000000000001</v>
      </c>
      <c r="AB6">
        <f t="shared" si="5"/>
        <v>2642.8224917309813</v>
      </c>
      <c r="AC6">
        <f t="shared" si="6"/>
        <v>7782.7270497237569</v>
      </c>
      <c r="AD6">
        <f t="shared" si="7"/>
        <v>10425.549541454739</v>
      </c>
    </row>
    <row r="7" spans="1:32">
      <c r="B7">
        <v>0</v>
      </c>
      <c r="C7">
        <v>16</v>
      </c>
      <c r="D7">
        <v>22</v>
      </c>
      <c r="E7">
        <v>8</v>
      </c>
      <c r="F7">
        <v>21</v>
      </c>
      <c r="G7">
        <f t="shared" si="0"/>
        <v>67</v>
      </c>
      <c r="I7">
        <v>163</v>
      </c>
      <c r="J7">
        <v>164</v>
      </c>
      <c r="K7">
        <v>165</v>
      </c>
      <c r="L7">
        <v>166</v>
      </c>
      <c r="M7">
        <v>167</v>
      </c>
      <c r="N7">
        <v>38</v>
      </c>
      <c r="O7">
        <f t="shared" si="1"/>
        <v>11089</v>
      </c>
      <c r="P7" s="2">
        <f t="shared" si="2"/>
        <v>165.50746268656715</v>
      </c>
      <c r="Q7">
        <v>76</v>
      </c>
      <c r="R7" s="6">
        <v>11089</v>
      </c>
      <c r="S7" t="b">
        <f t="shared" si="3"/>
        <v>1</v>
      </c>
      <c r="T7">
        <v>67</v>
      </c>
      <c r="U7" t="b">
        <f t="shared" si="4"/>
        <v>1</v>
      </c>
      <c r="W7">
        <v>0.17</v>
      </c>
      <c r="X7">
        <v>0.15812999999999999</v>
      </c>
      <c r="AB7">
        <f t="shared" si="5"/>
        <v>2642.8224917309813</v>
      </c>
      <c r="AC7">
        <f t="shared" si="6"/>
        <v>10315.465668508286</v>
      </c>
      <c r="AD7">
        <f t="shared" si="7"/>
        <v>12958.288160239268</v>
      </c>
    </row>
    <row r="8" spans="1:32">
      <c r="B8">
        <v>0</v>
      </c>
      <c r="C8">
        <v>4</v>
      </c>
      <c r="D8">
        <v>13</v>
      </c>
      <c r="E8">
        <v>1</v>
      </c>
      <c r="F8">
        <v>37</v>
      </c>
      <c r="G8">
        <f t="shared" si="0"/>
        <v>55</v>
      </c>
      <c r="I8">
        <v>163</v>
      </c>
      <c r="J8">
        <v>164</v>
      </c>
      <c r="K8">
        <v>165</v>
      </c>
      <c r="L8">
        <v>166</v>
      </c>
      <c r="M8">
        <v>167</v>
      </c>
      <c r="N8">
        <v>38</v>
      </c>
      <c r="O8">
        <f t="shared" si="1"/>
        <v>9146</v>
      </c>
      <c r="P8" s="2">
        <f t="shared" si="2"/>
        <v>166.29090909090908</v>
      </c>
      <c r="Q8">
        <v>76</v>
      </c>
      <c r="R8" s="6">
        <v>9146</v>
      </c>
      <c r="S8" t="b">
        <f t="shared" si="3"/>
        <v>1</v>
      </c>
      <c r="T8">
        <v>55</v>
      </c>
      <c r="U8" t="b">
        <f t="shared" si="4"/>
        <v>1</v>
      </c>
      <c r="W8">
        <v>0.17</v>
      </c>
      <c r="X8">
        <v>0.17105000000000001</v>
      </c>
      <c r="AB8">
        <f t="shared" si="5"/>
        <v>2642.8224917309813</v>
      </c>
      <c r="AC8">
        <f t="shared" si="6"/>
        <v>8377.432817679557</v>
      </c>
      <c r="AD8">
        <f t="shared" si="7"/>
        <v>11020.255309410539</v>
      </c>
    </row>
    <row r="9" spans="1:32">
      <c r="B9">
        <v>0</v>
      </c>
      <c r="C9">
        <v>13</v>
      </c>
      <c r="D9">
        <v>17</v>
      </c>
      <c r="E9">
        <v>2</v>
      </c>
      <c r="F9">
        <v>28</v>
      </c>
      <c r="G9">
        <f t="shared" si="0"/>
        <v>60</v>
      </c>
      <c r="I9">
        <v>163</v>
      </c>
      <c r="J9">
        <v>164</v>
      </c>
      <c r="K9">
        <v>165</v>
      </c>
      <c r="L9">
        <v>166</v>
      </c>
      <c r="M9">
        <v>167</v>
      </c>
      <c r="N9">
        <v>41</v>
      </c>
      <c r="O9">
        <f t="shared" si="1"/>
        <v>9945</v>
      </c>
      <c r="P9" s="2">
        <f t="shared" si="2"/>
        <v>165.75</v>
      </c>
      <c r="Q9">
        <v>76</v>
      </c>
      <c r="R9" s="6">
        <v>9945</v>
      </c>
      <c r="S9" t="b">
        <f t="shared" si="3"/>
        <v>1</v>
      </c>
      <c r="T9">
        <v>60</v>
      </c>
      <c r="U9" t="b">
        <f t="shared" si="4"/>
        <v>1</v>
      </c>
      <c r="W9">
        <v>0.17</v>
      </c>
      <c r="X9">
        <v>0.16183</v>
      </c>
      <c r="AB9">
        <f t="shared" si="5"/>
        <v>2851.4663726571112</v>
      </c>
      <c r="AC9">
        <f t="shared" si="6"/>
        <v>9210.6084530386743</v>
      </c>
      <c r="AD9">
        <f t="shared" si="7"/>
        <v>12062.074825695785</v>
      </c>
    </row>
    <row r="10" spans="1:32">
      <c r="B10">
        <v>0</v>
      </c>
      <c r="C10">
        <v>5</v>
      </c>
      <c r="D10">
        <v>13</v>
      </c>
      <c r="E10">
        <v>6</v>
      </c>
      <c r="F10">
        <v>28</v>
      </c>
      <c r="G10">
        <f t="shared" si="0"/>
        <v>52</v>
      </c>
      <c r="I10">
        <v>163</v>
      </c>
      <c r="J10">
        <v>164</v>
      </c>
      <c r="K10">
        <v>165</v>
      </c>
      <c r="L10">
        <v>166</v>
      </c>
      <c r="M10">
        <v>167</v>
      </c>
      <c r="N10">
        <v>41</v>
      </c>
      <c r="O10">
        <f t="shared" si="1"/>
        <v>8637</v>
      </c>
      <c r="P10" s="2">
        <f t="shared" si="2"/>
        <v>166.09615384615384</v>
      </c>
      <c r="Q10">
        <v>76</v>
      </c>
      <c r="R10" s="6">
        <v>8637</v>
      </c>
      <c r="S10" t="b">
        <f t="shared" si="3"/>
        <v>1</v>
      </c>
      <c r="T10">
        <v>52</v>
      </c>
      <c r="U10" t="b">
        <f t="shared" si="4"/>
        <v>1</v>
      </c>
      <c r="W10">
        <v>0.17</v>
      </c>
      <c r="X10">
        <v>0.16442000000000001</v>
      </c>
      <c r="AB10">
        <f t="shared" si="5"/>
        <v>2851.4663726571112</v>
      </c>
      <c r="AC10">
        <f t="shared" si="6"/>
        <v>7974.4800662983416</v>
      </c>
      <c r="AD10">
        <f t="shared" si="7"/>
        <v>10825.946438955452</v>
      </c>
    </row>
    <row r="11" spans="1:32">
      <c r="B11">
        <v>0</v>
      </c>
      <c r="C11">
        <v>2</v>
      </c>
      <c r="D11">
        <v>29</v>
      </c>
      <c r="E11">
        <v>4</v>
      </c>
      <c r="F11">
        <v>42</v>
      </c>
      <c r="G11">
        <f t="shared" si="0"/>
        <v>77</v>
      </c>
      <c r="I11">
        <v>163</v>
      </c>
      <c r="J11">
        <v>164</v>
      </c>
      <c r="K11">
        <v>165</v>
      </c>
      <c r="L11">
        <v>166</v>
      </c>
      <c r="M11">
        <v>167</v>
      </c>
      <c r="N11">
        <v>42</v>
      </c>
      <c r="O11">
        <f t="shared" si="1"/>
        <v>12791</v>
      </c>
      <c r="P11" s="2">
        <f t="shared" si="2"/>
        <v>166.11688311688312</v>
      </c>
      <c r="Q11">
        <v>76</v>
      </c>
      <c r="R11" s="6">
        <v>12791</v>
      </c>
      <c r="S11" t="b">
        <f t="shared" si="3"/>
        <v>1</v>
      </c>
      <c r="T11">
        <v>77</v>
      </c>
      <c r="U11" t="b">
        <f t="shared" si="4"/>
        <v>1</v>
      </c>
      <c r="W11">
        <v>0.17</v>
      </c>
      <c r="X11">
        <v>0.16857</v>
      </c>
      <c r="AB11">
        <f t="shared" si="5"/>
        <v>2921.0143329658213</v>
      </c>
      <c r="AC11">
        <f t="shared" si="6"/>
        <v>11751.183569060771</v>
      </c>
      <c r="AD11">
        <f t="shared" si="7"/>
        <v>14672.197902026594</v>
      </c>
    </row>
    <row r="12" spans="1:32">
      <c r="B12">
        <v>0</v>
      </c>
      <c r="C12">
        <v>16</v>
      </c>
      <c r="D12">
        <v>28</v>
      </c>
      <c r="E12">
        <v>8</v>
      </c>
      <c r="F12">
        <v>26</v>
      </c>
      <c r="G12">
        <f t="shared" si="0"/>
        <v>78</v>
      </c>
      <c r="I12">
        <v>163</v>
      </c>
      <c r="J12">
        <v>164</v>
      </c>
      <c r="K12">
        <v>165</v>
      </c>
      <c r="L12">
        <v>166</v>
      </c>
      <c r="M12">
        <v>167</v>
      </c>
      <c r="N12">
        <v>42</v>
      </c>
      <c r="O12">
        <f t="shared" si="1"/>
        <v>12914</v>
      </c>
      <c r="P12" s="2">
        <f t="shared" si="2"/>
        <v>165.56410256410257</v>
      </c>
      <c r="Q12">
        <v>76</v>
      </c>
      <c r="R12" s="6">
        <v>12914</v>
      </c>
      <c r="S12" t="b">
        <f t="shared" si="3"/>
        <v>1</v>
      </c>
      <c r="T12">
        <v>78</v>
      </c>
      <c r="U12" t="b">
        <f t="shared" si="4"/>
        <v>1</v>
      </c>
      <c r="W12">
        <v>0.17</v>
      </c>
      <c r="X12">
        <v>0.15744</v>
      </c>
      <c r="AB12">
        <f t="shared" si="5"/>
        <v>2921.0143329658213</v>
      </c>
      <c r="AC12">
        <f t="shared" si="6"/>
        <v>12023.005348066297</v>
      </c>
      <c r="AD12">
        <f t="shared" si="7"/>
        <v>14944.019681032118</v>
      </c>
    </row>
    <row r="13" spans="1:32">
      <c r="B13">
        <v>0</v>
      </c>
      <c r="C13">
        <v>4</v>
      </c>
      <c r="D13">
        <v>24</v>
      </c>
      <c r="E13">
        <v>7</v>
      </c>
      <c r="F13">
        <v>35</v>
      </c>
      <c r="G13">
        <f t="shared" si="0"/>
        <v>70</v>
      </c>
      <c r="I13">
        <v>163</v>
      </c>
      <c r="J13">
        <v>164</v>
      </c>
      <c r="K13">
        <v>165</v>
      </c>
      <c r="L13">
        <v>166</v>
      </c>
      <c r="M13">
        <v>167</v>
      </c>
      <c r="N13">
        <v>41</v>
      </c>
      <c r="O13">
        <f t="shared" si="1"/>
        <v>11623</v>
      </c>
      <c r="P13" s="2">
        <f t="shared" si="2"/>
        <v>166.04285714285714</v>
      </c>
      <c r="Q13">
        <v>76</v>
      </c>
      <c r="R13" s="6">
        <v>11623</v>
      </c>
      <c r="S13" t="b">
        <f t="shared" si="3"/>
        <v>1</v>
      </c>
      <c r="T13">
        <v>70</v>
      </c>
      <c r="U13" t="b">
        <f t="shared" si="4"/>
        <v>1</v>
      </c>
      <c r="W13">
        <v>0.17</v>
      </c>
      <c r="X13">
        <v>0.16528999999999999</v>
      </c>
      <c r="AB13">
        <f t="shared" si="5"/>
        <v>2851.4663726571112</v>
      </c>
      <c r="AC13">
        <f t="shared" si="6"/>
        <v>10720.258928176794</v>
      </c>
      <c r="AD13">
        <f t="shared" si="7"/>
        <v>13571.725300833905</v>
      </c>
    </row>
    <row r="14" spans="1:32">
      <c r="B14">
        <v>0</v>
      </c>
      <c r="C14">
        <v>8</v>
      </c>
      <c r="D14">
        <v>1</v>
      </c>
      <c r="E14">
        <v>7</v>
      </c>
      <c r="F14">
        <v>-1</v>
      </c>
      <c r="G14">
        <f t="shared" si="0"/>
        <v>15</v>
      </c>
      <c r="I14">
        <v>163</v>
      </c>
      <c r="J14">
        <v>164</v>
      </c>
      <c r="K14">
        <v>165</v>
      </c>
      <c r="L14">
        <v>166</v>
      </c>
      <c r="M14">
        <v>167</v>
      </c>
      <c r="N14">
        <v>34</v>
      </c>
      <c r="O14">
        <f t="shared" si="1"/>
        <v>2472</v>
      </c>
      <c r="P14" s="2">
        <f t="shared" si="2"/>
        <v>164.8</v>
      </c>
      <c r="Q14">
        <v>75.588239999999999</v>
      </c>
      <c r="R14" s="6">
        <v>2472</v>
      </c>
      <c r="S14" t="b">
        <f t="shared" si="3"/>
        <v>1</v>
      </c>
      <c r="T14">
        <v>15</v>
      </c>
      <c r="U14" t="b">
        <f t="shared" si="4"/>
        <v>1</v>
      </c>
      <c r="W14">
        <v>0.15970999999999999</v>
      </c>
      <c r="X14">
        <v>0.125</v>
      </c>
      <c r="AB14">
        <f t="shared" si="5"/>
        <v>2380.97622320441</v>
      </c>
      <c r="AC14">
        <f t="shared" si="6"/>
        <v>2390.0552486187844</v>
      </c>
      <c r="AD14">
        <f t="shared" si="7"/>
        <v>4771.0314718231948</v>
      </c>
    </row>
    <row r="15" spans="1:32">
      <c r="B15">
        <v>4</v>
      </c>
      <c r="C15">
        <v>1</v>
      </c>
      <c r="D15">
        <v>29</v>
      </c>
      <c r="E15">
        <v>0</v>
      </c>
      <c r="F15">
        <v>26</v>
      </c>
      <c r="G15">
        <f t="shared" si="0"/>
        <v>60</v>
      </c>
      <c r="I15">
        <v>163</v>
      </c>
      <c r="J15">
        <v>164</v>
      </c>
      <c r="K15">
        <v>165</v>
      </c>
      <c r="L15">
        <v>166</v>
      </c>
      <c r="M15">
        <v>167</v>
      </c>
      <c r="N15">
        <v>44</v>
      </c>
      <c r="O15">
        <f t="shared" si="1"/>
        <v>9943</v>
      </c>
      <c r="P15" s="2">
        <f t="shared" si="2"/>
        <v>165.71666666666667</v>
      </c>
      <c r="Q15">
        <v>75.681820000000002</v>
      </c>
      <c r="R15" s="6">
        <v>9943</v>
      </c>
      <c r="S15" t="b">
        <f t="shared" si="3"/>
        <v>1</v>
      </c>
      <c r="T15">
        <v>60</v>
      </c>
      <c r="U15" t="b">
        <f t="shared" si="4"/>
        <v>1</v>
      </c>
      <c r="W15">
        <v>0.16205</v>
      </c>
      <c r="X15">
        <v>0.16974</v>
      </c>
      <c r="AB15">
        <f t="shared" si="5"/>
        <v>3076.4868434796026</v>
      </c>
      <c r="AC15">
        <f t="shared" si="6"/>
        <v>9121.8510276243105</v>
      </c>
      <c r="AD15">
        <f t="shared" si="7"/>
        <v>12198.337871103913</v>
      </c>
    </row>
    <row r="16" spans="1:32">
      <c r="B16">
        <v>0</v>
      </c>
      <c r="C16">
        <v>9</v>
      </c>
      <c r="D16">
        <v>7</v>
      </c>
      <c r="E16">
        <v>2</v>
      </c>
      <c r="F16">
        <v>25</v>
      </c>
      <c r="G16">
        <f t="shared" si="0"/>
        <v>43</v>
      </c>
      <c r="I16">
        <v>163</v>
      </c>
      <c r="J16">
        <v>164</v>
      </c>
      <c r="K16">
        <v>165</v>
      </c>
      <c r="L16">
        <v>166</v>
      </c>
      <c r="M16">
        <v>167</v>
      </c>
      <c r="N16">
        <v>45</v>
      </c>
      <c r="O16">
        <f t="shared" si="1"/>
        <v>7138</v>
      </c>
      <c r="P16" s="2">
        <f t="shared" si="2"/>
        <v>166</v>
      </c>
      <c r="Q16">
        <v>75.688890000000001</v>
      </c>
      <c r="R16" s="6">
        <v>7138</v>
      </c>
      <c r="S16" t="b">
        <f t="shared" si="3"/>
        <v>1</v>
      </c>
      <c r="T16">
        <v>43</v>
      </c>
      <c r="U16" t="b">
        <f t="shared" si="4"/>
        <v>1</v>
      </c>
      <c r="W16">
        <v>0.16222</v>
      </c>
      <c r="X16">
        <v>0.16395000000000001</v>
      </c>
      <c r="AB16">
        <f t="shared" si="5"/>
        <v>3146.0625379151043</v>
      </c>
      <c r="AC16">
        <f t="shared" si="6"/>
        <v>6594.1711602209944</v>
      </c>
      <c r="AD16">
        <f t="shared" si="7"/>
        <v>9740.2336981360986</v>
      </c>
    </row>
    <row r="17" spans="2:30">
      <c r="B17">
        <v>0</v>
      </c>
      <c r="C17">
        <v>10</v>
      </c>
      <c r="D17">
        <v>18</v>
      </c>
      <c r="E17">
        <v>0</v>
      </c>
      <c r="F17">
        <v>33</v>
      </c>
      <c r="G17">
        <f t="shared" si="0"/>
        <v>61</v>
      </c>
      <c r="I17">
        <v>163</v>
      </c>
      <c r="J17">
        <v>164</v>
      </c>
      <c r="K17">
        <v>165</v>
      </c>
      <c r="L17">
        <v>166</v>
      </c>
      <c r="M17">
        <v>167</v>
      </c>
      <c r="N17">
        <v>45</v>
      </c>
      <c r="O17">
        <f t="shared" si="1"/>
        <v>10121</v>
      </c>
      <c r="P17" s="2">
        <f t="shared" si="2"/>
        <v>165.91803278688525</v>
      </c>
      <c r="Q17">
        <v>75.688890000000001</v>
      </c>
      <c r="R17" s="6">
        <v>10121</v>
      </c>
      <c r="S17" t="b">
        <f t="shared" si="3"/>
        <v>1</v>
      </c>
      <c r="T17">
        <v>61</v>
      </c>
      <c r="U17" t="b">
        <f t="shared" si="4"/>
        <v>1</v>
      </c>
      <c r="W17">
        <v>0.16222</v>
      </c>
      <c r="X17">
        <v>0.16589999999999999</v>
      </c>
      <c r="AB17">
        <f t="shared" si="5"/>
        <v>3146.0625379151043</v>
      </c>
      <c r="AC17">
        <f t="shared" si="6"/>
        <v>9328.0951381215473</v>
      </c>
      <c r="AD17">
        <f t="shared" si="7"/>
        <v>12474.157676036652</v>
      </c>
    </row>
    <row r="18" spans="2:30">
      <c r="B18">
        <v>0</v>
      </c>
      <c r="C18">
        <v>16</v>
      </c>
      <c r="D18">
        <v>17</v>
      </c>
      <c r="E18">
        <v>5</v>
      </c>
      <c r="F18">
        <v>23</v>
      </c>
      <c r="G18">
        <f t="shared" si="0"/>
        <v>61</v>
      </c>
      <c r="I18">
        <v>163</v>
      </c>
      <c r="J18">
        <v>164</v>
      </c>
      <c r="K18">
        <v>165</v>
      </c>
      <c r="L18">
        <v>166</v>
      </c>
      <c r="M18">
        <v>167</v>
      </c>
      <c r="N18">
        <v>45</v>
      </c>
      <c r="O18">
        <f t="shared" si="1"/>
        <v>10100</v>
      </c>
      <c r="P18" s="2">
        <f t="shared" si="2"/>
        <v>165.57377049180329</v>
      </c>
      <c r="Q18">
        <v>75.688890000000001</v>
      </c>
      <c r="R18" s="6">
        <v>10100</v>
      </c>
      <c r="S18" t="b">
        <f t="shared" si="3"/>
        <v>1</v>
      </c>
      <c r="T18">
        <v>61</v>
      </c>
      <c r="U18" t="b">
        <f t="shared" si="4"/>
        <v>1</v>
      </c>
      <c r="W18">
        <v>0.16222</v>
      </c>
      <c r="X18">
        <v>0.15720999999999999</v>
      </c>
      <c r="AB18">
        <f t="shared" si="5"/>
        <v>3146.0625379151043</v>
      </c>
      <c r="AC18">
        <f t="shared" si="6"/>
        <v>9405.7226519337037</v>
      </c>
      <c r="AD18">
        <f t="shared" si="7"/>
        <v>12551.785189848808</v>
      </c>
    </row>
    <row r="19" spans="2:30">
      <c r="B19">
        <v>0</v>
      </c>
      <c r="C19">
        <v>14</v>
      </c>
      <c r="D19">
        <v>26</v>
      </c>
      <c r="E19">
        <v>0</v>
      </c>
      <c r="F19">
        <v>33</v>
      </c>
      <c r="G19">
        <f t="shared" si="0"/>
        <v>73</v>
      </c>
      <c r="I19">
        <v>163</v>
      </c>
      <c r="J19">
        <v>164</v>
      </c>
      <c r="K19">
        <v>165</v>
      </c>
      <c r="L19">
        <v>166</v>
      </c>
      <c r="M19">
        <v>167</v>
      </c>
      <c r="N19">
        <v>45</v>
      </c>
      <c r="O19">
        <f t="shared" si="1"/>
        <v>12097</v>
      </c>
      <c r="P19" s="2">
        <f t="shared" si="2"/>
        <v>165.7123287671233</v>
      </c>
      <c r="Q19">
        <v>75.688890000000001</v>
      </c>
      <c r="R19" s="6">
        <v>12097</v>
      </c>
      <c r="S19" t="b">
        <f t="shared" si="3"/>
        <v>1</v>
      </c>
      <c r="T19">
        <v>73</v>
      </c>
      <c r="U19" t="b">
        <f t="shared" si="4"/>
        <v>1</v>
      </c>
      <c r="W19">
        <v>0.16222</v>
      </c>
      <c r="X19">
        <v>0.16350999999999999</v>
      </c>
      <c r="AB19">
        <f t="shared" si="5"/>
        <v>3146.0625379151043</v>
      </c>
      <c r="AC19">
        <f t="shared" si="6"/>
        <v>11181.237049723757</v>
      </c>
      <c r="AD19">
        <f t="shared" si="7"/>
        <v>14327.299587638861</v>
      </c>
    </row>
    <row r="20" spans="2:30">
      <c r="B20">
        <v>0</v>
      </c>
      <c r="C20">
        <v>6</v>
      </c>
      <c r="D20">
        <v>21</v>
      </c>
      <c r="E20">
        <v>2</v>
      </c>
      <c r="F20">
        <v>36</v>
      </c>
      <c r="G20">
        <f t="shared" si="0"/>
        <v>65</v>
      </c>
      <c r="I20">
        <v>163</v>
      </c>
      <c r="J20">
        <v>164</v>
      </c>
      <c r="K20">
        <v>165</v>
      </c>
      <c r="L20">
        <v>166</v>
      </c>
      <c r="M20">
        <v>167</v>
      </c>
      <c r="N20">
        <v>45</v>
      </c>
      <c r="O20">
        <f t="shared" si="1"/>
        <v>10793</v>
      </c>
      <c r="P20" s="2">
        <f t="shared" si="2"/>
        <v>166.04615384615386</v>
      </c>
      <c r="Q20">
        <v>75.688890000000001</v>
      </c>
      <c r="R20" s="6">
        <v>10793</v>
      </c>
      <c r="S20" t="b">
        <f t="shared" si="3"/>
        <v>1</v>
      </c>
      <c r="T20">
        <v>65</v>
      </c>
      <c r="U20" t="b">
        <f t="shared" si="4"/>
        <v>1</v>
      </c>
      <c r="W20">
        <v>0.16222</v>
      </c>
      <c r="X20">
        <v>0.16738</v>
      </c>
      <c r="AB20">
        <f t="shared" si="5"/>
        <v>3146.0625379151043</v>
      </c>
      <c r="AC20">
        <f t="shared" si="6"/>
        <v>9929.7985193370168</v>
      </c>
      <c r="AD20">
        <f t="shared" si="7"/>
        <v>13075.861057252121</v>
      </c>
    </row>
    <row r="21" spans="2:30">
      <c r="B21">
        <v>0</v>
      </c>
      <c r="C21">
        <v>5</v>
      </c>
      <c r="D21">
        <v>9</v>
      </c>
      <c r="E21">
        <v>3</v>
      </c>
      <c r="F21">
        <v>29</v>
      </c>
      <c r="G21">
        <f t="shared" si="0"/>
        <v>46</v>
      </c>
      <c r="I21">
        <v>163</v>
      </c>
      <c r="J21">
        <v>164</v>
      </c>
      <c r="K21">
        <v>165</v>
      </c>
      <c r="L21">
        <v>166</v>
      </c>
      <c r="M21">
        <v>167</v>
      </c>
      <c r="N21">
        <v>45</v>
      </c>
      <c r="O21">
        <f t="shared" si="1"/>
        <v>7646</v>
      </c>
      <c r="P21" s="2">
        <f t="shared" si="2"/>
        <v>166.21739130434781</v>
      </c>
      <c r="Q21">
        <v>75.688890000000001</v>
      </c>
      <c r="R21" s="6">
        <v>7646</v>
      </c>
      <c r="S21" t="b">
        <f t="shared" si="3"/>
        <v>1</v>
      </c>
      <c r="T21">
        <v>46</v>
      </c>
      <c r="U21" t="b">
        <f t="shared" si="4"/>
        <v>1</v>
      </c>
      <c r="W21">
        <v>0.16222</v>
      </c>
      <c r="X21">
        <v>0.16711000000000001</v>
      </c>
      <c r="AB21">
        <f t="shared" si="5"/>
        <v>3146.0625379151043</v>
      </c>
      <c r="AC21">
        <f t="shared" si="6"/>
        <v>7036.7700994475126</v>
      </c>
      <c r="AD21">
        <f t="shared" si="7"/>
        <v>10182.832637362617</v>
      </c>
    </row>
    <row r="22" spans="2:30">
      <c r="B22">
        <v>0</v>
      </c>
      <c r="C22">
        <v>7</v>
      </c>
      <c r="D22">
        <v>4</v>
      </c>
      <c r="E22">
        <v>5</v>
      </c>
      <c r="F22">
        <v>23</v>
      </c>
      <c r="G22">
        <f t="shared" si="0"/>
        <v>39</v>
      </c>
      <c r="I22">
        <v>163</v>
      </c>
      <c r="J22">
        <v>164</v>
      </c>
      <c r="K22">
        <v>165</v>
      </c>
      <c r="L22">
        <v>166</v>
      </c>
      <c r="M22">
        <v>167</v>
      </c>
      <c r="N22">
        <v>45</v>
      </c>
      <c r="O22">
        <f t="shared" si="1"/>
        <v>6479</v>
      </c>
      <c r="P22" s="2">
        <f t="shared" si="2"/>
        <v>166.12820512820514</v>
      </c>
      <c r="Q22">
        <v>75.688890000000001</v>
      </c>
      <c r="R22" s="6">
        <v>6479</v>
      </c>
      <c r="S22" t="b">
        <f t="shared" si="3"/>
        <v>1</v>
      </c>
      <c r="T22">
        <v>39</v>
      </c>
      <c r="U22" t="b">
        <f t="shared" si="4"/>
        <v>1</v>
      </c>
      <c r="W22">
        <v>0.16222</v>
      </c>
      <c r="X22">
        <v>0.16211</v>
      </c>
      <c r="AB22">
        <f t="shared" si="5"/>
        <v>3146.0625379151043</v>
      </c>
      <c r="AC22">
        <f t="shared" si="6"/>
        <v>5998.5517237569065</v>
      </c>
      <c r="AD22">
        <f t="shared" si="7"/>
        <v>9144.6142616720099</v>
      </c>
    </row>
    <row r="23" spans="2:30">
      <c r="B23">
        <v>4</v>
      </c>
      <c r="C23">
        <v>15</v>
      </c>
      <c r="D23">
        <v>15</v>
      </c>
      <c r="E23">
        <v>2</v>
      </c>
      <c r="F23">
        <v>20</v>
      </c>
      <c r="G23">
        <f t="shared" si="0"/>
        <v>56</v>
      </c>
      <c r="I23">
        <v>163</v>
      </c>
      <c r="J23">
        <v>164</v>
      </c>
      <c r="K23">
        <v>165</v>
      </c>
      <c r="L23">
        <v>166</v>
      </c>
      <c r="M23">
        <v>167</v>
      </c>
      <c r="N23">
        <v>45</v>
      </c>
      <c r="O23">
        <f t="shared" si="1"/>
        <v>9259</v>
      </c>
      <c r="P23" s="2">
        <f t="shared" si="2"/>
        <v>165.33928571428572</v>
      </c>
      <c r="Q23">
        <v>75.688890000000001</v>
      </c>
      <c r="R23" s="6">
        <v>9259</v>
      </c>
      <c r="S23" t="b">
        <f t="shared" si="3"/>
        <v>1</v>
      </c>
      <c r="T23">
        <v>56</v>
      </c>
      <c r="U23" t="b">
        <f t="shared" si="4"/>
        <v>1</v>
      </c>
      <c r="W23">
        <v>0.16222</v>
      </c>
      <c r="X23">
        <v>0.15740999999999999</v>
      </c>
      <c r="AB23">
        <f t="shared" si="5"/>
        <v>3146.0625379151043</v>
      </c>
      <c r="AC23">
        <f t="shared" si="6"/>
        <v>8620.487082872929</v>
      </c>
      <c r="AD23">
        <f t="shared" si="7"/>
        <v>11766.549620788033</v>
      </c>
    </row>
    <row r="24" spans="2:30">
      <c r="B24">
        <v>0</v>
      </c>
      <c r="C24">
        <v>5</v>
      </c>
      <c r="D24">
        <v>19</v>
      </c>
      <c r="E24">
        <v>2</v>
      </c>
      <c r="F24">
        <v>36</v>
      </c>
      <c r="G24">
        <f t="shared" si="0"/>
        <v>62</v>
      </c>
      <c r="I24">
        <v>163</v>
      </c>
      <c r="J24">
        <v>164</v>
      </c>
      <c r="K24">
        <v>165</v>
      </c>
      <c r="L24">
        <v>166</v>
      </c>
      <c r="M24">
        <v>167</v>
      </c>
      <c r="N24">
        <v>45</v>
      </c>
      <c r="O24">
        <f t="shared" si="1"/>
        <v>10299</v>
      </c>
      <c r="P24" s="2">
        <f t="shared" si="2"/>
        <v>166.11290322580646</v>
      </c>
      <c r="Q24">
        <v>75.688890000000001</v>
      </c>
      <c r="R24" s="6">
        <v>10299</v>
      </c>
      <c r="S24" t="b">
        <f t="shared" si="3"/>
        <v>1</v>
      </c>
      <c r="T24">
        <v>62</v>
      </c>
      <c r="U24" t="b">
        <f t="shared" si="4"/>
        <v>1</v>
      </c>
      <c r="W24">
        <v>0.16222</v>
      </c>
      <c r="X24">
        <v>0.16822999999999999</v>
      </c>
      <c r="AB24">
        <f t="shared" si="5"/>
        <v>3146.0625379151043</v>
      </c>
      <c r="AC24">
        <f t="shared" si="6"/>
        <v>9465.6345082872922</v>
      </c>
      <c r="AD24">
        <f t="shared" si="7"/>
        <v>12611.697046202396</v>
      </c>
    </row>
    <row r="25" spans="2:30">
      <c r="B25">
        <v>0</v>
      </c>
      <c r="C25">
        <v>1</v>
      </c>
      <c r="D25">
        <v>6</v>
      </c>
      <c r="E25">
        <v>0</v>
      </c>
      <c r="F25">
        <v>33</v>
      </c>
      <c r="G25">
        <f t="shared" si="0"/>
        <v>40</v>
      </c>
      <c r="I25">
        <v>163</v>
      </c>
      <c r="J25">
        <v>164</v>
      </c>
      <c r="K25">
        <v>165</v>
      </c>
      <c r="L25">
        <v>166</v>
      </c>
      <c r="M25">
        <v>167</v>
      </c>
      <c r="N25">
        <v>45</v>
      </c>
      <c r="O25">
        <f t="shared" si="1"/>
        <v>6665</v>
      </c>
      <c r="P25" s="2">
        <f t="shared" si="2"/>
        <v>166.625</v>
      </c>
      <c r="Q25">
        <v>75.688890000000001</v>
      </c>
      <c r="R25" s="6">
        <v>6665</v>
      </c>
      <c r="S25" t="b">
        <f t="shared" si="3"/>
        <v>1</v>
      </c>
      <c r="T25">
        <v>40</v>
      </c>
      <c r="U25" t="b">
        <f t="shared" si="4"/>
        <v>1</v>
      </c>
      <c r="W25">
        <v>0.16222</v>
      </c>
      <c r="X25">
        <v>0.17563999999999999</v>
      </c>
      <c r="AB25">
        <f t="shared" si="5"/>
        <v>3146.0625379151043</v>
      </c>
      <c r="AC25">
        <f t="shared" si="6"/>
        <v>6071.1153591160219</v>
      </c>
      <c r="AD25">
        <f t="shared" si="7"/>
        <v>9217.1778970311261</v>
      </c>
    </row>
    <row r="26" spans="2:30">
      <c r="B26">
        <v>4</v>
      </c>
      <c r="C26">
        <v>8</v>
      </c>
      <c r="D26">
        <v>21</v>
      </c>
      <c r="E26">
        <v>5</v>
      </c>
      <c r="F26">
        <v>28</v>
      </c>
      <c r="G26">
        <f t="shared" si="0"/>
        <v>66</v>
      </c>
      <c r="I26">
        <v>163</v>
      </c>
      <c r="J26">
        <v>164</v>
      </c>
      <c r="K26">
        <v>165</v>
      </c>
      <c r="L26">
        <v>166</v>
      </c>
      <c r="M26">
        <v>167</v>
      </c>
      <c r="N26">
        <v>45</v>
      </c>
      <c r="O26">
        <f t="shared" si="1"/>
        <v>10935</v>
      </c>
      <c r="P26" s="2">
        <f t="shared" si="2"/>
        <v>165.68181818181819</v>
      </c>
      <c r="Q26">
        <v>75.688890000000001</v>
      </c>
      <c r="R26" s="6">
        <v>10935</v>
      </c>
      <c r="S26" t="b">
        <f t="shared" si="3"/>
        <v>1</v>
      </c>
      <c r="T26">
        <v>66</v>
      </c>
      <c r="U26" t="b">
        <f t="shared" si="4"/>
        <v>1</v>
      </c>
      <c r="W26">
        <v>0.16222</v>
      </c>
      <c r="X26">
        <v>0.16164000000000001</v>
      </c>
      <c r="AB26">
        <f t="shared" si="5"/>
        <v>3146.0625379151043</v>
      </c>
      <c r="AC26">
        <f t="shared" si="6"/>
        <v>10129.797348066299</v>
      </c>
      <c r="AD26">
        <f t="shared" si="7"/>
        <v>13275.859885981403</v>
      </c>
    </row>
    <row r="27" spans="2:30">
      <c r="B27">
        <v>0</v>
      </c>
      <c r="C27">
        <v>14</v>
      </c>
      <c r="D27">
        <v>25</v>
      </c>
      <c r="E27">
        <v>0</v>
      </c>
      <c r="F27">
        <v>38</v>
      </c>
      <c r="G27">
        <f t="shared" si="0"/>
        <v>77</v>
      </c>
      <c r="I27">
        <v>163</v>
      </c>
      <c r="J27">
        <v>164</v>
      </c>
      <c r="K27">
        <v>165</v>
      </c>
      <c r="L27">
        <v>166</v>
      </c>
      <c r="M27">
        <v>167</v>
      </c>
      <c r="N27">
        <v>45</v>
      </c>
      <c r="O27">
        <f t="shared" si="1"/>
        <v>12767</v>
      </c>
      <c r="P27" s="2">
        <f t="shared" si="2"/>
        <v>165.80519480519482</v>
      </c>
      <c r="Q27">
        <v>75.688890000000001</v>
      </c>
      <c r="R27" s="6">
        <v>12767</v>
      </c>
      <c r="S27" t="b">
        <f t="shared" si="3"/>
        <v>1</v>
      </c>
      <c r="T27">
        <v>77</v>
      </c>
      <c r="U27" t="b">
        <f t="shared" si="4"/>
        <v>1</v>
      </c>
      <c r="W27">
        <v>0.16222</v>
      </c>
      <c r="X27">
        <v>0.16442000000000001</v>
      </c>
      <c r="AB27">
        <f t="shared" si="5"/>
        <v>3146.0625379151043</v>
      </c>
      <c r="AC27">
        <f t="shared" si="6"/>
        <v>11787.67940331492</v>
      </c>
      <c r="AD27">
        <f t="shared" si="7"/>
        <v>14933.741941230024</v>
      </c>
    </row>
    <row r="28" spans="2:30">
      <c r="B28">
        <v>4</v>
      </c>
      <c r="C28">
        <v>11</v>
      </c>
      <c r="D28">
        <v>21</v>
      </c>
      <c r="E28">
        <v>1</v>
      </c>
      <c r="F28">
        <v>2</v>
      </c>
      <c r="G28">
        <f t="shared" si="0"/>
        <v>39</v>
      </c>
      <c r="I28">
        <v>163</v>
      </c>
      <c r="J28">
        <v>164</v>
      </c>
      <c r="K28">
        <v>165</v>
      </c>
      <c r="L28">
        <v>166</v>
      </c>
      <c r="M28">
        <v>167</v>
      </c>
      <c r="N28">
        <v>35</v>
      </c>
      <c r="O28">
        <f t="shared" si="1"/>
        <v>6421</v>
      </c>
      <c r="P28" s="2">
        <f t="shared" si="2"/>
        <v>164.64102564102564</v>
      </c>
      <c r="Q28">
        <v>75.599999999999994</v>
      </c>
      <c r="R28" s="6">
        <v>6421</v>
      </c>
      <c r="S28" t="b">
        <f t="shared" si="3"/>
        <v>1</v>
      </c>
      <c r="T28">
        <v>39</v>
      </c>
      <c r="U28" t="b">
        <f t="shared" si="4"/>
        <v>1</v>
      </c>
      <c r="W28">
        <v>0.16</v>
      </c>
      <c r="X28">
        <v>0.15592</v>
      </c>
      <c r="AB28">
        <f t="shared" si="5"/>
        <v>2450.5402425578827</v>
      </c>
      <c r="AC28">
        <f t="shared" si="6"/>
        <v>5988.7709171270708</v>
      </c>
      <c r="AD28">
        <f t="shared" si="7"/>
        <v>8439.311159684954</v>
      </c>
    </row>
    <row r="29" spans="2:30">
      <c r="B29">
        <v>0</v>
      </c>
      <c r="C29">
        <v>2</v>
      </c>
      <c r="D29">
        <v>19</v>
      </c>
      <c r="E29">
        <v>0</v>
      </c>
      <c r="F29">
        <v>5</v>
      </c>
      <c r="G29">
        <f t="shared" si="0"/>
        <v>26</v>
      </c>
      <c r="I29">
        <v>163</v>
      </c>
      <c r="J29">
        <v>164</v>
      </c>
      <c r="K29">
        <v>165</v>
      </c>
      <c r="L29">
        <v>166</v>
      </c>
      <c r="M29">
        <v>167</v>
      </c>
      <c r="N29">
        <v>35</v>
      </c>
      <c r="O29">
        <f t="shared" si="1"/>
        <v>4298</v>
      </c>
      <c r="P29" s="2">
        <f t="shared" si="2"/>
        <v>165.30769230769232</v>
      </c>
      <c r="Q29">
        <v>75.599999999999994</v>
      </c>
      <c r="R29" s="6">
        <v>4298</v>
      </c>
      <c r="S29" t="b">
        <f t="shared" si="3"/>
        <v>1</v>
      </c>
      <c r="T29">
        <v>26</v>
      </c>
      <c r="U29" t="b">
        <f t="shared" si="4"/>
        <v>1</v>
      </c>
      <c r="W29">
        <v>0.16</v>
      </c>
      <c r="X29">
        <v>0.17127000000000001</v>
      </c>
      <c r="AB29">
        <f t="shared" si="5"/>
        <v>2450.5402425578827</v>
      </c>
      <c r="AC29">
        <f t="shared" si="6"/>
        <v>3935.7807071823204</v>
      </c>
      <c r="AD29">
        <f t="shared" si="7"/>
        <v>6386.3209497402031</v>
      </c>
    </row>
    <row r="30" spans="2:30">
      <c r="B30">
        <v>0</v>
      </c>
      <c r="C30">
        <v>4</v>
      </c>
      <c r="D30">
        <v>3</v>
      </c>
      <c r="E30">
        <v>1</v>
      </c>
      <c r="F30">
        <v>28</v>
      </c>
      <c r="G30">
        <f t="shared" si="0"/>
        <v>36</v>
      </c>
      <c r="I30">
        <v>163</v>
      </c>
      <c r="J30">
        <v>164</v>
      </c>
      <c r="K30">
        <v>165</v>
      </c>
      <c r="L30">
        <v>166</v>
      </c>
      <c r="M30">
        <v>167</v>
      </c>
      <c r="N30">
        <v>40</v>
      </c>
      <c r="O30">
        <f t="shared" si="1"/>
        <v>5993</v>
      </c>
      <c r="P30" s="2">
        <f t="shared" si="2"/>
        <v>166.47222222222223</v>
      </c>
      <c r="Q30">
        <v>75.650000000000006</v>
      </c>
      <c r="R30" s="6">
        <v>5993</v>
      </c>
      <c r="S30" t="b">
        <f t="shared" si="3"/>
        <v>1</v>
      </c>
      <c r="T30">
        <v>36</v>
      </c>
      <c r="U30" t="b">
        <f t="shared" si="4"/>
        <v>1</v>
      </c>
      <c r="W30">
        <v>0.16125</v>
      </c>
      <c r="X30">
        <v>0.17113999999999999</v>
      </c>
      <c r="AB30">
        <f t="shared" si="5"/>
        <v>2798.2993384785009</v>
      </c>
      <c r="AC30">
        <f t="shared" si="6"/>
        <v>5488.7933480662978</v>
      </c>
      <c r="AD30">
        <f t="shared" si="7"/>
        <v>8287.0926865447982</v>
      </c>
    </row>
    <row r="31" spans="2:30">
      <c r="B31">
        <v>0</v>
      </c>
      <c r="C31">
        <v>13</v>
      </c>
      <c r="D31">
        <v>26</v>
      </c>
      <c r="E31">
        <v>2</v>
      </c>
      <c r="F31">
        <v>24</v>
      </c>
      <c r="G31">
        <f t="shared" si="0"/>
        <v>65</v>
      </c>
      <c r="I31">
        <v>163</v>
      </c>
      <c r="J31">
        <v>164</v>
      </c>
      <c r="K31">
        <v>165</v>
      </c>
      <c r="L31">
        <v>166</v>
      </c>
      <c r="M31">
        <v>167</v>
      </c>
      <c r="N31">
        <v>42</v>
      </c>
      <c r="O31">
        <f t="shared" si="1"/>
        <v>10762</v>
      </c>
      <c r="P31" s="2">
        <f t="shared" si="2"/>
        <v>165.56923076923076</v>
      </c>
      <c r="Q31">
        <v>75.666669999999996</v>
      </c>
      <c r="R31" s="6">
        <v>10762</v>
      </c>
      <c r="S31" t="b">
        <f t="shared" si="3"/>
        <v>1</v>
      </c>
      <c r="T31">
        <v>65</v>
      </c>
      <c r="U31" t="b">
        <f t="shared" si="4"/>
        <v>1</v>
      </c>
      <c r="W31">
        <v>0.16167000000000001</v>
      </c>
      <c r="X31">
        <v>0.16306999999999999</v>
      </c>
      <c r="AB31">
        <f t="shared" si="5"/>
        <v>2937.3901404257995</v>
      </c>
      <c r="AC31">
        <f t="shared" si="6"/>
        <v>9952.531116022099</v>
      </c>
      <c r="AD31">
        <f t="shared" si="7"/>
        <v>12889.921256447898</v>
      </c>
    </row>
    <row r="32" spans="2:30">
      <c r="B32">
        <v>0</v>
      </c>
      <c r="C32">
        <v>13</v>
      </c>
      <c r="D32">
        <v>20</v>
      </c>
      <c r="E32">
        <v>4</v>
      </c>
      <c r="F32">
        <v>28</v>
      </c>
      <c r="G32">
        <f t="shared" si="0"/>
        <v>65</v>
      </c>
      <c r="I32">
        <v>163</v>
      </c>
      <c r="J32">
        <v>164</v>
      </c>
      <c r="K32">
        <v>165</v>
      </c>
      <c r="L32">
        <v>166</v>
      </c>
      <c r="M32">
        <v>167</v>
      </c>
      <c r="N32">
        <v>45</v>
      </c>
      <c r="O32">
        <f t="shared" si="1"/>
        <v>10772</v>
      </c>
      <c r="P32" s="2">
        <f t="shared" si="2"/>
        <v>165.72307692307692</v>
      </c>
      <c r="Q32">
        <v>75.688890000000001</v>
      </c>
      <c r="R32" s="6">
        <v>10772</v>
      </c>
      <c r="S32" t="b">
        <f t="shared" si="3"/>
        <v>1</v>
      </c>
      <c r="T32">
        <v>65</v>
      </c>
      <c r="U32" t="b">
        <f t="shared" si="4"/>
        <v>1</v>
      </c>
      <c r="W32">
        <v>0.16222</v>
      </c>
      <c r="X32">
        <v>0.16077</v>
      </c>
      <c r="AB32">
        <f t="shared" si="5"/>
        <v>3146.0625379151043</v>
      </c>
      <c r="AC32">
        <f t="shared" si="6"/>
        <v>9989.1553149171268</v>
      </c>
      <c r="AD32">
        <f t="shared" si="7"/>
        <v>13135.217852832231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B1:J33"/>
  <sheetViews>
    <sheetView tabSelected="1" workbookViewId="0">
      <selection activeCell="P6" sqref="P6"/>
    </sheetView>
  </sheetViews>
  <sheetFormatPr defaultRowHeight="14.4"/>
  <cols>
    <col min="4" max="5" width="9.21875" bestFit="1" customWidth="1"/>
  </cols>
  <sheetData>
    <row r="1" spans="2:10">
      <c r="B1" t="s">
        <v>63</v>
      </c>
      <c r="C1" t="str">
        <f>Plan2!AD1</f>
        <v>consumo_gusa</v>
      </c>
      <c r="D1" t="s">
        <v>7</v>
      </c>
      <c r="I1" t="s">
        <v>72</v>
      </c>
      <c r="J1" t="s">
        <v>73</v>
      </c>
    </row>
    <row r="2" spans="2:10">
      <c r="D2">
        <v>1500</v>
      </c>
      <c r="I2" s="1">
        <v>40</v>
      </c>
      <c r="J2" s="1">
        <v>25</v>
      </c>
    </row>
    <row r="3" spans="2:10">
      <c r="B3" s="2">
        <v>3502.8</v>
      </c>
      <c r="C3">
        <f>Plan2!AD2</f>
        <v>5703.634364640885</v>
      </c>
      <c r="D3" s="2">
        <f>D2+B3-C3</f>
        <v>-700.83436464088481</v>
      </c>
      <c r="E3" s="2">
        <v>-768.72</v>
      </c>
      <c r="I3">
        <v>36</v>
      </c>
      <c r="J3">
        <v>36</v>
      </c>
    </row>
    <row r="4" spans="2:10">
      <c r="B4" s="2">
        <v>7881.3</v>
      </c>
      <c r="C4">
        <f>Plan2!AD3</f>
        <v>8382.490494922853</v>
      </c>
      <c r="D4" s="2">
        <f t="shared" ref="D4:D33" si="0">D3+B4-C4</f>
        <v>-1202.0248595637377</v>
      </c>
      <c r="I4">
        <v>41</v>
      </c>
      <c r="J4">
        <v>41</v>
      </c>
    </row>
    <row r="5" spans="2:10">
      <c r="B5" s="2">
        <v>9048.9</v>
      </c>
      <c r="C5">
        <f>Plan2!AD4</f>
        <v>11616.906248637059</v>
      </c>
      <c r="D5" s="2">
        <f t="shared" si="0"/>
        <v>-3770.0311082007966</v>
      </c>
      <c r="I5">
        <v>53</v>
      </c>
      <c r="J5">
        <v>53</v>
      </c>
    </row>
    <row r="6" spans="2:10">
      <c r="B6" s="2">
        <v>10119</v>
      </c>
      <c r="C6">
        <f>Plan2!AD5</f>
        <v>15121.171508305568</v>
      </c>
      <c r="D6" s="2">
        <f t="shared" si="0"/>
        <v>-8772.2026165063653</v>
      </c>
      <c r="I6">
        <v>42</v>
      </c>
      <c r="J6">
        <v>42</v>
      </c>
    </row>
    <row r="7" spans="2:10">
      <c r="B7" s="2">
        <v>10119</v>
      </c>
      <c r="C7">
        <f>Plan2!AD6</f>
        <v>10425.549541454739</v>
      </c>
      <c r="D7" s="2">
        <f t="shared" si="0"/>
        <v>-9078.7521579611039</v>
      </c>
      <c r="I7">
        <v>53</v>
      </c>
      <c r="J7">
        <v>45</v>
      </c>
    </row>
    <row r="8" spans="2:10">
      <c r="B8" s="2">
        <v>8319.1</v>
      </c>
      <c r="C8">
        <f>Plan2!AD7</f>
        <v>12958.288160239268</v>
      </c>
      <c r="D8" s="2">
        <f t="shared" si="0"/>
        <v>-13717.940318200372</v>
      </c>
      <c r="I8">
        <v>44</v>
      </c>
      <c r="J8">
        <v>42</v>
      </c>
    </row>
    <row r="9" spans="2:10">
      <c r="B9" s="2">
        <v>9146.2000000000007</v>
      </c>
      <c r="C9">
        <f>Plan2!AD8</f>
        <v>11020.255309410539</v>
      </c>
      <c r="D9" s="2">
        <f t="shared" si="0"/>
        <v>-15591.99562761091</v>
      </c>
      <c r="I9">
        <v>43</v>
      </c>
      <c r="J9">
        <v>43</v>
      </c>
    </row>
    <row r="10" spans="2:10">
      <c r="B10" s="2">
        <v>9924.6</v>
      </c>
      <c r="C10">
        <f>Plan2!AD9</f>
        <v>12062.074825695785</v>
      </c>
      <c r="D10" s="2">
        <f t="shared" si="0"/>
        <v>-17729.470453306694</v>
      </c>
      <c r="I10">
        <v>39</v>
      </c>
      <c r="J10">
        <v>39</v>
      </c>
    </row>
    <row r="11" spans="2:10">
      <c r="B11" s="2">
        <v>10119</v>
      </c>
      <c r="C11">
        <f>Plan2!AD10</f>
        <v>10825.946438955452</v>
      </c>
      <c r="D11" s="2">
        <f t="shared" si="0"/>
        <v>-18436.416892262147</v>
      </c>
      <c r="I11">
        <v>48</v>
      </c>
      <c r="J11">
        <v>48</v>
      </c>
    </row>
    <row r="12" spans="2:10">
      <c r="B12" s="2">
        <v>10119</v>
      </c>
      <c r="C12">
        <f>Plan2!AD11</f>
        <v>14672.197902026594</v>
      </c>
      <c r="D12" s="2">
        <f t="shared" si="0"/>
        <v>-22989.61479428874</v>
      </c>
      <c r="I12">
        <v>50</v>
      </c>
      <c r="J12">
        <v>50</v>
      </c>
    </row>
    <row r="13" spans="2:10">
      <c r="B13" s="2">
        <v>10119</v>
      </c>
      <c r="C13">
        <f>Plan2!AD12</f>
        <v>14944.019681032118</v>
      </c>
      <c r="D13" s="2">
        <f t="shared" si="0"/>
        <v>-27814.634475320858</v>
      </c>
      <c r="I13">
        <v>46</v>
      </c>
      <c r="J13">
        <v>46</v>
      </c>
    </row>
    <row r="14" spans="2:10">
      <c r="B14" s="2">
        <v>10119</v>
      </c>
      <c r="C14">
        <f>Plan2!AD13</f>
        <v>13571.725300833905</v>
      </c>
      <c r="D14" s="2">
        <f t="shared" si="0"/>
        <v>-31267.359776154764</v>
      </c>
      <c r="I14">
        <v>13</v>
      </c>
      <c r="J14">
        <v>14</v>
      </c>
    </row>
    <row r="15" spans="2:10">
      <c r="B15" s="2">
        <v>4475.8</v>
      </c>
      <c r="C15">
        <f>Plan2!AD14</f>
        <v>4771.0314718231948</v>
      </c>
      <c r="D15" s="2">
        <f t="shared" si="0"/>
        <v>-31562.591247977958</v>
      </c>
      <c r="I15">
        <v>48</v>
      </c>
      <c r="J15">
        <v>31</v>
      </c>
    </row>
    <row r="16" spans="2:10">
      <c r="B16" s="2">
        <v>6811</v>
      </c>
      <c r="C16">
        <f>Plan2!AD15</f>
        <v>12198.337871103913</v>
      </c>
      <c r="D16" s="2">
        <f t="shared" si="0"/>
        <v>-36949.929119081869</v>
      </c>
      <c r="I16">
        <v>36</v>
      </c>
      <c r="J16">
        <v>36</v>
      </c>
    </row>
    <row r="17" spans="2:10">
      <c r="B17" s="2">
        <v>9632.7000000000007</v>
      </c>
      <c r="C17">
        <f>Plan2!AD16</f>
        <v>9740.2336981360986</v>
      </c>
      <c r="D17" s="2">
        <f t="shared" si="0"/>
        <v>-37057.462817217965</v>
      </c>
      <c r="I17">
        <v>43</v>
      </c>
      <c r="J17">
        <v>43</v>
      </c>
    </row>
    <row r="18" spans="2:10">
      <c r="B18" s="2">
        <v>10119</v>
      </c>
      <c r="C18">
        <f>Plan2!AD17</f>
        <v>12474.157676036652</v>
      </c>
      <c r="D18" s="2">
        <f t="shared" si="0"/>
        <v>-39412.620493254617</v>
      </c>
      <c r="I18">
        <v>44</v>
      </c>
      <c r="J18">
        <v>44</v>
      </c>
    </row>
    <row r="19" spans="2:10">
      <c r="B19" s="2">
        <v>10119</v>
      </c>
      <c r="C19">
        <f>Plan2!AD18</f>
        <v>12551.785189848808</v>
      </c>
      <c r="D19" s="2">
        <f t="shared" si="0"/>
        <v>-41845.405683103425</v>
      </c>
      <c r="I19">
        <v>48</v>
      </c>
      <c r="J19">
        <v>47</v>
      </c>
    </row>
    <row r="20" spans="2:10">
      <c r="B20" s="2">
        <v>9632.7000000000007</v>
      </c>
      <c r="C20">
        <f>Plan2!AD19</f>
        <v>14327.299587638861</v>
      </c>
      <c r="D20" s="2">
        <f t="shared" si="0"/>
        <v>-46540.005270742287</v>
      </c>
      <c r="I20">
        <v>44</v>
      </c>
      <c r="J20">
        <v>44</v>
      </c>
    </row>
    <row r="21" spans="2:10">
      <c r="B21" s="2">
        <v>9632.7000000000007</v>
      </c>
      <c r="C21">
        <f>Plan2!AD20</f>
        <v>13075.861057252121</v>
      </c>
      <c r="D21" s="2">
        <f t="shared" si="0"/>
        <v>-49983.166327994411</v>
      </c>
      <c r="I21">
        <v>36</v>
      </c>
      <c r="J21">
        <v>37</v>
      </c>
    </row>
    <row r="22" spans="2:10">
      <c r="B22" s="2">
        <v>8659.7000000000007</v>
      </c>
      <c r="C22">
        <f>Plan2!AD21</f>
        <v>10182.832637362617</v>
      </c>
      <c r="D22" s="2">
        <f t="shared" si="0"/>
        <v>-51506.298965357026</v>
      </c>
      <c r="I22">
        <v>34</v>
      </c>
      <c r="J22">
        <v>35</v>
      </c>
    </row>
    <row r="23" spans="2:10">
      <c r="B23" s="2">
        <v>8367.7999999999993</v>
      </c>
      <c r="C23">
        <f>Plan2!AD22</f>
        <v>9144.6142616720099</v>
      </c>
      <c r="D23" s="2">
        <f t="shared" si="0"/>
        <v>-52283.113227029033</v>
      </c>
      <c r="I23">
        <v>43</v>
      </c>
      <c r="J23">
        <v>41</v>
      </c>
    </row>
    <row r="24" spans="2:10">
      <c r="B24" s="2">
        <v>9340.7999999999993</v>
      </c>
      <c r="C24">
        <f>Plan2!AD23</f>
        <v>11766.549620788033</v>
      </c>
      <c r="D24" s="2">
        <f t="shared" si="0"/>
        <v>-54708.862847817072</v>
      </c>
      <c r="I24">
        <v>43</v>
      </c>
      <c r="J24">
        <v>43</v>
      </c>
    </row>
    <row r="25" spans="2:10">
      <c r="B25" s="2">
        <v>9827.2999999999993</v>
      </c>
      <c r="C25">
        <f>Plan2!AD24</f>
        <v>12611.697046202396</v>
      </c>
      <c r="D25" s="2">
        <f t="shared" si="0"/>
        <v>-57493.259894019466</v>
      </c>
      <c r="I25">
        <v>33</v>
      </c>
      <c r="J25">
        <v>34</v>
      </c>
    </row>
    <row r="26" spans="2:10">
      <c r="B26" s="2">
        <v>10119</v>
      </c>
      <c r="C26">
        <f>Plan2!AD25</f>
        <v>9217.1778970311261</v>
      </c>
      <c r="D26" s="2">
        <f t="shared" si="0"/>
        <v>-56591.437791050594</v>
      </c>
      <c r="I26">
        <v>46</v>
      </c>
      <c r="J26">
        <v>45</v>
      </c>
    </row>
    <row r="27" spans="2:10">
      <c r="B27" s="2">
        <v>10119</v>
      </c>
      <c r="C27">
        <f>Plan2!AD26</f>
        <v>13275.859885981403</v>
      </c>
      <c r="D27" s="2">
        <f t="shared" si="0"/>
        <v>-59748.297677031995</v>
      </c>
      <c r="I27">
        <v>52</v>
      </c>
      <c r="J27">
        <v>52</v>
      </c>
    </row>
    <row r="28" spans="2:10">
      <c r="B28" s="2">
        <v>10119</v>
      </c>
      <c r="C28">
        <f>Plan2!AD27</f>
        <v>14933.741941230024</v>
      </c>
      <c r="D28" s="2">
        <f t="shared" si="0"/>
        <v>-64563.039618262017</v>
      </c>
      <c r="I28" s="1">
        <v>28</v>
      </c>
      <c r="J28" s="1">
        <v>18</v>
      </c>
    </row>
    <row r="29" spans="2:10">
      <c r="B29" s="2">
        <v>4475.8</v>
      </c>
      <c r="C29">
        <f>Plan2!AD28</f>
        <v>8439.311159684954</v>
      </c>
      <c r="D29" s="2">
        <f t="shared" si="0"/>
        <v>-68526.550777946963</v>
      </c>
      <c r="I29" s="1">
        <v>36</v>
      </c>
      <c r="J29" s="1">
        <v>7</v>
      </c>
    </row>
    <row r="30" spans="2:10">
      <c r="B30" s="2">
        <v>3502.8</v>
      </c>
      <c r="C30">
        <f>Plan2!AD29</f>
        <v>6386.3209497402031</v>
      </c>
      <c r="D30" s="2">
        <f t="shared" si="0"/>
        <v>-71410.071727687158</v>
      </c>
      <c r="I30">
        <v>32</v>
      </c>
      <c r="J30">
        <v>33</v>
      </c>
    </row>
    <row r="31" spans="2:10">
      <c r="B31" s="2">
        <v>7881.3</v>
      </c>
      <c r="C31">
        <f>Plan2!AD30</f>
        <v>8287.0926865447982</v>
      </c>
      <c r="D31" s="2">
        <f t="shared" si="0"/>
        <v>-71815.864414231954</v>
      </c>
      <c r="I31">
        <v>49</v>
      </c>
      <c r="J31">
        <v>39</v>
      </c>
    </row>
    <row r="32" spans="2:10">
      <c r="B32" s="2">
        <v>9048.9</v>
      </c>
      <c r="C32">
        <f>Plan2!AD31</f>
        <v>12889.921256447898</v>
      </c>
      <c r="D32" s="2">
        <f t="shared" si="0"/>
        <v>-75656.885670679854</v>
      </c>
      <c r="I32">
        <v>45</v>
      </c>
      <c r="J32">
        <v>45</v>
      </c>
    </row>
    <row r="33" spans="2:4">
      <c r="B33" s="2">
        <v>10119</v>
      </c>
      <c r="C33">
        <f>Plan2!AD32</f>
        <v>13135.217852832231</v>
      </c>
      <c r="D33" s="2">
        <f t="shared" si="0"/>
        <v>-78673.10352351208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plano</vt:lpstr>
      <vt:lpstr>params</vt:lpstr>
      <vt:lpstr>Plan2</vt:lpstr>
      <vt:lpstr>saldo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Usiminas</dc:creator>
  <cp:lastModifiedBy>Usiminas</cp:lastModifiedBy>
  <dcterms:created xsi:type="dcterms:W3CDTF">2014-11-03T17:16:35Z</dcterms:created>
  <dcterms:modified xsi:type="dcterms:W3CDTF">2014-11-05T19:40:29Z</dcterms:modified>
</cp:coreProperties>
</file>