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gram Files (x86)\Odoo 10.0\server\odoo\addons\l10n_co_budget\test\"/>
    </mc:Choice>
  </mc:AlternateContent>
  <bookViews>
    <workbookView xWindow="0" yWindow="0" windowWidth="8175" windowHeight="7620" activeTab="2"/>
  </bookViews>
  <sheets>
    <sheet name="GASTOS ORGINAL" sheetId="1" r:id="rId1"/>
    <sheet name="INGRESOS MENSUAL" sheetId="3" r:id="rId2"/>
    <sheet name="gastos" sheetId="5" r:id="rId3"/>
  </sheets>
  <calcPr calcId="152511" iterateDelta="1E-4"/>
</workbook>
</file>

<file path=xl/calcChain.xml><?xml version="1.0" encoding="utf-8"?>
<calcChain xmlns="http://schemas.openxmlformats.org/spreadsheetml/2006/main">
  <c r="Q49" i="5" l="1"/>
  <c r="P49" i="5"/>
  <c r="O49" i="5"/>
  <c r="N49" i="5"/>
  <c r="M49" i="5"/>
  <c r="L49" i="5"/>
  <c r="K49" i="5"/>
  <c r="J49" i="5"/>
  <c r="J48" i="5" s="1"/>
  <c r="I49" i="5"/>
  <c r="H49" i="5"/>
  <c r="H48" i="5" s="1"/>
  <c r="G49" i="5"/>
  <c r="G48" i="5" s="1"/>
  <c r="F49" i="5"/>
  <c r="F48" i="5" s="1"/>
  <c r="P53" i="5"/>
  <c r="Q53" i="5"/>
  <c r="P54" i="5"/>
  <c r="Q54" i="5"/>
  <c r="P55" i="5"/>
  <c r="Q55" i="5"/>
  <c r="P56" i="5"/>
  <c r="Q56" i="5"/>
  <c r="P57" i="5"/>
  <c r="Q57" i="5"/>
  <c r="P58" i="5"/>
  <c r="Q58" i="5"/>
  <c r="P59" i="5"/>
  <c r="Q59" i="5"/>
  <c r="P60" i="5"/>
  <c r="Q60" i="5"/>
  <c r="P61" i="5"/>
  <c r="Q61" i="5"/>
  <c r="P62" i="5"/>
  <c r="Q62" i="5"/>
  <c r="P63" i="5"/>
  <c r="Q63" i="5"/>
  <c r="P64" i="5"/>
  <c r="Q64" i="5"/>
  <c r="P65" i="5"/>
  <c r="Q65" i="5"/>
  <c r="P67" i="5"/>
  <c r="Q67" i="5"/>
  <c r="P68" i="5"/>
  <c r="Q68" i="5"/>
  <c r="P69" i="5"/>
  <c r="Q69" i="5"/>
  <c r="P70" i="5"/>
  <c r="Q70" i="5"/>
  <c r="P73" i="5"/>
  <c r="Q73" i="5"/>
  <c r="P74" i="5"/>
  <c r="Q74" i="5"/>
  <c r="P75" i="5"/>
  <c r="Q75" i="5"/>
  <c r="P76" i="5"/>
  <c r="Q76" i="5"/>
  <c r="P77" i="5"/>
  <c r="Q77" i="5"/>
  <c r="P78" i="5"/>
  <c r="Q78" i="5"/>
  <c r="P79" i="5"/>
  <c r="Q79" i="5"/>
  <c r="P80" i="5"/>
  <c r="Q80" i="5"/>
  <c r="P81" i="5"/>
  <c r="Q81" i="5"/>
  <c r="P82" i="5"/>
  <c r="Q82" i="5"/>
  <c r="P83" i="5"/>
  <c r="Q83" i="5"/>
  <c r="P84" i="5"/>
  <c r="Q84" i="5"/>
  <c r="P85" i="5"/>
  <c r="Q85" i="5"/>
  <c r="P86" i="5"/>
  <c r="Q86" i="5"/>
  <c r="P87" i="5"/>
  <c r="Q87" i="5"/>
  <c r="P89" i="5"/>
  <c r="Q89" i="5"/>
  <c r="P90" i="5"/>
  <c r="Q90" i="5"/>
  <c r="P91" i="5"/>
  <c r="Q91" i="5"/>
  <c r="P92" i="5"/>
  <c r="Q92" i="5"/>
  <c r="P93" i="5"/>
  <c r="Q93" i="5"/>
  <c r="P97" i="5"/>
  <c r="Q97" i="5"/>
  <c r="P98" i="5"/>
  <c r="Q98" i="5"/>
  <c r="P99" i="5"/>
  <c r="Q99" i="5"/>
  <c r="P100" i="5"/>
  <c r="Q100" i="5"/>
  <c r="P101" i="5"/>
  <c r="Q101" i="5"/>
  <c r="I48" i="5"/>
  <c r="H53" i="5"/>
  <c r="I53" i="5"/>
  <c r="J53" i="5"/>
  <c r="K53" i="5"/>
  <c r="L53" i="5"/>
  <c r="M53" i="5"/>
  <c r="N53" i="5"/>
  <c r="O53" i="5"/>
  <c r="H54" i="5"/>
  <c r="I54" i="5"/>
  <c r="J54" i="5"/>
  <c r="K54" i="5"/>
  <c r="L54" i="5"/>
  <c r="M54" i="5"/>
  <c r="N54" i="5"/>
  <c r="O54" i="5"/>
  <c r="H55" i="5"/>
  <c r="I55" i="5"/>
  <c r="J55" i="5"/>
  <c r="K55" i="5"/>
  <c r="L55" i="5"/>
  <c r="M55" i="5"/>
  <c r="N55" i="5"/>
  <c r="O55" i="5"/>
  <c r="H56" i="5"/>
  <c r="I56" i="5"/>
  <c r="J56" i="5"/>
  <c r="K56" i="5"/>
  <c r="L56" i="5"/>
  <c r="M56" i="5"/>
  <c r="N56" i="5"/>
  <c r="O56" i="5"/>
  <c r="H57" i="5"/>
  <c r="I57" i="5"/>
  <c r="J57" i="5"/>
  <c r="K57" i="5"/>
  <c r="L57" i="5"/>
  <c r="M57" i="5"/>
  <c r="N57" i="5"/>
  <c r="O57" i="5"/>
  <c r="H58" i="5"/>
  <c r="I58" i="5"/>
  <c r="J58" i="5"/>
  <c r="K58" i="5"/>
  <c r="L58" i="5"/>
  <c r="M58" i="5"/>
  <c r="N58" i="5"/>
  <c r="O58" i="5"/>
  <c r="H59" i="5"/>
  <c r="I59" i="5"/>
  <c r="J59" i="5"/>
  <c r="K59" i="5"/>
  <c r="L59" i="5"/>
  <c r="M59" i="5"/>
  <c r="N59" i="5"/>
  <c r="O59" i="5"/>
  <c r="H60" i="5"/>
  <c r="I60" i="5"/>
  <c r="J60" i="5"/>
  <c r="K60" i="5"/>
  <c r="L60" i="5"/>
  <c r="M60" i="5"/>
  <c r="N60" i="5"/>
  <c r="O60" i="5"/>
  <c r="H61" i="5"/>
  <c r="I61" i="5"/>
  <c r="J61" i="5"/>
  <c r="K61" i="5"/>
  <c r="L61" i="5"/>
  <c r="M61" i="5"/>
  <c r="N61" i="5"/>
  <c r="O61" i="5"/>
  <c r="H62" i="5"/>
  <c r="I62" i="5"/>
  <c r="J62" i="5"/>
  <c r="K62" i="5"/>
  <c r="L62" i="5"/>
  <c r="M62" i="5"/>
  <c r="N62" i="5"/>
  <c r="O62" i="5"/>
  <c r="H63" i="5"/>
  <c r="I63" i="5"/>
  <c r="J63" i="5"/>
  <c r="K63" i="5"/>
  <c r="L63" i="5"/>
  <c r="M63" i="5"/>
  <c r="N63" i="5"/>
  <c r="O63" i="5"/>
  <c r="H64" i="5"/>
  <c r="I64" i="5"/>
  <c r="J64" i="5"/>
  <c r="K64" i="5"/>
  <c r="L64" i="5"/>
  <c r="M64" i="5"/>
  <c r="N64" i="5"/>
  <c r="O64" i="5"/>
  <c r="H65" i="5"/>
  <c r="I65" i="5"/>
  <c r="J65" i="5"/>
  <c r="K65" i="5"/>
  <c r="L65" i="5"/>
  <c r="M65" i="5"/>
  <c r="N65" i="5"/>
  <c r="O65" i="5"/>
  <c r="H67" i="5"/>
  <c r="I67" i="5"/>
  <c r="J67" i="5"/>
  <c r="K67" i="5"/>
  <c r="L67" i="5"/>
  <c r="M67" i="5"/>
  <c r="N67" i="5"/>
  <c r="O67" i="5"/>
  <c r="H68" i="5"/>
  <c r="I68" i="5"/>
  <c r="J68" i="5"/>
  <c r="K68" i="5"/>
  <c r="L68" i="5"/>
  <c r="M68" i="5"/>
  <c r="N68" i="5"/>
  <c r="O68" i="5"/>
  <c r="H69" i="5"/>
  <c r="I69" i="5"/>
  <c r="J69" i="5"/>
  <c r="K69" i="5"/>
  <c r="L69" i="5"/>
  <c r="M69" i="5"/>
  <c r="N69" i="5"/>
  <c r="O69" i="5"/>
  <c r="H70" i="5"/>
  <c r="I70" i="5"/>
  <c r="J70" i="5"/>
  <c r="K70" i="5"/>
  <c r="L70" i="5"/>
  <c r="M70" i="5"/>
  <c r="N70" i="5"/>
  <c r="O70" i="5"/>
  <c r="H73" i="5"/>
  <c r="I73" i="5"/>
  <c r="J73" i="5"/>
  <c r="K73" i="5"/>
  <c r="L73" i="5"/>
  <c r="M73" i="5"/>
  <c r="N73" i="5"/>
  <c r="O73" i="5"/>
  <c r="H74" i="5"/>
  <c r="I74" i="5"/>
  <c r="J74" i="5"/>
  <c r="K74" i="5"/>
  <c r="L74" i="5"/>
  <c r="M74" i="5"/>
  <c r="N74" i="5"/>
  <c r="O74" i="5"/>
  <c r="H75" i="5"/>
  <c r="I75" i="5"/>
  <c r="J75" i="5"/>
  <c r="K75" i="5"/>
  <c r="L75" i="5"/>
  <c r="M75" i="5"/>
  <c r="N75" i="5"/>
  <c r="O75" i="5"/>
  <c r="H76" i="5"/>
  <c r="I76" i="5"/>
  <c r="J76" i="5"/>
  <c r="K76" i="5"/>
  <c r="L76" i="5"/>
  <c r="M76" i="5"/>
  <c r="N76" i="5"/>
  <c r="O76" i="5"/>
  <c r="H77" i="5"/>
  <c r="I77" i="5"/>
  <c r="J77" i="5"/>
  <c r="K77" i="5"/>
  <c r="L77" i="5"/>
  <c r="M77" i="5"/>
  <c r="N77" i="5"/>
  <c r="O77" i="5"/>
  <c r="H78" i="5"/>
  <c r="I78" i="5"/>
  <c r="J78" i="5"/>
  <c r="K78" i="5"/>
  <c r="L78" i="5"/>
  <c r="M78" i="5"/>
  <c r="N78" i="5"/>
  <c r="O78" i="5"/>
  <c r="H79" i="5"/>
  <c r="I79" i="5"/>
  <c r="J79" i="5"/>
  <c r="K79" i="5"/>
  <c r="L79" i="5"/>
  <c r="M79" i="5"/>
  <c r="N79" i="5"/>
  <c r="O79" i="5"/>
  <c r="H80" i="5"/>
  <c r="I80" i="5"/>
  <c r="J80" i="5"/>
  <c r="K80" i="5"/>
  <c r="L80" i="5"/>
  <c r="M80" i="5"/>
  <c r="N80" i="5"/>
  <c r="O80" i="5"/>
  <c r="H81" i="5"/>
  <c r="I81" i="5"/>
  <c r="J81" i="5"/>
  <c r="K81" i="5"/>
  <c r="L81" i="5"/>
  <c r="M81" i="5"/>
  <c r="N81" i="5"/>
  <c r="O81" i="5"/>
  <c r="H82" i="5"/>
  <c r="I82" i="5"/>
  <c r="J82" i="5"/>
  <c r="K82" i="5"/>
  <c r="L82" i="5"/>
  <c r="M82" i="5"/>
  <c r="N82" i="5"/>
  <c r="O82" i="5"/>
  <c r="H83" i="5"/>
  <c r="I83" i="5"/>
  <c r="J83" i="5"/>
  <c r="K83" i="5"/>
  <c r="L83" i="5"/>
  <c r="M83" i="5"/>
  <c r="N83" i="5"/>
  <c r="O83" i="5"/>
  <c r="H84" i="5"/>
  <c r="I84" i="5"/>
  <c r="J84" i="5"/>
  <c r="K84" i="5"/>
  <c r="L84" i="5"/>
  <c r="M84" i="5"/>
  <c r="N84" i="5"/>
  <c r="O84" i="5"/>
  <c r="H85" i="5"/>
  <c r="I85" i="5"/>
  <c r="J85" i="5"/>
  <c r="K85" i="5"/>
  <c r="L85" i="5"/>
  <c r="M85" i="5"/>
  <c r="N85" i="5"/>
  <c r="O85" i="5"/>
  <c r="H86" i="5"/>
  <c r="I86" i="5"/>
  <c r="J86" i="5"/>
  <c r="K86" i="5"/>
  <c r="L86" i="5"/>
  <c r="M86" i="5"/>
  <c r="N86" i="5"/>
  <c r="O86" i="5"/>
  <c r="H87" i="5"/>
  <c r="I87" i="5"/>
  <c r="J87" i="5"/>
  <c r="K87" i="5"/>
  <c r="L87" i="5"/>
  <c r="M87" i="5"/>
  <c r="N87" i="5"/>
  <c r="O87" i="5"/>
  <c r="H89" i="5"/>
  <c r="I89" i="5"/>
  <c r="J89" i="5"/>
  <c r="K89" i="5"/>
  <c r="L89" i="5"/>
  <c r="M89" i="5"/>
  <c r="N89" i="5"/>
  <c r="O89" i="5"/>
  <c r="H90" i="5"/>
  <c r="I90" i="5"/>
  <c r="J90" i="5"/>
  <c r="K90" i="5"/>
  <c r="L90" i="5"/>
  <c r="M90" i="5"/>
  <c r="N90" i="5"/>
  <c r="O90" i="5"/>
  <c r="H91" i="5"/>
  <c r="I91" i="5"/>
  <c r="J91" i="5"/>
  <c r="K91" i="5"/>
  <c r="L91" i="5"/>
  <c r="M91" i="5"/>
  <c r="N91" i="5"/>
  <c r="O91" i="5"/>
  <c r="H92" i="5"/>
  <c r="I92" i="5"/>
  <c r="J92" i="5"/>
  <c r="K92" i="5"/>
  <c r="L92" i="5"/>
  <c r="M92" i="5"/>
  <c r="N92" i="5"/>
  <c r="O92" i="5"/>
  <c r="H93" i="5"/>
  <c r="I93" i="5"/>
  <c r="J93" i="5"/>
  <c r="K93" i="5"/>
  <c r="L93" i="5"/>
  <c r="M93" i="5"/>
  <c r="N93" i="5"/>
  <c r="O93" i="5"/>
  <c r="H97" i="5"/>
  <c r="I97" i="5"/>
  <c r="J97" i="5"/>
  <c r="K97" i="5"/>
  <c r="L97" i="5"/>
  <c r="M97" i="5"/>
  <c r="N97" i="5"/>
  <c r="O97" i="5"/>
  <c r="H98" i="5"/>
  <c r="I98" i="5"/>
  <c r="J98" i="5"/>
  <c r="K98" i="5"/>
  <c r="L98" i="5"/>
  <c r="M98" i="5"/>
  <c r="N98" i="5"/>
  <c r="O98" i="5"/>
  <c r="H99" i="5"/>
  <c r="I99" i="5"/>
  <c r="J99" i="5"/>
  <c r="K99" i="5"/>
  <c r="L99" i="5"/>
  <c r="M99" i="5"/>
  <c r="N99" i="5"/>
  <c r="O99" i="5"/>
  <c r="H100" i="5"/>
  <c r="I100" i="5"/>
  <c r="J100" i="5"/>
  <c r="K100" i="5"/>
  <c r="L100" i="5"/>
  <c r="M100" i="5"/>
  <c r="N100" i="5"/>
  <c r="O100" i="5"/>
  <c r="H101" i="5"/>
  <c r="I101" i="5"/>
  <c r="J101" i="5"/>
  <c r="K101" i="5"/>
  <c r="L101" i="5"/>
  <c r="M101" i="5"/>
  <c r="N101" i="5"/>
  <c r="O101" i="5"/>
  <c r="G101" i="5"/>
  <c r="G100" i="5"/>
  <c r="G99" i="5"/>
  <c r="G98" i="5"/>
  <c r="G97" i="5"/>
  <c r="G93" i="5"/>
  <c r="G92" i="5"/>
  <c r="G91" i="5"/>
  <c r="G90" i="5"/>
  <c r="G89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0" i="5"/>
  <c r="G69" i="5"/>
  <c r="G68" i="5"/>
  <c r="G67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F101" i="5"/>
  <c r="F100" i="5"/>
  <c r="F99" i="5"/>
  <c r="F98" i="5"/>
  <c r="F97" i="5"/>
  <c r="F93" i="5"/>
  <c r="F92" i="5"/>
  <c r="F91" i="5"/>
  <c r="F90" i="5"/>
  <c r="F89" i="5"/>
  <c r="F87" i="5"/>
  <c r="F86" i="5"/>
  <c r="F85" i="5"/>
  <c r="F84" i="5"/>
  <c r="F83" i="5"/>
  <c r="F82" i="5"/>
  <c r="F81" i="5"/>
  <c r="F80" i="5"/>
  <c r="F79" i="5"/>
  <c r="F78" i="5"/>
  <c r="F77" i="5"/>
  <c r="F76" i="5"/>
  <c r="F75" i="5"/>
  <c r="F74" i="5"/>
  <c r="F73" i="5"/>
  <c r="F70" i="5"/>
  <c r="F69" i="5"/>
  <c r="F68" i="5"/>
  <c r="F67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Q47" i="5"/>
  <c r="P47" i="5"/>
  <c r="O47" i="5"/>
  <c r="N47" i="5"/>
  <c r="M47" i="5"/>
  <c r="L47" i="5"/>
  <c r="K47" i="5"/>
  <c r="J47" i="5"/>
  <c r="I47" i="5"/>
  <c r="H47" i="5"/>
  <c r="G47" i="5"/>
  <c r="Q46" i="5"/>
  <c r="P46" i="5"/>
  <c r="O46" i="5"/>
  <c r="N46" i="5"/>
  <c r="M46" i="5"/>
  <c r="L46" i="5"/>
  <c r="K46" i="5"/>
  <c r="J46" i="5"/>
  <c r="I46" i="5"/>
  <c r="H46" i="5"/>
  <c r="G46" i="5"/>
  <c r="Q45" i="5"/>
  <c r="P45" i="5"/>
  <c r="O45" i="5"/>
  <c r="N45" i="5"/>
  <c r="M45" i="5"/>
  <c r="L45" i="5"/>
  <c r="K45" i="5"/>
  <c r="J45" i="5"/>
  <c r="I45" i="5"/>
  <c r="H45" i="5"/>
  <c r="G45" i="5"/>
  <c r="Q44" i="5"/>
  <c r="P44" i="5"/>
  <c r="O44" i="5"/>
  <c r="N44" i="5"/>
  <c r="M44" i="5"/>
  <c r="L44" i="5"/>
  <c r="K44" i="5"/>
  <c r="J44" i="5"/>
  <c r="I44" i="5"/>
  <c r="H44" i="5"/>
  <c r="G44" i="5"/>
  <c r="Q43" i="5"/>
  <c r="P43" i="5"/>
  <c r="O43" i="5"/>
  <c r="N43" i="5"/>
  <c r="M43" i="5"/>
  <c r="L43" i="5"/>
  <c r="K43" i="5"/>
  <c r="J43" i="5"/>
  <c r="I43" i="5"/>
  <c r="H43" i="5"/>
  <c r="G43" i="5"/>
  <c r="Q42" i="5"/>
  <c r="P42" i="5"/>
  <c r="O42" i="5"/>
  <c r="N42" i="5"/>
  <c r="M42" i="5"/>
  <c r="L42" i="5"/>
  <c r="K42" i="5"/>
  <c r="J42" i="5"/>
  <c r="I42" i="5"/>
  <c r="H42" i="5"/>
  <c r="G42" i="5"/>
  <c r="Q41" i="5"/>
  <c r="P41" i="5"/>
  <c r="O41" i="5"/>
  <c r="N41" i="5"/>
  <c r="M41" i="5"/>
  <c r="L41" i="5"/>
  <c r="K41" i="5"/>
  <c r="J41" i="5"/>
  <c r="I41" i="5"/>
  <c r="H41" i="5"/>
  <c r="G41" i="5"/>
  <c r="Q40" i="5"/>
  <c r="P40" i="5"/>
  <c r="O40" i="5"/>
  <c r="N40" i="5"/>
  <c r="M40" i="5"/>
  <c r="L40" i="5"/>
  <c r="K40" i="5"/>
  <c r="J40" i="5"/>
  <c r="I40" i="5"/>
  <c r="H40" i="5"/>
  <c r="G40" i="5"/>
  <c r="Q39" i="5"/>
  <c r="P39" i="5"/>
  <c r="O39" i="5"/>
  <c r="N39" i="5"/>
  <c r="M39" i="5"/>
  <c r="L39" i="5"/>
  <c r="K39" i="5"/>
  <c r="J39" i="5"/>
  <c r="I39" i="5"/>
  <c r="H39" i="5"/>
  <c r="G39" i="5"/>
  <c r="Q38" i="5"/>
  <c r="P38" i="5"/>
  <c r="O38" i="5"/>
  <c r="N38" i="5"/>
  <c r="M38" i="5"/>
  <c r="L38" i="5"/>
  <c r="K38" i="5"/>
  <c r="J38" i="5"/>
  <c r="I38" i="5"/>
  <c r="H38" i="5"/>
  <c r="G38" i="5"/>
  <c r="Q37" i="5"/>
  <c r="P37" i="5"/>
  <c r="O37" i="5"/>
  <c r="N37" i="5"/>
  <c r="M37" i="5"/>
  <c r="L37" i="5"/>
  <c r="K37" i="5"/>
  <c r="J37" i="5"/>
  <c r="I37" i="5"/>
  <c r="H37" i="5"/>
  <c r="G37" i="5"/>
  <c r="Q36" i="5"/>
  <c r="P36" i="5"/>
  <c r="O36" i="5"/>
  <c r="N36" i="5"/>
  <c r="M36" i="5"/>
  <c r="L36" i="5"/>
  <c r="K36" i="5"/>
  <c r="J36" i="5"/>
  <c r="I36" i="5"/>
  <c r="H36" i="5"/>
  <c r="G36" i="5"/>
  <c r="F47" i="5"/>
  <c r="F46" i="5"/>
  <c r="F45" i="5"/>
  <c r="F44" i="5"/>
  <c r="F43" i="5"/>
  <c r="F42" i="5"/>
  <c r="F41" i="5"/>
  <c r="F40" i="5"/>
  <c r="F39" i="5"/>
  <c r="F38" i="5"/>
  <c r="F37" i="5"/>
  <c r="F36" i="5"/>
  <c r="Q34" i="5"/>
  <c r="P34" i="5"/>
  <c r="O34" i="5"/>
  <c r="N34" i="5"/>
  <c r="M34" i="5"/>
  <c r="L34" i="5"/>
  <c r="K34" i="5"/>
  <c r="J34" i="5"/>
  <c r="I34" i="5"/>
  <c r="H34" i="5"/>
  <c r="G34" i="5"/>
  <c r="Q33" i="5"/>
  <c r="P33" i="5"/>
  <c r="O33" i="5"/>
  <c r="N33" i="5"/>
  <c r="M33" i="5"/>
  <c r="L33" i="5"/>
  <c r="K33" i="5"/>
  <c r="J33" i="5"/>
  <c r="I33" i="5"/>
  <c r="H33" i="5"/>
  <c r="G33" i="5"/>
  <c r="Q32" i="5"/>
  <c r="P32" i="5"/>
  <c r="O32" i="5"/>
  <c r="N32" i="5"/>
  <c r="M32" i="5"/>
  <c r="L32" i="5"/>
  <c r="K32" i="5"/>
  <c r="J32" i="5"/>
  <c r="I32" i="5"/>
  <c r="H32" i="5"/>
  <c r="G32" i="5"/>
  <c r="Q31" i="5"/>
  <c r="P31" i="5"/>
  <c r="O31" i="5"/>
  <c r="N31" i="5"/>
  <c r="M31" i="5"/>
  <c r="L31" i="5"/>
  <c r="K31" i="5"/>
  <c r="J31" i="5"/>
  <c r="I31" i="5"/>
  <c r="H31" i="5"/>
  <c r="G31" i="5"/>
  <c r="Q30" i="5"/>
  <c r="P30" i="5"/>
  <c r="O30" i="5"/>
  <c r="N30" i="5"/>
  <c r="M30" i="5"/>
  <c r="L30" i="5"/>
  <c r="K30" i="5"/>
  <c r="J30" i="5"/>
  <c r="I30" i="5"/>
  <c r="H30" i="5"/>
  <c r="G30" i="5"/>
  <c r="Q29" i="5"/>
  <c r="P29" i="5"/>
  <c r="O29" i="5"/>
  <c r="N29" i="5"/>
  <c r="M29" i="5"/>
  <c r="L29" i="5"/>
  <c r="K29" i="5"/>
  <c r="J29" i="5"/>
  <c r="I29" i="5"/>
  <c r="H29" i="5"/>
  <c r="G29" i="5"/>
  <c r="F34" i="5"/>
  <c r="F33" i="5"/>
  <c r="F32" i="5"/>
  <c r="F31" i="5"/>
  <c r="F30" i="5"/>
  <c r="F29" i="5"/>
  <c r="F27" i="5"/>
  <c r="F26" i="5"/>
  <c r="F25" i="5"/>
  <c r="Q26" i="5"/>
  <c r="P26" i="5"/>
  <c r="O26" i="5"/>
  <c r="N26" i="5"/>
  <c r="M26" i="5"/>
  <c r="L26" i="5"/>
  <c r="K26" i="5"/>
  <c r="J26" i="5"/>
  <c r="I26" i="5"/>
  <c r="H26" i="5"/>
  <c r="G26" i="5"/>
  <c r="Q27" i="5"/>
  <c r="P27" i="5"/>
  <c r="O27" i="5"/>
  <c r="N27" i="5"/>
  <c r="M27" i="5"/>
  <c r="L27" i="5"/>
  <c r="K27" i="5"/>
  <c r="J27" i="5"/>
  <c r="I27" i="5"/>
  <c r="H27" i="5"/>
  <c r="G27" i="5"/>
  <c r="Q25" i="5"/>
  <c r="P25" i="5"/>
  <c r="O25" i="5"/>
  <c r="N25" i="5"/>
  <c r="M25" i="5"/>
  <c r="L25" i="5"/>
  <c r="K25" i="5"/>
  <c r="J25" i="5"/>
  <c r="I25" i="5"/>
  <c r="H25" i="5"/>
  <c r="G25" i="5"/>
  <c r="Q22" i="5"/>
  <c r="P22" i="5"/>
  <c r="O22" i="5"/>
  <c r="N22" i="5"/>
  <c r="M22" i="5"/>
  <c r="L22" i="5"/>
  <c r="K22" i="5"/>
  <c r="J22" i="5"/>
  <c r="I22" i="5"/>
  <c r="H22" i="5"/>
  <c r="G22" i="5"/>
  <c r="Q21" i="5"/>
  <c r="P21" i="5"/>
  <c r="O21" i="5"/>
  <c r="N21" i="5"/>
  <c r="M21" i="5"/>
  <c r="L21" i="5"/>
  <c r="K21" i="5"/>
  <c r="J21" i="5"/>
  <c r="I21" i="5"/>
  <c r="H21" i="5"/>
  <c r="G21" i="5"/>
  <c r="Q20" i="5"/>
  <c r="P20" i="5"/>
  <c r="O20" i="5"/>
  <c r="N20" i="5"/>
  <c r="M20" i="5"/>
  <c r="L20" i="5"/>
  <c r="K20" i="5"/>
  <c r="J20" i="5"/>
  <c r="I20" i="5"/>
  <c r="H20" i="5"/>
  <c r="G20" i="5"/>
  <c r="Q19" i="5"/>
  <c r="P19" i="5"/>
  <c r="O19" i="5"/>
  <c r="N19" i="5"/>
  <c r="M19" i="5"/>
  <c r="L19" i="5"/>
  <c r="K19" i="5"/>
  <c r="J19" i="5"/>
  <c r="I19" i="5"/>
  <c r="H19" i="5"/>
  <c r="G19" i="5"/>
  <c r="F21" i="5"/>
  <c r="F22" i="5"/>
  <c r="F20" i="5"/>
  <c r="F19" i="5"/>
  <c r="Q17" i="5"/>
  <c r="P17" i="5"/>
  <c r="O17" i="5"/>
  <c r="N17" i="5"/>
  <c r="M17" i="5"/>
  <c r="L17" i="5"/>
  <c r="K17" i="5"/>
  <c r="J17" i="5"/>
  <c r="I17" i="5"/>
  <c r="H17" i="5"/>
  <c r="G17" i="5"/>
  <c r="Q16" i="5"/>
  <c r="P16" i="5"/>
  <c r="O16" i="5"/>
  <c r="N16" i="5"/>
  <c r="M16" i="5"/>
  <c r="L16" i="5"/>
  <c r="K16" i="5"/>
  <c r="J16" i="5"/>
  <c r="I16" i="5"/>
  <c r="H16" i="5"/>
  <c r="G16" i="5"/>
  <c r="Q15" i="5"/>
  <c r="P15" i="5"/>
  <c r="O15" i="5"/>
  <c r="N15" i="5"/>
  <c r="M15" i="5"/>
  <c r="L15" i="5"/>
  <c r="K15" i="5"/>
  <c r="J15" i="5"/>
  <c r="I15" i="5"/>
  <c r="H15" i="5"/>
  <c r="G15" i="5"/>
  <c r="Q14" i="5"/>
  <c r="P14" i="5"/>
  <c r="O14" i="5"/>
  <c r="N14" i="5"/>
  <c r="M14" i="5"/>
  <c r="L14" i="5"/>
  <c r="K14" i="5"/>
  <c r="J14" i="5"/>
  <c r="I14" i="5"/>
  <c r="H14" i="5"/>
  <c r="G14" i="5"/>
  <c r="Q11" i="5"/>
  <c r="P11" i="5"/>
  <c r="O11" i="5"/>
  <c r="N11" i="5"/>
  <c r="M11" i="5"/>
  <c r="L11" i="5"/>
  <c r="K11" i="5"/>
  <c r="J11" i="5"/>
  <c r="I11" i="5"/>
  <c r="H11" i="5"/>
  <c r="G11" i="5"/>
  <c r="Q10" i="5"/>
  <c r="P10" i="5"/>
  <c r="O10" i="5"/>
  <c r="N10" i="5"/>
  <c r="M10" i="5"/>
  <c r="L10" i="5"/>
  <c r="K10" i="5"/>
  <c r="J10" i="5"/>
  <c r="I10" i="5"/>
  <c r="H10" i="5"/>
  <c r="G10" i="5"/>
  <c r="Q9" i="5"/>
  <c r="P9" i="5"/>
  <c r="O9" i="5"/>
  <c r="N9" i="5"/>
  <c r="M9" i="5"/>
  <c r="L9" i="5"/>
  <c r="K9" i="5"/>
  <c r="J9" i="5"/>
  <c r="I9" i="5"/>
  <c r="H9" i="5"/>
  <c r="G9" i="5"/>
  <c r="Q8" i="5"/>
  <c r="P8" i="5"/>
  <c r="O8" i="5"/>
  <c r="N8" i="5"/>
  <c r="M8" i="5"/>
  <c r="L8" i="5"/>
  <c r="K8" i="5"/>
  <c r="J8" i="5"/>
  <c r="I8" i="5"/>
  <c r="H8" i="5"/>
  <c r="G8" i="5"/>
  <c r="Q7" i="5"/>
  <c r="P7" i="5"/>
  <c r="O7" i="5"/>
  <c r="N7" i="5"/>
  <c r="M7" i="5"/>
  <c r="L7" i="5"/>
  <c r="K7" i="5"/>
  <c r="J7" i="5"/>
  <c r="I7" i="5"/>
  <c r="H7" i="5"/>
  <c r="G7" i="5"/>
  <c r="Q6" i="5"/>
  <c r="P6" i="5"/>
  <c r="O6" i="5"/>
  <c r="N6" i="5"/>
  <c r="M6" i="5"/>
  <c r="L6" i="5"/>
  <c r="K6" i="5"/>
  <c r="J6" i="5"/>
  <c r="I6" i="5"/>
  <c r="H6" i="5"/>
  <c r="G6" i="5"/>
  <c r="F17" i="5"/>
  <c r="F16" i="5"/>
  <c r="F15" i="5"/>
  <c r="F14" i="5"/>
  <c r="F11" i="5"/>
  <c r="F10" i="5"/>
  <c r="F9" i="5"/>
  <c r="F8" i="5"/>
  <c r="F7" i="5"/>
  <c r="F6" i="5"/>
  <c r="F13" i="5"/>
  <c r="G13" i="5" s="1"/>
  <c r="H13" i="5" s="1"/>
  <c r="I13" i="5" s="1"/>
  <c r="J13" i="5" s="1"/>
  <c r="K13" i="5" s="1"/>
  <c r="L13" i="5" s="1"/>
  <c r="M13" i="5" s="1"/>
  <c r="N13" i="5" s="1"/>
  <c r="O13" i="5" s="1"/>
  <c r="P13" i="5" s="1"/>
  <c r="Q13" i="5" s="1"/>
  <c r="F12" i="5"/>
  <c r="G12" i="5" s="1"/>
  <c r="H12" i="5" s="1"/>
  <c r="I12" i="5" s="1"/>
  <c r="J12" i="5" s="1"/>
  <c r="K12" i="5" s="1"/>
  <c r="L12" i="5" s="1"/>
  <c r="M12" i="5" s="1"/>
  <c r="N12" i="5" s="1"/>
  <c r="O12" i="5" s="1"/>
  <c r="P12" i="5" s="1"/>
  <c r="Q12" i="5" s="1"/>
  <c r="E66" i="5"/>
  <c r="E52" i="5" s="1"/>
  <c r="E96" i="5"/>
  <c r="E95" i="5" s="1"/>
  <c r="E94" i="5" s="1"/>
  <c r="E88" i="5"/>
  <c r="E72" i="5"/>
  <c r="E48" i="5"/>
  <c r="E35" i="5"/>
  <c r="E28" i="5"/>
  <c r="E24" i="5"/>
  <c r="E18" i="5"/>
  <c r="E5" i="5"/>
  <c r="F80" i="3"/>
  <c r="G80" i="3" s="1"/>
  <c r="H80" i="3" s="1"/>
  <c r="I80" i="3" s="1"/>
  <c r="J80" i="3" s="1"/>
  <c r="K80" i="3" s="1"/>
  <c r="L80" i="3" s="1"/>
  <c r="M80" i="3" s="1"/>
  <c r="N80" i="3" s="1"/>
  <c r="O80" i="3" s="1"/>
  <c r="P80" i="3" s="1"/>
  <c r="Q80" i="3" s="1"/>
  <c r="F79" i="3"/>
  <c r="G79" i="3" s="1"/>
  <c r="H79" i="3" s="1"/>
  <c r="I79" i="3" s="1"/>
  <c r="J79" i="3" s="1"/>
  <c r="K79" i="3" s="1"/>
  <c r="L79" i="3" s="1"/>
  <c r="M79" i="3" s="1"/>
  <c r="N79" i="3" s="1"/>
  <c r="O79" i="3" s="1"/>
  <c r="P79" i="3" s="1"/>
  <c r="Q79" i="3" s="1"/>
  <c r="F78" i="3"/>
  <c r="G78" i="3" s="1"/>
  <c r="Q75" i="3"/>
  <c r="P75" i="3"/>
  <c r="O75" i="3"/>
  <c r="N75" i="3"/>
  <c r="M75" i="3"/>
  <c r="L75" i="3"/>
  <c r="K75" i="3"/>
  <c r="J75" i="3"/>
  <c r="I75" i="3"/>
  <c r="H75" i="3"/>
  <c r="G75" i="3"/>
  <c r="Q72" i="3"/>
  <c r="P72" i="3"/>
  <c r="O72" i="3"/>
  <c r="N72" i="3"/>
  <c r="M72" i="3"/>
  <c r="L72" i="3"/>
  <c r="K72" i="3"/>
  <c r="J72" i="3"/>
  <c r="I72" i="3"/>
  <c r="H72" i="3"/>
  <c r="G72" i="3"/>
  <c r="Q71" i="3"/>
  <c r="P71" i="3"/>
  <c r="O71" i="3"/>
  <c r="N71" i="3"/>
  <c r="M71" i="3"/>
  <c r="L71" i="3"/>
  <c r="K71" i="3"/>
  <c r="J71" i="3"/>
  <c r="I71" i="3"/>
  <c r="H71" i="3"/>
  <c r="G71" i="3"/>
  <c r="Q70" i="3"/>
  <c r="P70" i="3"/>
  <c r="O70" i="3"/>
  <c r="N70" i="3"/>
  <c r="M70" i="3"/>
  <c r="L70" i="3"/>
  <c r="K70" i="3"/>
  <c r="J70" i="3"/>
  <c r="I70" i="3"/>
  <c r="H70" i="3"/>
  <c r="G70" i="3"/>
  <c r="Q69" i="3"/>
  <c r="P69" i="3"/>
  <c r="O69" i="3"/>
  <c r="N69" i="3"/>
  <c r="M69" i="3"/>
  <c r="L69" i="3"/>
  <c r="K69" i="3"/>
  <c r="J69" i="3"/>
  <c r="I69" i="3"/>
  <c r="H69" i="3"/>
  <c r="G69" i="3"/>
  <c r="F75" i="3"/>
  <c r="F74" i="3"/>
  <c r="G74" i="3" s="1"/>
  <c r="H74" i="3" s="1"/>
  <c r="I74" i="3" s="1"/>
  <c r="J74" i="3" s="1"/>
  <c r="K74" i="3" s="1"/>
  <c r="L74" i="3" s="1"/>
  <c r="M74" i="3" s="1"/>
  <c r="N74" i="3" s="1"/>
  <c r="O74" i="3" s="1"/>
  <c r="P74" i="3" s="1"/>
  <c r="Q74" i="3" s="1"/>
  <c r="F73" i="3"/>
  <c r="G73" i="3" s="1"/>
  <c r="H73" i="3" s="1"/>
  <c r="I73" i="3" s="1"/>
  <c r="J73" i="3" s="1"/>
  <c r="K73" i="3" s="1"/>
  <c r="F72" i="3"/>
  <c r="F71" i="3"/>
  <c r="F70" i="3"/>
  <c r="F69" i="3"/>
  <c r="Q65" i="3"/>
  <c r="P65" i="3"/>
  <c r="O65" i="3"/>
  <c r="N65" i="3"/>
  <c r="M65" i="3"/>
  <c r="L65" i="3"/>
  <c r="K65" i="3"/>
  <c r="J65" i="3"/>
  <c r="I65" i="3"/>
  <c r="H65" i="3"/>
  <c r="G65" i="3"/>
  <c r="Q64" i="3"/>
  <c r="P64" i="3"/>
  <c r="O64" i="3"/>
  <c r="N64" i="3"/>
  <c r="M64" i="3"/>
  <c r="L64" i="3"/>
  <c r="K64" i="3"/>
  <c r="J64" i="3"/>
  <c r="I64" i="3"/>
  <c r="H64" i="3"/>
  <c r="G64" i="3"/>
  <c r="Q63" i="3"/>
  <c r="P63" i="3"/>
  <c r="O63" i="3"/>
  <c r="N63" i="3"/>
  <c r="M63" i="3"/>
  <c r="L63" i="3"/>
  <c r="K63" i="3"/>
  <c r="J63" i="3"/>
  <c r="I63" i="3"/>
  <c r="H63" i="3"/>
  <c r="G63" i="3"/>
  <c r="F67" i="3"/>
  <c r="G67" i="3" s="1"/>
  <c r="F66" i="3"/>
  <c r="F65" i="3"/>
  <c r="F64" i="3"/>
  <c r="F63" i="3"/>
  <c r="F62" i="3" s="1"/>
  <c r="Q61" i="3"/>
  <c r="Q60" i="3" s="1"/>
  <c r="P61" i="3"/>
  <c r="P60" i="3" s="1"/>
  <c r="O61" i="3"/>
  <c r="O60" i="3" s="1"/>
  <c r="N61" i="3"/>
  <c r="N60" i="3" s="1"/>
  <c r="M61" i="3"/>
  <c r="M60" i="3" s="1"/>
  <c r="L61" i="3"/>
  <c r="L60" i="3" s="1"/>
  <c r="K61" i="3"/>
  <c r="K60" i="3" s="1"/>
  <c r="J61" i="3"/>
  <c r="J60" i="3" s="1"/>
  <c r="I61" i="3"/>
  <c r="I60" i="3" s="1"/>
  <c r="H61" i="3"/>
  <c r="H60" i="3" s="1"/>
  <c r="G61" i="3"/>
  <c r="G60" i="3" s="1"/>
  <c r="F61" i="3"/>
  <c r="F60" i="3" s="1"/>
  <c r="Q58" i="3"/>
  <c r="P58" i="3"/>
  <c r="O58" i="3"/>
  <c r="N58" i="3"/>
  <c r="M58" i="3"/>
  <c r="L58" i="3"/>
  <c r="K58" i="3"/>
  <c r="J58" i="3"/>
  <c r="I58" i="3"/>
  <c r="H58" i="3"/>
  <c r="G58" i="3"/>
  <c r="Q57" i="3"/>
  <c r="P57" i="3"/>
  <c r="O57" i="3"/>
  <c r="N57" i="3"/>
  <c r="M57" i="3"/>
  <c r="L57" i="3"/>
  <c r="K57" i="3"/>
  <c r="J57" i="3"/>
  <c r="I57" i="3"/>
  <c r="H57" i="3"/>
  <c r="G57" i="3"/>
  <c r="F58" i="3"/>
  <c r="F57" i="3"/>
  <c r="Q56" i="3"/>
  <c r="P56" i="3"/>
  <c r="O56" i="3"/>
  <c r="N56" i="3"/>
  <c r="M56" i="3"/>
  <c r="L56" i="3"/>
  <c r="K56" i="3"/>
  <c r="J56" i="3"/>
  <c r="I56" i="3"/>
  <c r="H56" i="3"/>
  <c r="G56" i="3"/>
  <c r="Q55" i="3"/>
  <c r="P55" i="3"/>
  <c r="O55" i="3"/>
  <c r="N55" i="3"/>
  <c r="M55" i="3"/>
  <c r="L55" i="3"/>
  <c r="K55" i="3"/>
  <c r="J55" i="3"/>
  <c r="I55" i="3"/>
  <c r="H55" i="3"/>
  <c r="G55" i="3"/>
  <c r="Q54" i="3"/>
  <c r="P54" i="3"/>
  <c r="O54" i="3"/>
  <c r="N54" i="3"/>
  <c r="M54" i="3"/>
  <c r="L54" i="3"/>
  <c r="K54" i="3"/>
  <c r="J54" i="3"/>
  <c r="I54" i="3"/>
  <c r="H54" i="3"/>
  <c r="G54" i="3"/>
  <c r="Q53" i="3"/>
  <c r="P53" i="3"/>
  <c r="O53" i="3"/>
  <c r="N53" i="3"/>
  <c r="M53" i="3"/>
  <c r="L53" i="3"/>
  <c r="K53" i="3"/>
  <c r="J53" i="3"/>
  <c r="I53" i="3"/>
  <c r="H53" i="3"/>
  <c r="G53" i="3"/>
  <c r="Q50" i="3"/>
  <c r="P50" i="3"/>
  <c r="O50" i="3"/>
  <c r="N50" i="3"/>
  <c r="M50" i="3"/>
  <c r="L50" i="3"/>
  <c r="K50" i="3"/>
  <c r="J50" i="3"/>
  <c r="I50" i="3"/>
  <c r="H50" i="3"/>
  <c r="G50" i="3"/>
  <c r="Q49" i="3"/>
  <c r="P49" i="3"/>
  <c r="O49" i="3"/>
  <c r="N49" i="3"/>
  <c r="M49" i="3"/>
  <c r="L49" i="3"/>
  <c r="K49" i="3"/>
  <c r="J49" i="3"/>
  <c r="I49" i="3"/>
  <c r="H49" i="3"/>
  <c r="G49" i="3"/>
  <c r="Q48" i="3"/>
  <c r="P48" i="3"/>
  <c r="O48" i="3"/>
  <c r="N48" i="3"/>
  <c r="M48" i="3"/>
  <c r="L48" i="3"/>
  <c r="K48" i="3"/>
  <c r="J48" i="3"/>
  <c r="I48" i="3"/>
  <c r="H48" i="3"/>
  <c r="G48" i="3"/>
  <c r="Q46" i="3"/>
  <c r="P46" i="3"/>
  <c r="O46" i="3"/>
  <c r="N46" i="3"/>
  <c r="M46" i="3"/>
  <c r="L46" i="3"/>
  <c r="K46" i="3"/>
  <c r="J46" i="3"/>
  <c r="I46" i="3"/>
  <c r="H46" i="3"/>
  <c r="G46" i="3"/>
  <c r="F56" i="3"/>
  <c r="F55" i="3"/>
  <c r="F54" i="3"/>
  <c r="F53" i="3"/>
  <c r="F52" i="3"/>
  <c r="G52" i="3" s="1"/>
  <c r="H52" i="3" s="1"/>
  <c r="I52" i="3" s="1"/>
  <c r="J52" i="3" s="1"/>
  <c r="K52" i="3" s="1"/>
  <c r="L52" i="3" s="1"/>
  <c r="M52" i="3" s="1"/>
  <c r="N52" i="3" s="1"/>
  <c r="O52" i="3" s="1"/>
  <c r="P52" i="3" s="1"/>
  <c r="Q52" i="3" s="1"/>
  <c r="F51" i="3"/>
  <c r="G51" i="3" s="1"/>
  <c r="H51" i="3" s="1"/>
  <c r="I51" i="3" s="1"/>
  <c r="J51" i="3" s="1"/>
  <c r="K51" i="3" s="1"/>
  <c r="L51" i="3" s="1"/>
  <c r="M51" i="3" s="1"/>
  <c r="N51" i="3" s="1"/>
  <c r="O51" i="3" s="1"/>
  <c r="P51" i="3" s="1"/>
  <c r="Q51" i="3" s="1"/>
  <c r="F50" i="3"/>
  <c r="F49" i="3"/>
  <c r="F48" i="3"/>
  <c r="F46" i="3"/>
  <c r="G43" i="3"/>
  <c r="H43" i="3" s="1"/>
  <c r="I43" i="3" s="1"/>
  <c r="J43" i="3" s="1"/>
  <c r="K43" i="3" s="1"/>
  <c r="L43" i="3" s="1"/>
  <c r="M43" i="3" s="1"/>
  <c r="N43" i="3" s="1"/>
  <c r="O43" i="3" s="1"/>
  <c r="P43" i="3" s="1"/>
  <c r="Q43" i="3" s="1"/>
  <c r="Q41" i="3"/>
  <c r="P41" i="3"/>
  <c r="O41" i="3"/>
  <c r="N41" i="3"/>
  <c r="M41" i="3"/>
  <c r="L41" i="3"/>
  <c r="K41" i="3"/>
  <c r="J41" i="3"/>
  <c r="I41" i="3"/>
  <c r="H41" i="3"/>
  <c r="G41" i="3"/>
  <c r="Q40" i="3"/>
  <c r="P40" i="3"/>
  <c r="O40" i="3"/>
  <c r="N40" i="3"/>
  <c r="M40" i="3"/>
  <c r="L40" i="3"/>
  <c r="K40" i="3"/>
  <c r="J40" i="3"/>
  <c r="I40" i="3"/>
  <c r="H40" i="3"/>
  <c r="G40" i="3"/>
  <c r="Q39" i="3"/>
  <c r="P39" i="3"/>
  <c r="O39" i="3"/>
  <c r="N39" i="3"/>
  <c r="M39" i="3"/>
  <c r="L39" i="3"/>
  <c r="K39" i="3"/>
  <c r="J39" i="3"/>
  <c r="I39" i="3"/>
  <c r="H39" i="3"/>
  <c r="G39" i="3"/>
  <c r="F43" i="3"/>
  <c r="F42" i="3"/>
  <c r="G42" i="3" s="1"/>
  <c r="H42" i="3" s="1"/>
  <c r="I42" i="3" s="1"/>
  <c r="F41" i="3"/>
  <c r="F40" i="3"/>
  <c r="F39" i="3"/>
  <c r="Q35" i="3"/>
  <c r="P35" i="3"/>
  <c r="O35" i="3"/>
  <c r="N35" i="3"/>
  <c r="M35" i="3"/>
  <c r="L35" i="3"/>
  <c r="K35" i="3"/>
  <c r="J35" i="3"/>
  <c r="I35" i="3"/>
  <c r="H35" i="3"/>
  <c r="G35" i="3"/>
  <c r="Q34" i="3"/>
  <c r="P34" i="3"/>
  <c r="O34" i="3"/>
  <c r="N34" i="3"/>
  <c r="M34" i="3"/>
  <c r="L34" i="3"/>
  <c r="K34" i="3"/>
  <c r="J34" i="3"/>
  <c r="I34" i="3"/>
  <c r="H34" i="3"/>
  <c r="G34" i="3"/>
  <c r="Q32" i="3"/>
  <c r="P32" i="3"/>
  <c r="O32" i="3"/>
  <c r="N32" i="3"/>
  <c r="M32" i="3"/>
  <c r="L32" i="3"/>
  <c r="K32" i="3"/>
  <c r="J32" i="3"/>
  <c r="I32" i="3"/>
  <c r="H32" i="3"/>
  <c r="G32" i="3"/>
  <c r="Q31" i="3"/>
  <c r="P31" i="3"/>
  <c r="O31" i="3"/>
  <c r="N31" i="3"/>
  <c r="M31" i="3"/>
  <c r="L31" i="3"/>
  <c r="K31" i="3"/>
  <c r="J31" i="3"/>
  <c r="I31" i="3"/>
  <c r="H31" i="3"/>
  <c r="G31" i="3"/>
  <c r="F32" i="3"/>
  <c r="F36" i="3"/>
  <c r="F35" i="3"/>
  <c r="F34" i="3"/>
  <c r="F33" i="3"/>
  <c r="G33" i="3" s="1"/>
  <c r="F31" i="3"/>
  <c r="Q29" i="3"/>
  <c r="P29" i="3"/>
  <c r="O29" i="3"/>
  <c r="N29" i="3"/>
  <c r="M29" i="3"/>
  <c r="L29" i="3"/>
  <c r="K29" i="3"/>
  <c r="J29" i="3"/>
  <c r="I29" i="3"/>
  <c r="H29" i="3"/>
  <c r="G29" i="3"/>
  <c r="Q26" i="3"/>
  <c r="P26" i="3"/>
  <c r="O26" i="3"/>
  <c r="N26" i="3"/>
  <c r="M26" i="3"/>
  <c r="L26" i="3"/>
  <c r="K26" i="3"/>
  <c r="J26" i="3"/>
  <c r="I26" i="3"/>
  <c r="H26" i="3"/>
  <c r="G26" i="3"/>
  <c r="Q25" i="3"/>
  <c r="P25" i="3"/>
  <c r="O25" i="3"/>
  <c r="N25" i="3"/>
  <c r="M25" i="3"/>
  <c r="L25" i="3"/>
  <c r="K25" i="3"/>
  <c r="J25" i="3"/>
  <c r="I25" i="3"/>
  <c r="H25" i="3"/>
  <c r="G25" i="3"/>
  <c r="Q24" i="3"/>
  <c r="P24" i="3"/>
  <c r="O24" i="3"/>
  <c r="N24" i="3"/>
  <c r="M24" i="3"/>
  <c r="L24" i="3"/>
  <c r="K24" i="3"/>
  <c r="J24" i="3"/>
  <c r="I24" i="3"/>
  <c r="H24" i="3"/>
  <c r="G24" i="3"/>
  <c r="F26" i="3"/>
  <c r="F29" i="3"/>
  <c r="F28" i="3"/>
  <c r="G28" i="3" s="1"/>
  <c r="H28" i="3" s="1"/>
  <c r="I28" i="3" s="1"/>
  <c r="J28" i="3" s="1"/>
  <c r="K28" i="3" s="1"/>
  <c r="L28" i="3" s="1"/>
  <c r="M28" i="3" s="1"/>
  <c r="N28" i="3" s="1"/>
  <c r="O28" i="3" s="1"/>
  <c r="P28" i="3" s="1"/>
  <c r="Q28" i="3" s="1"/>
  <c r="F27" i="3"/>
  <c r="F25" i="3"/>
  <c r="F24" i="3"/>
  <c r="Q23" i="3"/>
  <c r="P23" i="3"/>
  <c r="O23" i="3"/>
  <c r="N23" i="3"/>
  <c r="M23" i="3"/>
  <c r="L23" i="3"/>
  <c r="K23" i="3"/>
  <c r="J23" i="3"/>
  <c r="I23" i="3"/>
  <c r="H23" i="3"/>
  <c r="G23" i="3"/>
  <c r="F23" i="3"/>
  <c r="Q18" i="3"/>
  <c r="P18" i="3"/>
  <c r="O18" i="3"/>
  <c r="N18" i="3"/>
  <c r="M18" i="3"/>
  <c r="L18" i="3"/>
  <c r="K18" i="3"/>
  <c r="J18" i="3"/>
  <c r="I18" i="3"/>
  <c r="H18" i="3"/>
  <c r="G18" i="3"/>
  <c r="F18" i="3"/>
  <c r="Q16" i="3"/>
  <c r="P16" i="3"/>
  <c r="O16" i="3"/>
  <c r="N16" i="3"/>
  <c r="M16" i="3"/>
  <c r="L16" i="3"/>
  <c r="K16" i="3"/>
  <c r="J16" i="3"/>
  <c r="I16" i="3"/>
  <c r="H16" i="3"/>
  <c r="G16" i="3"/>
  <c r="F16" i="3"/>
  <c r="G10" i="3"/>
  <c r="G15" i="3"/>
  <c r="Q17" i="3"/>
  <c r="P17" i="3"/>
  <c r="O17" i="3"/>
  <c r="N17" i="3"/>
  <c r="M17" i="3"/>
  <c r="L17" i="3"/>
  <c r="K17" i="3"/>
  <c r="J17" i="3"/>
  <c r="I17" i="3"/>
  <c r="H17" i="3"/>
  <c r="G17" i="3"/>
  <c r="Q15" i="3"/>
  <c r="P15" i="3"/>
  <c r="O15" i="3"/>
  <c r="N15" i="3"/>
  <c r="M15" i="3"/>
  <c r="L15" i="3"/>
  <c r="K15" i="3"/>
  <c r="J15" i="3"/>
  <c r="I15" i="3"/>
  <c r="H15" i="3"/>
  <c r="F17" i="3"/>
  <c r="F15" i="3"/>
  <c r="Q13" i="3"/>
  <c r="P13" i="3"/>
  <c r="O13" i="3"/>
  <c r="N13" i="3"/>
  <c r="M13" i="3"/>
  <c r="L13" i="3"/>
  <c r="K13" i="3"/>
  <c r="J13" i="3"/>
  <c r="I13" i="3"/>
  <c r="H13" i="3"/>
  <c r="G13" i="3"/>
  <c r="Q10" i="3"/>
  <c r="P10" i="3"/>
  <c r="O10" i="3"/>
  <c r="N10" i="3"/>
  <c r="M10" i="3"/>
  <c r="L10" i="3"/>
  <c r="K10" i="3"/>
  <c r="J10" i="3"/>
  <c r="I10" i="3"/>
  <c r="H10" i="3"/>
  <c r="Q9" i="3"/>
  <c r="P9" i="3"/>
  <c r="O9" i="3"/>
  <c r="N9" i="3"/>
  <c r="M9" i="3"/>
  <c r="L9" i="3"/>
  <c r="K9" i="3"/>
  <c r="J9" i="3"/>
  <c r="I9" i="3"/>
  <c r="H9" i="3"/>
  <c r="G9" i="3"/>
  <c r="F13" i="3"/>
  <c r="F12" i="3"/>
  <c r="G12" i="3" s="1"/>
  <c r="H12" i="3" s="1"/>
  <c r="I12" i="3" s="1"/>
  <c r="J12" i="3" s="1"/>
  <c r="K12" i="3" s="1"/>
  <c r="L12" i="3" s="1"/>
  <c r="M12" i="3" s="1"/>
  <c r="N12" i="3" s="1"/>
  <c r="O12" i="3" s="1"/>
  <c r="P12" i="3" s="1"/>
  <c r="Q12" i="3" s="1"/>
  <c r="F11" i="3"/>
  <c r="F10" i="3"/>
  <c r="F9" i="3"/>
  <c r="F8" i="3"/>
  <c r="Q7" i="3"/>
  <c r="P7" i="3"/>
  <c r="O7" i="3"/>
  <c r="N7" i="3"/>
  <c r="M7" i="3"/>
  <c r="L7" i="3"/>
  <c r="K7" i="3"/>
  <c r="J7" i="3"/>
  <c r="I7" i="3"/>
  <c r="H7" i="3"/>
  <c r="G7" i="3"/>
  <c r="F7" i="3"/>
  <c r="Q8" i="3"/>
  <c r="P8" i="3"/>
  <c r="O8" i="3"/>
  <c r="N8" i="3"/>
  <c r="M8" i="3"/>
  <c r="L8" i="3"/>
  <c r="K8" i="3"/>
  <c r="J8" i="3"/>
  <c r="I8" i="3"/>
  <c r="H8" i="3"/>
  <c r="G8" i="3"/>
  <c r="E77" i="3"/>
  <c r="E68" i="3"/>
  <c r="E62" i="3"/>
  <c r="E60" i="3"/>
  <c r="E30" i="3"/>
  <c r="E47" i="3"/>
  <c r="M47" i="3" s="1"/>
  <c r="E45" i="3"/>
  <c r="N45" i="3" s="1"/>
  <c r="E38" i="3"/>
  <c r="E37" i="3" s="1"/>
  <c r="G77" i="3" l="1"/>
  <c r="G76" i="3" s="1"/>
  <c r="H78" i="3"/>
  <c r="I78" i="3" s="1"/>
  <c r="J14" i="3"/>
  <c r="N14" i="3"/>
  <c r="O28" i="5"/>
  <c r="F5" i="5"/>
  <c r="M28" i="5"/>
  <c r="G28" i="5"/>
  <c r="K18" i="5"/>
  <c r="H18" i="5"/>
  <c r="P18" i="5"/>
  <c r="N18" i="5"/>
  <c r="L24" i="5"/>
  <c r="N28" i="5"/>
  <c r="K28" i="5"/>
  <c r="I28" i="5"/>
  <c r="Q28" i="5"/>
  <c r="I35" i="5"/>
  <c r="M35" i="5"/>
  <c r="Q35" i="5"/>
  <c r="J35" i="5"/>
  <c r="N35" i="5"/>
  <c r="G18" i="5"/>
  <c r="O18" i="5"/>
  <c r="L18" i="5"/>
  <c r="H24" i="5"/>
  <c r="P24" i="5"/>
  <c r="F28" i="5"/>
  <c r="F96" i="5"/>
  <c r="F95" i="5" s="1"/>
  <c r="J28" i="5"/>
  <c r="J18" i="5"/>
  <c r="Q24" i="5"/>
  <c r="J24" i="5"/>
  <c r="N24" i="5"/>
  <c r="F24" i="5"/>
  <c r="N96" i="5"/>
  <c r="N95" i="5" s="1"/>
  <c r="N94" i="5" s="1"/>
  <c r="J96" i="5"/>
  <c r="J95" i="5" s="1"/>
  <c r="J94" i="5" s="1"/>
  <c r="N88" i="5"/>
  <c r="J88" i="5"/>
  <c r="N72" i="5"/>
  <c r="N71" i="5" s="1"/>
  <c r="J72" i="5"/>
  <c r="N66" i="5"/>
  <c r="J66" i="5"/>
  <c r="J52" i="5" s="1"/>
  <c r="J51" i="5" s="1"/>
  <c r="Q96" i="5"/>
  <c r="Q95" i="5" s="1"/>
  <c r="Q94" i="5" s="1"/>
  <c r="Q72" i="5"/>
  <c r="Q66" i="5"/>
  <c r="Q52" i="5" s="1"/>
  <c r="Q51" i="5" s="1"/>
  <c r="F18" i="5"/>
  <c r="I18" i="5"/>
  <c r="M18" i="5"/>
  <c r="Q18" i="5"/>
  <c r="G35" i="5"/>
  <c r="K35" i="5"/>
  <c r="K23" i="5" s="1"/>
  <c r="O35" i="5"/>
  <c r="E76" i="3"/>
  <c r="F22" i="3"/>
  <c r="P47" i="3"/>
  <c r="Q47" i="3"/>
  <c r="I47" i="3"/>
  <c r="I24" i="5"/>
  <c r="H28" i="5"/>
  <c r="L28" i="5"/>
  <c r="L23" i="5" s="1"/>
  <c r="P28" i="5"/>
  <c r="F88" i="5"/>
  <c r="G66" i="5"/>
  <c r="G52" i="5" s="1"/>
  <c r="G51" i="5" s="1"/>
  <c r="G88" i="5"/>
  <c r="L96" i="5"/>
  <c r="L95" i="5" s="1"/>
  <c r="L94" i="5" s="1"/>
  <c r="H96" i="5"/>
  <c r="H95" i="5" s="1"/>
  <c r="H94" i="5" s="1"/>
  <c r="L88" i="5"/>
  <c r="H88" i="5"/>
  <c r="H71" i="5" s="1"/>
  <c r="L72" i="5"/>
  <c r="H72" i="5"/>
  <c r="L66" i="5"/>
  <c r="H66" i="5"/>
  <c r="H52" i="5" s="1"/>
  <c r="H51" i="5" s="1"/>
  <c r="Q88" i="5"/>
  <c r="Q14" i="3"/>
  <c r="G14" i="3"/>
  <c r="H14" i="3"/>
  <c r="F38" i="3"/>
  <c r="F37" i="3" s="1"/>
  <c r="F77" i="3"/>
  <c r="E71" i="5"/>
  <c r="M24" i="5"/>
  <c r="F66" i="5"/>
  <c r="G72" i="5"/>
  <c r="G96" i="5"/>
  <c r="G95" i="5" s="1"/>
  <c r="G94" i="5" s="1"/>
  <c r="O96" i="5"/>
  <c r="O95" i="5" s="1"/>
  <c r="O94" i="5" s="1"/>
  <c r="K96" i="5"/>
  <c r="K95" i="5" s="1"/>
  <c r="K94" i="5" s="1"/>
  <c r="O88" i="5"/>
  <c r="K88" i="5"/>
  <c r="O72" i="5"/>
  <c r="K72" i="5"/>
  <c r="O66" i="5"/>
  <c r="O52" i="5" s="1"/>
  <c r="O51" i="5" s="1"/>
  <c r="K66" i="5"/>
  <c r="K52" i="5" s="1"/>
  <c r="K51" i="5" s="1"/>
  <c r="P88" i="5"/>
  <c r="G5" i="5"/>
  <c r="G4" i="5" s="1"/>
  <c r="G24" i="5"/>
  <c r="K24" i="5"/>
  <c r="O24" i="5"/>
  <c r="O23" i="5" s="1"/>
  <c r="F35" i="5"/>
  <c r="H35" i="5"/>
  <c r="L35" i="5"/>
  <c r="P35" i="5"/>
  <c r="M96" i="5"/>
  <c r="M95" i="5" s="1"/>
  <c r="M94" i="5" s="1"/>
  <c r="I96" i="5"/>
  <c r="I95" i="5" s="1"/>
  <c r="I94" i="5" s="1"/>
  <c r="M88" i="5"/>
  <c r="I88" i="5"/>
  <c r="M72" i="5"/>
  <c r="M71" i="5" s="1"/>
  <c r="I72" i="5"/>
  <c r="M66" i="5"/>
  <c r="M52" i="5" s="1"/>
  <c r="M51" i="5" s="1"/>
  <c r="I66" i="5"/>
  <c r="I52" i="5" s="1"/>
  <c r="I51" i="5" s="1"/>
  <c r="P96" i="5"/>
  <c r="P95" i="5" s="1"/>
  <c r="P94" i="5" s="1"/>
  <c r="P72" i="5"/>
  <c r="P66" i="5"/>
  <c r="P52" i="5" s="1"/>
  <c r="P51" i="5" s="1"/>
  <c r="L48" i="5"/>
  <c r="Q71" i="5"/>
  <c r="N52" i="5"/>
  <c r="N51" i="5" s="1"/>
  <c r="L52" i="5"/>
  <c r="L51" i="5" s="1"/>
  <c r="K48" i="5"/>
  <c r="F72" i="5"/>
  <c r="M23" i="5"/>
  <c r="N23" i="5"/>
  <c r="H5" i="5"/>
  <c r="E51" i="5"/>
  <c r="E23" i="5"/>
  <c r="E4" i="5"/>
  <c r="J78" i="3"/>
  <c r="I77" i="3"/>
  <c r="I76" i="3" s="1"/>
  <c r="H77" i="3"/>
  <c r="H76" i="3" s="1"/>
  <c r="G68" i="3"/>
  <c r="H33" i="3"/>
  <c r="I33" i="3" s="1"/>
  <c r="J33" i="3" s="1"/>
  <c r="K33" i="3" s="1"/>
  <c r="L33" i="3" s="1"/>
  <c r="M33" i="3" s="1"/>
  <c r="N33" i="3" s="1"/>
  <c r="H67" i="3"/>
  <c r="I67" i="3" s="1"/>
  <c r="J67" i="3" s="1"/>
  <c r="K67" i="3" s="1"/>
  <c r="L67" i="3" s="1"/>
  <c r="M67" i="3" s="1"/>
  <c r="N67" i="3" s="1"/>
  <c r="O67" i="3" s="1"/>
  <c r="P67" i="3" s="1"/>
  <c r="Q67" i="3" s="1"/>
  <c r="O14" i="3"/>
  <c r="K45" i="3"/>
  <c r="I68" i="3"/>
  <c r="P14" i="3"/>
  <c r="G36" i="3"/>
  <c r="H36" i="3" s="1"/>
  <c r="I36" i="3" s="1"/>
  <c r="J36" i="3" s="1"/>
  <c r="K36" i="3" s="1"/>
  <c r="L36" i="3" s="1"/>
  <c r="M36" i="3" s="1"/>
  <c r="N36" i="3" s="1"/>
  <c r="O36" i="3" s="1"/>
  <c r="P36" i="3" s="1"/>
  <c r="Q36" i="3" s="1"/>
  <c r="F47" i="3"/>
  <c r="H45" i="3"/>
  <c r="L45" i="3"/>
  <c r="P45" i="3"/>
  <c r="J47" i="3"/>
  <c r="N47" i="3"/>
  <c r="N44" i="3" s="1"/>
  <c r="K14" i="3"/>
  <c r="G45" i="3"/>
  <c r="O45" i="3"/>
  <c r="G66" i="3"/>
  <c r="H66" i="3" s="1"/>
  <c r="I66" i="3" s="1"/>
  <c r="J66" i="3" s="1"/>
  <c r="F68" i="3"/>
  <c r="F59" i="3" s="1"/>
  <c r="F14" i="3"/>
  <c r="F6" i="3"/>
  <c r="G27" i="3"/>
  <c r="H27" i="3" s="1"/>
  <c r="I27" i="3" s="1"/>
  <c r="J27" i="3" s="1"/>
  <c r="K27" i="3" s="1"/>
  <c r="L27" i="3" s="1"/>
  <c r="M27" i="3" s="1"/>
  <c r="F30" i="3"/>
  <c r="G38" i="3"/>
  <c r="G37" i="3" s="1"/>
  <c r="I45" i="3"/>
  <c r="M45" i="3"/>
  <c r="M44" i="3" s="1"/>
  <c r="Q45" i="3"/>
  <c r="G47" i="3"/>
  <c r="K47" i="3"/>
  <c r="O47" i="3"/>
  <c r="G62" i="3"/>
  <c r="L14" i="3"/>
  <c r="H38" i="3"/>
  <c r="H37" i="3" s="1"/>
  <c r="F45" i="3"/>
  <c r="J45" i="3"/>
  <c r="H47" i="3"/>
  <c r="L47" i="3"/>
  <c r="J68" i="3"/>
  <c r="H68" i="3"/>
  <c r="L73" i="3"/>
  <c r="M73" i="3" s="1"/>
  <c r="N73" i="3" s="1"/>
  <c r="O73" i="3" s="1"/>
  <c r="K68" i="3"/>
  <c r="K66" i="3"/>
  <c r="L66" i="3" s="1"/>
  <c r="M66" i="3" s="1"/>
  <c r="N66" i="3" s="1"/>
  <c r="J42" i="3"/>
  <c r="K42" i="3" s="1"/>
  <c r="L42" i="3" s="1"/>
  <c r="M42" i="3" s="1"/>
  <c r="I38" i="3"/>
  <c r="I37" i="3" s="1"/>
  <c r="I14" i="3"/>
  <c r="M14" i="3"/>
  <c r="E59" i="3"/>
  <c r="G11" i="3"/>
  <c r="H11" i="3" s="1"/>
  <c r="I11" i="3" s="1"/>
  <c r="J11" i="3" s="1"/>
  <c r="K11" i="3" s="1"/>
  <c r="L11" i="3" s="1"/>
  <c r="M11" i="3" s="1"/>
  <c r="N11" i="3" s="1"/>
  <c r="O11" i="3" s="1"/>
  <c r="P11" i="3" s="1"/>
  <c r="Q11" i="3" s="1"/>
  <c r="Q6" i="3" s="1"/>
  <c r="E44" i="3"/>
  <c r="E22" i="3"/>
  <c r="E14" i="3"/>
  <c r="E6" i="3"/>
  <c r="G6" i="1"/>
  <c r="F116" i="1"/>
  <c r="E116" i="1"/>
  <c r="G99" i="1"/>
  <c r="G98" i="1"/>
  <c r="G97" i="1"/>
  <c r="G96" i="1"/>
  <c r="F96" i="1"/>
  <c r="E96" i="1"/>
  <c r="E95" i="1" s="1"/>
  <c r="E94" i="1" s="1"/>
  <c r="F95" i="1"/>
  <c r="G93" i="1"/>
  <c r="G92" i="1"/>
  <c r="G91" i="1"/>
  <c r="G90" i="1"/>
  <c r="G89" i="1"/>
  <c r="F88" i="1"/>
  <c r="G88" i="1" s="1"/>
  <c r="E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F73" i="1"/>
  <c r="F72" i="1" s="1"/>
  <c r="E72" i="1"/>
  <c r="E71" i="1" s="1"/>
  <c r="G70" i="1"/>
  <c r="G69" i="1"/>
  <c r="G68" i="1"/>
  <c r="G67" i="1"/>
  <c r="F66" i="1"/>
  <c r="E66" i="1"/>
  <c r="E52" i="1" s="1"/>
  <c r="E51" i="1" s="1"/>
  <c r="G65" i="1"/>
  <c r="G64" i="1"/>
  <c r="G63" i="1"/>
  <c r="F62" i="1"/>
  <c r="G62" i="1" s="1"/>
  <c r="G61" i="1"/>
  <c r="G60" i="1"/>
  <c r="G59" i="1"/>
  <c r="G58" i="1"/>
  <c r="G57" i="1"/>
  <c r="G56" i="1"/>
  <c r="G55" i="1"/>
  <c r="G54" i="1"/>
  <c r="G53" i="1"/>
  <c r="G49" i="1"/>
  <c r="F48" i="1"/>
  <c r="G48" i="1" s="1"/>
  <c r="E48" i="1"/>
  <c r="G47" i="1"/>
  <c r="G46" i="1"/>
  <c r="G45" i="1"/>
  <c r="G44" i="1"/>
  <c r="F43" i="1"/>
  <c r="G43" i="1" s="1"/>
  <c r="G42" i="1"/>
  <c r="G41" i="1"/>
  <c r="G40" i="1"/>
  <c r="G39" i="1"/>
  <c r="G38" i="1"/>
  <c r="G37" i="1"/>
  <c r="G36" i="1"/>
  <c r="F35" i="1"/>
  <c r="E35" i="1"/>
  <c r="G34" i="1"/>
  <c r="G33" i="1"/>
  <c r="G32" i="1"/>
  <c r="G31" i="1"/>
  <c r="G30" i="1"/>
  <c r="G29" i="1"/>
  <c r="F28" i="1"/>
  <c r="E28" i="1"/>
  <c r="G27" i="1"/>
  <c r="G26" i="1"/>
  <c r="G25" i="1"/>
  <c r="G24" i="1"/>
  <c r="F24" i="1"/>
  <c r="E24" i="1"/>
  <c r="F23" i="1"/>
  <c r="G22" i="1"/>
  <c r="G21" i="1"/>
  <c r="G20" i="1"/>
  <c r="G19" i="1"/>
  <c r="F18" i="1"/>
  <c r="G18" i="1" s="1"/>
  <c r="E18" i="1"/>
  <c r="G17" i="1"/>
  <c r="G16" i="1"/>
  <c r="G15" i="1"/>
  <c r="G14" i="1"/>
  <c r="G12" i="1"/>
  <c r="G11" i="1"/>
  <c r="G10" i="1"/>
  <c r="G9" i="1"/>
  <c r="G8" i="1"/>
  <c r="G7" i="1"/>
  <c r="G5" i="1"/>
  <c r="F5" i="1"/>
  <c r="E5" i="1"/>
  <c r="P44" i="3" l="1"/>
  <c r="I44" i="3"/>
  <c r="J62" i="3"/>
  <c r="J59" i="3" s="1"/>
  <c r="Q44" i="3"/>
  <c r="J44" i="3"/>
  <c r="G59" i="3"/>
  <c r="I23" i="5"/>
  <c r="J23" i="5"/>
  <c r="Q23" i="5"/>
  <c r="I71" i="5"/>
  <c r="I50" i="5" s="1"/>
  <c r="P23" i="5"/>
  <c r="K71" i="5"/>
  <c r="K50" i="5" s="1"/>
  <c r="L71" i="5"/>
  <c r="J71" i="5"/>
  <c r="J50" i="5" s="1"/>
  <c r="G23" i="5"/>
  <c r="G3" i="5" s="1"/>
  <c r="P71" i="5"/>
  <c r="P50" i="5" s="1"/>
  <c r="O71" i="5"/>
  <c r="O50" i="5" s="1"/>
  <c r="E50" i="5"/>
  <c r="F71" i="5"/>
  <c r="F4" i="1"/>
  <c r="G28" i="1"/>
  <c r="N27" i="3"/>
  <c r="M22" i="3"/>
  <c r="N50" i="5"/>
  <c r="F94" i="5"/>
  <c r="K22" i="3"/>
  <c r="E4" i="1"/>
  <c r="E23" i="1"/>
  <c r="E3" i="1" s="1"/>
  <c r="E2" i="1" s="1"/>
  <c r="F52" i="1"/>
  <c r="G52" i="1" s="1"/>
  <c r="G66" i="1"/>
  <c r="H62" i="3"/>
  <c r="H59" i="3" s="1"/>
  <c r="F4" i="5"/>
  <c r="H23" i="5"/>
  <c r="M50" i="5"/>
  <c r="H22" i="3"/>
  <c r="G22" i="3"/>
  <c r="Q50" i="5"/>
  <c r="G35" i="1"/>
  <c r="J30" i="3"/>
  <c r="L22" i="3"/>
  <c r="E50" i="1"/>
  <c r="L30" i="3"/>
  <c r="O44" i="3"/>
  <c r="F23" i="5"/>
  <c r="F52" i="5"/>
  <c r="G71" i="5"/>
  <c r="G50" i="5" s="1"/>
  <c r="F76" i="3"/>
  <c r="J22" i="3"/>
  <c r="I22" i="3"/>
  <c r="H50" i="5"/>
  <c r="M48" i="5"/>
  <c r="L50" i="5"/>
  <c r="I5" i="5"/>
  <c r="E3" i="5"/>
  <c r="K78" i="3"/>
  <c r="J77" i="3"/>
  <c r="J76" i="3" s="1"/>
  <c r="F44" i="3"/>
  <c r="H30" i="3"/>
  <c r="L44" i="3"/>
  <c r="K44" i="3"/>
  <c r="K30" i="3"/>
  <c r="H44" i="3"/>
  <c r="M30" i="3"/>
  <c r="I30" i="3"/>
  <c r="G30" i="3"/>
  <c r="F5" i="3"/>
  <c r="F4" i="3" s="1"/>
  <c r="F3" i="3" s="1"/>
  <c r="F2" i="3" s="1"/>
  <c r="G44" i="3"/>
  <c r="I62" i="3"/>
  <c r="I59" i="3" s="1"/>
  <c r="P73" i="3"/>
  <c r="O68" i="3"/>
  <c r="N68" i="3"/>
  <c r="L68" i="3"/>
  <c r="M68" i="3"/>
  <c r="O66" i="3"/>
  <c r="N62" i="3"/>
  <c r="L62" i="3"/>
  <c r="M62" i="3"/>
  <c r="M59" i="3" s="1"/>
  <c r="K62" i="3"/>
  <c r="K59" i="3" s="1"/>
  <c r="N42" i="3"/>
  <c r="M38" i="3"/>
  <c r="M37" i="3" s="1"/>
  <c r="K38" i="3"/>
  <c r="K37" i="3" s="1"/>
  <c r="L38" i="3"/>
  <c r="L37" i="3" s="1"/>
  <c r="J38" i="3"/>
  <c r="J37" i="3" s="1"/>
  <c r="O33" i="3"/>
  <c r="N30" i="3"/>
  <c r="E5" i="3"/>
  <c r="E4" i="3" s="1"/>
  <c r="E3" i="3" s="1"/>
  <c r="E2" i="3" s="1"/>
  <c r="P6" i="3"/>
  <c r="L6" i="3"/>
  <c r="K6" i="3"/>
  <c r="K5" i="3" s="1"/>
  <c r="K4" i="3" s="1"/>
  <c r="G6" i="3"/>
  <c r="M6" i="3"/>
  <c r="M5" i="3" s="1"/>
  <c r="H6" i="3"/>
  <c r="N6" i="3"/>
  <c r="I6" i="3"/>
  <c r="O6" i="3"/>
  <c r="J6" i="3"/>
  <c r="G72" i="1"/>
  <c r="F71" i="1"/>
  <c r="G23" i="1"/>
  <c r="G95" i="1"/>
  <c r="F51" i="1"/>
  <c r="G51" i="1" s="1"/>
  <c r="F94" i="1"/>
  <c r="G94" i="1" s="1"/>
  <c r="G73" i="1"/>
  <c r="J5" i="3" l="1"/>
  <c r="K3" i="3"/>
  <c r="K2" i="3" s="1"/>
  <c r="J4" i="3"/>
  <c r="H5" i="3"/>
  <c r="H4" i="3" s="1"/>
  <c r="H3" i="3" s="1"/>
  <c r="H2" i="3" s="1"/>
  <c r="L5" i="3"/>
  <c r="L4" i="3" s="1"/>
  <c r="L3" i="3" s="1"/>
  <c r="F3" i="5"/>
  <c r="E2" i="5"/>
  <c r="G4" i="1"/>
  <c r="F3" i="1"/>
  <c r="I5" i="3"/>
  <c r="I4" i="3" s="1"/>
  <c r="I3" i="3" s="1"/>
  <c r="I2" i="3" s="1"/>
  <c r="G5" i="3"/>
  <c r="G4" i="3" s="1"/>
  <c r="G3" i="3" s="1"/>
  <c r="G2" i="3" s="1"/>
  <c r="N59" i="3"/>
  <c r="F51" i="5"/>
  <c r="O27" i="3"/>
  <c r="N22" i="3"/>
  <c r="N5" i="3" s="1"/>
  <c r="N4" i="3" s="1"/>
  <c r="G2" i="5"/>
  <c r="N48" i="5"/>
  <c r="J5" i="5"/>
  <c r="I4" i="5"/>
  <c r="I3" i="5" s="1"/>
  <c r="I2" i="5" s="1"/>
  <c r="H4" i="5"/>
  <c r="L78" i="3"/>
  <c r="K77" i="3"/>
  <c r="K76" i="3" s="1"/>
  <c r="J3" i="3"/>
  <c r="J2" i="3" s="1"/>
  <c r="M4" i="3"/>
  <c r="M3" i="3" s="1"/>
  <c r="M2" i="3" s="1"/>
  <c r="L59" i="3"/>
  <c r="Q73" i="3"/>
  <c r="P68" i="3"/>
  <c r="P66" i="3"/>
  <c r="O62" i="3"/>
  <c r="O59" i="3" s="1"/>
  <c r="O42" i="3"/>
  <c r="N38" i="3"/>
  <c r="N37" i="3" s="1"/>
  <c r="P33" i="3"/>
  <c r="O30" i="3"/>
  <c r="G3" i="1"/>
  <c r="F50" i="1"/>
  <c r="G50" i="1" s="1"/>
  <c r="G71" i="1"/>
  <c r="N3" i="3" l="1"/>
  <c r="N2" i="3" s="1"/>
  <c r="L2" i="3"/>
  <c r="F50" i="5"/>
  <c r="F2" i="1"/>
  <c r="P27" i="3"/>
  <c r="O22" i="3"/>
  <c r="O5" i="3" s="1"/>
  <c r="O4" i="3" s="1"/>
  <c r="O48" i="5"/>
  <c r="K5" i="5"/>
  <c r="H3" i="5"/>
  <c r="J4" i="5"/>
  <c r="J3" i="5" s="1"/>
  <c r="J2" i="5" s="1"/>
  <c r="M78" i="3"/>
  <c r="L77" i="3"/>
  <c r="L76" i="3" s="1"/>
  <c r="Q68" i="3"/>
  <c r="Q66" i="3"/>
  <c r="P62" i="3"/>
  <c r="P59" i="3" s="1"/>
  <c r="P42" i="3"/>
  <c r="O38" i="3"/>
  <c r="O37" i="3" s="1"/>
  <c r="Q33" i="3"/>
  <c r="P30" i="3"/>
  <c r="G2" i="1"/>
  <c r="F2" i="5" l="1"/>
  <c r="Q27" i="3"/>
  <c r="Q22" i="3" s="1"/>
  <c r="Q5" i="3" s="1"/>
  <c r="P22" i="3"/>
  <c r="P5" i="3" s="1"/>
  <c r="P4" i="3" s="1"/>
  <c r="O3" i="3"/>
  <c r="O2" i="3" s="1"/>
  <c r="P48" i="5"/>
  <c r="L5" i="5"/>
  <c r="H2" i="5"/>
  <c r="N78" i="3"/>
  <c r="M77" i="3"/>
  <c r="M76" i="3" s="1"/>
  <c r="Q62" i="3"/>
  <c r="Q42" i="3"/>
  <c r="Q38" i="3" s="1"/>
  <c r="Q37" i="3" s="1"/>
  <c r="P38" i="3"/>
  <c r="P37" i="3" s="1"/>
  <c r="Q30" i="3"/>
  <c r="Q4" i="3" s="1"/>
  <c r="Q3" i="3" l="1"/>
  <c r="Q48" i="5"/>
  <c r="M5" i="5"/>
  <c r="K4" i="5"/>
  <c r="L4" i="5"/>
  <c r="L3" i="5" s="1"/>
  <c r="L2" i="5" s="1"/>
  <c r="O78" i="3"/>
  <c r="N77" i="3"/>
  <c r="N76" i="3" s="1"/>
  <c r="Q59" i="3"/>
  <c r="P3" i="3"/>
  <c r="P2" i="3" s="1"/>
  <c r="Q2" i="3" l="1"/>
  <c r="N5" i="5"/>
  <c r="K3" i="5"/>
  <c r="P78" i="3"/>
  <c r="O77" i="3"/>
  <c r="O76" i="3" s="1"/>
  <c r="O5" i="5" l="1"/>
  <c r="K2" i="5"/>
  <c r="M4" i="5"/>
  <c r="N4" i="5"/>
  <c r="N3" i="5" s="1"/>
  <c r="N2" i="5" s="1"/>
  <c r="Q78" i="3"/>
  <c r="P77" i="3"/>
  <c r="P76" i="3" s="1"/>
  <c r="Q77" i="3" l="1"/>
  <c r="Q5" i="5"/>
  <c r="P5" i="5"/>
  <c r="M3" i="5"/>
  <c r="Q76" i="3" l="1"/>
  <c r="P4" i="5"/>
  <c r="P3" i="5" s="1"/>
  <c r="P2" i="5" s="1"/>
  <c r="O4" i="5"/>
  <c r="M2" i="5"/>
  <c r="O3" i="5" l="1"/>
  <c r="Q4" i="5" l="1"/>
  <c r="O2" i="5"/>
  <c r="Q3" i="5" l="1"/>
  <c r="Q2" i="5" l="1"/>
</calcChain>
</file>

<file path=xl/sharedStrings.xml><?xml version="1.0" encoding="utf-8"?>
<sst xmlns="http://schemas.openxmlformats.org/spreadsheetml/2006/main" count="552" uniqueCount="191">
  <si>
    <t>tipo</t>
  </si>
  <si>
    <t>RUBRO</t>
  </si>
  <si>
    <t>detalle</t>
  </si>
  <si>
    <t>INICIAL 2015</t>
  </si>
  <si>
    <t>PRESUPUESTO DEFINITIVO 2016</t>
  </si>
  <si>
    <t>Presupuesto Inicial</t>
  </si>
  <si>
    <t>VARIACÓN PORCENTUAL 2016-2017</t>
  </si>
  <si>
    <t>PRESUPUESTO DE EGRESOS</t>
  </si>
  <si>
    <t>GASTOS DE FUNCIONAMIENTO</t>
  </si>
  <si>
    <t>GASTOS DE PERSONAL</t>
  </si>
  <si>
    <t>SUELDOS DE PERSONAL DE NOMINA</t>
  </si>
  <si>
    <t>Sueldos Personal de nomina</t>
  </si>
  <si>
    <t>Prima de Servicio</t>
  </si>
  <si>
    <t>Vacaciones</t>
  </si>
  <si>
    <t>Auxilio de Transporte</t>
  </si>
  <si>
    <t>Cesantías Sector privado Y Publico</t>
  </si>
  <si>
    <t>Intereses a las cesantías Sector privado</t>
  </si>
  <si>
    <t>Servicio Horas Extras, días festivos.</t>
  </si>
  <si>
    <t>Estímulos por competencias</t>
  </si>
  <si>
    <t>Dotaciones y suministros a trabajadores</t>
  </si>
  <si>
    <t>Servicios Personales Indirectos Honorarios</t>
  </si>
  <si>
    <t>Servicios Personales Indirectos servicios técnicos</t>
  </si>
  <si>
    <t>Bonificacion Vacacional</t>
  </si>
  <si>
    <t>Contribuciones inherente a la nomina Adm-sector privado</t>
  </si>
  <si>
    <t>Aportes a caja de compensación familiar Comcaja</t>
  </si>
  <si>
    <t>Aportes al sistema seguridad social en salud</t>
  </si>
  <si>
    <t>Aportes al sistema de seguridad social en pensión</t>
  </si>
  <si>
    <t>Aportes al sistema de seguridad social en riesgos profesional</t>
  </si>
  <si>
    <t>GASTOS GENERALES</t>
  </si>
  <si>
    <t>IMPUESTOS Y CONTRIBUCIONES</t>
  </si>
  <si>
    <t>Impuestos</t>
  </si>
  <si>
    <t>Contribuciones Contraloría departamental</t>
  </si>
  <si>
    <t>Multas y Sanciones</t>
  </si>
  <si>
    <t>ADQUISICION DE BIENES</t>
  </si>
  <si>
    <t>Adquisición de bienes compra de equipo</t>
  </si>
  <si>
    <t>Adquisición de bienes enseres y equipos de oficina</t>
  </si>
  <si>
    <t>Materiales y suministros</t>
  </si>
  <si>
    <t>Combustible y lubricantes</t>
  </si>
  <si>
    <t>Adquisición de software</t>
  </si>
  <si>
    <t>Construccion y Adecuacion de la Sede Electrovichada</t>
  </si>
  <si>
    <t>ADQUISICION DE SERVICIOS</t>
  </si>
  <si>
    <t>Adquisición de servicios de mantenimientos</t>
  </si>
  <si>
    <t>Adquisición de servicios de Comunicación y transporte</t>
  </si>
  <si>
    <t>Adquisición de servicios de impresos y publicaciones</t>
  </si>
  <si>
    <t>Adquisición de servicio servicios públicos</t>
  </si>
  <si>
    <t>Seguros pólizas y fianzas</t>
  </si>
  <si>
    <t>Arrendamiento de bienes inmuebles</t>
  </si>
  <si>
    <t>Arrendamiento de bienes muebles</t>
  </si>
  <si>
    <t>Viáticos y gastos de viajes</t>
  </si>
  <si>
    <t>Viáticos Junta Directiva</t>
  </si>
  <si>
    <t>Gastos de responsabilidad Social</t>
  </si>
  <si>
    <t>Capacitación , seminario bienestar social y estímulos</t>
  </si>
  <si>
    <t>Gastos financieros , intereses, comisiones y servicios</t>
  </si>
  <si>
    <t>SENTENCIA Y CONCILIACIONES</t>
  </si>
  <si>
    <t>Sentencias y conciliaciones</t>
  </si>
  <si>
    <t>GASTOS DE OPERACIÓN COMERCIAL</t>
  </si>
  <si>
    <t>GASTOS DE PERONSAL OPERATIVO</t>
  </si>
  <si>
    <t>SERVICIOS PERSONALES ASOCIADOS A LA NOMINA OPERATIVA</t>
  </si>
  <si>
    <t>Cesantías Sector privado</t>
  </si>
  <si>
    <t>Bonificacion vacacional</t>
  </si>
  <si>
    <t>Indemnizacion</t>
  </si>
  <si>
    <t>Contribuciones inherente a la nomina operativa -sector privado</t>
  </si>
  <si>
    <t>Aportes al sistema de seguridad social en salud</t>
  </si>
  <si>
    <t>GASTOS DE COMERCIALIZACION</t>
  </si>
  <si>
    <t>COMPRA DE BIENES Y SERVICIOS</t>
  </si>
  <si>
    <t>Honorarios , servicios  profesionales</t>
  </si>
  <si>
    <t>Servicios técnicos</t>
  </si>
  <si>
    <t>Compra de equipos y maquinarias</t>
  </si>
  <si>
    <t>Compra de muebles y enseres</t>
  </si>
  <si>
    <t>Compra de energía en bloque</t>
  </si>
  <si>
    <t>Compra de materiales y suministros</t>
  </si>
  <si>
    <t>Compra de Electrocombustible</t>
  </si>
  <si>
    <t>Lubricantes y grasas</t>
  </si>
  <si>
    <t>Mantenimientos y reparaciones</t>
  </si>
  <si>
    <t>Comunicaciones y transportes</t>
  </si>
  <si>
    <t>Servicios públicos</t>
  </si>
  <si>
    <t>Celaduría</t>
  </si>
  <si>
    <t>Arrendamientos bienes inmuebles</t>
  </si>
  <si>
    <t>Arrendamientos vehículos, maquinarias, camionetas</t>
  </si>
  <si>
    <t>Seguridad Industrial y Salud Ocupacional</t>
  </si>
  <si>
    <t>COMERCIAL OTROS GASTOS</t>
  </si>
  <si>
    <t>Tasas</t>
  </si>
  <si>
    <t>Gastos por menores e imprevistos</t>
  </si>
  <si>
    <t>Impresos y publicaciones promoción y propaganda</t>
  </si>
  <si>
    <t>Contribuciones a la superintendencia de servicios públicos</t>
  </si>
  <si>
    <t>Contribución a la CREG</t>
  </si>
  <si>
    <t>GASTOS DE INVERSION</t>
  </si>
  <si>
    <t>SECTOR ELECTRICO</t>
  </si>
  <si>
    <t>CONTRUCCION DE INFRAESTRUCTURA ELECTRICA</t>
  </si>
  <si>
    <t>Programa de Control de Energía</t>
  </si>
  <si>
    <t>Alumbrado Navideño</t>
  </si>
  <si>
    <t>Construcción y mejoramiento infraestructura eléctrica</t>
  </si>
  <si>
    <t>adquisicion de predios -construccion oficinas rosalia-cumaribo</t>
  </si>
  <si>
    <t>Compra de energía eléctrica por 20 años con fuentes convencionales y no convencionales (Renovables) en puerto Carreño</t>
  </si>
  <si>
    <t>Contratos Interadministrativos</t>
  </si>
  <si>
    <t>Convenio Interadministrativo 429</t>
  </si>
  <si>
    <t>Convenio Interadministrativo 436</t>
  </si>
  <si>
    <t>Convenio Inter/tivo 485 Gob.</t>
  </si>
  <si>
    <t>Conv. Inter/tivo 772 Santa Rosalia-Guacacias</t>
  </si>
  <si>
    <t>Conv. operacion No.002 Murillo-</t>
  </si>
  <si>
    <t>Contrato interadm. 0103 Trinidad Casanare</t>
  </si>
  <si>
    <t>Conv. interdm. 212 cumaribo</t>
  </si>
  <si>
    <t>Conv. interdm. 332 cumaribo</t>
  </si>
  <si>
    <t>Conv. interdm. 420 Santa Rosalia</t>
  </si>
  <si>
    <t>Conv. interdm. 569 Casuarito</t>
  </si>
  <si>
    <t>Conv. interdm. 865-comunidades-inspeccion</t>
  </si>
  <si>
    <t>Conv. interdm. 006-alcladia de cumaribo</t>
  </si>
  <si>
    <t>Conv. interadministrativo 064 IPSE</t>
  </si>
  <si>
    <t>Rendimientos financieros</t>
  </si>
  <si>
    <t>rendimientos financieros convenios interadministrativo</t>
  </si>
  <si>
    <t>PRESUPUESTO DE INGRESOS</t>
  </si>
  <si>
    <t>INGRESOS CORRIENTES</t>
  </si>
  <si>
    <t>INGRESOS NO TRIBUTARIOS</t>
  </si>
  <si>
    <t>VENTA DE SERVICIO DE ENERGIA</t>
  </si>
  <si>
    <t>MUNICIPIO DE PUERTO CARREÑO</t>
  </si>
  <si>
    <t>CONSUMO DE ENERGIA</t>
  </si>
  <si>
    <t>MATRICULA</t>
  </si>
  <si>
    <t>COMERCIALIZACION DE MATERIALES</t>
  </si>
  <si>
    <t>RECARGO DE MORA</t>
  </si>
  <si>
    <t>CONEXIONES Y RECONEXIONES</t>
  </si>
  <si>
    <t>MANTENIMIENTO DE  ALUMBRADO PUBLICO</t>
  </si>
  <si>
    <t>SERVICIOS TECNICOS</t>
  </si>
  <si>
    <t>MUNICIPIO DE CUMARIBO</t>
  </si>
  <si>
    <t>A.O.M DE ALUMBRADO PUBLICO</t>
  </si>
  <si>
    <t>MUNICIPIO DE SANTA ROSALIA</t>
  </si>
  <si>
    <t>VENTA DE OTROS SERVICIOS</t>
  </si>
  <si>
    <t>FACTURACION CONJUNTA ASEO</t>
  </si>
  <si>
    <t>FACTURACION CONJUNTA ALUMBRADO PUBLICO</t>
  </si>
  <si>
    <t>A.OM DE PRESTACION DEL SERVICIO</t>
  </si>
  <si>
    <t>ADMINISTRACION DE CONVENIOS</t>
  </si>
  <si>
    <t>FACTURACION CONJUNTA FUNERARIA</t>
  </si>
  <si>
    <t>RECUPERACION CARTERA LPV</t>
  </si>
  <si>
    <t>TRANSFERENCIAS Y APORTES</t>
  </si>
  <si>
    <t>TRANSFERENCIAS SUBSIDIOS PARA SERVICIO DE ENERGIA</t>
  </si>
  <si>
    <t>SUBSIDIO CARREÑO</t>
  </si>
  <si>
    <t>SUBSIDIO CUMARIBO</t>
  </si>
  <si>
    <t>SUBSIDIO SANTA ROSALIA</t>
  </si>
  <si>
    <t>SUBSIDIOS LOCALIDADES MENORES</t>
  </si>
  <si>
    <t>SUBSIDIOS TRINIDAD</t>
  </si>
  <si>
    <t>TRANSFERENCIAS NACIONALES</t>
  </si>
  <si>
    <t>CONVENIOS ENTIDADES NACIONALES</t>
  </si>
  <si>
    <t>TRANSFERENCIAS TERRITORIALES</t>
  </si>
  <si>
    <t>CONVENIO GOBERNACION DEL VICHADA</t>
  </si>
  <si>
    <t>CONVENIO ALCALDIA DE CUMARIBO</t>
  </si>
  <si>
    <t>CONVENIO ALCALDIA DE SANTA ROSALIA</t>
  </si>
  <si>
    <t>CONVENIO 002 PTO MURILLO ALCALDIA PTO CARREÑO</t>
  </si>
  <si>
    <t>CONVENIO ALCALDIA DE TRINIDAD</t>
  </si>
  <si>
    <t>CONVENIO GOBER DEL VICHADA</t>
  </si>
  <si>
    <t>CONV ALCALDIA DE CUMARIBO VICHADA</t>
  </si>
  <si>
    <t>CONVENIO ALCALDIA DE SANTA ROSALIA VICHADA</t>
  </si>
  <si>
    <t>CONVE ALCALDIA DE PTO CARREÑO</t>
  </si>
  <si>
    <t>CONVENIO GOBERNACION 419</t>
  </si>
  <si>
    <t>RECURSOS DE CAPITAL</t>
  </si>
  <si>
    <t>RENDIMENTOS FINANCIEROS POR VENTAS DE SERVICIO</t>
  </si>
  <si>
    <t>RENDIMIENTOS FINANCIEROS</t>
  </si>
  <si>
    <t>RECURSOS DE CONVENIOS</t>
  </si>
  <si>
    <t>Convenio Interadministrativo No. 436</t>
  </si>
  <si>
    <t>Convenio de Operacion No. 002 Murillo</t>
  </si>
  <si>
    <t>Convenio Interadministrativo No. 485</t>
  </si>
  <si>
    <t>Convenio Interadministrativo No. 865-Gob.</t>
  </si>
  <si>
    <t>Convenio Interadministrativo No. 006- cumaribo</t>
  </si>
  <si>
    <t>OTROS RECURSOS DE CAPITAL</t>
  </si>
  <si>
    <t>ARRENDAMIENTO INFRAESTRUCTURA</t>
  </si>
  <si>
    <t>COPIA DE FACTURAS</t>
  </si>
  <si>
    <t>OTROS INGRESOS</t>
  </si>
  <si>
    <t>OTROS RECURSOS</t>
  </si>
  <si>
    <t>CANCELACION CUENTAS POR PAGAR</t>
  </si>
  <si>
    <t>RESERVA CONTRATO No 162 de 2014</t>
  </si>
  <si>
    <t>SALDOS CONVENIOS</t>
  </si>
  <si>
    <t>DISPONIBLIDAD INICIAL</t>
  </si>
  <si>
    <t>Bancos</t>
  </si>
  <si>
    <t>PRESUPUESTO APROBADO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</si>
  <si>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</si>
  <si>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</si>
  <si>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</si>
  <si>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</si>
  <si>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</si>
  <si>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</si>
  <si>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</si>
  <si>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</si>
  <si>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</si>
  <si>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</si>
  <si>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</si>
  <si>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</si>
  <si>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TOTAL</t>
  </si>
  <si>
    <t>DETALLE</t>
  </si>
  <si>
    <t>MAYOR</t>
  </si>
  <si>
    <t>GASTOS</t>
  </si>
  <si>
    <t>TIPO</t>
  </si>
  <si>
    <t>NIVEL</t>
  </si>
  <si>
    <t>INGRESOS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</si>
</sst>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5" formatCode="_(* #,##0.00_);_(* \(#,##0.00\);_(* \-??_);_(@_)"/>
    <numFmt numFmtId="166" formatCode="\$#,##0.00"/>
    <numFmt numFmtId="167" formatCode="\$#,##0"/>
    <numFmt numFmtId="168" formatCode="########0"/>
  </numFmts>
  <fonts count="9" x14ac:knownFonts="1">
    <font>
      <sz val="11"/>
      <color rgb="FF000000"/>
      <name val="Calibri"/>
      <family val="2"/>
      <charset val="1"/>
    </font>
    <font>
      <sz val="8"/>
      <name val="Arial"/>
      <family val="2"/>
      <charset val="1"/>
    </font>
    <font>
      <b/>
      <sz val="8"/>
      <name val="Arial"/>
      <family val="2"/>
      <charset val="1"/>
    </font>
    <font>
      <sz val="11"/>
      <color rgb="FF000000"/>
      <name val="Calibri"/>
      <family val="2"/>
      <charset val="1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5" fontId="3" fillId="0" borderId="0" applyBorder="0" applyProtection="0"/>
  </cellStyleXfs>
  <cellXfs count="60">
    <xf numFmtId="0" fontId="0" fillId="0" borderId="0" xfId="0"/>
    <xf numFmtId="0" fontId="1" fillId="0" borderId="1" xfId="0" applyFont="1" applyBorder="1"/>
    <xf numFmtId="0" fontId="1" fillId="0" borderId="1" xfId="1" applyNumberFormat="1" applyFont="1" applyBorder="1"/>
    <xf numFmtId="166" fontId="1" fillId="0" borderId="1" xfId="0" applyNumberFormat="1" applyFont="1" applyBorder="1"/>
    <xf numFmtId="9" fontId="1" fillId="0" borderId="1" xfId="0" applyNumberFormat="1" applyFont="1" applyBorder="1"/>
    <xf numFmtId="0" fontId="2" fillId="0" borderId="2" xfId="0" applyFont="1" applyBorder="1" applyAlignment="1">
      <alignment vertical="center" wrapText="1"/>
    </xf>
    <xf numFmtId="0" fontId="2" fillId="0" borderId="2" xfId="1" applyNumberFormat="1" applyFont="1" applyBorder="1" applyAlignment="1" applyProtection="1">
      <alignment vertical="center" wrapText="1"/>
    </xf>
    <xf numFmtId="166" fontId="2" fillId="0" borderId="2" xfId="0" applyNumberFormat="1" applyFont="1" applyBorder="1" applyAlignment="1">
      <alignment vertical="center" wrapText="1"/>
    </xf>
    <xf numFmtId="9" fontId="2" fillId="0" borderId="2" xfId="0" applyNumberFormat="1" applyFont="1" applyBorder="1" applyAlignment="1">
      <alignment vertical="center" wrapText="1"/>
    </xf>
    <xf numFmtId="0" fontId="2" fillId="0" borderId="2" xfId="0" applyFont="1" applyBorder="1"/>
    <xf numFmtId="167" fontId="2" fillId="0" borderId="2" xfId="1" applyNumberFormat="1" applyFont="1" applyBorder="1" applyAlignment="1" applyProtection="1"/>
    <xf numFmtId="166" fontId="2" fillId="0" borderId="2" xfId="1" applyNumberFormat="1" applyFont="1" applyBorder="1" applyAlignment="1" applyProtection="1"/>
    <xf numFmtId="9" fontId="2" fillId="0" borderId="2" xfId="0" applyNumberFormat="1" applyFont="1" applyBorder="1"/>
    <xf numFmtId="0" fontId="1" fillId="0" borderId="2" xfId="0" applyFont="1" applyBorder="1"/>
    <xf numFmtId="167" fontId="1" fillId="0" borderId="2" xfId="1" applyNumberFormat="1" applyFont="1" applyBorder="1" applyAlignment="1" applyProtection="1"/>
    <xf numFmtId="166" fontId="1" fillId="0" borderId="2" xfId="1" applyNumberFormat="1" applyFont="1" applyBorder="1" applyAlignment="1" applyProtection="1"/>
    <xf numFmtId="0" fontId="2" fillId="0" borderId="2" xfId="0" applyFont="1" applyBorder="1" applyAlignment="1">
      <alignment horizontal="left"/>
    </xf>
    <xf numFmtId="0" fontId="1" fillId="2" borderId="2" xfId="0" applyFont="1" applyFill="1" applyBorder="1"/>
    <xf numFmtId="167" fontId="1" fillId="2" borderId="2" xfId="1" applyNumberFormat="1" applyFont="1" applyFill="1" applyBorder="1" applyAlignment="1" applyProtection="1"/>
    <xf numFmtId="9" fontId="1" fillId="2" borderId="2" xfId="0" applyNumberFormat="1" applyFont="1" applyFill="1" applyBorder="1"/>
    <xf numFmtId="0" fontId="2" fillId="2" borderId="2" xfId="0" applyFont="1" applyFill="1" applyBorder="1"/>
    <xf numFmtId="167" fontId="2" fillId="2" borderId="2" xfId="1" applyNumberFormat="1" applyFont="1" applyFill="1" applyBorder="1" applyAlignment="1" applyProtection="1"/>
    <xf numFmtId="9" fontId="2" fillId="2" borderId="2" xfId="0" applyNumberFormat="1" applyFont="1" applyFill="1" applyBorder="1"/>
    <xf numFmtId="166" fontId="2" fillId="3" borderId="2" xfId="1" applyNumberFormat="1" applyFont="1" applyFill="1" applyBorder="1" applyAlignment="1" applyProtection="1"/>
    <xf numFmtId="0" fontId="0" fillId="0" borderId="2" xfId="0" applyBorder="1"/>
    <xf numFmtId="0" fontId="2" fillId="0" borderId="2" xfId="0" applyNumberFormat="1" applyFont="1" applyBorder="1"/>
    <xf numFmtId="0" fontId="1" fillId="0" borderId="2" xfId="0" applyNumberFormat="1" applyFont="1" applyBorder="1"/>
    <xf numFmtId="0" fontId="1" fillId="0" borderId="2" xfId="0" applyNumberFormat="1" applyFont="1" applyBorder="1" applyAlignment="1">
      <alignment horizontal="left"/>
    </xf>
    <xf numFmtId="0" fontId="1" fillId="2" borderId="2" xfId="0" applyNumberFormat="1" applyFont="1" applyFill="1" applyBorder="1"/>
    <xf numFmtId="0" fontId="2" fillId="2" borderId="2" xfId="0" applyNumberFormat="1" applyFont="1" applyFill="1" applyBorder="1"/>
    <xf numFmtId="0" fontId="4" fillId="0" borderId="0" xfId="0" applyFont="1" applyFill="1"/>
    <xf numFmtId="0" fontId="5" fillId="4" borderId="0" xfId="0" applyFont="1" applyFill="1" applyAlignment="1">
      <alignment horizontal="left"/>
    </xf>
    <xf numFmtId="0" fontId="5" fillId="4" borderId="0" xfId="0" applyFont="1" applyFill="1"/>
    <xf numFmtId="165" fontId="5" fillId="4" borderId="0" xfId="1" applyFont="1" applyFill="1"/>
    <xf numFmtId="0" fontId="6" fillId="0" borderId="0" xfId="0" applyFont="1" applyFill="1" applyBorder="1" applyAlignment="1">
      <alignment horizontal="left"/>
    </xf>
    <xf numFmtId="0" fontId="7" fillId="0" borderId="0" xfId="0" applyFont="1" applyFill="1" applyBorder="1" applyAlignment="1"/>
    <xf numFmtId="165" fontId="4" fillId="0" borderId="0" xfId="1" applyFont="1" applyFill="1" applyAlignment="1"/>
    <xf numFmtId="165" fontId="4" fillId="0" borderId="0" xfId="1" applyFont="1" applyFill="1"/>
    <xf numFmtId="0" fontId="6" fillId="0" borderId="0" xfId="0" applyFont="1" applyFill="1" applyBorder="1"/>
    <xf numFmtId="0" fontId="4" fillId="0" borderId="0" xfId="0" applyFont="1" applyFill="1" applyBorder="1" applyAlignment="1">
      <alignment horizontal="left"/>
    </xf>
    <xf numFmtId="0" fontId="4" fillId="0" borderId="0" xfId="0" applyFont="1" applyFill="1" applyBorder="1"/>
    <xf numFmtId="0" fontId="8" fillId="0" borderId="0" xfId="0" applyFont="1" applyFill="1" applyBorder="1"/>
    <xf numFmtId="0" fontId="6" fillId="0" borderId="0" xfId="0" applyFont="1" applyFill="1" applyBorder="1" applyAlignment="1" applyProtection="1">
      <alignment horizontal="left"/>
    </xf>
    <xf numFmtId="0" fontId="7" fillId="0" borderId="0" xfId="0" applyFont="1" applyFill="1" applyBorder="1" applyAlignment="1" applyProtection="1">
      <alignment horizontal="left"/>
    </xf>
    <xf numFmtId="165" fontId="5" fillId="0" borderId="0" xfId="1" applyFont="1" applyFill="1"/>
    <xf numFmtId="0" fontId="4" fillId="0" borderId="0" xfId="0" applyFont="1" applyFill="1" applyAlignment="1">
      <alignment horizontal="left"/>
    </xf>
    <xf numFmtId="165" fontId="4" fillId="0" borderId="0" xfId="0" applyNumberFormat="1" applyFont="1" applyFill="1"/>
    <xf numFmtId="165" fontId="4" fillId="4" borderId="0" xfId="1" applyFont="1" applyFill="1" applyAlignment="1"/>
    <xf numFmtId="0" fontId="4" fillId="4" borderId="0" xfId="0" applyFont="1" applyFill="1" applyAlignment="1"/>
    <xf numFmtId="0" fontId="4" fillId="0" borderId="0" xfId="0" applyNumberFormat="1" applyFont="1" applyFill="1" applyBorder="1" applyAlignment="1">
      <alignment horizontal="right"/>
    </xf>
    <xf numFmtId="0" fontId="4" fillId="0" borderId="0" xfId="0" applyNumberFormat="1" applyFont="1" applyFill="1" applyBorder="1"/>
    <xf numFmtId="0" fontId="4" fillId="0" borderId="0" xfId="0" applyFont="1" applyFill="1" applyAlignment="1">
      <alignment horizontal="right"/>
    </xf>
    <xf numFmtId="0" fontId="6" fillId="4" borderId="0" xfId="0" applyFont="1" applyFill="1" applyBorder="1" applyAlignment="1">
      <alignment horizontal="right"/>
    </xf>
    <xf numFmtId="0" fontId="6" fillId="4" borderId="0" xfId="0" applyFont="1" applyFill="1" applyBorder="1" applyAlignment="1"/>
    <xf numFmtId="0" fontId="6" fillId="0" borderId="0" xfId="0" applyNumberFormat="1" applyFont="1" applyFill="1" applyBorder="1" applyAlignment="1">
      <alignment horizontal="right"/>
    </xf>
    <xf numFmtId="0" fontId="8" fillId="0" borderId="0" xfId="0" applyNumberFormat="1" applyFont="1" applyFill="1" applyBorder="1" applyAlignment="1">
      <alignment horizontal="right"/>
    </xf>
    <xf numFmtId="168" fontId="6" fillId="0" borderId="0" xfId="0" applyNumberFormat="1" applyFont="1" applyFill="1" applyBorder="1" applyAlignment="1" applyProtection="1">
      <alignment horizontal="right"/>
    </xf>
    <xf numFmtId="168" fontId="7" fillId="0" borderId="0" xfId="0" applyNumberFormat="1" applyFont="1" applyFill="1" applyBorder="1" applyAlignment="1" applyProtection="1">
      <alignment horizontal="right"/>
    </xf>
    <xf numFmtId="168" fontId="7" fillId="0" borderId="0" xfId="0" applyNumberFormat="1" applyFont="1" applyFill="1" applyBorder="1" applyAlignment="1" applyProtection="1">
      <alignment horizontal="left"/>
    </xf>
    <xf numFmtId="0" fontId="7" fillId="0" borderId="0" xfId="0" applyFont="1" applyFill="1" applyBorder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17"/>
  <sheetViews>
    <sheetView zoomScaleNormal="100" workbookViewId="0">
      <selection activeCell="A9" sqref="A9"/>
    </sheetView>
  </sheetViews>
  <sheetFormatPr baseColWidth="10" defaultColWidth="9.140625" defaultRowHeight="15" x14ac:dyDescent="0.25"/>
  <cols>
    <col min="1" max="1" width="4" style="1"/>
    <col min="2" max="2" width="8.28515625" style="1"/>
    <col min="3" max="3" width="88.5703125" style="1" bestFit="1" customWidth="1"/>
    <col min="4" max="4" width="13.42578125" style="2"/>
    <col min="5" max="5" width="13" style="2"/>
    <col min="6" max="6" width="15.7109375" style="3"/>
    <col min="7" max="7" width="9.5703125" style="4"/>
    <col min="8" max="256" width="22" style="1"/>
    <col min="257" max="257" width="4" style="1"/>
    <col min="258" max="258" width="8.28515625" style="1"/>
    <col min="259" max="259" width="22" style="1"/>
    <col min="260" max="260" width="13.42578125" style="1"/>
    <col min="261" max="261" width="13" style="1"/>
    <col min="262" max="262" width="15.7109375" style="1"/>
    <col min="263" max="263" width="9.5703125" style="1"/>
    <col min="264" max="512" width="22" style="1"/>
    <col min="513" max="513" width="4" style="1"/>
    <col min="514" max="514" width="8.28515625" style="1"/>
    <col min="515" max="515" width="22" style="1"/>
    <col min="516" max="516" width="13.42578125" style="1"/>
    <col min="517" max="517" width="13" style="1"/>
    <col min="518" max="518" width="15.7109375" style="1"/>
    <col min="519" max="519" width="9.5703125" style="1"/>
    <col min="520" max="768" width="22" style="1"/>
    <col min="769" max="769" width="4" style="1"/>
    <col min="770" max="770" width="8.28515625" style="1"/>
    <col min="771" max="771" width="22" style="1"/>
    <col min="772" max="772" width="13.42578125" style="1"/>
    <col min="773" max="773" width="13" style="1"/>
    <col min="774" max="774" width="15.7109375" style="1"/>
    <col min="775" max="775" width="9.5703125" style="1"/>
    <col min="776" max="1025" width="22" style="1"/>
  </cols>
  <sheetData>
    <row r="1" spans="1:7 1025:1025" s="5" customFormat="1" ht="45" x14ac:dyDescent="0.25">
      <c r="A1" s="5" t="s">
        <v>0</v>
      </c>
      <c r="B1" s="5" t="s">
        <v>1</v>
      </c>
      <c r="C1" s="5" t="s">
        <v>2</v>
      </c>
      <c r="D1" s="6" t="s">
        <v>3</v>
      </c>
      <c r="E1" s="6" t="s">
        <v>4</v>
      </c>
      <c r="F1" s="7" t="s">
        <v>5</v>
      </c>
      <c r="G1" s="8" t="s">
        <v>6</v>
      </c>
    </row>
    <row r="2" spans="1:7 1025:1025" s="9" customFormat="1" ht="11.25" x14ac:dyDescent="0.2">
      <c r="A2" s="9">
        <v>2</v>
      </c>
      <c r="B2" s="25">
        <v>1</v>
      </c>
      <c r="C2" s="9" t="s">
        <v>7</v>
      </c>
      <c r="D2" s="10">
        <v>14716205706</v>
      </c>
      <c r="E2" s="10">
        <f>+E3+E50+E94</f>
        <v>16040190285.469999</v>
      </c>
      <c r="F2" s="11">
        <f>+F3+F50+F94</f>
        <v>15499416767.139999</v>
      </c>
      <c r="G2" s="12">
        <f t="shared" ref="G2:G12" si="0">+(F2/E2)-1</f>
        <v>-3.3713659794912698E-2</v>
      </c>
    </row>
    <row r="3" spans="1:7 1025:1025" s="9" customFormat="1" ht="11.25" x14ac:dyDescent="0.2">
      <c r="A3" s="9">
        <v>2</v>
      </c>
      <c r="B3" s="25">
        <v>13</v>
      </c>
      <c r="C3" s="9" t="s">
        <v>8</v>
      </c>
      <c r="D3" s="10">
        <v>2051796404</v>
      </c>
      <c r="E3" s="10">
        <f>+E4+E23</f>
        <v>2480178176</v>
      </c>
      <c r="F3" s="23">
        <f>+F4+F23</f>
        <v>2424314495.1399999</v>
      </c>
      <c r="G3" s="12">
        <f t="shared" si="0"/>
        <v>-2.2524059521439876E-2</v>
      </c>
    </row>
    <row r="4" spans="1:7 1025:1025" s="9" customFormat="1" ht="11.25" x14ac:dyDescent="0.2">
      <c r="A4" s="9">
        <v>2</v>
      </c>
      <c r="B4" s="25">
        <v>1320</v>
      </c>
      <c r="C4" s="9" t="s">
        <v>9</v>
      </c>
      <c r="D4" s="10">
        <v>705763581</v>
      </c>
      <c r="E4" s="10">
        <f>+E5+E18</f>
        <v>877973074</v>
      </c>
      <c r="F4" s="11">
        <f>+F5+F18</f>
        <v>999311495.13999999</v>
      </c>
      <c r="G4" s="12">
        <f t="shared" si="0"/>
        <v>0.13820289566192323</v>
      </c>
    </row>
    <row r="5" spans="1:7 1025:1025" s="9" customFormat="1" ht="13.5" customHeight="1" x14ac:dyDescent="0.2">
      <c r="A5" s="9">
        <v>2</v>
      </c>
      <c r="B5" s="25">
        <v>132003</v>
      </c>
      <c r="C5" s="9" t="s">
        <v>10</v>
      </c>
      <c r="D5" s="10">
        <v>616149607</v>
      </c>
      <c r="E5" s="10">
        <f>+E6+E7+E8+E9+E10+E11+E12+E13+E14+E15+E16+E17</f>
        <v>778666675</v>
      </c>
      <c r="F5" s="11">
        <f>+F6+F7+F8+F9+F10+F11+F12+F13+F14+F15+F16+F17</f>
        <v>845062585.13999999</v>
      </c>
      <c r="G5" s="12">
        <f t="shared" si="0"/>
        <v>8.5268719301490492E-2</v>
      </c>
    </row>
    <row r="6" spans="1:7 1025:1025" s="24" customFormat="1" x14ac:dyDescent="0.25">
      <c r="A6" s="13">
        <v>2</v>
      </c>
      <c r="B6" s="26">
        <v>13200301</v>
      </c>
      <c r="C6" s="13" t="s">
        <v>11</v>
      </c>
      <c r="D6" s="14">
        <v>321862798</v>
      </c>
      <c r="E6" s="14">
        <v>400097964</v>
      </c>
      <c r="F6" s="15">
        <v>550227376</v>
      </c>
      <c r="G6" s="12">
        <f>+(F6/E6)-1</f>
        <v>0.37523163202100163</v>
      </c>
      <c r="AMK6" s="13"/>
    </row>
    <row r="7" spans="1:7 1025:1025" s="24" customFormat="1" x14ac:dyDescent="0.25">
      <c r="A7" s="13">
        <v>2</v>
      </c>
      <c r="B7" s="26">
        <v>13200302</v>
      </c>
      <c r="C7" s="13" t="s">
        <v>12</v>
      </c>
      <c r="D7" s="14">
        <v>26820827</v>
      </c>
      <c r="E7" s="14">
        <v>33340163</v>
      </c>
      <c r="F7" s="15">
        <v>44378244</v>
      </c>
      <c r="G7" s="12">
        <f t="shared" si="0"/>
        <v>0.33107459612599976</v>
      </c>
      <c r="AMK7" s="13"/>
    </row>
    <row r="8" spans="1:7 1025:1025" s="24" customFormat="1" x14ac:dyDescent="0.25">
      <c r="A8" s="13">
        <v>2</v>
      </c>
      <c r="B8" s="26">
        <v>13200303</v>
      </c>
      <c r="C8" s="13" t="s">
        <v>13</v>
      </c>
      <c r="D8" s="14">
        <v>13410735</v>
      </c>
      <c r="E8" s="14">
        <v>16670482</v>
      </c>
      <c r="F8" s="15">
        <v>22189655</v>
      </c>
      <c r="G8" s="12">
        <f t="shared" si="0"/>
        <v>0.3310745904047645</v>
      </c>
      <c r="AMK8" s="13"/>
    </row>
    <row r="9" spans="1:7 1025:1025" s="24" customFormat="1" x14ac:dyDescent="0.25">
      <c r="A9" s="13">
        <v>2</v>
      </c>
      <c r="B9" s="26">
        <v>13200304</v>
      </c>
      <c r="C9" s="13" t="s">
        <v>14</v>
      </c>
      <c r="D9" s="14">
        <v>5616000</v>
      </c>
      <c r="E9" s="14">
        <v>11159000</v>
      </c>
      <c r="F9" s="15">
        <v>8811180</v>
      </c>
      <c r="G9" s="12">
        <f t="shared" si="0"/>
        <v>-0.21039698897750692</v>
      </c>
      <c r="AMK9" s="13"/>
    </row>
    <row r="10" spans="1:7 1025:1025" s="24" customFormat="1" x14ac:dyDescent="0.25">
      <c r="A10" s="13">
        <v>2</v>
      </c>
      <c r="B10" s="26">
        <v>13200305</v>
      </c>
      <c r="C10" s="13" t="s">
        <v>15</v>
      </c>
      <c r="D10" s="14">
        <v>26811171</v>
      </c>
      <c r="E10" s="14">
        <v>33328160</v>
      </c>
      <c r="F10" s="15">
        <v>45096238</v>
      </c>
      <c r="G10" s="12">
        <f t="shared" si="0"/>
        <v>0.35309714067623288</v>
      </c>
      <c r="AMK10" s="13"/>
    </row>
    <row r="11" spans="1:7 1025:1025" s="24" customFormat="1" x14ac:dyDescent="0.25">
      <c r="A11" s="13">
        <v>2</v>
      </c>
      <c r="B11" s="26">
        <v>13200306</v>
      </c>
      <c r="C11" s="13" t="s">
        <v>16</v>
      </c>
      <c r="D11" s="14">
        <v>3217341</v>
      </c>
      <c r="E11" s="14">
        <v>3999379</v>
      </c>
      <c r="F11" s="15">
        <v>5411549</v>
      </c>
      <c r="G11" s="12">
        <f t="shared" si="0"/>
        <v>0.35309731835867519</v>
      </c>
      <c r="AMK11" s="13"/>
    </row>
    <row r="12" spans="1:7 1025:1025" s="24" customFormat="1" x14ac:dyDescent="0.25">
      <c r="A12" s="13">
        <v>2</v>
      </c>
      <c r="B12" s="26">
        <v>13200308</v>
      </c>
      <c r="C12" s="13" t="s">
        <v>17</v>
      </c>
      <c r="D12" s="14">
        <v>0</v>
      </c>
      <c r="E12" s="14">
        <v>1000</v>
      </c>
      <c r="F12" s="15">
        <v>0</v>
      </c>
      <c r="G12" s="12">
        <f t="shared" si="0"/>
        <v>-1</v>
      </c>
      <c r="AMK12" s="13"/>
    </row>
    <row r="13" spans="1:7 1025:1025" s="24" customFormat="1" x14ac:dyDescent="0.25">
      <c r="A13" s="13">
        <v>2</v>
      </c>
      <c r="B13" s="26">
        <v>13200309</v>
      </c>
      <c r="C13" s="13" t="s">
        <v>18</v>
      </c>
      <c r="D13" s="14">
        <v>0</v>
      </c>
      <c r="E13" s="14">
        <v>0</v>
      </c>
      <c r="F13" s="15">
        <v>0</v>
      </c>
      <c r="G13" s="12">
        <v>0</v>
      </c>
      <c r="AMK13" s="13"/>
    </row>
    <row r="14" spans="1:7 1025:1025" s="24" customFormat="1" x14ac:dyDescent="0.25">
      <c r="A14" s="13">
        <v>2</v>
      </c>
      <c r="B14" s="26">
        <v>13200310</v>
      </c>
      <c r="C14" s="13" t="s">
        <v>19</v>
      </c>
      <c r="D14" s="14">
        <v>14000000</v>
      </c>
      <c r="E14" s="14">
        <v>23400000</v>
      </c>
      <c r="F14" s="15">
        <v>23400000</v>
      </c>
      <c r="G14" s="12">
        <f t="shared" ref="G14:G45" si="1">+(F14/E14)-1</f>
        <v>0</v>
      </c>
      <c r="AMK14" s="13"/>
    </row>
    <row r="15" spans="1:7 1025:1025" s="24" customFormat="1" x14ac:dyDescent="0.25">
      <c r="A15" s="13">
        <v>2</v>
      </c>
      <c r="B15" s="26">
        <v>13200312</v>
      </c>
      <c r="C15" s="13" t="s">
        <v>20</v>
      </c>
      <c r="D15" s="14">
        <v>179000000</v>
      </c>
      <c r="E15" s="14">
        <v>210000000</v>
      </c>
      <c r="F15" s="15">
        <v>61666666</v>
      </c>
      <c r="G15" s="12">
        <f t="shared" si="1"/>
        <v>-0.70634920952380953</v>
      </c>
      <c r="AMK15" s="13"/>
    </row>
    <row r="16" spans="1:7 1025:1025" s="24" customFormat="1" x14ac:dyDescent="0.25">
      <c r="A16" s="13">
        <v>2</v>
      </c>
      <c r="B16" s="26">
        <v>13200313</v>
      </c>
      <c r="C16" s="13" t="s">
        <v>21</v>
      </c>
      <c r="D16" s="14">
        <v>12000000</v>
      </c>
      <c r="E16" s="14">
        <v>30000000</v>
      </c>
      <c r="F16" s="15">
        <v>61666667</v>
      </c>
      <c r="G16" s="12">
        <f t="shared" si="1"/>
        <v>1.0555555666666665</v>
      </c>
      <c r="AMK16" s="13"/>
    </row>
    <row r="17" spans="1:7 1025:1025" s="24" customFormat="1" x14ac:dyDescent="0.25">
      <c r="A17" s="13">
        <v>2</v>
      </c>
      <c r="B17" s="26">
        <v>13200314</v>
      </c>
      <c r="C17" s="13" t="s">
        <v>22</v>
      </c>
      <c r="D17" s="14">
        <v>13410735</v>
      </c>
      <c r="E17" s="14">
        <v>16670527</v>
      </c>
      <c r="F17" s="15">
        <v>22215010.140000001</v>
      </c>
      <c r="G17" s="12">
        <f t="shared" si="1"/>
        <v>0.33259195345174164</v>
      </c>
      <c r="AMK17" s="13"/>
    </row>
    <row r="18" spans="1:7 1025:1025" s="9" customFormat="1" ht="11.25" x14ac:dyDescent="0.2">
      <c r="A18" s="9">
        <v>2</v>
      </c>
      <c r="B18" s="25">
        <v>132014</v>
      </c>
      <c r="C18" s="9" t="s">
        <v>23</v>
      </c>
      <c r="D18" s="10">
        <v>89613974</v>
      </c>
      <c r="E18" s="10">
        <f>+E19+E20+E21+E22</f>
        <v>99306399</v>
      </c>
      <c r="F18" s="11">
        <f>+F19+F20+F21+F22</f>
        <v>154248910</v>
      </c>
      <c r="G18" s="12">
        <f t="shared" si="1"/>
        <v>0.55326254454156576</v>
      </c>
    </row>
    <row r="19" spans="1:7 1025:1025" s="24" customFormat="1" x14ac:dyDescent="0.25">
      <c r="A19" s="13">
        <v>2</v>
      </c>
      <c r="B19" s="26">
        <v>13201401</v>
      </c>
      <c r="C19" s="13" t="s">
        <v>24</v>
      </c>
      <c r="D19" s="14">
        <v>12874512</v>
      </c>
      <c r="E19" s="14">
        <v>16003919</v>
      </c>
      <c r="F19" s="15">
        <v>21302409</v>
      </c>
      <c r="G19" s="12">
        <f t="shared" si="1"/>
        <v>0.33107453243171259</v>
      </c>
      <c r="AMK19" s="13"/>
    </row>
    <row r="20" spans="1:7 1025:1025" s="24" customFormat="1" x14ac:dyDescent="0.25">
      <c r="A20" s="13">
        <v>2</v>
      </c>
      <c r="B20" s="26">
        <v>13201402</v>
      </c>
      <c r="C20" s="13" t="s">
        <v>25</v>
      </c>
      <c r="D20" s="14">
        <v>27358338</v>
      </c>
      <c r="E20" s="14">
        <v>28465327</v>
      </c>
      <c r="F20" s="15">
        <v>46769327</v>
      </c>
      <c r="G20" s="12">
        <f t="shared" si="1"/>
        <v>0.64302791954576888</v>
      </c>
      <c r="AMK20" s="13"/>
    </row>
    <row r="21" spans="1:7 1025:1025" s="24" customFormat="1" x14ac:dyDescent="0.25">
      <c r="A21" s="13">
        <v>2</v>
      </c>
      <c r="B21" s="26">
        <v>13201403</v>
      </c>
      <c r="C21" s="13" t="s">
        <v>26</v>
      </c>
      <c r="D21" s="14">
        <v>38623536</v>
      </c>
      <c r="E21" s="14">
        <v>48011756</v>
      </c>
      <c r="F21" s="15">
        <v>63907228</v>
      </c>
      <c r="G21" s="12">
        <f t="shared" si="1"/>
        <v>0.33107458098387399</v>
      </c>
      <c r="AMK21" s="13"/>
    </row>
    <row r="22" spans="1:7 1025:1025" s="24" customFormat="1" x14ac:dyDescent="0.25">
      <c r="A22" s="13">
        <v>2</v>
      </c>
      <c r="B22" s="26">
        <v>13201404</v>
      </c>
      <c r="C22" s="13" t="s">
        <v>27</v>
      </c>
      <c r="D22" s="14">
        <v>10757588</v>
      </c>
      <c r="E22" s="14">
        <v>6825397</v>
      </c>
      <c r="F22" s="15">
        <v>22269946</v>
      </c>
      <c r="G22" s="12">
        <f t="shared" si="1"/>
        <v>2.262805958393336</v>
      </c>
      <c r="AMK22" s="13"/>
    </row>
    <row r="23" spans="1:7 1025:1025" s="9" customFormat="1" ht="11.25" x14ac:dyDescent="0.2">
      <c r="A23" s="9">
        <v>2</v>
      </c>
      <c r="B23" s="25">
        <v>1321</v>
      </c>
      <c r="C23" s="9" t="s">
        <v>28</v>
      </c>
      <c r="D23" s="10">
        <v>1346032823</v>
      </c>
      <c r="E23" s="10">
        <f>+E24+E28+E35</f>
        <v>1602205102</v>
      </c>
      <c r="F23" s="11">
        <f>+F24+F28+F35</f>
        <v>1425003000</v>
      </c>
      <c r="G23" s="12">
        <f t="shared" si="1"/>
        <v>-0.11059888760733705</v>
      </c>
    </row>
    <row r="24" spans="1:7 1025:1025" s="9" customFormat="1" ht="11.25" x14ac:dyDescent="0.2">
      <c r="A24" s="9">
        <v>2</v>
      </c>
      <c r="B24" s="25">
        <v>132101</v>
      </c>
      <c r="C24" s="9" t="s">
        <v>29</v>
      </c>
      <c r="D24" s="10">
        <v>470501000</v>
      </c>
      <c r="E24" s="10">
        <f>+E25+E26+E27</f>
        <v>578001000</v>
      </c>
      <c r="F24" s="11">
        <f>+F25+F26+F27</f>
        <v>488001000</v>
      </c>
      <c r="G24" s="12">
        <f t="shared" si="1"/>
        <v>-0.15570907316769345</v>
      </c>
    </row>
    <row r="25" spans="1:7 1025:1025" s="24" customFormat="1" x14ac:dyDescent="0.25">
      <c r="A25" s="13">
        <v>2</v>
      </c>
      <c r="B25" s="26">
        <v>13210101</v>
      </c>
      <c r="C25" s="13" t="s">
        <v>30</v>
      </c>
      <c r="D25" s="14">
        <v>455500000</v>
      </c>
      <c r="E25" s="14">
        <v>560000000</v>
      </c>
      <c r="F25" s="15">
        <v>470000000</v>
      </c>
      <c r="G25" s="12">
        <f t="shared" si="1"/>
        <v>-0.1607142857142857</v>
      </c>
      <c r="AMK25" s="13"/>
    </row>
    <row r="26" spans="1:7 1025:1025" s="24" customFormat="1" x14ac:dyDescent="0.25">
      <c r="A26" s="13">
        <v>2</v>
      </c>
      <c r="B26" s="26">
        <v>13210102</v>
      </c>
      <c r="C26" s="13" t="s">
        <v>31</v>
      </c>
      <c r="D26" s="14">
        <v>15000000</v>
      </c>
      <c r="E26" s="14">
        <v>18000000</v>
      </c>
      <c r="F26" s="15">
        <v>18000000</v>
      </c>
      <c r="G26" s="12">
        <f t="shared" si="1"/>
        <v>0</v>
      </c>
      <c r="AMK26" s="13"/>
    </row>
    <row r="27" spans="1:7 1025:1025" s="24" customFormat="1" x14ac:dyDescent="0.25">
      <c r="A27" s="13">
        <v>2</v>
      </c>
      <c r="B27" s="26">
        <v>13210103</v>
      </c>
      <c r="C27" s="13" t="s">
        <v>32</v>
      </c>
      <c r="D27" s="14">
        <v>1000</v>
      </c>
      <c r="E27" s="14">
        <v>1000</v>
      </c>
      <c r="F27" s="15">
        <v>1000</v>
      </c>
      <c r="G27" s="12">
        <f t="shared" si="1"/>
        <v>0</v>
      </c>
      <c r="AMK27" s="13"/>
    </row>
    <row r="28" spans="1:7 1025:1025" s="9" customFormat="1" ht="11.25" x14ac:dyDescent="0.2">
      <c r="A28" s="9">
        <v>2</v>
      </c>
      <c r="B28" s="25">
        <v>132103</v>
      </c>
      <c r="C28" s="9" t="s">
        <v>33</v>
      </c>
      <c r="D28" s="10">
        <v>465000000</v>
      </c>
      <c r="E28" s="10">
        <f>+E34+E33+E32+E31+E30+E29</f>
        <v>417300541</v>
      </c>
      <c r="F28" s="11">
        <f>+F34+F33+F32+F31+F30+F29</f>
        <v>405000000</v>
      </c>
      <c r="G28" s="12">
        <f t="shared" si="1"/>
        <v>-2.9476455914779209E-2</v>
      </c>
    </row>
    <row r="29" spans="1:7 1025:1025" s="24" customFormat="1" x14ac:dyDescent="0.25">
      <c r="A29" s="13">
        <v>2</v>
      </c>
      <c r="B29" s="26">
        <v>13210301</v>
      </c>
      <c r="C29" s="13" t="s">
        <v>34</v>
      </c>
      <c r="D29" s="14">
        <v>55000000</v>
      </c>
      <c r="E29" s="14">
        <v>30000000</v>
      </c>
      <c r="F29" s="15">
        <v>25000000</v>
      </c>
      <c r="G29" s="12">
        <f t="shared" si="1"/>
        <v>-0.16666666666666663</v>
      </c>
      <c r="AMK29" s="13"/>
    </row>
    <row r="30" spans="1:7 1025:1025" s="24" customFormat="1" x14ac:dyDescent="0.25">
      <c r="A30" s="13">
        <v>2</v>
      </c>
      <c r="B30" s="26">
        <v>13210302</v>
      </c>
      <c r="C30" s="13" t="s">
        <v>35</v>
      </c>
      <c r="D30" s="14">
        <v>75000000</v>
      </c>
      <c r="E30" s="14">
        <v>50000000</v>
      </c>
      <c r="F30" s="15">
        <v>20000000</v>
      </c>
      <c r="G30" s="12">
        <f t="shared" si="1"/>
        <v>-0.6</v>
      </c>
      <c r="AMK30" s="13"/>
    </row>
    <row r="31" spans="1:7 1025:1025" s="24" customFormat="1" x14ac:dyDescent="0.25">
      <c r="A31" s="13">
        <v>2</v>
      </c>
      <c r="B31" s="26">
        <v>13210303</v>
      </c>
      <c r="C31" s="13" t="s">
        <v>36</v>
      </c>
      <c r="D31" s="14">
        <v>180000000</v>
      </c>
      <c r="E31" s="14">
        <v>120000000</v>
      </c>
      <c r="F31" s="15">
        <v>120000000</v>
      </c>
      <c r="G31" s="12">
        <f t="shared" si="1"/>
        <v>0</v>
      </c>
      <c r="AMK31" s="13"/>
    </row>
    <row r="32" spans="1:7 1025:1025" s="24" customFormat="1" x14ac:dyDescent="0.25">
      <c r="A32" s="13">
        <v>2</v>
      </c>
      <c r="B32" s="26">
        <v>13210304</v>
      </c>
      <c r="C32" s="13" t="s">
        <v>37</v>
      </c>
      <c r="D32" s="14">
        <v>5000000</v>
      </c>
      <c r="E32" s="14">
        <v>20000000</v>
      </c>
      <c r="F32" s="15">
        <v>10000000</v>
      </c>
      <c r="G32" s="12">
        <f t="shared" si="1"/>
        <v>-0.5</v>
      </c>
      <c r="AMK32" s="13"/>
    </row>
    <row r="33" spans="1:7 1025:1025" s="24" customFormat="1" x14ac:dyDescent="0.25">
      <c r="A33" s="13">
        <v>2</v>
      </c>
      <c r="B33" s="26">
        <v>13210305</v>
      </c>
      <c r="C33" s="13" t="s">
        <v>38</v>
      </c>
      <c r="D33" s="14">
        <v>120000000</v>
      </c>
      <c r="E33" s="14">
        <v>120000000</v>
      </c>
      <c r="F33" s="15">
        <v>150000000</v>
      </c>
      <c r="G33" s="12">
        <f t="shared" si="1"/>
        <v>0.25</v>
      </c>
      <c r="AMK33" s="13"/>
    </row>
    <row r="34" spans="1:7 1025:1025" s="24" customFormat="1" x14ac:dyDescent="0.25">
      <c r="A34" s="13">
        <v>2</v>
      </c>
      <c r="B34" s="26">
        <v>13210306</v>
      </c>
      <c r="C34" s="13" t="s">
        <v>39</v>
      </c>
      <c r="D34" s="14">
        <v>30000000</v>
      </c>
      <c r="E34" s="14">
        <v>77300541</v>
      </c>
      <c r="F34" s="15">
        <v>80000000</v>
      </c>
      <c r="G34" s="12">
        <f t="shared" si="1"/>
        <v>3.492160552925494E-2</v>
      </c>
      <c r="AMK34" s="13"/>
    </row>
    <row r="35" spans="1:7 1025:1025" s="9" customFormat="1" ht="11.25" x14ac:dyDescent="0.2">
      <c r="A35" s="9">
        <v>2</v>
      </c>
      <c r="B35" s="25">
        <v>132104</v>
      </c>
      <c r="C35" s="9" t="s">
        <v>40</v>
      </c>
      <c r="D35" s="10">
        <v>410530823</v>
      </c>
      <c r="E35" s="10">
        <f>+E36+E37+E38+E39+E40+E41+E42+E43+E44+E45+E46+E47</f>
        <v>606903561</v>
      </c>
      <c r="F35" s="11">
        <f>+F36+F37+F38+F39+F40+F41+F42+F43+F44+F45+F46+F47</f>
        <v>532002000</v>
      </c>
      <c r="G35" s="12">
        <f t="shared" si="1"/>
        <v>-0.12341591945281072</v>
      </c>
    </row>
    <row r="36" spans="1:7 1025:1025" s="24" customFormat="1" x14ac:dyDescent="0.25">
      <c r="A36" s="13">
        <v>2</v>
      </c>
      <c r="B36" s="26">
        <v>13210401</v>
      </c>
      <c r="C36" s="13" t="s">
        <v>41</v>
      </c>
      <c r="D36" s="14">
        <v>23000000</v>
      </c>
      <c r="E36" s="14">
        <v>23000000</v>
      </c>
      <c r="F36" s="15">
        <v>24000000</v>
      </c>
      <c r="G36" s="12">
        <f t="shared" si="1"/>
        <v>4.3478260869565188E-2</v>
      </c>
      <c r="AMK36" s="13"/>
    </row>
    <row r="37" spans="1:7 1025:1025" s="24" customFormat="1" x14ac:dyDescent="0.25">
      <c r="A37" s="13">
        <v>2</v>
      </c>
      <c r="B37" s="26">
        <v>13210402</v>
      </c>
      <c r="C37" s="13" t="s">
        <v>42</v>
      </c>
      <c r="D37" s="14">
        <v>35000000</v>
      </c>
      <c r="E37" s="14">
        <v>35000000</v>
      </c>
      <c r="F37" s="15">
        <v>32000000</v>
      </c>
      <c r="G37" s="12">
        <f t="shared" si="1"/>
        <v>-8.5714285714285743E-2</v>
      </c>
      <c r="AMK37" s="13"/>
    </row>
    <row r="38" spans="1:7 1025:1025" s="24" customFormat="1" x14ac:dyDescent="0.25">
      <c r="A38" s="13">
        <v>2</v>
      </c>
      <c r="B38" s="26">
        <v>13210403</v>
      </c>
      <c r="C38" s="13" t="s">
        <v>43</v>
      </c>
      <c r="D38" s="14">
        <v>20000000</v>
      </c>
      <c r="E38" s="14">
        <v>35000000</v>
      </c>
      <c r="F38" s="15">
        <v>35000000</v>
      </c>
      <c r="G38" s="12">
        <f t="shared" si="1"/>
        <v>0</v>
      </c>
      <c r="AMK38" s="13"/>
    </row>
    <row r="39" spans="1:7 1025:1025" s="24" customFormat="1" x14ac:dyDescent="0.25">
      <c r="A39" s="13">
        <v>2</v>
      </c>
      <c r="B39" s="26">
        <v>13210404</v>
      </c>
      <c r="C39" s="13" t="s">
        <v>44</v>
      </c>
      <c r="D39" s="14">
        <v>84000000</v>
      </c>
      <c r="E39" s="14">
        <v>36000000</v>
      </c>
      <c r="F39" s="15">
        <v>15000000</v>
      </c>
      <c r="G39" s="12">
        <f t="shared" si="1"/>
        <v>-0.58333333333333326</v>
      </c>
      <c r="AMK39" s="13"/>
    </row>
    <row r="40" spans="1:7 1025:1025" s="24" customFormat="1" x14ac:dyDescent="0.25">
      <c r="A40" s="13">
        <v>2</v>
      </c>
      <c r="B40" s="26">
        <v>13210405</v>
      </c>
      <c r="C40" s="13" t="s">
        <v>45</v>
      </c>
      <c r="D40" s="14">
        <v>50000000</v>
      </c>
      <c r="E40" s="14">
        <v>135000000</v>
      </c>
      <c r="F40" s="15">
        <v>110000000</v>
      </c>
      <c r="G40" s="12">
        <f t="shared" si="1"/>
        <v>-0.18518518518518523</v>
      </c>
      <c r="AMK40" s="13"/>
    </row>
    <row r="41" spans="1:7 1025:1025" s="24" customFormat="1" x14ac:dyDescent="0.25">
      <c r="A41" s="13">
        <v>2</v>
      </c>
      <c r="B41" s="26">
        <v>13210406</v>
      </c>
      <c r="C41" s="13" t="s">
        <v>46</v>
      </c>
      <c r="D41" s="14">
        <v>1000</v>
      </c>
      <c r="E41" s="14">
        <v>1000</v>
      </c>
      <c r="F41" s="15">
        <v>1000</v>
      </c>
      <c r="G41" s="12">
        <f t="shared" si="1"/>
        <v>0</v>
      </c>
      <c r="AMK41" s="13"/>
    </row>
    <row r="42" spans="1:7 1025:1025" s="24" customFormat="1" x14ac:dyDescent="0.25">
      <c r="A42" s="13">
        <v>2</v>
      </c>
      <c r="B42" s="26">
        <v>13210407</v>
      </c>
      <c r="C42" s="13" t="s">
        <v>47</v>
      </c>
      <c r="D42" s="14">
        <v>1000</v>
      </c>
      <c r="E42" s="14">
        <v>1000</v>
      </c>
      <c r="F42" s="15">
        <v>1000</v>
      </c>
      <c r="G42" s="12">
        <f t="shared" si="1"/>
        <v>0</v>
      </c>
      <c r="AMK42" s="13"/>
    </row>
    <row r="43" spans="1:7 1025:1025" s="24" customFormat="1" x14ac:dyDescent="0.25">
      <c r="A43" s="13">
        <v>2</v>
      </c>
      <c r="B43" s="26">
        <v>13210408</v>
      </c>
      <c r="C43" s="13" t="s">
        <v>48</v>
      </c>
      <c r="D43" s="14">
        <v>55000000</v>
      </c>
      <c r="E43" s="14">
        <v>114000000</v>
      </c>
      <c r="F43" s="15">
        <f>7120000+92880000</f>
        <v>100000000</v>
      </c>
      <c r="G43" s="12">
        <f t="shared" si="1"/>
        <v>-0.1228070175438597</v>
      </c>
      <c r="AMK43" s="13"/>
    </row>
    <row r="44" spans="1:7 1025:1025" s="24" customFormat="1" x14ac:dyDescent="0.25">
      <c r="A44" s="13">
        <v>2</v>
      </c>
      <c r="B44" s="26">
        <v>13210409</v>
      </c>
      <c r="C44" s="13" t="s">
        <v>49</v>
      </c>
      <c r="D44" s="14">
        <v>20000000</v>
      </c>
      <c r="E44" s="14">
        <v>6000000</v>
      </c>
      <c r="F44" s="15">
        <v>15000000</v>
      </c>
      <c r="G44" s="12">
        <f t="shared" si="1"/>
        <v>1.5</v>
      </c>
      <c r="AMK44" s="13"/>
    </row>
    <row r="45" spans="1:7 1025:1025" s="24" customFormat="1" x14ac:dyDescent="0.25">
      <c r="A45" s="13">
        <v>2</v>
      </c>
      <c r="B45" s="26">
        <v>13210410</v>
      </c>
      <c r="C45" s="13" t="s">
        <v>50</v>
      </c>
      <c r="D45" s="14">
        <v>40000000</v>
      </c>
      <c r="E45" s="14">
        <v>65500000</v>
      </c>
      <c r="F45" s="15">
        <v>43000000</v>
      </c>
      <c r="G45" s="12">
        <f t="shared" si="1"/>
        <v>-0.34351145038167941</v>
      </c>
      <c r="AMK45" s="13"/>
    </row>
    <row r="46" spans="1:7 1025:1025" s="24" customFormat="1" x14ac:dyDescent="0.25">
      <c r="A46" s="13">
        <v>2</v>
      </c>
      <c r="B46" s="26">
        <v>13210411</v>
      </c>
      <c r="C46" s="13" t="s">
        <v>51</v>
      </c>
      <c r="D46" s="14">
        <v>25000000</v>
      </c>
      <c r="E46" s="14">
        <v>75521561</v>
      </c>
      <c r="F46" s="15">
        <v>78000000</v>
      </c>
      <c r="G46" s="12">
        <f t="shared" ref="G46:G73" si="2">+(F46/E46)-1</f>
        <v>3.2817634688456776E-2</v>
      </c>
      <c r="AMK46" s="13"/>
    </row>
    <row r="47" spans="1:7 1025:1025" s="24" customFormat="1" x14ac:dyDescent="0.25">
      <c r="A47" s="13">
        <v>2</v>
      </c>
      <c r="B47" s="26">
        <v>13210412</v>
      </c>
      <c r="C47" s="13" t="s">
        <v>52</v>
      </c>
      <c r="D47" s="14">
        <v>58528823</v>
      </c>
      <c r="E47" s="14">
        <v>81880000</v>
      </c>
      <c r="F47" s="15">
        <v>80000000</v>
      </c>
      <c r="G47" s="12">
        <f t="shared" si="2"/>
        <v>-2.2960429897410872E-2</v>
      </c>
      <c r="AMK47" s="13"/>
    </row>
    <row r="48" spans="1:7 1025:1025" s="9" customFormat="1" ht="11.25" x14ac:dyDescent="0.2">
      <c r="A48" s="9">
        <v>2</v>
      </c>
      <c r="B48" s="25">
        <v>132105</v>
      </c>
      <c r="C48" s="9" t="s">
        <v>53</v>
      </c>
      <c r="D48" s="10">
        <v>1000</v>
      </c>
      <c r="E48" s="14">
        <f>+E49</f>
        <v>1000</v>
      </c>
      <c r="F48" s="11">
        <f>+F49</f>
        <v>1000</v>
      </c>
      <c r="G48" s="12">
        <f t="shared" si="2"/>
        <v>0</v>
      </c>
    </row>
    <row r="49" spans="1:7 1025:1025" s="24" customFormat="1" x14ac:dyDescent="0.25">
      <c r="A49" s="13">
        <v>2</v>
      </c>
      <c r="B49" s="26">
        <v>13210501</v>
      </c>
      <c r="C49" s="13" t="s">
        <v>54</v>
      </c>
      <c r="D49" s="14">
        <v>1000</v>
      </c>
      <c r="E49" s="14">
        <v>1000</v>
      </c>
      <c r="F49" s="15">
        <v>1000</v>
      </c>
      <c r="G49" s="12">
        <f t="shared" si="2"/>
        <v>0</v>
      </c>
      <c r="AMK49" s="13"/>
    </row>
    <row r="50" spans="1:7 1025:1025" s="9" customFormat="1" ht="11.25" x14ac:dyDescent="0.2">
      <c r="A50" s="9">
        <v>2</v>
      </c>
      <c r="B50" s="25">
        <v>14</v>
      </c>
      <c r="C50" s="9" t="s">
        <v>55</v>
      </c>
      <c r="D50" s="10">
        <v>12460907302</v>
      </c>
      <c r="E50" s="10">
        <f>+E71+E51</f>
        <v>13037843625</v>
      </c>
      <c r="F50" s="23">
        <f>+F71+F51</f>
        <v>12625101272</v>
      </c>
      <c r="G50" s="12">
        <f t="shared" si="2"/>
        <v>-3.1657255975103826E-2</v>
      </c>
    </row>
    <row r="51" spans="1:7 1025:1025" s="9" customFormat="1" ht="11.25" x14ac:dyDescent="0.2">
      <c r="A51" s="9">
        <v>2</v>
      </c>
      <c r="B51" s="25">
        <v>1420</v>
      </c>
      <c r="C51" s="9" t="s">
        <v>56</v>
      </c>
      <c r="D51" s="10">
        <v>1354726245</v>
      </c>
      <c r="E51" s="10">
        <f>+E52</f>
        <v>1585338074</v>
      </c>
      <c r="F51" s="11">
        <f>+F52</f>
        <v>1637131130</v>
      </c>
      <c r="G51" s="12">
        <f t="shared" si="2"/>
        <v>3.2670038554817316E-2</v>
      </c>
    </row>
    <row r="52" spans="1:7 1025:1025" s="9" customFormat="1" ht="11.25" x14ac:dyDescent="0.2">
      <c r="A52" s="9">
        <v>2</v>
      </c>
      <c r="B52" s="25">
        <v>142003</v>
      </c>
      <c r="C52" s="9" t="s">
        <v>57</v>
      </c>
      <c r="D52" s="10">
        <v>1354726245</v>
      </c>
      <c r="E52" s="10">
        <f>+E53+E54+E55+E56+E57+E58+E59+E60+E61+E62+E63+E64+E65+E66</f>
        <v>1585338074</v>
      </c>
      <c r="F52" s="11">
        <f>+F53+F54+F55+F56+F57+F58+F59+F60+F61+F62+F63+F64+F65+F66</f>
        <v>1637131130</v>
      </c>
      <c r="G52" s="12">
        <f t="shared" si="2"/>
        <v>3.2670038554817316E-2</v>
      </c>
    </row>
    <row r="53" spans="1:7 1025:1025" s="24" customFormat="1" x14ac:dyDescent="0.25">
      <c r="A53" s="13">
        <v>2</v>
      </c>
      <c r="B53" s="26">
        <v>14200301</v>
      </c>
      <c r="C53" s="13" t="s">
        <v>11</v>
      </c>
      <c r="D53" s="14">
        <v>576910468</v>
      </c>
      <c r="E53" s="14">
        <v>636666538</v>
      </c>
      <c r="F53" s="15">
        <v>700643344</v>
      </c>
      <c r="G53" s="12">
        <f t="shared" si="2"/>
        <v>0.10048715015080623</v>
      </c>
      <c r="AMK53" s="13"/>
    </row>
    <row r="54" spans="1:7 1025:1025" s="24" customFormat="1" x14ac:dyDescent="0.25">
      <c r="A54" s="13">
        <v>2</v>
      </c>
      <c r="B54" s="26">
        <v>14200302</v>
      </c>
      <c r="C54" s="13" t="s">
        <v>12</v>
      </c>
      <c r="D54" s="14">
        <v>56620251</v>
      </c>
      <c r="E54" s="14">
        <v>63392116</v>
      </c>
      <c r="F54" s="15">
        <v>67902303</v>
      </c>
      <c r="G54" s="12">
        <f t="shared" si="2"/>
        <v>7.1147443634788976E-2</v>
      </c>
      <c r="AMK54" s="13"/>
    </row>
    <row r="55" spans="1:7 1025:1025" s="24" customFormat="1" x14ac:dyDescent="0.25">
      <c r="A55" s="13">
        <v>2</v>
      </c>
      <c r="B55" s="26">
        <v>14200303</v>
      </c>
      <c r="C55" s="13" t="s">
        <v>13</v>
      </c>
      <c r="D55" s="14">
        <v>28310805</v>
      </c>
      <c r="E55" s="14">
        <v>31696819</v>
      </c>
      <c r="F55" s="15">
        <v>33960967</v>
      </c>
      <c r="G55" s="12">
        <f t="shared" si="2"/>
        <v>7.143139505576257E-2</v>
      </c>
      <c r="AMK55" s="13"/>
    </row>
    <row r="56" spans="1:7 1025:1025" s="24" customFormat="1" x14ac:dyDescent="0.25">
      <c r="A56" s="13">
        <v>2</v>
      </c>
      <c r="B56" s="26">
        <v>14200304</v>
      </c>
      <c r="C56" s="13" t="s">
        <v>14</v>
      </c>
      <c r="D56" s="14">
        <v>15912000</v>
      </c>
      <c r="E56" s="14">
        <v>11232000</v>
      </c>
      <c r="F56" s="15">
        <v>10468080</v>
      </c>
      <c r="G56" s="12">
        <f t="shared" si="2"/>
        <v>-6.8012820512820538E-2</v>
      </c>
      <c r="AMK56" s="13"/>
    </row>
    <row r="57" spans="1:7 1025:1025" s="24" customFormat="1" x14ac:dyDescent="0.25">
      <c r="A57" s="13">
        <v>2</v>
      </c>
      <c r="B57" s="26">
        <v>14200305</v>
      </c>
      <c r="C57" s="13" t="s">
        <v>58</v>
      </c>
      <c r="D57" s="14">
        <v>56599867</v>
      </c>
      <c r="E57" s="14">
        <v>63369294</v>
      </c>
      <c r="F57" s="15">
        <v>68957897</v>
      </c>
      <c r="G57" s="12">
        <f t="shared" si="2"/>
        <v>8.8191025135927914E-2</v>
      </c>
      <c r="AMK57" s="13"/>
    </row>
    <row r="58" spans="1:7 1025:1025" s="24" customFormat="1" x14ac:dyDescent="0.25">
      <c r="A58" s="13">
        <v>2</v>
      </c>
      <c r="B58" s="26">
        <v>14200306</v>
      </c>
      <c r="C58" s="13" t="s">
        <v>16</v>
      </c>
      <c r="D58" s="14">
        <v>6791984</v>
      </c>
      <c r="E58" s="14">
        <v>7604315</v>
      </c>
      <c r="F58" s="15">
        <v>8186647</v>
      </c>
      <c r="G58" s="12">
        <f t="shared" si="2"/>
        <v>7.6579152757348945E-2</v>
      </c>
      <c r="AMK58" s="13"/>
    </row>
    <row r="59" spans="1:7 1025:1025" s="24" customFormat="1" x14ac:dyDescent="0.25">
      <c r="A59" s="13">
        <v>2</v>
      </c>
      <c r="B59" s="26">
        <v>14200308</v>
      </c>
      <c r="C59" s="13" t="s">
        <v>17</v>
      </c>
      <c r="D59" s="14">
        <v>102559727</v>
      </c>
      <c r="E59" s="14">
        <v>141885235</v>
      </c>
      <c r="F59" s="15">
        <v>132100044</v>
      </c>
      <c r="G59" s="12">
        <f t="shared" si="2"/>
        <v>-6.8965534010638985E-2</v>
      </c>
      <c r="AMK59" s="13"/>
    </row>
    <row r="60" spans="1:7 1025:1025" s="24" customFormat="1" x14ac:dyDescent="0.25">
      <c r="A60" s="13">
        <v>2</v>
      </c>
      <c r="B60" s="26">
        <v>14200309</v>
      </c>
      <c r="C60" s="13" t="s">
        <v>18</v>
      </c>
      <c r="D60" s="14">
        <v>0</v>
      </c>
      <c r="E60" s="14">
        <v>1000</v>
      </c>
      <c r="F60" s="15">
        <v>1000</v>
      </c>
      <c r="G60" s="12">
        <f t="shared" si="2"/>
        <v>0</v>
      </c>
      <c r="AMK60" s="13"/>
    </row>
    <row r="61" spans="1:7 1025:1025" s="24" customFormat="1" x14ac:dyDescent="0.25">
      <c r="A61" s="13">
        <v>2</v>
      </c>
      <c r="B61" s="26">
        <v>14200310</v>
      </c>
      <c r="C61" s="13" t="s">
        <v>19</v>
      </c>
      <c r="D61" s="14">
        <v>31000000</v>
      </c>
      <c r="E61" s="14">
        <v>40000000</v>
      </c>
      <c r="F61" s="15">
        <v>40000000</v>
      </c>
      <c r="G61" s="12">
        <f t="shared" si="2"/>
        <v>0</v>
      </c>
      <c r="AMK61" s="13"/>
    </row>
    <row r="62" spans="1:7 1025:1025" s="24" customFormat="1" x14ac:dyDescent="0.25">
      <c r="A62" s="13">
        <v>2</v>
      </c>
      <c r="B62" s="26">
        <v>14200311</v>
      </c>
      <c r="C62" s="13" t="s">
        <v>20</v>
      </c>
      <c r="D62" s="14">
        <v>107600000</v>
      </c>
      <c r="E62" s="14">
        <v>121773553</v>
      </c>
      <c r="F62" s="15">
        <f>45000000+44000000+50000000</f>
        <v>139000000</v>
      </c>
      <c r="G62" s="12">
        <f t="shared" si="2"/>
        <v>0.14146295788872965</v>
      </c>
      <c r="AMK62" s="13"/>
    </row>
    <row r="63" spans="1:7 1025:1025" s="24" customFormat="1" x14ac:dyDescent="0.25">
      <c r="A63" s="13">
        <v>2</v>
      </c>
      <c r="B63" s="26">
        <v>14200312</v>
      </c>
      <c r="C63" s="13" t="s">
        <v>21</v>
      </c>
      <c r="D63" s="14">
        <v>110000000</v>
      </c>
      <c r="E63" s="14">
        <v>151000000</v>
      </c>
      <c r="F63" s="15">
        <v>150000000</v>
      </c>
      <c r="G63" s="12">
        <f t="shared" si="2"/>
        <v>-6.6225165562914245E-3</v>
      </c>
      <c r="AMK63" s="13"/>
    </row>
    <row r="64" spans="1:7 1025:1025" s="24" customFormat="1" x14ac:dyDescent="0.25">
      <c r="A64" s="13">
        <v>2</v>
      </c>
      <c r="B64" s="26">
        <v>14200313</v>
      </c>
      <c r="C64" s="13" t="s">
        <v>59</v>
      </c>
      <c r="D64" s="14">
        <v>28310805</v>
      </c>
      <c r="E64" s="14">
        <v>31696819</v>
      </c>
      <c r="F64" s="15">
        <v>32000000</v>
      </c>
      <c r="G64" s="12">
        <f t="shared" si="2"/>
        <v>9.5650292226485689E-3</v>
      </c>
      <c r="AMK64" s="13"/>
    </row>
    <row r="65" spans="1:7 1025:1025" s="24" customFormat="1" x14ac:dyDescent="0.25">
      <c r="A65" s="13">
        <v>2</v>
      </c>
      <c r="B65" s="27">
        <v>14200314</v>
      </c>
      <c r="C65" s="13" t="s">
        <v>60</v>
      </c>
      <c r="D65" s="14">
        <v>0</v>
      </c>
      <c r="E65" s="14">
        <v>15206636</v>
      </c>
      <c r="F65" s="15">
        <v>20000000</v>
      </c>
      <c r="G65" s="12">
        <f t="shared" si="2"/>
        <v>0.31521527838241137</v>
      </c>
      <c r="AMK65" s="13"/>
    </row>
    <row r="66" spans="1:7 1025:1025" s="24" customFormat="1" x14ac:dyDescent="0.25">
      <c r="B66" s="16">
        <v>142014</v>
      </c>
      <c r="C66" s="9" t="s">
        <v>61</v>
      </c>
      <c r="D66" s="14"/>
      <c r="E66" s="10">
        <f>+E70+E69+E68+E67</f>
        <v>269813749</v>
      </c>
      <c r="F66" s="11">
        <f>+F70+F69+F68+F67</f>
        <v>233910848</v>
      </c>
      <c r="G66" s="12">
        <f t="shared" si="2"/>
        <v>-0.13306549845241578</v>
      </c>
      <c r="AMK66" s="13"/>
    </row>
    <row r="67" spans="1:7 1025:1025" s="24" customFormat="1" x14ac:dyDescent="0.25">
      <c r="A67" s="13">
        <v>2</v>
      </c>
      <c r="B67" s="26">
        <v>14201401</v>
      </c>
      <c r="C67" s="13" t="s">
        <v>24</v>
      </c>
      <c r="D67" s="14">
        <v>27178808</v>
      </c>
      <c r="E67" s="14">
        <v>30429433</v>
      </c>
      <c r="F67" s="15">
        <v>32606050</v>
      </c>
      <c r="G67" s="12">
        <f t="shared" si="2"/>
        <v>7.1529988744778672E-2</v>
      </c>
      <c r="AMK67" s="13"/>
    </row>
    <row r="68" spans="1:7 1025:1025" s="24" customFormat="1" x14ac:dyDescent="0.25">
      <c r="A68" s="13">
        <v>2</v>
      </c>
      <c r="B68" s="26">
        <v>14201402</v>
      </c>
      <c r="C68" s="13" t="s">
        <v>62</v>
      </c>
      <c r="D68" s="14">
        <v>57754967</v>
      </c>
      <c r="E68" s="14">
        <v>67469472</v>
      </c>
      <c r="F68" s="15">
        <v>70783188</v>
      </c>
      <c r="G68" s="12">
        <f t="shared" si="2"/>
        <v>4.9114301650381886E-2</v>
      </c>
      <c r="AMK68" s="13"/>
    </row>
    <row r="69" spans="1:7 1025:1025" s="24" customFormat="1" x14ac:dyDescent="0.25">
      <c r="A69" s="13">
        <v>2</v>
      </c>
      <c r="B69" s="26">
        <v>14201403</v>
      </c>
      <c r="C69" s="13" t="s">
        <v>26</v>
      </c>
      <c r="D69" s="14">
        <v>81536423</v>
      </c>
      <c r="E69" s="14">
        <v>91288298</v>
      </c>
      <c r="F69" s="15">
        <v>98624682</v>
      </c>
      <c r="G69" s="12">
        <f t="shared" si="2"/>
        <v>8.0364999246672397E-2</v>
      </c>
      <c r="AMK69" s="13"/>
    </row>
    <row r="70" spans="1:7 1025:1025" s="24" customFormat="1" x14ac:dyDescent="0.25">
      <c r="A70" s="13">
        <v>2</v>
      </c>
      <c r="B70" s="26">
        <v>14201404</v>
      </c>
      <c r="C70" s="13" t="s">
        <v>27</v>
      </c>
      <c r="D70" s="14">
        <v>67640140</v>
      </c>
      <c r="E70" s="14">
        <v>80626546</v>
      </c>
      <c r="F70" s="15">
        <v>31896928</v>
      </c>
      <c r="G70" s="12">
        <f t="shared" si="2"/>
        <v>-0.60438677355718551</v>
      </c>
      <c r="AMK70" s="13"/>
    </row>
    <row r="71" spans="1:7 1025:1025" s="9" customFormat="1" ht="11.25" x14ac:dyDescent="0.2">
      <c r="A71" s="9">
        <v>2</v>
      </c>
      <c r="B71" s="25">
        <v>1425</v>
      </c>
      <c r="C71" s="9" t="s">
        <v>63</v>
      </c>
      <c r="D71" s="10">
        <v>11106181057</v>
      </c>
      <c r="E71" s="10">
        <f>+E72+E88</f>
        <v>11452505551</v>
      </c>
      <c r="F71" s="11">
        <f>+F72+F88</f>
        <v>10987970142</v>
      </c>
      <c r="G71" s="12">
        <f t="shared" si="2"/>
        <v>-4.056190210354782E-2</v>
      </c>
    </row>
    <row r="72" spans="1:7 1025:1025" s="9" customFormat="1" ht="11.25" x14ac:dyDescent="0.2">
      <c r="A72" s="9">
        <v>2</v>
      </c>
      <c r="B72" s="25">
        <v>142501</v>
      </c>
      <c r="C72" s="9" t="s">
        <v>64</v>
      </c>
      <c r="D72" s="10">
        <v>11018332057</v>
      </c>
      <c r="E72" s="10">
        <f>+E73+E74+E75+E76+E77+E78+E79+E80+E81+E82+E83+E84+E85+E86+E87</f>
        <v>11347504551</v>
      </c>
      <c r="F72" s="11">
        <f>+F73+F74+F75+F76+F77+F78+F79+F80+F81+F82+F83+F84+F85+F86+F87</f>
        <v>10878969142</v>
      </c>
      <c r="G72" s="12">
        <f t="shared" si="2"/>
        <v>-4.1289730873799058E-2</v>
      </c>
    </row>
    <row r="73" spans="1:7 1025:1025" s="24" customFormat="1" x14ac:dyDescent="0.25">
      <c r="A73" s="13">
        <v>2</v>
      </c>
      <c r="B73" s="26">
        <v>14250101</v>
      </c>
      <c r="C73" s="13" t="s">
        <v>65</v>
      </c>
      <c r="D73" s="14">
        <v>244000000</v>
      </c>
      <c r="E73" s="14">
        <v>122226447</v>
      </c>
      <c r="F73" s="15">
        <f>55000000+61665666</f>
        <v>116665666</v>
      </c>
      <c r="G73" s="12">
        <f t="shared" si="2"/>
        <v>-4.5495726469084063E-2</v>
      </c>
      <c r="AMK73" s="13"/>
    </row>
    <row r="74" spans="1:7 1025:1025" s="24" customFormat="1" x14ac:dyDescent="0.25">
      <c r="A74" s="13">
        <v>2</v>
      </c>
      <c r="B74" s="26">
        <v>14250102</v>
      </c>
      <c r="C74" s="13" t="s">
        <v>66</v>
      </c>
      <c r="D74" s="14">
        <v>0</v>
      </c>
      <c r="E74" s="14">
        <v>0</v>
      </c>
      <c r="F74" s="15">
        <v>40000000</v>
      </c>
      <c r="G74" s="12">
        <v>0</v>
      </c>
      <c r="AMK74" s="13"/>
    </row>
    <row r="75" spans="1:7 1025:1025" s="24" customFormat="1" x14ac:dyDescent="0.25">
      <c r="A75" s="13">
        <v>2</v>
      </c>
      <c r="B75" s="26">
        <v>14250103</v>
      </c>
      <c r="C75" s="13" t="s">
        <v>67</v>
      </c>
      <c r="D75" s="14">
        <v>80000000</v>
      </c>
      <c r="E75" s="14">
        <v>80000000</v>
      </c>
      <c r="F75" s="15">
        <v>80000000</v>
      </c>
      <c r="G75" s="12">
        <f t="shared" ref="G75:G99" si="3">+(F75/E75)-1</f>
        <v>0</v>
      </c>
      <c r="AMK75" s="13"/>
    </row>
    <row r="76" spans="1:7 1025:1025" s="24" customFormat="1" x14ac:dyDescent="0.25">
      <c r="A76" s="13">
        <v>2</v>
      </c>
      <c r="B76" s="26">
        <v>14250104</v>
      </c>
      <c r="C76" s="13" t="s">
        <v>68</v>
      </c>
      <c r="D76" s="14">
        <v>40000000</v>
      </c>
      <c r="E76" s="14">
        <v>25000000</v>
      </c>
      <c r="F76" s="15">
        <v>20000000</v>
      </c>
      <c r="G76" s="12">
        <f t="shared" si="3"/>
        <v>-0.19999999999999996</v>
      </c>
      <c r="AMK76" s="13"/>
    </row>
    <row r="77" spans="1:7 1025:1025" s="24" customFormat="1" x14ac:dyDescent="0.25">
      <c r="A77" s="13">
        <v>2</v>
      </c>
      <c r="B77" s="26">
        <v>14250105</v>
      </c>
      <c r="C77" s="13" t="s">
        <v>69</v>
      </c>
      <c r="D77" s="14">
        <v>6574828057</v>
      </c>
      <c r="E77" s="14">
        <v>7325113942</v>
      </c>
      <c r="F77" s="15">
        <v>4839803476</v>
      </c>
      <c r="G77" s="12">
        <f t="shared" si="3"/>
        <v>-0.33928625352159747</v>
      </c>
      <c r="AMK77" s="13"/>
    </row>
    <row r="78" spans="1:7 1025:1025" s="24" customFormat="1" x14ac:dyDescent="0.25">
      <c r="A78" s="13">
        <v>2</v>
      </c>
      <c r="B78" s="26">
        <v>14250106</v>
      </c>
      <c r="C78" s="13" t="s">
        <v>70</v>
      </c>
      <c r="D78" s="14">
        <v>100000000</v>
      </c>
      <c r="E78" s="14">
        <v>311164516</v>
      </c>
      <c r="F78" s="15">
        <v>500000000</v>
      </c>
      <c r="G78" s="12">
        <f t="shared" si="3"/>
        <v>0.60686702464493081</v>
      </c>
      <c r="AMK78" s="13"/>
    </row>
    <row r="79" spans="1:7 1025:1025" s="24" customFormat="1" x14ac:dyDescent="0.25">
      <c r="A79" s="13">
        <v>2</v>
      </c>
      <c r="B79" s="26">
        <v>14250107</v>
      </c>
      <c r="C79" s="13" t="s">
        <v>71</v>
      </c>
      <c r="D79" s="14">
        <v>3240000000</v>
      </c>
      <c r="E79" s="14">
        <v>2120544548</v>
      </c>
      <c r="F79" s="15">
        <v>4322500000</v>
      </c>
      <c r="G79" s="12">
        <f t="shared" si="3"/>
        <v>1.0383915084815278</v>
      </c>
      <c r="AMK79" s="13"/>
    </row>
    <row r="80" spans="1:7 1025:1025" s="24" customFormat="1" x14ac:dyDescent="0.25">
      <c r="A80" s="13">
        <v>2</v>
      </c>
      <c r="B80" s="26">
        <v>14250108</v>
      </c>
      <c r="C80" s="13" t="s">
        <v>72</v>
      </c>
      <c r="D80" s="14">
        <v>55000000</v>
      </c>
      <c r="E80" s="14">
        <v>199823608</v>
      </c>
      <c r="F80" s="15">
        <v>260000000</v>
      </c>
      <c r="G80" s="12">
        <f t="shared" si="3"/>
        <v>0.30114756010210764</v>
      </c>
      <c r="AMK80" s="13"/>
    </row>
    <row r="81" spans="1:7 1025:1025" s="24" customFormat="1" x14ac:dyDescent="0.25">
      <c r="A81" s="13">
        <v>2</v>
      </c>
      <c r="B81" s="26">
        <v>14250109</v>
      </c>
      <c r="C81" s="13" t="s">
        <v>73</v>
      </c>
      <c r="D81" s="14">
        <v>200000000</v>
      </c>
      <c r="E81" s="14">
        <v>325000000</v>
      </c>
      <c r="F81" s="15">
        <v>230000000</v>
      </c>
      <c r="G81" s="12">
        <f t="shared" si="3"/>
        <v>-0.29230769230769227</v>
      </c>
      <c r="AMK81" s="13"/>
    </row>
    <row r="82" spans="1:7 1025:1025" s="24" customFormat="1" x14ac:dyDescent="0.25">
      <c r="A82" s="13">
        <v>2</v>
      </c>
      <c r="B82" s="26">
        <v>14250110</v>
      </c>
      <c r="C82" s="13" t="s">
        <v>74</v>
      </c>
      <c r="D82" s="14">
        <v>250000000</v>
      </c>
      <c r="E82" s="14">
        <v>547631490</v>
      </c>
      <c r="F82" s="15">
        <v>220000000</v>
      </c>
      <c r="G82" s="12">
        <f t="shared" si="3"/>
        <v>-0.59826999722021101</v>
      </c>
      <c r="AMK82" s="13"/>
    </row>
    <row r="83" spans="1:7 1025:1025" s="24" customFormat="1" x14ac:dyDescent="0.25">
      <c r="A83" s="13">
        <v>2</v>
      </c>
      <c r="B83" s="26">
        <v>14250111</v>
      </c>
      <c r="C83" s="13" t="s">
        <v>75</v>
      </c>
      <c r="D83" s="14">
        <v>85000000</v>
      </c>
      <c r="E83" s="14">
        <v>90000000</v>
      </c>
      <c r="F83" s="15">
        <v>75000000</v>
      </c>
      <c r="G83" s="12">
        <f t="shared" si="3"/>
        <v>-0.16666666666666663</v>
      </c>
      <c r="AMK83" s="13"/>
    </row>
    <row r="84" spans="1:7 1025:1025" s="24" customFormat="1" x14ac:dyDescent="0.25">
      <c r="A84" s="13">
        <v>2</v>
      </c>
      <c r="B84" s="26">
        <v>14250112</v>
      </c>
      <c r="C84" s="13" t="s">
        <v>76</v>
      </c>
      <c r="D84" s="14">
        <v>103504000</v>
      </c>
      <c r="E84" s="14">
        <v>110000000</v>
      </c>
      <c r="F84" s="15">
        <v>100000000</v>
      </c>
      <c r="G84" s="12">
        <f t="shared" si="3"/>
        <v>-9.0909090909090939E-2</v>
      </c>
      <c r="AMK84" s="13"/>
    </row>
    <row r="85" spans="1:7 1025:1025" s="24" customFormat="1" x14ac:dyDescent="0.25">
      <c r="A85" s="13">
        <v>2</v>
      </c>
      <c r="B85" s="26">
        <v>14250113</v>
      </c>
      <c r="C85" s="13" t="s">
        <v>77</v>
      </c>
      <c r="D85" s="14">
        <v>18000000</v>
      </c>
      <c r="E85" s="14">
        <v>18000000</v>
      </c>
      <c r="F85" s="15">
        <v>12000000</v>
      </c>
      <c r="G85" s="12">
        <f t="shared" si="3"/>
        <v>-0.33333333333333337</v>
      </c>
      <c r="AMK85" s="13"/>
    </row>
    <row r="86" spans="1:7 1025:1025" s="24" customFormat="1" x14ac:dyDescent="0.25">
      <c r="A86" s="13">
        <v>2</v>
      </c>
      <c r="B86" s="26">
        <v>14250114</v>
      </c>
      <c r="C86" s="13" t="s">
        <v>78</v>
      </c>
      <c r="D86" s="14">
        <v>3000000</v>
      </c>
      <c r="E86" s="14">
        <v>8000000</v>
      </c>
      <c r="F86" s="15">
        <v>8000000</v>
      </c>
      <c r="G86" s="12">
        <f t="shared" si="3"/>
        <v>0</v>
      </c>
      <c r="AMK86" s="13"/>
    </row>
    <row r="87" spans="1:7 1025:1025" s="24" customFormat="1" x14ac:dyDescent="0.25">
      <c r="A87" s="13">
        <v>2</v>
      </c>
      <c r="B87" s="26">
        <v>14250115</v>
      </c>
      <c r="C87" s="13" t="s">
        <v>79</v>
      </c>
      <c r="D87" s="14">
        <v>25000000</v>
      </c>
      <c r="E87" s="14">
        <v>65000000</v>
      </c>
      <c r="F87" s="15">
        <v>55000000</v>
      </c>
      <c r="G87" s="12">
        <f t="shared" si="3"/>
        <v>-0.15384615384615385</v>
      </c>
      <c r="AMK87" s="13"/>
    </row>
    <row r="88" spans="1:7 1025:1025" s="9" customFormat="1" ht="11.25" x14ac:dyDescent="0.2">
      <c r="A88" s="9">
        <v>2</v>
      </c>
      <c r="B88" s="25">
        <v>142502</v>
      </c>
      <c r="C88" s="9" t="s">
        <v>80</v>
      </c>
      <c r="D88" s="10">
        <v>87849000</v>
      </c>
      <c r="E88" s="10">
        <f>+E93+E92+E91+E90+E89</f>
        <v>105001000</v>
      </c>
      <c r="F88" s="11">
        <f>+F93+F92+F91+F90+F89</f>
        <v>109001000</v>
      </c>
      <c r="G88" s="12">
        <f t="shared" si="3"/>
        <v>3.8094875286901919E-2</v>
      </c>
    </row>
    <row r="89" spans="1:7 1025:1025" s="24" customFormat="1" x14ac:dyDescent="0.25">
      <c r="A89" s="13">
        <v>2</v>
      </c>
      <c r="B89" s="26">
        <v>14250201</v>
      </c>
      <c r="C89" s="13" t="s">
        <v>81</v>
      </c>
      <c r="D89" s="14">
        <v>1000</v>
      </c>
      <c r="E89" s="14">
        <v>1000</v>
      </c>
      <c r="F89" s="15">
        <v>1000</v>
      </c>
      <c r="G89" s="12">
        <f t="shared" si="3"/>
        <v>0</v>
      </c>
      <c r="AMK89" s="13"/>
    </row>
    <row r="90" spans="1:7 1025:1025" s="24" customFormat="1" x14ac:dyDescent="0.25">
      <c r="A90" s="13">
        <v>2</v>
      </c>
      <c r="B90" s="26">
        <v>14250202</v>
      </c>
      <c r="C90" s="13" t="s">
        <v>82</v>
      </c>
      <c r="D90" s="14">
        <v>24240000</v>
      </c>
      <c r="E90" s="14">
        <v>23987000</v>
      </c>
      <c r="F90" s="15">
        <v>24000000</v>
      </c>
      <c r="G90" s="12">
        <f t="shared" si="3"/>
        <v>5.4196022845709457E-4</v>
      </c>
      <c r="AMK90" s="13"/>
    </row>
    <row r="91" spans="1:7 1025:1025" s="24" customFormat="1" x14ac:dyDescent="0.25">
      <c r="A91" s="13">
        <v>2</v>
      </c>
      <c r="B91" s="26">
        <v>14250203</v>
      </c>
      <c r="C91" s="13" t="s">
        <v>83</v>
      </c>
      <c r="D91" s="14">
        <v>20000000</v>
      </c>
      <c r="E91" s="14">
        <v>30000000</v>
      </c>
      <c r="F91" s="15">
        <v>30000000</v>
      </c>
      <c r="G91" s="12">
        <f t="shared" si="3"/>
        <v>0</v>
      </c>
      <c r="AMK91" s="13"/>
    </row>
    <row r="92" spans="1:7 1025:1025" s="24" customFormat="1" x14ac:dyDescent="0.25">
      <c r="A92" s="13">
        <v>2</v>
      </c>
      <c r="B92" s="26">
        <v>14250204</v>
      </c>
      <c r="C92" s="13" t="s">
        <v>84</v>
      </c>
      <c r="D92" s="14">
        <v>28608000</v>
      </c>
      <c r="E92" s="14">
        <v>31013000</v>
      </c>
      <c r="F92" s="15">
        <v>35000000</v>
      </c>
      <c r="G92" s="12">
        <f t="shared" si="3"/>
        <v>0.12855899139070703</v>
      </c>
      <c r="AMK92" s="13"/>
    </row>
    <row r="93" spans="1:7 1025:1025" s="24" customFormat="1" x14ac:dyDescent="0.25">
      <c r="A93" s="13">
        <v>2</v>
      </c>
      <c r="B93" s="26">
        <v>14250205</v>
      </c>
      <c r="C93" s="13" t="s">
        <v>85</v>
      </c>
      <c r="D93" s="14">
        <v>15000000</v>
      </c>
      <c r="E93" s="14">
        <v>20000000</v>
      </c>
      <c r="F93" s="15">
        <v>20000000</v>
      </c>
      <c r="G93" s="12">
        <f t="shared" si="3"/>
        <v>0</v>
      </c>
      <c r="AMK93" s="13"/>
    </row>
    <row r="94" spans="1:7 1025:1025" s="9" customFormat="1" ht="11.25" x14ac:dyDescent="0.2">
      <c r="A94" s="9">
        <v>2</v>
      </c>
      <c r="B94" s="25">
        <v>16</v>
      </c>
      <c r="C94" s="9" t="s">
        <v>86</v>
      </c>
      <c r="D94" s="10">
        <v>203502000</v>
      </c>
      <c r="E94" s="10">
        <f>+E95</f>
        <v>522168484.47000003</v>
      </c>
      <c r="F94" s="23">
        <f>+F95</f>
        <v>450001000</v>
      </c>
      <c r="G94" s="12">
        <f t="shared" si="3"/>
        <v>-0.13820727718420212</v>
      </c>
    </row>
    <row r="95" spans="1:7 1025:1025" s="9" customFormat="1" ht="11.25" x14ac:dyDescent="0.2">
      <c r="A95" s="9">
        <v>2</v>
      </c>
      <c r="B95" s="25">
        <v>1640</v>
      </c>
      <c r="C95" s="9" t="s">
        <v>87</v>
      </c>
      <c r="D95" s="10">
        <v>203501000</v>
      </c>
      <c r="E95" s="10">
        <f>+E96+E102+E103+E104+E105+E106+E107+E108+E109+E110+E111+E112+E113+E114+E115</f>
        <v>522168484.47000003</v>
      </c>
      <c r="F95" s="11">
        <f>+F96+F102+F103+F104+F105+F106+F107+F108+F109+F110+F111+F112+F113+F114+F115</f>
        <v>450001000</v>
      </c>
      <c r="G95" s="12">
        <f t="shared" si="3"/>
        <v>-0.13820727718420212</v>
      </c>
    </row>
    <row r="96" spans="1:7 1025:1025" s="9" customFormat="1" ht="11.25" x14ac:dyDescent="0.2">
      <c r="A96" s="9">
        <v>2</v>
      </c>
      <c r="B96" s="25">
        <v>164001</v>
      </c>
      <c r="C96" s="9" t="s">
        <v>88</v>
      </c>
      <c r="D96" s="10">
        <v>203500000</v>
      </c>
      <c r="E96" s="10">
        <f>+E99+E100+E98+E97</f>
        <v>522167484.47000003</v>
      </c>
      <c r="F96" s="11">
        <f>+F99+F100+F98+F97+F101</f>
        <v>450001000</v>
      </c>
      <c r="G96" s="12">
        <f t="shared" si="3"/>
        <v>-0.13820562676982651</v>
      </c>
    </row>
    <row r="97" spans="1:7 1025:1025" s="24" customFormat="1" x14ac:dyDescent="0.25">
      <c r="A97" s="13">
        <v>2</v>
      </c>
      <c r="B97" s="26">
        <v>16400101</v>
      </c>
      <c r="C97" s="13" t="s">
        <v>89</v>
      </c>
      <c r="D97" s="14">
        <v>128500000</v>
      </c>
      <c r="E97" s="14">
        <v>100000000</v>
      </c>
      <c r="F97" s="15">
        <v>260000000</v>
      </c>
      <c r="G97" s="12">
        <f t="shared" si="3"/>
        <v>1.6</v>
      </c>
      <c r="AMK97" s="13"/>
    </row>
    <row r="98" spans="1:7 1025:1025" s="24" customFormat="1" x14ac:dyDescent="0.25">
      <c r="A98" s="13">
        <v>2</v>
      </c>
      <c r="B98" s="26">
        <v>16400102</v>
      </c>
      <c r="C98" s="13" t="s">
        <v>90</v>
      </c>
      <c r="D98" s="14">
        <v>25000000</v>
      </c>
      <c r="E98" s="14">
        <v>18000000</v>
      </c>
      <c r="F98" s="15">
        <v>20000000</v>
      </c>
      <c r="G98" s="12">
        <f t="shared" si="3"/>
        <v>0.11111111111111116</v>
      </c>
      <c r="AMK98" s="13"/>
    </row>
    <row r="99" spans="1:7 1025:1025" s="24" customFormat="1" x14ac:dyDescent="0.25">
      <c r="A99" s="13">
        <v>2</v>
      </c>
      <c r="B99" s="26">
        <v>16400103</v>
      </c>
      <c r="C99" s="13" t="s">
        <v>91</v>
      </c>
      <c r="D99" s="14">
        <v>50000000</v>
      </c>
      <c r="E99" s="14">
        <v>404167484.47000003</v>
      </c>
      <c r="F99" s="15">
        <v>130000000</v>
      </c>
      <c r="G99" s="12">
        <f t="shared" si="3"/>
        <v>-0.67835116629811554</v>
      </c>
      <c r="AMK99" s="13"/>
    </row>
    <row r="100" spans="1:7 1025:1025" s="9" customFormat="1" ht="11.25" x14ac:dyDescent="0.2">
      <c r="B100" s="9">
        <v>16400103</v>
      </c>
      <c r="C100" s="9" t="s">
        <v>92</v>
      </c>
      <c r="D100" s="10">
        <v>0</v>
      </c>
      <c r="E100" s="14">
        <v>0</v>
      </c>
      <c r="F100" s="11">
        <v>40000000</v>
      </c>
      <c r="G100" s="12">
        <v>0</v>
      </c>
    </row>
    <row r="101" spans="1:7 1025:1025" s="24" customFormat="1" x14ac:dyDescent="0.25">
      <c r="A101" s="9"/>
      <c r="B101" s="9">
        <v>16400104</v>
      </c>
      <c r="C101" s="13" t="s">
        <v>93</v>
      </c>
      <c r="D101" s="10"/>
      <c r="E101" s="14"/>
      <c r="F101" s="11">
        <v>1000</v>
      </c>
      <c r="G101" s="12"/>
      <c r="AMK101" s="13"/>
    </row>
    <row r="102" spans="1:7 1025:1025" s="17" customFormat="1" ht="11.25" x14ac:dyDescent="0.2">
      <c r="A102" s="17">
        <v>2</v>
      </c>
      <c r="B102" s="28">
        <v>164002</v>
      </c>
      <c r="C102" s="17" t="s">
        <v>94</v>
      </c>
      <c r="D102" s="18">
        <v>1000</v>
      </c>
      <c r="E102" s="18">
        <v>1000</v>
      </c>
      <c r="F102" s="15"/>
      <c r="G102" s="19"/>
    </row>
    <row r="103" spans="1:7 1025:1025" s="17" customFormat="1" ht="11.25" x14ac:dyDescent="0.2">
      <c r="A103" s="17">
        <v>2</v>
      </c>
      <c r="B103" s="28">
        <v>164003</v>
      </c>
      <c r="C103" s="17" t="s">
        <v>95</v>
      </c>
      <c r="D103" s="18">
        <v>0</v>
      </c>
      <c r="E103" s="18">
        <v>0</v>
      </c>
      <c r="F103" s="15"/>
      <c r="G103" s="19"/>
    </row>
    <row r="104" spans="1:7 1025:1025" s="17" customFormat="1" ht="11.25" x14ac:dyDescent="0.2">
      <c r="A104" s="17">
        <v>2</v>
      </c>
      <c r="B104" s="28">
        <v>164004</v>
      </c>
      <c r="C104" s="17" t="s">
        <v>96</v>
      </c>
      <c r="D104" s="18">
        <v>0</v>
      </c>
      <c r="E104" s="18">
        <v>0</v>
      </c>
      <c r="F104" s="15"/>
      <c r="G104" s="19"/>
    </row>
    <row r="105" spans="1:7 1025:1025" s="17" customFormat="1" ht="11.25" x14ac:dyDescent="0.2">
      <c r="A105" s="17">
        <v>2</v>
      </c>
      <c r="B105" s="28">
        <v>164005</v>
      </c>
      <c r="C105" s="17" t="s">
        <v>97</v>
      </c>
      <c r="D105" s="18">
        <v>0</v>
      </c>
      <c r="E105" s="18">
        <v>0</v>
      </c>
      <c r="F105" s="15"/>
      <c r="G105" s="19"/>
    </row>
    <row r="106" spans="1:7 1025:1025" s="17" customFormat="1" ht="11.25" x14ac:dyDescent="0.2">
      <c r="A106" s="17">
        <v>2</v>
      </c>
      <c r="B106" s="28">
        <v>164006</v>
      </c>
      <c r="C106" s="17" t="s">
        <v>98</v>
      </c>
      <c r="D106" s="18">
        <v>0</v>
      </c>
      <c r="E106" s="18">
        <v>0</v>
      </c>
      <c r="F106" s="15"/>
      <c r="G106" s="19"/>
    </row>
    <row r="107" spans="1:7 1025:1025" s="17" customFormat="1" ht="11.25" x14ac:dyDescent="0.2">
      <c r="A107" s="17">
        <v>2</v>
      </c>
      <c r="B107" s="28">
        <v>164007</v>
      </c>
      <c r="C107" s="17" t="s">
        <v>99</v>
      </c>
      <c r="D107" s="18">
        <v>0</v>
      </c>
      <c r="E107" s="18">
        <v>0</v>
      </c>
      <c r="F107" s="15"/>
      <c r="G107" s="19"/>
    </row>
    <row r="108" spans="1:7 1025:1025" s="17" customFormat="1" ht="11.25" x14ac:dyDescent="0.2">
      <c r="A108" s="17">
        <v>2</v>
      </c>
      <c r="B108" s="28">
        <v>164008</v>
      </c>
      <c r="C108" s="17" t="s">
        <v>100</v>
      </c>
      <c r="D108" s="18">
        <v>0</v>
      </c>
      <c r="E108" s="18">
        <v>0</v>
      </c>
      <c r="F108" s="15"/>
      <c r="G108" s="19"/>
    </row>
    <row r="109" spans="1:7 1025:1025" s="17" customFormat="1" ht="11.25" x14ac:dyDescent="0.2">
      <c r="A109" s="17">
        <v>2</v>
      </c>
      <c r="B109" s="28">
        <v>164009</v>
      </c>
      <c r="C109" s="17" t="s">
        <v>101</v>
      </c>
      <c r="D109" s="18">
        <v>0</v>
      </c>
      <c r="E109" s="18">
        <v>0</v>
      </c>
      <c r="F109" s="15"/>
      <c r="G109" s="19"/>
    </row>
    <row r="110" spans="1:7 1025:1025" s="17" customFormat="1" ht="11.25" x14ac:dyDescent="0.2">
      <c r="A110" s="17">
        <v>2</v>
      </c>
      <c r="B110" s="28">
        <v>164010</v>
      </c>
      <c r="C110" s="17" t="s">
        <v>102</v>
      </c>
      <c r="D110" s="18">
        <v>0</v>
      </c>
      <c r="E110" s="18">
        <v>0</v>
      </c>
      <c r="F110" s="15"/>
      <c r="G110" s="19"/>
    </row>
    <row r="111" spans="1:7 1025:1025" s="17" customFormat="1" ht="11.25" x14ac:dyDescent="0.2">
      <c r="A111" s="17">
        <v>2</v>
      </c>
      <c r="B111" s="28">
        <v>164011</v>
      </c>
      <c r="C111" s="17" t="s">
        <v>103</v>
      </c>
      <c r="D111" s="18">
        <v>0</v>
      </c>
      <c r="E111" s="18">
        <v>0</v>
      </c>
      <c r="F111" s="15"/>
      <c r="G111" s="19"/>
    </row>
    <row r="112" spans="1:7 1025:1025" s="17" customFormat="1" ht="11.25" x14ac:dyDescent="0.2">
      <c r="A112" s="17">
        <v>2</v>
      </c>
      <c r="B112" s="28">
        <v>164012</v>
      </c>
      <c r="C112" s="17" t="s">
        <v>104</v>
      </c>
      <c r="D112" s="18">
        <v>0</v>
      </c>
      <c r="E112" s="18">
        <v>0</v>
      </c>
      <c r="F112" s="15"/>
      <c r="G112" s="19"/>
    </row>
    <row r="113" spans="1:7" s="17" customFormat="1" ht="11.25" x14ac:dyDescent="0.2">
      <c r="A113" s="17">
        <v>2</v>
      </c>
      <c r="B113" s="28">
        <v>164013</v>
      </c>
      <c r="C113" s="17" t="s">
        <v>105</v>
      </c>
      <c r="D113" s="18">
        <v>0</v>
      </c>
      <c r="E113" s="18">
        <v>0</v>
      </c>
      <c r="F113" s="15"/>
      <c r="G113" s="19"/>
    </row>
    <row r="114" spans="1:7" s="17" customFormat="1" ht="11.25" x14ac:dyDescent="0.2">
      <c r="A114" s="17">
        <v>2</v>
      </c>
      <c r="B114" s="28">
        <v>164014</v>
      </c>
      <c r="C114" s="17" t="s">
        <v>106</v>
      </c>
      <c r="D114" s="18">
        <v>0</v>
      </c>
      <c r="E114" s="18">
        <v>0</v>
      </c>
      <c r="F114" s="15"/>
      <c r="G114" s="19"/>
    </row>
    <row r="115" spans="1:7" s="17" customFormat="1" ht="11.25" x14ac:dyDescent="0.2">
      <c r="A115" s="17">
        <v>2</v>
      </c>
      <c r="B115" s="28">
        <v>164015</v>
      </c>
      <c r="C115" s="17" t="s">
        <v>107</v>
      </c>
      <c r="D115" s="18">
        <v>0</v>
      </c>
      <c r="E115" s="18">
        <v>0</v>
      </c>
      <c r="F115" s="15"/>
      <c r="G115" s="19"/>
    </row>
    <row r="116" spans="1:7" s="20" customFormat="1" ht="11.25" x14ac:dyDescent="0.2">
      <c r="A116" s="20">
        <v>2</v>
      </c>
      <c r="B116" s="29">
        <v>1642</v>
      </c>
      <c r="C116" s="20" t="s">
        <v>108</v>
      </c>
      <c r="D116" s="21">
        <v>1000</v>
      </c>
      <c r="E116" s="21">
        <f>+E117</f>
        <v>1000</v>
      </c>
      <c r="F116" s="11">
        <f>+F117</f>
        <v>0</v>
      </c>
      <c r="G116" s="22"/>
    </row>
    <row r="117" spans="1:7" s="17" customFormat="1" ht="11.25" x14ac:dyDescent="0.2">
      <c r="A117" s="17">
        <v>2</v>
      </c>
      <c r="B117" s="28">
        <v>164201</v>
      </c>
      <c r="C117" s="17" t="s">
        <v>109</v>
      </c>
      <c r="D117" s="18">
        <v>1000</v>
      </c>
      <c r="E117" s="18">
        <v>1000</v>
      </c>
      <c r="F117" s="15">
        <v>0</v>
      </c>
      <c r="G117" s="19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Q116"/>
  <sheetViews>
    <sheetView topLeftCell="G1" zoomScale="115" zoomScaleNormal="115" workbookViewId="0">
      <selection activeCell="R8" sqref="R8"/>
    </sheetView>
  </sheetViews>
  <sheetFormatPr baseColWidth="10" defaultRowHeight="15" x14ac:dyDescent="0.25"/>
  <cols>
    <col min="1" max="1" width="29.5703125" style="51" customWidth="1"/>
    <col min="2" max="2" width="19.7109375" style="30" customWidth="1"/>
    <col min="3" max="3" width="56.5703125" style="30" bestFit="1" customWidth="1"/>
    <col min="4" max="4" width="56.5703125" style="30" customWidth="1"/>
    <col min="5" max="5" width="25.7109375" style="37" bestFit="1" customWidth="1"/>
    <col min="6" max="6" width="20.28515625" style="37" customWidth="1"/>
    <col min="7" max="17" width="16.85546875" style="30" bestFit="1" customWidth="1"/>
    <col min="18" max="16384" width="11.42578125" style="30"/>
  </cols>
  <sheetData>
    <row r="1" spans="1:17" x14ac:dyDescent="0.25">
      <c r="A1" s="52" t="s">
        <v>1</v>
      </c>
      <c r="B1" s="53" t="s">
        <v>189</v>
      </c>
      <c r="C1" s="53" t="s">
        <v>185</v>
      </c>
      <c r="D1" s="53" t="s">
        <v>188</v>
      </c>
      <c r="E1" s="47" t="s">
        <v>171</v>
      </c>
      <c r="F1" s="47" t="s">
        <v>172</v>
      </c>
      <c r="G1" s="48" t="s">
        <v>173</v>
      </c>
      <c r="H1" s="48" t="s">
        <v>174</v>
      </c>
      <c r="I1" s="47" t="s">
        <v>175</v>
      </c>
      <c r="J1" s="48" t="s">
        <v>176</v>
      </c>
      <c r="K1" s="48" t="s">
        <v>177</v>
      </c>
      <c r="L1" s="47" t="s">
        <v>178</v>
      </c>
      <c r="M1" s="48" t="s">
        <v>179</v>
      </c>
      <c r="N1" s="48" t="s">
        <v>180</v>
      </c>
      <c r="O1" s="47" t="s">
        <v>181</v>
      </c>
      <c r="P1" s="48" t="s">
        <v>182</v>
      </c>
      <c r="Q1" s="48" t="s">
        <v>183</v>
      </c>
    </row>
    <row r="2" spans="1:17" x14ac:dyDescent="0.25">
      <c r="A2" s="54">
        <v>2</v>
      </c>
      <c r="B2" s="35" t="s">
        <v>186</v>
      </c>
      <c r="C2" s="38" t="s">
        <v>110</v>
      </c>
      <c r="D2" s="59" t="s">
        <v>190</v>
      </c>
      <c r="E2" s="37">
        <f>+E3+E59</f>
        <v>15499432767.139999</v>
      </c>
      <c r="F2" s="37">
        <f>+F3+F59</f>
        <v>1291619397.2616668</v>
      </c>
      <c r="G2" s="37">
        <f t="shared" ref="G2:H2" si="0">+G3+G59</f>
        <v>1291619397.2616668</v>
      </c>
      <c r="H2" s="37">
        <f t="shared" si="0"/>
        <v>1291619397.2616668</v>
      </c>
      <c r="I2" s="37">
        <f t="shared" ref="I2" si="1">+I3+I59</f>
        <v>1291619397.2616668</v>
      </c>
      <c r="J2" s="37">
        <f t="shared" ref="J2" si="2">+J3+J59</f>
        <v>1291619397.2616668</v>
      </c>
      <c r="K2" s="37">
        <f t="shared" ref="K2" si="3">+K3+K59</f>
        <v>1291619397.2616668</v>
      </c>
      <c r="L2" s="37">
        <f t="shared" ref="L2" si="4">+L3+L59</f>
        <v>1291619397.2616668</v>
      </c>
      <c r="M2" s="37">
        <f t="shared" ref="M2" si="5">+M3+M59</f>
        <v>1291619397.2616668</v>
      </c>
      <c r="N2" s="37">
        <f t="shared" ref="N2" si="6">+N3+N59</f>
        <v>1291619397.2616668</v>
      </c>
      <c r="O2" s="37">
        <f t="shared" ref="O2" si="7">+O3+O59</f>
        <v>1291619397.2616668</v>
      </c>
      <c r="P2" s="37">
        <f t="shared" ref="P2" si="8">+P3+P59</f>
        <v>1291619397.2616668</v>
      </c>
      <c r="Q2" s="37">
        <f>+Q3+Q59</f>
        <v>1291619397.2616668</v>
      </c>
    </row>
    <row r="3" spans="1:17" x14ac:dyDescent="0.25">
      <c r="A3" s="54">
        <v>203</v>
      </c>
      <c r="B3" s="35" t="s">
        <v>186</v>
      </c>
      <c r="C3" s="38" t="s">
        <v>111</v>
      </c>
      <c r="D3" s="59" t="s">
        <v>190</v>
      </c>
      <c r="E3" s="37">
        <f>+E4+E37+E44</f>
        <v>15493127767.139999</v>
      </c>
      <c r="F3" s="37">
        <f t="shared" ref="F3:H3" si="9">+F4+F37+F44</f>
        <v>1291093980.595</v>
      </c>
      <c r="G3" s="37">
        <f t="shared" si="9"/>
        <v>1291093980.595</v>
      </c>
      <c r="H3" s="37">
        <f t="shared" si="9"/>
        <v>1291093980.595</v>
      </c>
      <c r="I3" s="37">
        <f t="shared" ref="I3" si="10">+I4+I37+I44</f>
        <v>1291093980.595</v>
      </c>
      <c r="J3" s="37">
        <f t="shared" ref="J3" si="11">+J4+J37+J44</f>
        <v>1291093980.595</v>
      </c>
      <c r="K3" s="37">
        <f t="shared" ref="K3" si="12">+K4+K37+K44</f>
        <v>1291093980.595</v>
      </c>
      <c r="L3" s="37">
        <f t="shared" ref="L3" si="13">+L4+L37+L44</f>
        <v>1291093980.595</v>
      </c>
      <c r="M3" s="37">
        <f t="shared" ref="M3" si="14">+M4+M37+M44</f>
        <v>1291093980.595</v>
      </c>
      <c r="N3" s="37">
        <f t="shared" ref="N3" si="15">+N4+N37+N44</f>
        <v>1291093980.595</v>
      </c>
      <c r="O3" s="37">
        <f t="shared" ref="O3" si="16">+O4+O37+O44</f>
        <v>1291093980.595</v>
      </c>
      <c r="P3" s="37">
        <f t="shared" ref="P3" si="17">+P4+P37+P44</f>
        <v>1291093980.595</v>
      </c>
      <c r="Q3" s="37">
        <f t="shared" ref="Q3" si="18">+Q4+Q37+Q44</f>
        <v>1291093980.595</v>
      </c>
    </row>
    <row r="4" spans="1:17" x14ac:dyDescent="0.25">
      <c r="A4" s="54">
        <v>20303</v>
      </c>
      <c r="B4" s="35" t="s">
        <v>186</v>
      </c>
      <c r="C4" s="38" t="s">
        <v>112</v>
      </c>
      <c r="D4" s="59" t="s">
        <v>190</v>
      </c>
      <c r="E4" s="37">
        <f>+E5+E30</f>
        <v>10708807739.969999</v>
      </c>
      <c r="F4" s="37">
        <f t="shared" ref="F4:H4" si="19">+F5+F30</f>
        <v>892400644.99749994</v>
      </c>
      <c r="G4" s="37">
        <f t="shared" si="19"/>
        <v>892400644.99749994</v>
      </c>
      <c r="H4" s="37">
        <f t="shared" si="19"/>
        <v>892400644.99749994</v>
      </c>
      <c r="I4" s="37">
        <f t="shared" ref="I4" si="20">+I5+I30</f>
        <v>892400644.99749994</v>
      </c>
      <c r="J4" s="37">
        <f t="shared" ref="J4" si="21">+J5+J30</f>
        <v>892400644.99749994</v>
      </c>
      <c r="K4" s="37">
        <f t="shared" ref="K4" si="22">+K5+K30</f>
        <v>892400644.99749994</v>
      </c>
      <c r="L4" s="37">
        <f t="shared" ref="L4" si="23">+L5+L30</f>
        <v>892400644.99749994</v>
      </c>
      <c r="M4" s="37">
        <f t="shared" ref="M4" si="24">+M5+M30</f>
        <v>892400644.99749994</v>
      </c>
      <c r="N4" s="37">
        <f t="shared" ref="N4" si="25">+N5+N30</f>
        <v>892400644.99749994</v>
      </c>
      <c r="O4" s="37">
        <f t="shared" ref="O4" si="26">+O5+O30</f>
        <v>892400644.99749994</v>
      </c>
      <c r="P4" s="37">
        <f t="shared" ref="P4" si="27">+P5+P30</f>
        <v>892400644.99749994</v>
      </c>
      <c r="Q4" s="37">
        <f t="shared" ref="Q4" si="28">+Q5+Q30</f>
        <v>892400644.99749994</v>
      </c>
    </row>
    <row r="5" spans="1:17" x14ac:dyDescent="0.25">
      <c r="A5" s="54">
        <v>2030344</v>
      </c>
      <c r="B5" s="35" t="s">
        <v>186</v>
      </c>
      <c r="C5" s="38" t="s">
        <v>113</v>
      </c>
      <c r="D5" s="59" t="s">
        <v>190</v>
      </c>
      <c r="E5" s="37">
        <f>+E6+E14+E22</f>
        <v>10579926870.679998</v>
      </c>
      <c r="F5" s="37">
        <f t="shared" ref="F5:H5" si="29">+F6+F14+F22</f>
        <v>881660572.55666661</v>
      </c>
      <c r="G5" s="37">
        <f t="shared" si="29"/>
        <v>881660572.55666661</v>
      </c>
      <c r="H5" s="37">
        <f t="shared" si="29"/>
        <v>881660572.55666661</v>
      </c>
      <c r="I5" s="37">
        <f t="shared" ref="I5" si="30">+I6+I14+I22</f>
        <v>881660572.55666661</v>
      </c>
      <c r="J5" s="37">
        <f t="shared" ref="J5" si="31">+J6+J14+J22</f>
        <v>881660572.55666661</v>
      </c>
      <c r="K5" s="37">
        <f t="shared" ref="K5" si="32">+K6+K14+K22</f>
        <v>881660572.55666661</v>
      </c>
      <c r="L5" s="37">
        <f t="shared" ref="L5" si="33">+L6+L14+L22</f>
        <v>881660572.55666661</v>
      </c>
      <c r="M5" s="37">
        <f t="shared" ref="M5" si="34">+M6+M14+M22</f>
        <v>881660572.55666661</v>
      </c>
      <c r="N5" s="37">
        <f t="shared" ref="N5" si="35">+N6+N14+N22</f>
        <v>881660572.55666661</v>
      </c>
      <c r="O5" s="37">
        <f t="shared" ref="O5" si="36">+O6+O14+O22</f>
        <v>881660572.55666661</v>
      </c>
      <c r="P5" s="37">
        <f t="shared" ref="P5" si="37">+P6+P14+P22</f>
        <v>881660572.55666661</v>
      </c>
      <c r="Q5" s="37">
        <f t="shared" ref="Q5" si="38">+Q6+Q14+Q22</f>
        <v>881660572.55666661</v>
      </c>
    </row>
    <row r="6" spans="1:17" x14ac:dyDescent="0.25">
      <c r="A6" s="54">
        <v>203034401</v>
      </c>
      <c r="B6" s="35" t="s">
        <v>186</v>
      </c>
      <c r="C6" s="38" t="s">
        <v>114</v>
      </c>
      <c r="D6" s="59" t="s">
        <v>190</v>
      </c>
      <c r="E6" s="37">
        <f>SUM(E7:E13)</f>
        <v>8774139517.1999989</v>
      </c>
      <c r="F6" s="37">
        <f t="shared" ref="F6:Q6" si="39">SUM(F7:F13)</f>
        <v>731178293.0999999</v>
      </c>
      <c r="G6" s="37">
        <f t="shared" si="39"/>
        <v>731178293.0999999</v>
      </c>
      <c r="H6" s="37">
        <f t="shared" si="39"/>
        <v>731178293.0999999</v>
      </c>
      <c r="I6" s="37">
        <f t="shared" si="39"/>
        <v>731178293.0999999</v>
      </c>
      <c r="J6" s="37">
        <f t="shared" si="39"/>
        <v>731178293.0999999</v>
      </c>
      <c r="K6" s="37">
        <f t="shared" si="39"/>
        <v>731178293.0999999</v>
      </c>
      <c r="L6" s="37">
        <f t="shared" si="39"/>
        <v>731178293.0999999</v>
      </c>
      <c r="M6" s="37">
        <f t="shared" si="39"/>
        <v>731178293.0999999</v>
      </c>
      <c r="N6" s="37">
        <f t="shared" si="39"/>
        <v>731178293.0999999</v>
      </c>
      <c r="O6" s="37">
        <f t="shared" si="39"/>
        <v>731178293.0999999</v>
      </c>
      <c r="P6" s="37">
        <f t="shared" si="39"/>
        <v>731178293.0999999</v>
      </c>
      <c r="Q6" s="37">
        <f t="shared" si="39"/>
        <v>731178293.0999999</v>
      </c>
    </row>
    <row r="7" spans="1:17" x14ac:dyDescent="0.25">
      <c r="A7" s="49">
        <v>20303440101</v>
      </c>
      <c r="B7" s="50"/>
      <c r="C7" s="40" t="s">
        <v>115</v>
      </c>
      <c r="D7" s="59" t="s">
        <v>190</v>
      </c>
      <c r="E7" s="37">
        <v>8643740509.1299992</v>
      </c>
      <c r="F7" s="37">
        <f>+$E$7/12</f>
        <v>720311709.09416664</v>
      </c>
      <c r="G7" s="37">
        <f t="shared" ref="G7:Q7" si="40">+$E$7/12</f>
        <v>720311709.09416664</v>
      </c>
      <c r="H7" s="37">
        <f t="shared" si="40"/>
        <v>720311709.09416664</v>
      </c>
      <c r="I7" s="37">
        <f t="shared" si="40"/>
        <v>720311709.09416664</v>
      </c>
      <c r="J7" s="37">
        <f t="shared" si="40"/>
        <v>720311709.09416664</v>
      </c>
      <c r="K7" s="37">
        <f t="shared" si="40"/>
        <v>720311709.09416664</v>
      </c>
      <c r="L7" s="37">
        <f t="shared" si="40"/>
        <v>720311709.09416664</v>
      </c>
      <c r="M7" s="37">
        <f t="shared" si="40"/>
        <v>720311709.09416664</v>
      </c>
      <c r="N7" s="37">
        <f t="shared" si="40"/>
        <v>720311709.09416664</v>
      </c>
      <c r="O7" s="37">
        <f t="shared" si="40"/>
        <v>720311709.09416664</v>
      </c>
      <c r="P7" s="37">
        <f t="shared" si="40"/>
        <v>720311709.09416664</v>
      </c>
      <c r="Q7" s="37">
        <f t="shared" si="40"/>
        <v>720311709.09416664</v>
      </c>
    </row>
    <row r="8" spans="1:17" x14ac:dyDescent="0.25">
      <c r="A8" s="49">
        <v>20303440102</v>
      </c>
      <c r="B8" s="50"/>
      <c r="C8" s="40" t="s">
        <v>116</v>
      </c>
      <c r="D8" s="59" t="s">
        <v>190</v>
      </c>
      <c r="E8" s="37">
        <v>20284733</v>
      </c>
      <c r="F8" s="37">
        <f t="shared" ref="F8:Q8" si="41">+$E$8/12</f>
        <v>1690394.4166666667</v>
      </c>
      <c r="G8" s="37">
        <f t="shared" si="41"/>
        <v>1690394.4166666667</v>
      </c>
      <c r="H8" s="37">
        <f t="shared" si="41"/>
        <v>1690394.4166666667</v>
      </c>
      <c r="I8" s="37">
        <f t="shared" si="41"/>
        <v>1690394.4166666667</v>
      </c>
      <c r="J8" s="37">
        <f t="shared" si="41"/>
        <v>1690394.4166666667</v>
      </c>
      <c r="K8" s="37">
        <f t="shared" si="41"/>
        <v>1690394.4166666667</v>
      </c>
      <c r="L8" s="37">
        <f t="shared" si="41"/>
        <v>1690394.4166666667</v>
      </c>
      <c r="M8" s="37">
        <f t="shared" si="41"/>
        <v>1690394.4166666667</v>
      </c>
      <c r="N8" s="37">
        <f t="shared" si="41"/>
        <v>1690394.4166666667</v>
      </c>
      <c r="O8" s="37">
        <f t="shared" si="41"/>
        <v>1690394.4166666667</v>
      </c>
      <c r="P8" s="37">
        <f t="shared" si="41"/>
        <v>1690394.4166666667</v>
      </c>
      <c r="Q8" s="37">
        <f t="shared" si="41"/>
        <v>1690394.4166666667</v>
      </c>
    </row>
    <row r="9" spans="1:17" x14ac:dyDescent="0.25">
      <c r="A9" s="49">
        <v>20303440103</v>
      </c>
      <c r="B9" s="50"/>
      <c r="C9" s="40" t="s">
        <v>117</v>
      </c>
      <c r="D9" s="59" t="s">
        <v>190</v>
      </c>
      <c r="E9" s="37">
        <v>47114275.07</v>
      </c>
      <c r="F9" s="37">
        <f>+$E$9/12</f>
        <v>3926189.5891666668</v>
      </c>
      <c r="G9" s="37">
        <f t="shared" ref="G9:Q9" si="42">+$E$9/12</f>
        <v>3926189.5891666668</v>
      </c>
      <c r="H9" s="37">
        <f t="shared" si="42"/>
        <v>3926189.5891666668</v>
      </c>
      <c r="I9" s="37">
        <f t="shared" si="42"/>
        <v>3926189.5891666668</v>
      </c>
      <c r="J9" s="37">
        <f t="shared" si="42"/>
        <v>3926189.5891666668</v>
      </c>
      <c r="K9" s="37">
        <f t="shared" si="42"/>
        <v>3926189.5891666668</v>
      </c>
      <c r="L9" s="37">
        <f t="shared" si="42"/>
        <v>3926189.5891666668</v>
      </c>
      <c r="M9" s="37">
        <f t="shared" si="42"/>
        <v>3926189.5891666668</v>
      </c>
      <c r="N9" s="37">
        <f t="shared" si="42"/>
        <v>3926189.5891666668</v>
      </c>
      <c r="O9" s="37">
        <f t="shared" si="42"/>
        <v>3926189.5891666668</v>
      </c>
      <c r="P9" s="37">
        <f t="shared" si="42"/>
        <v>3926189.5891666668</v>
      </c>
      <c r="Q9" s="37">
        <f t="shared" si="42"/>
        <v>3926189.5891666668</v>
      </c>
    </row>
    <row r="10" spans="1:17" x14ac:dyDescent="0.25">
      <c r="A10" s="49">
        <v>20303440104</v>
      </c>
      <c r="B10" s="50"/>
      <c r="C10" s="40" t="s">
        <v>118</v>
      </c>
      <c r="D10" s="59" t="s">
        <v>190</v>
      </c>
      <c r="E10" s="37">
        <v>51000000</v>
      </c>
      <c r="F10" s="37">
        <f>+$E$10/12</f>
        <v>4250000</v>
      </c>
      <c r="G10" s="37">
        <f>+$E$10/12</f>
        <v>4250000</v>
      </c>
      <c r="H10" s="37">
        <f t="shared" ref="H10:Q10" si="43">+$E$10/12</f>
        <v>4250000</v>
      </c>
      <c r="I10" s="37">
        <f t="shared" si="43"/>
        <v>4250000</v>
      </c>
      <c r="J10" s="37">
        <f t="shared" si="43"/>
        <v>4250000</v>
      </c>
      <c r="K10" s="37">
        <f t="shared" si="43"/>
        <v>4250000</v>
      </c>
      <c r="L10" s="37">
        <f t="shared" si="43"/>
        <v>4250000</v>
      </c>
      <c r="M10" s="37">
        <f t="shared" si="43"/>
        <v>4250000</v>
      </c>
      <c r="N10" s="37">
        <f t="shared" si="43"/>
        <v>4250000</v>
      </c>
      <c r="O10" s="37">
        <f t="shared" si="43"/>
        <v>4250000</v>
      </c>
      <c r="P10" s="37">
        <f t="shared" si="43"/>
        <v>4250000</v>
      </c>
      <c r="Q10" s="37">
        <f t="shared" si="43"/>
        <v>4250000</v>
      </c>
    </row>
    <row r="11" spans="1:17" x14ac:dyDescent="0.25">
      <c r="A11" s="49">
        <v>20303440105</v>
      </c>
      <c r="B11" s="50"/>
      <c r="C11" s="40" t="s">
        <v>119</v>
      </c>
      <c r="D11" s="59" t="s">
        <v>190</v>
      </c>
      <c r="E11" s="37">
        <v>0</v>
      </c>
      <c r="F11" s="37">
        <f>+E11/12</f>
        <v>0</v>
      </c>
      <c r="G11" s="37">
        <f t="shared" ref="G11:Q11" si="44">+F11/12</f>
        <v>0</v>
      </c>
      <c r="H11" s="37">
        <f t="shared" si="44"/>
        <v>0</v>
      </c>
      <c r="I11" s="37">
        <f t="shared" si="44"/>
        <v>0</v>
      </c>
      <c r="J11" s="37">
        <f t="shared" si="44"/>
        <v>0</v>
      </c>
      <c r="K11" s="37">
        <f t="shared" si="44"/>
        <v>0</v>
      </c>
      <c r="L11" s="37">
        <f t="shared" si="44"/>
        <v>0</v>
      </c>
      <c r="M11" s="37">
        <f t="shared" si="44"/>
        <v>0</v>
      </c>
      <c r="N11" s="37">
        <f t="shared" si="44"/>
        <v>0</v>
      </c>
      <c r="O11" s="37">
        <f t="shared" si="44"/>
        <v>0</v>
      </c>
      <c r="P11" s="37">
        <f t="shared" si="44"/>
        <v>0</v>
      </c>
      <c r="Q11" s="37">
        <f t="shared" si="44"/>
        <v>0</v>
      </c>
    </row>
    <row r="12" spans="1:17" x14ac:dyDescent="0.25">
      <c r="A12" s="49">
        <v>20303440106</v>
      </c>
      <c r="B12" s="50"/>
      <c r="C12" s="40" t="s">
        <v>120</v>
      </c>
      <c r="D12" s="59" t="s">
        <v>190</v>
      </c>
      <c r="E12" s="37">
        <v>0</v>
      </c>
      <c r="F12" s="37">
        <f>+E12/12</f>
        <v>0</v>
      </c>
      <c r="G12" s="37">
        <f t="shared" ref="G12:Q12" si="45">+F12/12</f>
        <v>0</v>
      </c>
      <c r="H12" s="37">
        <f t="shared" si="45"/>
        <v>0</v>
      </c>
      <c r="I12" s="37">
        <f t="shared" si="45"/>
        <v>0</v>
      </c>
      <c r="J12" s="37">
        <f t="shared" si="45"/>
        <v>0</v>
      </c>
      <c r="K12" s="37">
        <f t="shared" si="45"/>
        <v>0</v>
      </c>
      <c r="L12" s="37">
        <f t="shared" si="45"/>
        <v>0</v>
      </c>
      <c r="M12" s="37">
        <f t="shared" si="45"/>
        <v>0</v>
      </c>
      <c r="N12" s="37">
        <f t="shared" si="45"/>
        <v>0</v>
      </c>
      <c r="O12" s="37">
        <f t="shared" si="45"/>
        <v>0</v>
      </c>
      <c r="P12" s="37">
        <f t="shared" si="45"/>
        <v>0</v>
      </c>
      <c r="Q12" s="37">
        <f t="shared" si="45"/>
        <v>0</v>
      </c>
    </row>
    <row r="13" spans="1:17" x14ac:dyDescent="0.25">
      <c r="A13" s="49">
        <v>20303440107</v>
      </c>
      <c r="B13" s="50"/>
      <c r="C13" s="40" t="s">
        <v>121</v>
      </c>
      <c r="D13" s="59" t="s">
        <v>190</v>
      </c>
      <c r="E13" s="37">
        <v>12000000</v>
      </c>
      <c r="F13" s="37">
        <f>+$E$13/12</f>
        <v>1000000</v>
      </c>
      <c r="G13" s="37">
        <f t="shared" ref="G13:Q13" si="46">+$E$13/12</f>
        <v>1000000</v>
      </c>
      <c r="H13" s="37">
        <f t="shared" si="46"/>
        <v>1000000</v>
      </c>
      <c r="I13" s="37">
        <f t="shared" si="46"/>
        <v>1000000</v>
      </c>
      <c r="J13" s="37">
        <f t="shared" si="46"/>
        <v>1000000</v>
      </c>
      <c r="K13" s="37">
        <f t="shared" si="46"/>
        <v>1000000</v>
      </c>
      <c r="L13" s="37">
        <f t="shared" si="46"/>
        <v>1000000</v>
      </c>
      <c r="M13" s="37">
        <f t="shared" si="46"/>
        <v>1000000</v>
      </c>
      <c r="N13" s="37">
        <f t="shared" si="46"/>
        <v>1000000</v>
      </c>
      <c r="O13" s="37">
        <f t="shared" si="46"/>
        <v>1000000</v>
      </c>
      <c r="P13" s="37">
        <f t="shared" si="46"/>
        <v>1000000</v>
      </c>
      <c r="Q13" s="37">
        <f t="shared" si="46"/>
        <v>1000000</v>
      </c>
    </row>
    <row r="14" spans="1:17" x14ac:dyDescent="0.25">
      <c r="A14" s="54">
        <v>203034402</v>
      </c>
      <c r="B14" s="35" t="s">
        <v>186</v>
      </c>
      <c r="C14" s="38" t="s">
        <v>122</v>
      </c>
      <c r="D14" s="59" t="s">
        <v>190</v>
      </c>
      <c r="E14" s="37">
        <f>SUM(E15:E21)</f>
        <v>1214718754.8199999</v>
      </c>
      <c r="F14" s="37">
        <f>SUM(F15:F21)</f>
        <v>101226562.90166667</v>
      </c>
      <c r="G14" s="37">
        <f>SUM(G15:G21)</f>
        <v>101226562.90166667</v>
      </c>
      <c r="H14" s="37">
        <f t="shared" ref="H14:Q14" si="47">SUM(H15:H21)</f>
        <v>101226562.90166667</v>
      </c>
      <c r="I14" s="37">
        <f t="shared" si="47"/>
        <v>101226562.90166667</v>
      </c>
      <c r="J14" s="37">
        <f t="shared" si="47"/>
        <v>101226562.90166667</v>
      </c>
      <c r="K14" s="37">
        <f t="shared" si="47"/>
        <v>101226562.90166667</v>
      </c>
      <c r="L14" s="37">
        <f t="shared" si="47"/>
        <v>101226562.90166667</v>
      </c>
      <c r="M14" s="37">
        <f t="shared" si="47"/>
        <v>101226562.90166667</v>
      </c>
      <c r="N14" s="37">
        <f t="shared" si="47"/>
        <v>101226562.90166667</v>
      </c>
      <c r="O14" s="37">
        <f t="shared" si="47"/>
        <v>101226562.90166667</v>
      </c>
      <c r="P14" s="37">
        <f t="shared" si="47"/>
        <v>101226562.90166667</v>
      </c>
      <c r="Q14" s="37">
        <f t="shared" si="47"/>
        <v>101226562.90166667</v>
      </c>
    </row>
    <row r="15" spans="1:17" x14ac:dyDescent="0.25">
      <c r="A15" s="49">
        <v>20303440201</v>
      </c>
      <c r="B15" s="50"/>
      <c r="C15" s="40" t="s">
        <v>115</v>
      </c>
      <c r="D15" s="59" t="s">
        <v>190</v>
      </c>
      <c r="E15" s="37">
        <v>1202890484.0899999</v>
      </c>
      <c r="F15" s="37">
        <f>+$E$15/12</f>
        <v>100240873.67416666</v>
      </c>
      <c r="G15" s="37">
        <f>+$E$15/12</f>
        <v>100240873.67416666</v>
      </c>
      <c r="H15" s="37">
        <f t="shared" ref="H15:Q15" si="48">+$E$15/12</f>
        <v>100240873.67416666</v>
      </c>
      <c r="I15" s="37">
        <f t="shared" si="48"/>
        <v>100240873.67416666</v>
      </c>
      <c r="J15" s="37">
        <f t="shared" si="48"/>
        <v>100240873.67416666</v>
      </c>
      <c r="K15" s="37">
        <f t="shared" si="48"/>
        <v>100240873.67416666</v>
      </c>
      <c r="L15" s="37">
        <f t="shared" si="48"/>
        <v>100240873.67416666</v>
      </c>
      <c r="M15" s="37">
        <f t="shared" si="48"/>
        <v>100240873.67416666</v>
      </c>
      <c r="N15" s="37">
        <f t="shared" si="48"/>
        <v>100240873.67416666</v>
      </c>
      <c r="O15" s="37">
        <f t="shared" si="48"/>
        <v>100240873.67416666</v>
      </c>
      <c r="P15" s="37">
        <f t="shared" si="48"/>
        <v>100240873.67416666</v>
      </c>
      <c r="Q15" s="37">
        <f t="shared" si="48"/>
        <v>100240873.67416666</v>
      </c>
    </row>
    <row r="16" spans="1:17" x14ac:dyDescent="0.25">
      <c r="A16" s="49">
        <v>20303440202</v>
      </c>
      <c r="B16" s="50"/>
      <c r="C16" s="40" t="s">
        <v>116</v>
      </c>
      <c r="D16" s="59" t="s">
        <v>190</v>
      </c>
      <c r="E16" s="37">
        <v>2000000</v>
      </c>
      <c r="F16" s="37">
        <f>+$E$16/12</f>
        <v>166666.66666666666</v>
      </c>
      <c r="G16" s="37">
        <f t="shared" ref="G16:Q16" si="49">+$E$16/12</f>
        <v>166666.66666666666</v>
      </c>
      <c r="H16" s="37">
        <f t="shared" si="49"/>
        <v>166666.66666666666</v>
      </c>
      <c r="I16" s="37">
        <f t="shared" si="49"/>
        <v>166666.66666666666</v>
      </c>
      <c r="J16" s="37">
        <f t="shared" si="49"/>
        <v>166666.66666666666</v>
      </c>
      <c r="K16" s="37">
        <f t="shared" si="49"/>
        <v>166666.66666666666</v>
      </c>
      <c r="L16" s="37">
        <f t="shared" si="49"/>
        <v>166666.66666666666</v>
      </c>
      <c r="M16" s="37">
        <f t="shared" si="49"/>
        <v>166666.66666666666</v>
      </c>
      <c r="N16" s="37">
        <f t="shared" si="49"/>
        <v>166666.66666666666</v>
      </c>
      <c r="O16" s="37">
        <f t="shared" si="49"/>
        <v>166666.66666666666</v>
      </c>
      <c r="P16" s="37">
        <f t="shared" si="49"/>
        <v>166666.66666666666</v>
      </c>
      <c r="Q16" s="37">
        <f t="shared" si="49"/>
        <v>166666.66666666666</v>
      </c>
    </row>
    <row r="17" spans="1:17" x14ac:dyDescent="0.25">
      <c r="A17" s="49">
        <v>20303440203</v>
      </c>
      <c r="B17" s="50"/>
      <c r="C17" s="40" t="s">
        <v>117</v>
      </c>
      <c r="D17" s="59" t="s">
        <v>190</v>
      </c>
      <c r="E17" s="37">
        <v>1000000</v>
      </c>
      <c r="F17" s="37">
        <f>+$E$17/12</f>
        <v>83333.333333333328</v>
      </c>
      <c r="G17" s="37">
        <f t="shared" ref="G17:Q17" si="50">+$E$17/12</f>
        <v>83333.333333333328</v>
      </c>
      <c r="H17" s="37">
        <f t="shared" si="50"/>
        <v>83333.333333333328</v>
      </c>
      <c r="I17" s="37">
        <f t="shared" si="50"/>
        <v>83333.333333333328</v>
      </c>
      <c r="J17" s="37">
        <f t="shared" si="50"/>
        <v>83333.333333333328</v>
      </c>
      <c r="K17" s="37">
        <f t="shared" si="50"/>
        <v>83333.333333333328</v>
      </c>
      <c r="L17" s="37">
        <f t="shared" si="50"/>
        <v>83333.333333333328</v>
      </c>
      <c r="M17" s="37">
        <f t="shared" si="50"/>
        <v>83333.333333333328</v>
      </c>
      <c r="N17" s="37">
        <f t="shared" si="50"/>
        <v>83333.333333333328</v>
      </c>
      <c r="O17" s="37">
        <f t="shared" si="50"/>
        <v>83333.333333333328</v>
      </c>
      <c r="P17" s="37">
        <f t="shared" si="50"/>
        <v>83333.333333333328</v>
      </c>
      <c r="Q17" s="37">
        <f t="shared" si="50"/>
        <v>83333.333333333328</v>
      </c>
    </row>
    <row r="18" spans="1:17" x14ac:dyDescent="0.25">
      <c r="A18" s="49">
        <v>20303440204</v>
      </c>
      <c r="B18" s="50"/>
      <c r="C18" s="40" t="s">
        <v>118</v>
      </c>
      <c r="D18" s="59" t="s">
        <v>190</v>
      </c>
      <c r="E18" s="37">
        <v>8828270.7300000004</v>
      </c>
      <c r="F18" s="37">
        <f>+$E$18/12</f>
        <v>735689.22750000004</v>
      </c>
      <c r="G18" s="37">
        <f t="shared" ref="G18:Q18" si="51">+$E$18/12</f>
        <v>735689.22750000004</v>
      </c>
      <c r="H18" s="37">
        <f t="shared" si="51"/>
        <v>735689.22750000004</v>
      </c>
      <c r="I18" s="37">
        <f t="shared" si="51"/>
        <v>735689.22750000004</v>
      </c>
      <c r="J18" s="37">
        <f t="shared" si="51"/>
        <v>735689.22750000004</v>
      </c>
      <c r="K18" s="37">
        <f t="shared" si="51"/>
        <v>735689.22750000004</v>
      </c>
      <c r="L18" s="37">
        <f t="shared" si="51"/>
        <v>735689.22750000004</v>
      </c>
      <c r="M18" s="37">
        <f t="shared" si="51"/>
        <v>735689.22750000004</v>
      </c>
      <c r="N18" s="37">
        <f t="shared" si="51"/>
        <v>735689.22750000004</v>
      </c>
      <c r="O18" s="37">
        <f t="shared" si="51"/>
        <v>735689.22750000004</v>
      </c>
      <c r="P18" s="37">
        <f t="shared" si="51"/>
        <v>735689.22750000004</v>
      </c>
      <c r="Q18" s="37">
        <f t="shared" si="51"/>
        <v>735689.22750000004</v>
      </c>
    </row>
    <row r="19" spans="1:17" x14ac:dyDescent="0.25">
      <c r="A19" s="49">
        <v>20303440205</v>
      </c>
      <c r="B19" s="50"/>
      <c r="C19" s="40" t="s">
        <v>119</v>
      </c>
      <c r="D19" s="59" t="s">
        <v>190</v>
      </c>
      <c r="E19" s="37">
        <v>0</v>
      </c>
      <c r="F19" s="37">
        <v>0</v>
      </c>
      <c r="G19" s="37">
        <v>0</v>
      </c>
      <c r="H19" s="37">
        <v>0</v>
      </c>
      <c r="I19" s="37">
        <v>0</v>
      </c>
      <c r="J19" s="37">
        <v>0</v>
      </c>
      <c r="K19" s="37">
        <v>0</v>
      </c>
      <c r="L19" s="37">
        <v>0</v>
      </c>
      <c r="M19" s="37">
        <v>0</v>
      </c>
      <c r="N19" s="37">
        <v>0</v>
      </c>
      <c r="O19" s="37">
        <v>0</v>
      </c>
      <c r="P19" s="37">
        <v>0</v>
      </c>
      <c r="Q19" s="37">
        <v>0</v>
      </c>
    </row>
    <row r="20" spans="1:17" x14ac:dyDescent="0.25">
      <c r="A20" s="49">
        <v>20303440206</v>
      </c>
      <c r="B20" s="50"/>
      <c r="C20" s="40" t="s">
        <v>123</v>
      </c>
      <c r="D20" s="59" t="s">
        <v>190</v>
      </c>
      <c r="E20" s="37">
        <v>0</v>
      </c>
      <c r="F20" s="37">
        <v>0</v>
      </c>
      <c r="G20" s="37">
        <v>0</v>
      </c>
      <c r="H20" s="37">
        <v>0</v>
      </c>
      <c r="I20" s="37">
        <v>0</v>
      </c>
      <c r="J20" s="37">
        <v>0</v>
      </c>
      <c r="K20" s="37">
        <v>0</v>
      </c>
      <c r="L20" s="37">
        <v>0</v>
      </c>
      <c r="M20" s="37">
        <v>0</v>
      </c>
      <c r="N20" s="37">
        <v>0</v>
      </c>
      <c r="O20" s="37">
        <v>0</v>
      </c>
      <c r="P20" s="37">
        <v>0</v>
      </c>
      <c r="Q20" s="37">
        <v>0</v>
      </c>
    </row>
    <row r="21" spans="1:17" x14ac:dyDescent="0.25">
      <c r="A21" s="49">
        <v>20303440207</v>
      </c>
      <c r="B21" s="50"/>
      <c r="C21" s="40" t="s">
        <v>121</v>
      </c>
      <c r="D21" s="59" t="s">
        <v>190</v>
      </c>
      <c r="E21" s="37">
        <v>0</v>
      </c>
      <c r="F21" s="37">
        <v>0</v>
      </c>
      <c r="G21" s="37">
        <v>0</v>
      </c>
      <c r="H21" s="37">
        <v>0</v>
      </c>
      <c r="I21" s="37">
        <v>0</v>
      </c>
      <c r="J21" s="37">
        <v>0</v>
      </c>
      <c r="K21" s="37">
        <v>0</v>
      </c>
      <c r="L21" s="37">
        <v>0</v>
      </c>
      <c r="M21" s="37">
        <v>0</v>
      </c>
      <c r="N21" s="37">
        <v>0</v>
      </c>
      <c r="O21" s="37">
        <v>0</v>
      </c>
      <c r="P21" s="37">
        <v>0</v>
      </c>
      <c r="Q21" s="37">
        <v>0</v>
      </c>
    </row>
    <row r="22" spans="1:17" x14ac:dyDescent="0.25">
      <c r="A22" s="54">
        <v>203034403</v>
      </c>
      <c r="B22" s="35" t="s">
        <v>186</v>
      </c>
      <c r="C22" s="38" t="s">
        <v>124</v>
      </c>
      <c r="D22" s="59" t="s">
        <v>190</v>
      </c>
      <c r="E22" s="37">
        <f>SUM(E23:E29)</f>
        <v>591068598.66000009</v>
      </c>
      <c r="F22" s="37">
        <f t="shared" ref="F22:Q22" si="52">SUM(F23:F29)</f>
        <v>49255716.555000007</v>
      </c>
      <c r="G22" s="37">
        <f t="shared" si="52"/>
        <v>49255716.555000007</v>
      </c>
      <c r="H22" s="37">
        <f t="shared" si="52"/>
        <v>49255716.555000007</v>
      </c>
      <c r="I22" s="37">
        <f t="shared" si="52"/>
        <v>49255716.555000007</v>
      </c>
      <c r="J22" s="37">
        <f t="shared" si="52"/>
        <v>49255716.555000007</v>
      </c>
      <c r="K22" s="37">
        <f t="shared" si="52"/>
        <v>49255716.555000007</v>
      </c>
      <c r="L22" s="37">
        <f t="shared" si="52"/>
        <v>49255716.555000007</v>
      </c>
      <c r="M22" s="37">
        <f t="shared" si="52"/>
        <v>49255716.555000007</v>
      </c>
      <c r="N22" s="37">
        <f t="shared" si="52"/>
        <v>49255716.555000007</v>
      </c>
      <c r="O22" s="37">
        <f t="shared" si="52"/>
        <v>49255716.555000007</v>
      </c>
      <c r="P22" s="37">
        <f t="shared" si="52"/>
        <v>49255716.555000007</v>
      </c>
      <c r="Q22" s="37">
        <f t="shared" si="52"/>
        <v>49255716.555000007</v>
      </c>
    </row>
    <row r="23" spans="1:17" x14ac:dyDescent="0.25">
      <c r="A23" s="49">
        <v>20303440301</v>
      </c>
      <c r="B23" s="50"/>
      <c r="C23" s="40" t="s">
        <v>115</v>
      </c>
      <c r="D23" s="59" t="s">
        <v>190</v>
      </c>
      <c r="E23" s="37">
        <v>581958671.96000004</v>
      </c>
      <c r="F23" s="37">
        <f>+$E$23/12</f>
        <v>48496555.99666667</v>
      </c>
      <c r="G23" s="37">
        <f t="shared" ref="G23:Q23" si="53">+$E$23/12</f>
        <v>48496555.99666667</v>
      </c>
      <c r="H23" s="37">
        <f t="shared" si="53"/>
        <v>48496555.99666667</v>
      </c>
      <c r="I23" s="37">
        <f t="shared" si="53"/>
        <v>48496555.99666667</v>
      </c>
      <c r="J23" s="37">
        <f t="shared" si="53"/>
        <v>48496555.99666667</v>
      </c>
      <c r="K23" s="37">
        <f t="shared" si="53"/>
        <v>48496555.99666667</v>
      </c>
      <c r="L23" s="37">
        <f t="shared" si="53"/>
        <v>48496555.99666667</v>
      </c>
      <c r="M23" s="37">
        <f t="shared" si="53"/>
        <v>48496555.99666667</v>
      </c>
      <c r="N23" s="37">
        <f t="shared" si="53"/>
        <v>48496555.99666667</v>
      </c>
      <c r="O23" s="37">
        <f t="shared" si="53"/>
        <v>48496555.99666667</v>
      </c>
      <c r="P23" s="37">
        <f t="shared" si="53"/>
        <v>48496555.99666667</v>
      </c>
      <c r="Q23" s="37">
        <f t="shared" si="53"/>
        <v>48496555.99666667</v>
      </c>
    </row>
    <row r="24" spans="1:17" x14ac:dyDescent="0.25">
      <c r="A24" s="49">
        <v>20303440302</v>
      </c>
      <c r="B24" s="50"/>
      <c r="C24" s="40" t="s">
        <v>116</v>
      </c>
      <c r="D24" s="59" t="s">
        <v>190</v>
      </c>
      <c r="E24" s="37">
        <v>1600000</v>
      </c>
      <c r="F24" s="37">
        <f>+$E$24/12</f>
        <v>133333.33333333334</v>
      </c>
      <c r="G24" s="37">
        <f t="shared" ref="G24:Q24" si="54">+$E$24/12</f>
        <v>133333.33333333334</v>
      </c>
      <c r="H24" s="37">
        <f t="shared" si="54"/>
        <v>133333.33333333334</v>
      </c>
      <c r="I24" s="37">
        <f t="shared" si="54"/>
        <v>133333.33333333334</v>
      </c>
      <c r="J24" s="37">
        <f t="shared" si="54"/>
        <v>133333.33333333334</v>
      </c>
      <c r="K24" s="37">
        <f t="shared" si="54"/>
        <v>133333.33333333334</v>
      </c>
      <c r="L24" s="37">
        <f t="shared" si="54"/>
        <v>133333.33333333334</v>
      </c>
      <c r="M24" s="37">
        <f t="shared" si="54"/>
        <v>133333.33333333334</v>
      </c>
      <c r="N24" s="37">
        <f t="shared" si="54"/>
        <v>133333.33333333334</v>
      </c>
      <c r="O24" s="37">
        <f t="shared" si="54"/>
        <v>133333.33333333334</v>
      </c>
      <c r="P24" s="37">
        <f t="shared" si="54"/>
        <v>133333.33333333334</v>
      </c>
      <c r="Q24" s="37">
        <f t="shared" si="54"/>
        <v>133333.33333333334</v>
      </c>
    </row>
    <row r="25" spans="1:17" x14ac:dyDescent="0.25">
      <c r="A25" s="49">
        <v>20303440303</v>
      </c>
      <c r="B25" s="50"/>
      <c r="C25" s="40" t="s">
        <v>117</v>
      </c>
      <c r="D25" s="59" t="s">
        <v>190</v>
      </c>
      <c r="E25" s="37">
        <v>4000000</v>
      </c>
      <c r="F25" s="37">
        <f>+$E$25/12</f>
        <v>333333.33333333331</v>
      </c>
      <c r="G25" s="37">
        <f t="shared" ref="G25:Q25" si="55">+$E$25/12</f>
        <v>333333.33333333331</v>
      </c>
      <c r="H25" s="37">
        <f t="shared" si="55"/>
        <v>333333.33333333331</v>
      </c>
      <c r="I25" s="37">
        <f t="shared" si="55"/>
        <v>333333.33333333331</v>
      </c>
      <c r="J25" s="37">
        <f t="shared" si="55"/>
        <v>333333.33333333331</v>
      </c>
      <c r="K25" s="37">
        <f t="shared" si="55"/>
        <v>333333.33333333331</v>
      </c>
      <c r="L25" s="37">
        <f t="shared" si="55"/>
        <v>333333.33333333331</v>
      </c>
      <c r="M25" s="37">
        <f t="shared" si="55"/>
        <v>333333.33333333331</v>
      </c>
      <c r="N25" s="37">
        <f t="shared" si="55"/>
        <v>333333.33333333331</v>
      </c>
      <c r="O25" s="37">
        <f t="shared" si="55"/>
        <v>333333.33333333331</v>
      </c>
      <c r="P25" s="37">
        <f t="shared" si="55"/>
        <v>333333.33333333331</v>
      </c>
      <c r="Q25" s="37">
        <f t="shared" si="55"/>
        <v>333333.33333333331</v>
      </c>
    </row>
    <row r="26" spans="1:17" x14ac:dyDescent="0.25">
      <c r="A26" s="49">
        <v>20303440304</v>
      </c>
      <c r="B26" s="50"/>
      <c r="C26" s="40" t="s">
        <v>118</v>
      </c>
      <c r="D26" s="59" t="s">
        <v>190</v>
      </c>
      <c r="E26" s="37">
        <v>2509926.7000000002</v>
      </c>
      <c r="F26" s="37">
        <f>+$E$26/12</f>
        <v>209160.55833333335</v>
      </c>
      <c r="G26" s="37">
        <f t="shared" ref="G26:Q26" si="56">+$E$26/12</f>
        <v>209160.55833333335</v>
      </c>
      <c r="H26" s="37">
        <f t="shared" si="56"/>
        <v>209160.55833333335</v>
      </c>
      <c r="I26" s="37">
        <f t="shared" si="56"/>
        <v>209160.55833333335</v>
      </c>
      <c r="J26" s="37">
        <f t="shared" si="56"/>
        <v>209160.55833333335</v>
      </c>
      <c r="K26" s="37">
        <f t="shared" si="56"/>
        <v>209160.55833333335</v>
      </c>
      <c r="L26" s="37">
        <f t="shared" si="56"/>
        <v>209160.55833333335</v>
      </c>
      <c r="M26" s="37">
        <f t="shared" si="56"/>
        <v>209160.55833333335</v>
      </c>
      <c r="N26" s="37">
        <f t="shared" si="56"/>
        <v>209160.55833333335</v>
      </c>
      <c r="O26" s="37">
        <f t="shared" si="56"/>
        <v>209160.55833333335</v>
      </c>
      <c r="P26" s="37">
        <f t="shared" si="56"/>
        <v>209160.55833333335</v>
      </c>
      <c r="Q26" s="37">
        <f t="shared" si="56"/>
        <v>209160.55833333335</v>
      </c>
    </row>
    <row r="27" spans="1:17" x14ac:dyDescent="0.25">
      <c r="A27" s="49">
        <v>20303440305</v>
      </c>
      <c r="B27" s="50"/>
      <c r="C27" s="40" t="s">
        <v>119</v>
      </c>
      <c r="D27" s="59" t="s">
        <v>190</v>
      </c>
      <c r="E27" s="37">
        <v>0</v>
      </c>
      <c r="F27" s="37">
        <f>+E27/12</f>
        <v>0</v>
      </c>
      <c r="G27" s="37">
        <f t="shared" ref="G27:Q27" si="57">+F27/12</f>
        <v>0</v>
      </c>
      <c r="H27" s="37">
        <f t="shared" si="57"/>
        <v>0</v>
      </c>
      <c r="I27" s="37">
        <f t="shared" si="57"/>
        <v>0</v>
      </c>
      <c r="J27" s="37">
        <f t="shared" si="57"/>
        <v>0</v>
      </c>
      <c r="K27" s="37">
        <f t="shared" si="57"/>
        <v>0</v>
      </c>
      <c r="L27" s="37">
        <f t="shared" si="57"/>
        <v>0</v>
      </c>
      <c r="M27" s="37">
        <f t="shared" si="57"/>
        <v>0</v>
      </c>
      <c r="N27" s="37">
        <f t="shared" si="57"/>
        <v>0</v>
      </c>
      <c r="O27" s="37">
        <f t="shared" si="57"/>
        <v>0</v>
      </c>
      <c r="P27" s="37">
        <f t="shared" si="57"/>
        <v>0</v>
      </c>
      <c r="Q27" s="37">
        <f t="shared" si="57"/>
        <v>0</v>
      </c>
    </row>
    <row r="28" spans="1:17" x14ac:dyDescent="0.25">
      <c r="A28" s="49">
        <v>20303440306</v>
      </c>
      <c r="B28" s="50"/>
      <c r="C28" s="40" t="s">
        <v>123</v>
      </c>
      <c r="D28" s="59" t="s">
        <v>190</v>
      </c>
      <c r="E28" s="37">
        <v>0</v>
      </c>
      <c r="F28" s="37">
        <f>+E28/12</f>
        <v>0</v>
      </c>
      <c r="G28" s="37">
        <f t="shared" ref="G28:Q28" si="58">+F28/12</f>
        <v>0</v>
      </c>
      <c r="H28" s="37">
        <f t="shared" si="58"/>
        <v>0</v>
      </c>
      <c r="I28" s="37">
        <f t="shared" si="58"/>
        <v>0</v>
      </c>
      <c r="J28" s="37">
        <f t="shared" si="58"/>
        <v>0</v>
      </c>
      <c r="K28" s="37">
        <f t="shared" si="58"/>
        <v>0</v>
      </c>
      <c r="L28" s="37">
        <f t="shared" si="58"/>
        <v>0</v>
      </c>
      <c r="M28" s="37">
        <f t="shared" si="58"/>
        <v>0</v>
      </c>
      <c r="N28" s="37">
        <f t="shared" si="58"/>
        <v>0</v>
      </c>
      <c r="O28" s="37">
        <f t="shared" si="58"/>
        <v>0</v>
      </c>
      <c r="P28" s="37">
        <f t="shared" si="58"/>
        <v>0</v>
      </c>
      <c r="Q28" s="37">
        <f t="shared" si="58"/>
        <v>0</v>
      </c>
    </row>
    <row r="29" spans="1:17" x14ac:dyDescent="0.25">
      <c r="A29" s="49">
        <v>20303440307</v>
      </c>
      <c r="B29" s="50"/>
      <c r="C29" s="40" t="s">
        <v>121</v>
      </c>
      <c r="D29" s="59" t="s">
        <v>190</v>
      </c>
      <c r="E29" s="37">
        <v>1000000</v>
      </c>
      <c r="F29" s="37">
        <f>+$E$29/12</f>
        <v>83333.333333333328</v>
      </c>
      <c r="G29" s="37">
        <f t="shared" ref="G29:Q29" si="59">+$E$29/12</f>
        <v>83333.333333333328</v>
      </c>
      <c r="H29" s="37">
        <f t="shared" si="59"/>
        <v>83333.333333333328</v>
      </c>
      <c r="I29" s="37">
        <f t="shared" si="59"/>
        <v>83333.333333333328</v>
      </c>
      <c r="J29" s="37">
        <f t="shared" si="59"/>
        <v>83333.333333333328</v>
      </c>
      <c r="K29" s="37">
        <f t="shared" si="59"/>
        <v>83333.333333333328</v>
      </c>
      <c r="L29" s="37">
        <f t="shared" si="59"/>
        <v>83333.333333333328</v>
      </c>
      <c r="M29" s="37">
        <f t="shared" si="59"/>
        <v>83333.333333333328</v>
      </c>
      <c r="N29" s="37">
        <f t="shared" si="59"/>
        <v>83333.333333333328</v>
      </c>
      <c r="O29" s="37">
        <f t="shared" si="59"/>
        <v>83333.333333333328</v>
      </c>
      <c r="P29" s="37">
        <f t="shared" si="59"/>
        <v>83333.333333333328</v>
      </c>
      <c r="Q29" s="37">
        <f t="shared" si="59"/>
        <v>83333.333333333328</v>
      </c>
    </row>
    <row r="30" spans="1:17" x14ac:dyDescent="0.25">
      <c r="A30" s="54">
        <v>2030345</v>
      </c>
      <c r="B30" s="35" t="s">
        <v>186</v>
      </c>
      <c r="C30" s="38" t="s">
        <v>125</v>
      </c>
      <c r="D30" s="59" t="s">
        <v>190</v>
      </c>
      <c r="E30" s="37">
        <f>SUM(E31:E36)</f>
        <v>128880869.28999999</v>
      </c>
      <c r="F30" s="37">
        <f>SUM(F31:F36)</f>
        <v>10740072.440833334</v>
      </c>
      <c r="G30" s="37">
        <f>SUM(G31:G36)</f>
        <v>10740072.440833334</v>
      </c>
      <c r="H30" s="37">
        <f t="shared" ref="H30:Q30" si="60">SUM(H31:H36)</f>
        <v>10740072.440833334</v>
      </c>
      <c r="I30" s="37">
        <f t="shared" si="60"/>
        <v>10740072.440833334</v>
      </c>
      <c r="J30" s="37">
        <f t="shared" si="60"/>
        <v>10740072.440833334</v>
      </c>
      <c r="K30" s="37">
        <f t="shared" si="60"/>
        <v>10740072.440833334</v>
      </c>
      <c r="L30" s="37">
        <f t="shared" si="60"/>
        <v>10740072.440833334</v>
      </c>
      <c r="M30" s="37">
        <f t="shared" si="60"/>
        <v>10740072.440833334</v>
      </c>
      <c r="N30" s="37">
        <f t="shared" si="60"/>
        <v>10740072.440833334</v>
      </c>
      <c r="O30" s="37">
        <f t="shared" si="60"/>
        <v>10740072.440833334</v>
      </c>
      <c r="P30" s="37">
        <f t="shared" si="60"/>
        <v>10740072.440833334</v>
      </c>
      <c r="Q30" s="37">
        <f t="shared" si="60"/>
        <v>10740072.440833334</v>
      </c>
    </row>
    <row r="31" spans="1:17" x14ac:dyDescent="0.25">
      <c r="A31" s="49">
        <v>203034501</v>
      </c>
      <c r="B31" s="50"/>
      <c r="C31" s="40" t="s">
        <v>126</v>
      </c>
      <c r="D31" s="59" t="s">
        <v>190</v>
      </c>
      <c r="E31" s="37">
        <v>47720635.329999998</v>
      </c>
      <c r="F31" s="37">
        <f>+$E$31/12</f>
        <v>3976719.6108333333</v>
      </c>
      <c r="G31" s="37">
        <f t="shared" ref="G31:Q31" si="61">+$E$31/12</f>
        <v>3976719.6108333333</v>
      </c>
      <c r="H31" s="37">
        <f t="shared" si="61"/>
        <v>3976719.6108333333</v>
      </c>
      <c r="I31" s="37">
        <f t="shared" si="61"/>
        <v>3976719.6108333333</v>
      </c>
      <c r="J31" s="37">
        <f t="shared" si="61"/>
        <v>3976719.6108333333</v>
      </c>
      <c r="K31" s="37">
        <f t="shared" si="61"/>
        <v>3976719.6108333333</v>
      </c>
      <c r="L31" s="37">
        <f t="shared" si="61"/>
        <v>3976719.6108333333</v>
      </c>
      <c r="M31" s="37">
        <f t="shared" si="61"/>
        <v>3976719.6108333333</v>
      </c>
      <c r="N31" s="37">
        <f t="shared" si="61"/>
        <v>3976719.6108333333</v>
      </c>
      <c r="O31" s="37">
        <f t="shared" si="61"/>
        <v>3976719.6108333333</v>
      </c>
      <c r="P31" s="37">
        <f t="shared" si="61"/>
        <v>3976719.6108333333</v>
      </c>
      <c r="Q31" s="37">
        <f t="shared" si="61"/>
        <v>3976719.6108333333</v>
      </c>
    </row>
    <row r="32" spans="1:17" x14ac:dyDescent="0.25">
      <c r="A32" s="49">
        <v>203034502</v>
      </c>
      <c r="B32" s="50"/>
      <c r="C32" s="40" t="s">
        <v>127</v>
      </c>
      <c r="D32" s="59" t="s">
        <v>190</v>
      </c>
      <c r="E32" s="37">
        <v>68060474.689999998</v>
      </c>
      <c r="F32" s="37">
        <f>+$E$32/12</f>
        <v>5671706.2241666662</v>
      </c>
      <c r="G32" s="37">
        <f t="shared" ref="G32:Q32" si="62">+$E$32/12</f>
        <v>5671706.2241666662</v>
      </c>
      <c r="H32" s="37">
        <f t="shared" si="62"/>
        <v>5671706.2241666662</v>
      </c>
      <c r="I32" s="37">
        <f t="shared" si="62"/>
        <v>5671706.2241666662</v>
      </c>
      <c r="J32" s="37">
        <f t="shared" si="62"/>
        <v>5671706.2241666662</v>
      </c>
      <c r="K32" s="37">
        <f t="shared" si="62"/>
        <v>5671706.2241666662</v>
      </c>
      <c r="L32" s="37">
        <f t="shared" si="62"/>
        <v>5671706.2241666662</v>
      </c>
      <c r="M32" s="37">
        <f t="shared" si="62"/>
        <v>5671706.2241666662</v>
      </c>
      <c r="N32" s="37">
        <f t="shared" si="62"/>
        <v>5671706.2241666662</v>
      </c>
      <c r="O32" s="37">
        <f t="shared" si="62"/>
        <v>5671706.2241666662</v>
      </c>
      <c r="P32" s="37">
        <f t="shared" si="62"/>
        <v>5671706.2241666662</v>
      </c>
      <c r="Q32" s="37">
        <f t="shared" si="62"/>
        <v>5671706.2241666662</v>
      </c>
    </row>
    <row r="33" spans="1:17" x14ac:dyDescent="0.25">
      <c r="A33" s="49">
        <v>203034503</v>
      </c>
      <c r="B33" s="50"/>
      <c r="C33" s="40" t="s">
        <v>128</v>
      </c>
      <c r="D33" s="59" t="s">
        <v>190</v>
      </c>
      <c r="E33" s="37">
        <v>0</v>
      </c>
      <c r="F33" s="37">
        <f>+E33/12</f>
        <v>0</v>
      </c>
      <c r="G33" s="37">
        <f t="shared" ref="G33:Q33" si="63">+F33/12</f>
        <v>0</v>
      </c>
      <c r="H33" s="37">
        <f t="shared" si="63"/>
        <v>0</v>
      </c>
      <c r="I33" s="37">
        <f t="shared" si="63"/>
        <v>0</v>
      </c>
      <c r="J33" s="37">
        <f t="shared" si="63"/>
        <v>0</v>
      </c>
      <c r="K33" s="37">
        <f t="shared" si="63"/>
        <v>0</v>
      </c>
      <c r="L33" s="37">
        <f t="shared" si="63"/>
        <v>0</v>
      </c>
      <c r="M33" s="37">
        <f t="shared" si="63"/>
        <v>0</v>
      </c>
      <c r="N33" s="37">
        <f t="shared" si="63"/>
        <v>0</v>
      </c>
      <c r="O33" s="37">
        <f t="shared" si="63"/>
        <v>0</v>
      </c>
      <c r="P33" s="37">
        <f t="shared" si="63"/>
        <v>0</v>
      </c>
      <c r="Q33" s="37">
        <f t="shared" si="63"/>
        <v>0</v>
      </c>
    </row>
    <row r="34" spans="1:17" x14ac:dyDescent="0.25">
      <c r="A34" s="49">
        <v>203034504</v>
      </c>
      <c r="B34" s="50"/>
      <c r="C34" s="40" t="s">
        <v>129</v>
      </c>
      <c r="D34" s="59" t="s">
        <v>190</v>
      </c>
      <c r="E34" s="37">
        <v>1000</v>
      </c>
      <c r="F34" s="37">
        <f>+$E$34/12</f>
        <v>83.333333333333329</v>
      </c>
      <c r="G34" s="37">
        <f t="shared" ref="G34:Q34" si="64">+$E$34/12</f>
        <v>83.333333333333329</v>
      </c>
      <c r="H34" s="37">
        <f t="shared" si="64"/>
        <v>83.333333333333329</v>
      </c>
      <c r="I34" s="37">
        <f t="shared" si="64"/>
        <v>83.333333333333329</v>
      </c>
      <c r="J34" s="37">
        <f t="shared" si="64"/>
        <v>83.333333333333329</v>
      </c>
      <c r="K34" s="37">
        <f t="shared" si="64"/>
        <v>83.333333333333329</v>
      </c>
      <c r="L34" s="37">
        <f t="shared" si="64"/>
        <v>83.333333333333329</v>
      </c>
      <c r="M34" s="37">
        <f t="shared" si="64"/>
        <v>83.333333333333329</v>
      </c>
      <c r="N34" s="37">
        <f t="shared" si="64"/>
        <v>83.333333333333329</v>
      </c>
      <c r="O34" s="37">
        <f t="shared" si="64"/>
        <v>83.333333333333329</v>
      </c>
      <c r="P34" s="37">
        <f t="shared" si="64"/>
        <v>83.333333333333329</v>
      </c>
      <c r="Q34" s="37">
        <f t="shared" si="64"/>
        <v>83.333333333333329</v>
      </c>
    </row>
    <row r="35" spans="1:17" x14ac:dyDescent="0.25">
      <c r="A35" s="49">
        <v>203034505</v>
      </c>
      <c r="B35" s="50"/>
      <c r="C35" s="40" t="s">
        <v>130</v>
      </c>
      <c r="D35" s="59" t="s">
        <v>190</v>
      </c>
      <c r="E35" s="37">
        <v>13098759.27</v>
      </c>
      <c r="F35" s="37">
        <f>+$E$35/12</f>
        <v>1091563.2725</v>
      </c>
      <c r="G35" s="37">
        <f t="shared" ref="G35:Q35" si="65">+$E$35/12</f>
        <v>1091563.2725</v>
      </c>
      <c r="H35" s="37">
        <f t="shared" si="65"/>
        <v>1091563.2725</v>
      </c>
      <c r="I35" s="37">
        <f t="shared" si="65"/>
        <v>1091563.2725</v>
      </c>
      <c r="J35" s="37">
        <f t="shared" si="65"/>
        <v>1091563.2725</v>
      </c>
      <c r="K35" s="37">
        <f t="shared" si="65"/>
        <v>1091563.2725</v>
      </c>
      <c r="L35" s="37">
        <f t="shared" si="65"/>
        <v>1091563.2725</v>
      </c>
      <c r="M35" s="37">
        <f t="shared" si="65"/>
        <v>1091563.2725</v>
      </c>
      <c r="N35" s="37">
        <f t="shared" si="65"/>
        <v>1091563.2725</v>
      </c>
      <c r="O35" s="37">
        <f t="shared" si="65"/>
        <v>1091563.2725</v>
      </c>
      <c r="P35" s="37">
        <f t="shared" si="65"/>
        <v>1091563.2725</v>
      </c>
      <c r="Q35" s="37">
        <f t="shared" si="65"/>
        <v>1091563.2725</v>
      </c>
    </row>
    <row r="36" spans="1:17" x14ac:dyDescent="0.25">
      <c r="A36" s="49">
        <v>203034506</v>
      </c>
      <c r="B36" s="50"/>
      <c r="C36" s="40" t="s">
        <v>131</v>
      </c>
      <c r="D36" s="59" t="s">
        <v>190</v>
      </c>
      <c r="E36" s="37">
        <v>0</v>
      </c>
      <c r="F36" s="37">
        <f>+E36/12</f>
        <v>0</v>
      </c>
      <c r="G36" s="37">
        <f t="shared" ref="G36:Q36" si="66">+F36/12</f>
        <v>0</v>
      </c>
      <c r="H36" s="37">
        <f t="shared" si="66"/>
        <v>0</v>
      </c>
      <c r="I36" s="37">
        <f t="shared" si="66"/>
        <v>0</v>
      </c>
      <c r="J36" s="37">
        <f t="shared" si="66"/>
        <v>0</v>
      </c>
      <c r="K36" s="37">
        <f t="shared" si="66"/>
        <v>0</v>
      </c>
      <c r="L36" s="37">
        <f t="shared" si="66"/>
        <v>0</v>
      </c>
      <c r="M36" s="37">
        <f t="shared" si="66"/>
        <v>0</v>
      </c>
      <c r="N36" s="37">
        <f t="shared" si="66"/>
        <v>0</v>
      </c>
      <c r="O36" s="37">
        <f t="shared" si="66"/>
        <v>0</v>
      </c>
      <c r="P36" s="37">
        <f t="shared" si="66"/>
        <v>0</v>
      </c>
      <c r="Q36" s="37">
        <f t="shared" si="66"/>
        <v>0</v>
      </c>
    </row>
    <row r="37" spans="1:17" x14ac:dyDescent="0.25">
      <c r="A37" s="55">
        <v>20304</v>
      </c>
      <c r="B37" s="35" t="s">
        <v>186</v>
      </c>
      <c r="C37" s="41" t="s">
        <v>132</v>
      </c>
      <c r="D37" s="59" t="s">
        <v>190</v>
      </c>
      <c r="E37" s="37">
        <f>+E38</f>
        <v>4784294027.1700001</v>
      </c>
      <c r="F37" s="37">
        <f t="shared" ref="F37:Q37" si="67">+F38</f>
        <v>398691168.93083334</v>
      </c>
      <c r="G37" s="37">
        <f t="shared" si="67"/>
        <v>398691168.93083334</v>
      </c>
      <c r="H37" s="37">
        <f t="shared" si="67"/>
        <v>398691168.93083334</v>
      </c>
      <c r="I37" s="37">
        <f t="shared" si="67"/>
        <v>398691168.93083334</v>
      </c>
      <c r="J37" s="37">
        <f t="shared" si="67"/>
        <v>398691168.93083334</v>
      </c>
      <c r="K37" s="37">
        <f t="shared" si="67"/>
        <v>398691168.93083334</v>
      </c>
      <c r="L37" s="37">
        <f t="shared" si="67"/>
        <v>398691168.93083334</v>
      </c>
      <c r="M37" s="37">
        <f t="shared" si="67"/>
        <v>398691168.93083334</v>
      </c>
      <c r="N37" s="37">
        <f t="shared" si="67"/>
        <v>398691168.93083334</v>
      </c>
      <c r="O37" s="37">
        <f t="shared" si="67"/>
        <v>398691168.93083334</v>
      </c>
      <c r="P37" s="37">
        <f t="shared" si="67"/>
        <v>398691168.93083334</v>
      </c>
      <c r="Q37" s="37">
        <f t="shared" si="67"/>
        <v>398691168.93083334</v>
      </c>
    </row>
    <row r="38" spans="1:17" x14ac:dyDescent="0.25">
      <c r="A38" s="54">
        <v>2030422</v>
      </c>
      <c r="B38" s="35" t="s">
        <v>186</v>
      </c>
      <c r="C38" s="38" t="s">
        <v>133</v>
      </c>
      <c r="D38" s="59" t="s">
        <v>190</v>
      </c>
      <c r="E38" s="37">
        <f>SUM(E39:E43)</f>
        <v>4784294027.1700001</v>
      </c>
      <c r="F38" s="37">
        <f>SUM(F39:F43)</f>
        <v>398691168.93083334</v>
      </c>
      <c r="G38" s="37">
        <f t="shared" ref="G38:Q38" si="68">SUM(G39:G43)</f>
        <v>398691168.93083334</v>
      </c>
      <c r="H38" s="37">
        <f t="shared" si="68"/>
        <v>398691168.93083334</v>
      </c>
      <c r="I38" s="37">
        <f t="shared" si="68"/>
        <v>398691168.93083334</v>
      </c>
      <c r="J38" s="37">
        <f t="shared" si="68"/>
        <v>398691168.93083334</v>
      </c>
      <c r="K38" s="37">
        <f t="shared" si="68"/>
        <v>398691168.93083334</v>
      </c>
      <c r="L38" s="37">
        <f t="shared" si="68"/>
        <v>398691168.93083334</v>
      </c>
      <c r="M38" s="37">
        <f t="shared" si="68"/>
        <v>398691168.93083334</v>
      </c>
      <c r="N38" s="37">
        <f t="shared" si="68"/>
        <v>398691168.93083334</v>
      </c>
      <c r="O38" s="37">
        <f t="shared" si="68"/>
        <v>398691168.93083334</v>
      </c>
      <c r="P38" s="37">
        <f t="shared" si="68"/>
        <v>398691168.93083334</v>
      </c>
      <c r="Q38" s="37">
        <f t="shared" si="68"/>
        <v>398691168.93083334</v>
      </c>
    </row>
    <row r="39" spans="1:17" x14ac:dyDescent="0.25">
      <c r="A39" s="49">
        <v>203042201</v>
      </c>
      <c r="B39" s="50"/>
      <c r="C39" s="40" t="s">
        <v>134</v>
      </c>
      <c r="D39" s="59" t="s">
        <v>190</v>
      </c>
      <c r="E39" s="37">
        <v>3777152060</v>
      </c>
      <c r="F39" s="37">
        <f>+$E$39/12</f>
        <v>314762671.66666669</v>
      </c>
      <c r="G39" s="37">
        <f t="shared" ref="G39:Q39" si="69">+$E$39/12</f>
        <v>314762671.66666669</v>
      </c>
      <c r="H39" s="37">
        <f t="shared" si="69"/>
        <v>314762671.66666669</v>
      </c>
      <c r="I39" s="37">
        <f t="shared" si="69"/>
        <v>314762671.66666669</v>
      </c>
      <c r="J39" s="37">
        <f t="shared" si="69"/>
        <v>314762671.66666669</v>
      </c>
      <c r="K39" s="37">
        <f t="shared" si="69"/>
        <v>314762671.66666669</v>
      </c>
      <c r="L39" s="37">
        <f t="shared" si="69"/>
        <v>314762671.66666669</v>
      </c>
      <c r="M39" s="37">
        <f t="shared" si="69"/>
        <v>314762671.66666669</v>
      </c>
      <c r="N39" s="37">
        <f t="shared" si="69"/>
        <v>314762671.66666669</v>
      </c>
      <c r="O39" s="37">
        <f t="shared" si="69"/>
        <v>314762671.66666669</v>
      </c>
      <c r="P39" s="37">
        <f t="shared" si="69"/>
        <v>314762671.66666669</v>
      </c>
      <c r="Q39" s="37">
        <f t="shared" si="69"/>
        <v>314762671.66666669</v>
      </c>
    </row>
    <row r="40" spans="1:17" x14ac:dyDescent="0.25">
      <c r="A40" s="49">
        <v>203042202</v>
      </c>
      <c r="B40" s="50"/>
      <c r="C40" s="40" t="s">
        <v>135</v>
      </c>
      <c r="D40" s="59" t="s">
        <v>190</v>
      </c>
      <c r="E40" s="37">
        <v>603807267.65999997</v>
      </c>
      <c r="F40" s="37">
        <f>+$E$40/12</f>
        <v>50317272.305</v>
      </c>
      <c r="G40" s="37">
        <f t="shared" ref="G40:Q40" si="70">+$E$40/12</f>
        <v>50317272.305</v>
      </c>
      <c r="H40" s="37">
        <f t="shared" si="70"/>
        <v>50317272.305</v>
      </c>
      <c r="I40" s="37">
        <f t="shared" si="70"/>
        <v>50317272.305</v>
      </c>
      <c r="J40" s="37">
        <f t="shared" si="70"/>
        <v>50317272.305</v>
      </c>
      <c r="K40" s="37">
        <f t="shared" si="70"/>
        <v>50317272.305</v>
      </c>
      <c r="L40" s="37">
        <f t="shared" si="70"/>
        <v>50317272.305</v>
      </c>
      <c r="M40" s="37">
        <f t="shared" si="70"/>
        <v>50317272.305</v>
      </c>
      <c r="N40" s="37">
        <f t="shared" si="70"/>
        <v>50317272.305</v>
      </c>
      <c r="O40" s="37">
        <f t="shared" si="70"/>
        <v>50317272.305</v>
      </c>
      <c r="P40" s="37">
        <f t="shared" si="70"/>
        <v>50317272.305</v>
      </c>
      <c r="Q40" s="37">
        <f t="shared" si="70"/>
        <v>50317272.305</v>
      </c>
    </row>
    <row r="41" spans="1:17" x14ac:dyDescent="0.25">
      <c r="A41" s="49">
        <v>203042203</v>
      </c>
      <c r="B41" s="50"/>
      <c r="C41" s="40" t="s">
        <v>136</v>
      </c>
      <c r="D41" s="59" t="s">
        <v>190</v>
      </c>
      <c r="E41" s="37">
        <v>403334699.50999999</v>
      </c>
      <c r="F41" s="37">
        <f>+$E$41/12</f>
        <v>33611224.959166668</v>
      </c>
      <c r="G41" s="37">
        <f t="shared" ref="G41:Q41" si="71">+$E$41/12</f>
        <v>33611224.959166668</v>
      </c>
      <c r="H41" s="37">
        <f t="shared" si="71"/>
        <v>33611224.959166668</v>
      </c>
      <c r="I41" s="37">
        <f t="shared" si="71"/>
        <v>33611224.959166668</v>
      </c>
      <c r="J41" s="37">
        <f t="shared" si="71"/>
        <v>33611224.959166668</v>
      </c>
      <c r="K41" s="37">
        <f t="shared" si="71"/>
        <v>33611224.959166668</v>
      </c>
      <c r="L41" s="37">
        <f t="shared" si="71"/>
        <v>33611224.959166668</v>
      </c>
      <c r="M41" s="37">
        <f t="shared" si="71"/>
        <v>33611224.959166668</v>
      </c>
      <c r="N41" s="37">
        <f t="shared" si="71"/>
        <v>33611224.959166668</v>
      </c>
      <c r="O41" s="37">
        <f t="shared" si="71"/>
        <v>33611224.959166668</v>
      </c>
      <c r="P41" s="37">
        <f t="shared" si="71"/>
        <v>33611224.959166668</v>
      </c>
      <c r="Q41" s="37">
        <f t="shared" si="71"/>
        <v>33611224.959166668</v>
      </c>
    </row>
    <row r="42" spans="1:17" x14ac:dyDescent="0.25">
      <c r="A42" s="49">
        <v>203042204</v>
      </c>
      <c r="B42" s="50"/>
      <c r="C42" s="40" t="s">
        <v>137</v>
      </c>
      <c r="D42" s="59" t="s">
        <v>190</v>
      </c>
      <c r="E42" s="37">
        <v>0</v>
      </c>
      <c r="F42" s="37">
        <f>+E42/12</f>
        <v>0</v>
      </c>
      <c r="G42" s="37">
        <f t="shared" ref="G42:Q42" si="72">+F42/12</f>
        <v>0</v>
      </c>
      <c r="H42" s="37">
        <f t="shared" si="72"/>
        <v>0</v>
      </c>
      <c r="I42" s="37">
        <f t="shared" si="72"/>
        <v>0</v>
      </c>
      <c r="J42" s="37">
        <f t="shared" si="72"/>
        <v>0</v>
      </c>
      <c r="K42" s="37">
        <f t="shared" si="72"/>
        <v>0</v>
      </c>
      <c r="L42" s="37">
        <f t="shared" si="72"/>
        <v>0</v>
      </c>
      <c r="M42" s="37">
        <f t="shared" si="72"/>
        <v>0</v>
      </c>
      <c r="N42" s="37">
        <f t="shared" si="72"/>
        <v>0</v>
      </c>
      <c r="O42" s="37">
        <f t="shared" si="72"/>
        <v>0</v>
      </c>
      <c r="P42" s="37">
        <f t="shared" si="72"/>
        <v>0</v>
      </c>
      <c r="Q42" s="37">
        <f t="shared" si="72"/>
        <v>0</v>
      </c>
    </row>
    <row r="43" spans="1:17" x14ac:dyDescent="0.25">
      <c r="A43" s="49">
        <v>203042205</v>
      </c>
      <c r="B43" s="50"/>
      <c r="C43" s="40" t="s">
        <v>138</v>
      </c>
      <c r="D43" s="59" t="s">
        <v>190</v>
      </c>
      <c r="E43" s="37">
        <v>0</v>
      </c>
      <c r="F43" s="37">
        <f>+E43/12</f>
        <v>0</v>
      </c>
      <c r="G43" s="37">
        <f t="shared" ref="G43:Q43" si="73">+F43/12</f>
        <v>0</v>
      </c>
      <c r="H43" s="37">
        <f t="shared" si="73"/>
        <v>0</v>
      </c>
      <c r="I43" s="37">
        <f t="shared" si="73"/>
        <v>0</v>
      </c>
      <c r="J43" s="37">
        <f t="shared" si="73"/>
        <v>0</v>
      </c>
      <c r="K43" s="37">
        <f t="shared" si="73"/>
        <v>0</v>
      </c>
      <c r="L43" s="37">
        <f t="shared" si="73"/>
        <v>0</v>
      </c>
      <c r="M43" s="37">
        <f t="shared" si="73"/>
        <v>0</v>
      </c>
      <c r="N43" s="37">
        <f t="shared" si="73"/>
        <v>0</v>
      </c>
      <c r="O43" s="37">
        <f t="shared" si="73"/>
        <v>0</v>
      </c>
      <c r="P43" s="37">
        <f t="shared" si="73"/>
        <v>0</v>
      </c>
      <c r="Q43" s="37">
        <f t="shared" si="73"/>
        <v>0</v>
      </c>
    </row>
    <row r="44" spans="1:17" x14ac:dyDescent="0.25">
      <c r="A44" s="54">
        <v>2030490</v>
      </c>
      <c r="B44" s="35" t="s">
        <v>186</v>
      </c>
      <c r="C44" s="38" t="s">
        <v>132</v>
      </c>
      <c r="D44" s="59" t="s">
        <v>190</v>
      </c>
      <c r="E44" s="37">
        <f>+E45+E47</f>
        <v>26000</v>
      </c>
      <c r="F44" s="37">
        <f>+F45+F47</f>
        <v>2166.6666666666665</v>
      </c>
      <c r="G44" s="37">
        <f t="shared" ref="G44:Q44" si="74">+G45+G47</f>
        <v>2166.6666666666665</v>
      </c>
      <c r="H44" s="37">
        <f t="shared" si="74"/>
        <v>2166.6666666666665</v>
      </c>
      <c r="I44" s="37">
        <f t="shared" si="74"/>
        <v>2166.6666666666665</v>
      </c>
      <c r="J44" s="37">
        <f t="shared" si="74"/>
        <v>2166.6666666666665</v>
      </c>
      <c r="K44" s="37">
        <f t="shared" si="74"/>
        <v>2166.6666666666665</v>
      </c>
      <c r="L44" s="37">
        <f t="shared" si="74"/>
        <v>2166.6666666666665</v>
      </c>
      <c r="M44" s="37">
        <f t="shared" si="74"/>
        <v>2166.6666666666665</v>
      </c>
      <c r="N44" s="37">
        <f t="shared" si="74"/>
        <v>2166.6666666666665</v>
      </c>
      <c r="O44" s="37">
        <f t="shared" si="74"/>
        <v>2166.6666666666665</v>
      </c>
      <c r="P44" s="37">
        <f t="shared" si="74"/>
        <v>2166.6666666666665</v>
      </c>
      <c r="Q44" s="37">
        <f t="shared" si="74"/>
        <v>2166.6666666666665</v>
      </c>
    </row>
    <row r="45" spans="1:17" x14ac:dyDescent="0.25">
      <c r="A45" s="54">
        <v>203049001</v>
      </c>
      <c r="B45" s="35" t="s">
        <v>186</v>
      </c>
      <c r="C45" s="38" t="s">
        <v>139</v>
      </c>
      <c r="D45" s="59" t="s">
        <v>190</v>
      </c>
      <c r="E45" s="37">
        <f>+E46</f>
        <v>10000</v>
      </c>
      <c r="F45" s="37">
        <f>+$E$45/12</f>
        <v>833.33333333333337</v>
      </c>
      <c r="G45" s="37">
        <f t="shared" ref="G45:Q45" si="75">+$E$45/12</f>
        <v>833.33333333333337</v>
      </c>
      <c r="H45" s="37">
        <f t="shared" si="75"/>
        <v>833.33333333333337</v>
      </c>
      <c r="I45" s="37">
        <f t="shared" si="75"/>
        <v>833.33333333333337</v>
      </c>
      <c r="J45" s="37">
        <f t="shared" si="75"/>
        <v>833.33333333333337</v>
      </c>
      <c r="K45" s="37">
        <f t="shared" si="75"/>
        <v>833.33333333333337</v>
      </c>
      <c r="L45" s="37">
        <f t="shared" si="75"/>
        <v>833.33333333333337</v>
      </c>
      <c r="M45" s="37">
        <f t="shared" si="75"/>
        <v>833.33333333333337</v>
      </c>
      <c r="N45" s="37">
        <f t="shared" si="75"/>
        <v>833.33333333333337</v>
      </c>
      <c r="O45" s="37">
        <f t="shared" si="75"/>
        <v>833.33333333333337</v>
      </c>
      <c r="P45" s="37">
        <f t="shared" si="75"/>
        <v>833.33333333333337</v>
      </c>
      <c r="Q45" s="37">
        <f t="shared" si="75"/>
        <v>833.33333333333337</v>
      </c>
    </row>
    <row r="46" spans="1:17" x14ac:dyDescent="0.25">
      <c r="A46" s="49">
        <v>20304900101</v>
      </c>
      <c r="B46" s="50"/>
      <c r="C46" s="40" t="s">
        <v>140</v>
      </c>
      <c r="D46" s="59" t="s">
        <v>190</v>
      </c>
      <c r="E46" s="37">
        <v>10000</v>
      </c>
      <c r="F46" s="37">
        <f>+$E$46/12</f>
        <v>833.33333333333337</v>
      </c>
      <c r="G46" s="37">
        <f t="shared" ref="G46:Q46" si="76">+$E$46/12</f>
        <v>833.33333333333337</v>
      </c>
      <c r="H46" s="37">
        <f t="shared" si="76"/>
        <v>833.33333333333337</v>
      </c>
      <c r="I46" s="37">
        <f t="shared" si="76"/>
        <v>833.33333333333337</v>
      </c>
      <c r="J46" s="37">
        <f t="shared" si="76"/>
        <v>833.33333333333337</v>
      </c>
      <c r="K46" s="37">
        <f t="shared" si="76"/>
        <v>833.33333333333337</v>
      </c>
      <c r="L46" s="37">
        <f t="shared" si="76"/>
        <v>833.33333333333337</v>
      </c>
      <c r="M46" s="37">
        <f t="shared" si="76"/>
        <v>833.33333333333337</v>
      </c>
      <c r="N46" s="37">
        <f t="shared" si="76"/>
        <v>833.33333333333337</v>
      </c>
      <c r="O46" s="37">
        <f t="shared" si="76"/>
        <v>833.33333333333337</v>
      </c>
      <c r="P46" s="37">
        <f t="shared" si="76"/>
        <v>833.33333333333337</v>
      </c>
      <c r="Q46" s="37">
        <f t="shared" si="76"/>
        <v>833.33333333333337</v>
      </c>
    </row>
    <row r="47" spans="1:17" x14ac:dyDescent="0.25">
      <c r="A47" s="56">
        <v>203049002</v>
      </c>
      <c r="B47" s="35" t="s">
        <v>186</v>
      </c>
      <c r="C47" s="42" t="s">
        <v>141</v>
      </c>
      <c r="D47" s="59" t="s">
        <v>190</v>
      </c>
      <c r="E47" s="37">
        <f>SUM(E48:E58)</f>
        <v>16000</v>
      </c>
      <c r="F47" s="37">
        <f>+$E$47/12</f>
        <v>1333.3333333333333</v>
      </c>
      <c r="G47" s="37">
        <f t="shared" ref="G47:Q47" si="77">+$E$47/12</f>
        <v>1333.3333333333333</v>
      </c>
      <c r="H47" s="37">
        <f t="shared" si="77"/>
        <v>1333.3333333333333</v>
      </c>
      <c r="I47" s="37">
        <f t="shared" si="77"/>
        <v>1333.3333333333333</v>
      </c>
      <c r="J47" s="37">
        <f t="shared" si="77"/>
        <v>1333.3333333333333</v>
      </c>
      <c r="K47" s="37">
        <f t="shared" si="77"/>
        <v>1333.3333333333333</v>
      </c>
      <c r="L47" s="37">
        <f t="shared" si="77"/>
        <v>1333.3333333333333</v>
      </c>
      <c r="M47" s="37">
        <f t="shared" si="77"/>
        <v>1333.3333333333333</v>
      </c>
      <c r="N47" s="37">
        <f t="shared" si="77"/>
        <v>1333.3333333333333</v>
      </c>
      <c r="O47" s="37">
        <f t="shared" si="77"/>
        <v>1333.3333333333333</v>
      </c>
      <c r="P47" s="37">
        <f t="shared" si="77"/>
        <v>1333.3333333333333</v>
      </c>
      <c r="Q47" s="37">
        <f t="shared" si="77"/>
        <v>1333.3333333333333</v>
      </c>
    </row>
    <row r="48" spans="1:17" x14ac:dyDescent="0.25">
      <c r="A48" s="57">
        <v>20304900201</v>
      </c>
      <c r="B48" s="58"/>
      <c r="C48" s="43" t="s">
        <v>142</v>
      </c>
      <c r="D48" s="59" t="s">
        <v>190</v>
      </c>
      <c r="E48" s="37">
        <v>1000</v>
      </c>
      <c r="F48" s="37">
        <f>+$E$48/12</f>
        <v>83.333333333333329</v>
      </c>
      <c r="G48" s="37">
        <f t="shared" ref="G48:Q48" si="78">+$E$48/12</f>
        <v>83.333333333333329</v>
      </c>
      <c r="H48" s="37">
        <f t="shared" si="78"/>
        <v>83.333333333333329</v>
      </c>
      <c r="I48" s="37">
        <f t="shared" si="78"/>
        <v>83.333333333333329</v>
      </c>
      <c r="J48" s="37">
        <f t="shared" si="78"/>
        <v>83.333333333333329</v>
      </c>
      <c r="K48" s="37">
        <f t="shared" si="78"/>
        <v>83.333333333333329</v>
      </c>
      <c r="L48" s="37">
        <f t="shared" si="78"/>
        <v>83.333333333333329</v>
      </c>
      <c r="M48" s="37">
        <f t="shared" si="78"/>
        <v>83.333333333333329</v>
      </c>
      <c r="N48" s="37">
        <f t="shared" si="78"/>
        <v>83.333333333333329</v>
      </c>
      <c r="O48" s="37">
        <f t="shared" si="78"/>
        <v>83.333333333333329</v>
      </c>
      <c r="P48" s="37">
        <f t="shared" si="78"/>
        <v>83.333333333333329</v>
      </c>
      <c r="Q48" s="37">
        <f t="shared" si="78"/>
        <v>83.333333333333329</v>
      </c>
    </row>
    <row r="49" spans="1:17" x14ac:dyDescent="0.25">
      <c r="A49" s="57">
        <v>20304900202</v>
      </c>
      <c r="B49" s="58"/>
      <c r="C49" s="43" t="s">
        <v>143</v>
      </c>
      <c r="D49" s="59" t="s">
        <v>190</v>
      </c>
      <c r="E49" s="37">
        <v>1000</v>
      </c>
      <c r="F49" s="37">
        <f>+$E$49/12</f>
        <v>83.333333333333329</v>
      </c>
      <c r="G49" s="37">
        <f t="shared" ref="G49:Q49" si="79">+$E$49/12</f>
        <v>83.333333333333329</v>
      </c>
      <c r="H49" s="37">
        <f t="shared" si="79"/>
        <v>83.333333333333329</v>
      </c>
      <c r="I49" s="37">
        <f t="shared" si="79"/>
        <v>83.333333333333329</v>
      </c>
      <c r="J49" s="37">
        <f t="shared" si="79"/>
        <v>83.333333333333329</v>
      </c>
      <c r="K49" s="37">
        <f t="shared" si="79"/>
        <v>83.333333333333329</v>
      </c>
      <c r="L49" s="37">
        <f t="shared" si="79"/>
        <v>83.333333333333329</v>
      </c>
      <c r="M49" s="37">
        <f t="shared" si="79"/>
        <v>83.333333333333329</v>
      </c>
      <c r="N49" s="37">
        <f t="shared" si="79"/>
        <v>83.333333333333329</v>
      </c>
      <c r="O49" s="37">
        <f t="shared" si="79"/>
        <v>83.333333333333329</v>
      </c>
      <c r="P49" s="37">
        <f t="shared" si="79"/>
        <v>83.333333333333329</v>
      </c>
      <c r="Q49" s="37">
        <f t="shared" si="79"/>
        <v>83.333333333333329</v>
      </c>
    </row>
    <row r="50" spans="1:17" x14ac:dyDescent="0.25">
      <c r="A50" s="57">
        <v>20304900203</v>
      </c>
      <c r="B50" s="58"/>
      <c r="C50" s="43" t="s">
        <v>144</v>
      </c>
      <c r="D50" s="59" t="s">
        <v>190</v>
      </c>
      <c r="E50" s="37">
        <v>1000</v>
      </c>
      <c r="F50" s="37">
        <f>+$E$50/12</f>
        <v>83.333333333333329</v>
      </c>
      <c r="G50" s="37">
        <f t="shared" ref="G50:Q50" si="80">+$E$50/12</f>
        <v>83.333333333333329</v>
      </c>
      <c r="H50" s="37">
        <f t="shared" si="80"/>
        <v>83.333333333333329</v>
      </c>
      <c r="I50" s="37">
        <f t="shared" si="80"/>
        <v>83.333333333333329</v>
      </c>
      <c r="J50" s="37">
        <f t="shared" si="80"/>
        <v>83.333333333333329</v>
      </c>
      <c r="K50" s="37">
        <f t="shared" si="80"/>
        <v>83.333333333333329</v>
      </c>
      <c r="L50" s="37">
        <f t="shared" si="80"/>
        <v>83.333333333333329</v>
      </c>
      <c r="M50" s="37">
        <f t="shared" si="80"/>
        <v>83.333333333333329</v>
      </c>
      <c r="N50" s="37">
        <f t="shared" si="80"/>
        <v>83.333333333333329</v>
      </c>
      <c r="O50" s="37">
        <f t="shared" si="80"/>
        <v>83.333333333333329</v>
      </c>
      <c r="P50" s="37">
        <f t="shared" si="80"/>
        <v>83.333333333333329</v>
      </c>
      <c r="Q50" s="37">
        <f t="shared" si="80"/>
        <v>83.333333333333329</v>
      </c>
    </row>
    <row r="51" spans="1:17" x14ac:dyDescent="0.25">
      <c r="A51" s="57">
        <v>20304900204</v>
      </c>
      <c r="B51" s="58"/>
      <c r="C51" s="43" t="s">
        <v>145</v>
      </c>
      <c r="D51" s="59" t="s">
        <v>190</v>
      </c>
      <c r="E51" s="37">
        <v>0</v>
      </c>
      <c r="F51" s="37">
        <f>+E51/12</f>
        <v>0</v>
      </c>
      <c r="G51" s="37">
        <f t="shared" ref="G51:Q51" si="81">+F51/12</f>
        <v>0</v>
      </c>
      <c r="H51" s="37">
        <f t="shared" si="81"/>
        <v>0</v>
      </c>
      <c r="I51" s="37">
        <f t="shared" si="81"/>
        <v>0</v>
      </c>
      <c r="J51" s="37">
        <f t="shared" si="81"/>
        <v>0</v>
      </c>
      <c r="K51" s="37">
        <f t="shared" si="81"/>
        <v>0</v>
      </c>
      <c r="L51" s="37">
        <f t="shared" si="81"/>
        <v>0</v>
      </c>
      <c r="M51" s="37">
        <f t="shared" si="81"/>
        <v>0</v>
      </c>
      <c r="N51" s="37">
        <f t="shared" si="81"/>
        <v>0</v>
      </c>
      <c r="O51" s="37">
        <f t="shared" si="81"/>
        <v>0</v>
      </c>
      <c r="P51" s="37">
        <f t="shared" si="81"/>
        <v>0</v>
      </c>
      <c r="Q51" s="37">
        <f t="shared" si="81"/>
        <v>0</v>
      </c>
    </row>
    <row r="52" spans="1:17" x14ac:dyDescent="0.25">
      <c r="A52" s="57">
        <v>20304900205</v>
      </c>
      <c r="B52" s="58"/>
      <c r="C52" s="43" t="s">
        <v>146</v>
      </c>
      <c r="D52" s="59" t="s">
        <v>190</v>
      </c>
      <c r="E52" s="37">
        <v>0</v>
      </c>
      <c r="F52" s="37">
        <f>+E52/12</f>
        <v>0</v>
      </c>
      <c r="G52" s="37">
        <f t="shared" ref="G52:Q52" si="82">+F52/12</f>
        <v>0</v>
      </c>
      <c r="H52" s="37">
        <f t="shared" si="82"/>
        <v>0</v>
      </c>
      <c r="I52" s="37">
        <f t="shared" si="82"/>
        <v>0</v>
      </c>
      <c r="J52" s="37">
        <f t="shared" si="82"/>
        <v>0</v>
      </c>
      <c r="K52" s="37">
        <f t="shared" si="82"/>
        <v>0</v>
      </c>
      <c r="L52" s="37">
        <f t="shared" si="82"/>
        <v>0</v>
      </c>
      <c r="M52" s="37">
        <f t="shared" si="82"/>
        <v>0</v>
      </c>
      <c r="N52" s="37">
        <f t="shared" si="82"/>
        <v>0</v>
      </c>
      <c r="O52" s="37">
        <f t="shared" si="82"/>
        <v>0</v>
      </c>
      <c r="P52" s="37">
        <f t="shared" si="82"/>
        <v>0</v>
      </c>
      <c r="Q52" s="37">
        <f t="shared" si="82"/>
        <v>0</v>
      </c>
    </row>
    <row r="53" spans="1:17" x14ac:dyDescent="0.25">
      <c r="A53" s="57">
        <v>20304900206</v>
      </c>
      <c r="B53" s="58"/>
      <c r="C53" s="43" t="s">
        <v>147</v>
      </c>
      <c r="D53" s="59" t="s">
        <v>190</v>
      </c>
      <c r="E53" s="37">
        <v>1000</v>
      </c>
      <c r="F53" s="37">
        <f>+$E$53/12</f>
        <v>83.333333333333329</v>
      </c>
      <c r="G53" s="37">
        <f t="shared" ref="G53:Q53" si="83">+$E$53/12</f>
        <v>83.333333333333329</v>
      </c>
      <c r="H53" s="37">
        <f t="shared" si="83"/>
        <v>83.333333333333329</v>
      </c>
      <c r="I53" s="37">
        <f t="shared" si="83"/>
        <v>83.333333333333329</v>
      </c>
      <c r="J53" s="37">
        <f t="shared" si="83"/>
        <v>83.333333333333329</v>
      </c>
      <c r="K53" s="37">
        <f t="shared" si="83"/>
        <v>83.333333333333329</v>
      </c>
      <c r="L53" s="37">
        <f t="shared" si="83"/>
        <v>83.333333333333329</v>
      </c>
      <c r="M53" s="37">
        <f t="shared" si="83"/>
        <v>83.333333333333329</v>
      </c>
      <c r="N53" s="37">
        <f t="shared" si="83"/>
        <v>83.333333333333329</v>
      </c>
      <c r="O53" s="37">
        <f t="shared" si="83"/>
        <v>83.333333333333329</v>
      </c>
      <c r="P53" s="37">
        <f t="shared" si="83"/>
        <v>83.333333333333329</v>
      </c>
      <c r="Q53" s="37">
        <f t="shared" si="83"/>
        <v>83.333333333333329</v>
      </c>
    </row>
    <row r="54" spans="1:17" x14ac:dyDescent="0.25">
      <c r="A54" s="57">
        <v>20304900207</v>
      </c>
      <c r="B54" s="58"/>
      <c r="C54" s="43" t="s">
        <v>148</v>
      </c>
      <c r="D54" s="59" t="s">
        <v>190</v>
      </c>
      <c r="E54" s="37">
        <v>1000</v>
      </c>
      <c r="F54" s="37">
        <f>+$E$54/12</f>
        <v>83.333333333333329</v>
      </c>
      <c r="G54" s="37">
        <f t="shared" ref="G54:Q54" si="84">+$E$54/12</f>
        <v>83.333333333333329</v>
      </c>
      <c r="H54" s="37">
        <f t="shared" si="84"/>
        <v>83.333333333333329</v>
      </c>
      <c r="I54" s="37">
        <f t="shared" si="84"/>
        <v>83.333333333333329</v>
      </c>
      <c r="J54" s="37">
        <f t="shared" si="84"/>
        <v>83.333333333333329</v>
      </c>
      <c r="K54" s="37">
        <f t="shared" si="84"/>
        <v>83.333333333333329</v>
      </c>
      <c r="L54" s="37">
        <f t="shared" si="84"/>
        <v>83.333333333333329</v>
      </c>
      <c r="M54" s="37">
        <f t="shared" si="84"/>
        <v>83.333333333333329</v>
      </c>
      <c r="N54" s="37">
        <f t="shared" si="84"/>
        <v>83.333333333333329</v>
      </c>
      <c r="O54" s="37">
        <f t="shared" si="84"/>
        <v>83.333333333333329</v>
      </c>
      <c r="P54" s="37">
        <f t="shared" si="84"/>
        <v>83.333333333333329</v>
      </c>
      <c r="Q54" s="37">
        <f t="shared" si="84"/>
        <v>83.333333333333329</v>
      </c>
    </row>
    <row r="55" spans="1:17" x14ac:dyDescent="0.25">
      <c r="A55" s="57">
        <v>20304900208</v>
      </c>
      <c r="B55" s="58"/>
      <c r="C55" s="43" t="s">
        <v>149</v>
      </c>
      <c r="D55" s="59" t="s">
        <v>190</v>
      </c>
      <c r="E55" s="37">
        <v>10000</v>
      </c>
      <c r="F55" s="37">
        <f>+$E$55/12</f>
        <v>833.33333333333337</v>
      </c>
      <c r="G55" s="37">
        <f t="shared" ref="G55:Q55" si="85">+$E$55/12</f>
        <v>833.33333333333337</v>
      </c>
      <c r="H55" s="37">
        <f t="shared" si="85"/>
        <v>833.33333333333337</v>
      </c>
      <c r="I55" s="37">
        <f t="shared" si="85"/>
        <v>833.33333333333337</v>
      </c>
      <c r="J55" s="37">
        <f t="shared" si="85"/>
        <v>833.33333333333337</v>
      </c>
      <c r="K55" s="37">
        <f t="shared" si="85"/>
        <v>833.33333333333337</v>
      </c>
      <c r="L55" s="37">
        <f t="shared" si="85"/>
        <v>833.33333333333337</v>
      </c>
      <c r="M55" s="37">
        <f t="shared" si="85"/>
        <v>833.33333333333337</v>
      </c>
      <c r="N55" s="37">
        <f t="shared" si="85"/>
        <v>833.33333333333337</v>
      </c>
      <c r="O55" s="37">
        <f t="shared" si="85"/>
        <v>833.33333333333337</v>
      </c>
      <c r="P55" s="37">
        <f t="shared" si="85"/>
        <v>833.33333333333337</v>
      </c>
      <c r="Q55" s="37">
        <f t="shared" si="85"/>
        <v>833.33333333333337</v>
      </c>
    </row>
    <row r="56" spans="1:17" x14ac:dyDescent="0.25">
      <c r="A56" s="57">
        <v>20304900209</v>
      </c>
      <c r="B56" s="58"/>
      <c r="C56" s="43" t="s">
        <v>150</v>
      </c>
      <c r="D56" s="59" t="s">
        <v>190</v>
      </c>
      <c r="E56" s="37">
        <v>1000</v>
      </c>
      <c r="F56" s="37">
        <f>+$E$56/12</f>
        <v>83.333333333333329</v>
      </c>
      <c r="G56" s="37">
        <f t="shared" ref="G56:Q56" si="86">+$E$56/12</f>
        <v>83.333333333333329</v>
      </c>
      <c r="H56" s="37">
        <f t="shared" si="86"/>
        <v>83.333333333333329</v>
      </c>
      <c r="I56" s="37">
        <f t="shared" si="86"/>
        <v>83.333333333333329</v>
      </c>
      <c r="J56" s="37">
        <f t="shared" si="86"/>
        <v>83.333333333333329</v>
      </c>
      <c r="K56" s="37">
        <f t="shared" si="86"/>
        <v>83.333333333333329</v>
      </c>
      <c r="L56" s="37">
        <f t="shared" si="86"/>
        <v>83.333333333333329</v>
      </c>
      <c r="M56" s="37">
        <f t="shared" si="86"/>
        <v>83.333333333333329</v>
      </c>
      <c r="N56" s="37">
        <f t="shared" si="86"/>
        <v>83.333333333333329</v>
      </c>
      <c r="O56" s="37">
        <f t="shared" si="86"/>
        <v>83.333333333333329</v>
      </c>
      <c r="P56" s="37">
        <f t="shared" si="86"/>
        <v>83.333333333333329</v>
      </c>
      <c r="Q56" s="37">
        <f t="shared" si="86"/>
        <v>83.333333333333329</v>
      </c>
    </row>
    <row r="57" spans="1:17" x14ac:dyDescent="0.25">
      <c r="A57" s="57">
        <v>20304900210</v>
      </c>
      <c r="B57" s="58"/>
      <c r="C57" s="43" t="s">
        <v>146</v>
      </c>
      <c r="D57" s="59" t="s">
        <v>190</v>
      </c>
      <c r="E57" s="37">
        <v>0</v>
      </c>
      <c r="F57" s="37">
        <f>+$E$57/12</f>
        <v>0</v>
      </c>
      <c r="G57" s="37">
        <f t="shared" ref="G57:Q57" si="87">+$E$57/12</f>
        <v>0</v>
      </c>
      <c r="H57" s="37">
        <f t="shared" si="87"/>
        <v>0</v>
      </c>
      <c r="I57" s="37">
        <f t="shared" si="87"/>
        <v>0</v>
      </c>
      <c r="J57" s="37">
        <f t="shared" si="87"/>
        <v>0</v>
      </c>
      <c r="K57" s="37">
        <f t="shared" si="87"/>
        <v>0</v>
      </c>
      <c r="L57" s="37">
        <f t="shared" si="87"/>
        <v>0</v>
      </c>
      <c r="M57" s="37">
        <f t="shared" si="87"/>
        <v>0</v>
      </c>
      <c r="N57" s="37">
        <f t="shared" si="87"/>
        <v>0</v>
      </c>
      <c r="O57" s="37">
        <f t="shared" si="87"/>
        <v>0</v>
      </c>
      <c r="P57" s="37">
        <f t="shared" si="87"/>
        <v>0</v>
      </c>
      <c r="Q57" s="37">
        <f t="shared" si="87"/>
        <v>0</v>
      </c>
    </row>
    <row r="58" spans="1:17" x14ac:dyDescent="0.25">
      <c r="A58" s="57">
        <v>20304900211</v>
      </c>
      <c r="B58" s="58"/>
      <c r="C58" s="43" t="s">
        <v>151</v>
      </c>
      <c r="D58" s="59" t="s">
        <v>190</v>
      </c>
      <c r="E58" s="37">
        <v>0</v>
      </c>
      <c r="F58" s="37">
        <f>+$E$58/12</f>
        <v>0</v>
      </c>
      <c r="G58" s="37">
        <f t="shared" ref="G58:Q58" si="88">+$E$58/12</f>
        <v>0</v>
      </c>
      <c r="H58" s="37">
        <f t="shared" si="88"/>
        <v>0</v>
      </c>
      <c r="I58" s="37">
        <f t="shared" si="88"/>
        <v>0</v>
      </c>
      <c r="J58" s="37">
        <f t="shared" si="88"/>
        <v>0</v>
      </c>
      <c r="K58" s="37">
        <f t="shared" si="88"/>
        <v>0</v>
      </c>
      <c r="L58" s="37">
        <f t="shared" si="88"/>
        <v>0</v>
      </c>
      <c r="M58" s="37">
        <f t="shared" si="88"/>
        <v>0</v>
      </c>
      <c r="N58" s="37">
        <f t="shared" si="88"/>
        <v>0</v>
      </c>
      <c r="O58" s="37">
        <f t="shared" si="88"/>
        <v>0</v>
      </c>
      <c r="P58" s="37">
        <f t="shared" si="88"/>
        <v>0</v>
      </c>
      <c r="Q58" s="37">
        <f t="shared" si="88"/>
        <v>0</v>
      </c>
    </row>
    <row r="59" spans="1:17" x14ac:dyDescent="0.25">
      <c r="A59" s="56">
        <v>207</v>
      </c>
      <c r="B59" s="35" t="s">
        <v>186</v>
      </c>
      <c r="C59" s="42" t="s">
        <v>152</v>
      </c>
      <c r="D59" s="59" t="s">
        <v>190</v>
      </c>
      <c r="E59" s="37">
        <f>+E60+E62+E68</f>
        <v>6305000</v>
      </c>
      <c r="F59" s="37">
        <f t="shared" ref="F59:Q59" si="89">+F60+F62+F68</f>
        <v>525416.66666666674</v>
      </c>
      <c r="G59" s="37">
        <f t="shared" si="89"/>
        <v>525416.66666666674</v>
      </c>
      <c r="H59" s="37">
        <f t="shared" si="89"/>
        <v>525416.66666666674</v>
      </c>
      <c r="I59" s="37">
        <f t="shared" si="89"/>
        <v>525416.66666666674</v>
      </c>
      <c r="J59" s="37">
        <f t="shared" si="89"/>
        <v>525416.66666666674</v>
      </c>
      <c r="K59" s="37">
        <f t="shared" si="89"/>
        <v>525416.66666666674</v>
      </c>
      <c r="L59" s="37">
        <f t="shared" si="89"/>
        <v>525416.66666666674</v>
      </c>
      <c r="M59" s="37">
        <f t="shared" si="89"/>
        <v>525416.66666666674</v>
      </c>
      <c r="N59" s="37">
        <f t="shared" si="89"/>
        <v>525416.66666666674</v>
      </c>
      <c r="O59" s="37">
        <f t="shared" si="89"/>
        <v>525416.66666666674</v>
      </c>
      <c r="P59" s="37">
        <f t="shared" si="89"/>
        <v>525416.66666666674</v>
      </c>
      <c r="Q59" s="37">
        <f t="shared" si="89"/>
        <v>525416.66666666674</v>
      </c>
    </row>
    <row r="60" spans="1:17" x14ac:dyDescent="0.25">
      <c r="A60" s="56">
        <v>20718</v>
      </c>
      <c r="B60" s="35" t="s">
        <v>186</v>
      </c>
      <c r="C60" s="42" t="s">
        <v>153</v>
      </c>
      <c r="D60" s="59" t="s">
        <v>190</v>
      </c>
      <c r="E60" s="44">
        <f>+E61</f>
        <v>5000000</v>
      </c>
      <c r="F60" s="44">
        <f t="shared" ref="F60:Q60" si="90">+F61</f>
        <v>416666.66666666669</v>
      </c>
      <c r="G60" s="44">
        <f t="shared" si="90"/>
        <v>416666.66666666669</v>
      </c>
      <c r="H60" s="44">
        <f t="shared" si="90"/>
        <v>416666.66666666669</v>
      </c>
      <c r="I60" s="44">
        <f t="shared" si="90"/>
        <v>416666.66666666669</v>
      </c>
      <c r="J60" s="44">
        <f t="shared" si="90"/>
        <v>416666.66666666669</v>
      </c>
      <c r="K60" s="44">
        <f t="shared" si="90"/>
        <v>416666.66666666669</v>
      </c>
      <c r="L60" s="44">
        <f t="shared" si="90"/>
        <v>416666.66666666669</v>
      </c>
      <c r="M60" s="44">
        <f t="shared" si="90"/>
        <v>416666.66666666669</v>
      </c>
      <c r="N60" s="44">
        <f t="shared" si="90"/>
        <v>416666.66666666669</v>
      </c>
      <c r="O60" s="44">
        <f t="shared" si="90"/>
        <v>416666.66666666669</v>
      </c>
      <c r="P60" s="44">
        <f t="shared" si="90"/>
        <v>416666.66666666669</v>
      </c>
      <c r="Q60" s="44">
        <f t="shared" si="90"/>
        <v>416666.66666666669</v>
      </c>
    </row>
    <row r="61" spans="1:17" x14ac:dyDescent="0.25">
      <c r="A61" s="57">
        <v>2071801</v>
      </c>
      <c r="B61" s="58"/>
      <c r="C61" s="43" t="s">
        <v>154</v>
      </c>
      <c r="D61" s="59" t="s">
        <v>190</v>
      </c>
      <c r="E61" s="37">
        <v>5000000</v>
      </c>
      <c r="F61" s="37">
        <f>+$E$61/12</f>
        <v>416666.66666666669</v>
      </c>
      <c r="G61" s="37">
        <f t="shared" ref="G61:Q61" si="91">+$E$61/12</f>
        <v>416666.66666666669</v>
      </c>
      <c r="H61" s="37">
        <f t="shared" si="91"/>
        <v>416666.66666666669</v>
      </c>
      <c r="I61" s="37">
        <f t="shared" si="91"/>
        <v>416666.66666666669</v>
      </c>
      <c r="J61" s="37">
        <f t="shared" si="91"/>
        <v>416666.66666666669</v>
      </c>
      <c r="K61" s="37">
        <f t="shared" si="91"/>
        <v>416666.66666666669</v>
      </c>
      <c r="L61" s="37">
        <f t="shared" si="91"/>
        <v>416666.66666666669</v>
      </c>
      <c r="M61" s="37">
        <f t="shared" si="91"/>
        <v>416666.66666666669</v>
      </c>
      <c r="N61" s="37">
        <f t="shared" si="91"/>
        <v>416666.66666666669</v>
      </c>
      <c r="O61" s="37">
        <f t="shared" si="91"/>
        <v>416666.66666666669</v>
      </c>
      <c r="P61" s="37">
        <f t="shared" si="91"/>
        <v>416666.66666666669</v>
      </c>
      <c r="Q61" s="37">
        <f t="shared" si="91"/>
        <v>416666.66666666669</v>
      </c>
    </row>
    <row r="62" spans="1:17" x14ac:dyDescent="0.25">
      <c r="A62" s="56">
        <v>20719</v>
      </c>
      <c r="B62" s="35" t="s">
        <v>186</v>
      </c>
      <c r="C62" s="42" t="s">
        <v>155</v>
      </c>
      <c r="D62" s="59" t="s">
        <v>190</v>
      </c>
      <c r="E62" s="44">
        <f>SUM(E63:E67)</f>
        <v>2000</v>
      </c>
      <c r="F62" s="44">
        <f t="shared" ref="F62:Q62" si="92">SUM(F63:F67)</f>
        <v>166.66666666666666</v>
      </c>
      <c r="G62" s="44">
        <f t="shared" si="92"/>
        <v>166.66666666666666</v>
      </c>
      <c r="H62" s="44">
        <f t="shared" si="92"/>
        <v>166.66666666666666</v>
      </c>
      <c r="I62" s="44">
        <f t="shared" si="92"/>
        <v>166.66666666666666</v>
      </c>
      <c r="J62" s="44">
        <f t="shared" si="92"/>
        <v>166.66666666666666</v>
      </c>
      <c r="K62" s="44">
        <f t="shared" si="92"/>
        <v>166.66666666666666</v>
      </c>
      <c r="L62" s="44">
        <f t="shared" si="92"/>
        <v>166.66666666666666</v>
      </c>
      <c r="M62" s="44">
        <f t="shared" si="92"/>
        <v>166.66666666666666</v>
      </c>
      <c r="N62" s="44">
        <f t="shared" si="92"/>
        <v>166.66666666666666</v>
      </c>
      <c r="O62" s="44">
        <f t="shared" si="92"/>
        <v>166.66666666666666</v>
      </c>
      <c r="P62" s="44">
        <f t="shared" si="92"/>
        <v>166.66666666666666</v>
      </c>
      <c r="Q62" s="44">
        <f t="shared" si="92"/>
        <v>166.66666666666666</v>
      </c>
    </row>
    <row r="63" spans="1:17" x14ac:dyDescent="0.25">
      <c r="A63" s="57">
        <v>2071901</v>
      </c>
      <c r="B63" s="58"/>
      <c r="C63" s="43" t="s">
        <v>156</v>
      </c>
      <c r="D63" s="59" t="s">
        <v>190</v>
      </c>
      <c r="E63" s="37">
        <v>1000</v>
      </c>
      <c r="F63" s="37">
        <f>+$E$63/12</f>
        <v>83.333333333333329</v>
      </c>
      <c r="G63" s="37">
        <f t="shared" ref="G63:Q63" si="93">+$E$63/12</f>
        <v>83.333333333333329</v>
      </c>
      <c r="H63" s="37">
        <f t="shared" si="93"/>
        <v>83.333333333333329</v>
      </c>
      <c r="I63" s="37">
        <f t="shared" si="93"/>
        <v>83.333333333333329</v>
      </c>
      <c r="J63" s="37">
        <f t="shared" si="93"/>
        <v>83.333333333333329</v>
      </c>
      <c r="K63" s="37">
        <f t="shared" si="93"/>
        <v>83.333333333333329</v>
      </c>
      <c r="L63" s="37">
        <f t="shared" si="93"/>
        <v>83.333333333333329</v>
      </c>
      <c r="M63" s="37">
        <f t="shared" si="93"/>
        <v>83.333333333333329</v>
      </c>
      <c r="N63" s="37">
        <f t="shared" si="93"/>
        <v>83.333333333333329</v>
      </c>
      <c r="O63" s="37">
        <f t="shared" si="93"/>
        <v>83.333333333333329</v>
      </c>
      <c r="P63" s="37">
        <f t="shared" si="93"/>
        <v>83.333333333333329</v>
      </c>
      <c r="Q63" s="37">
        <f t="shared" si="93"/>
        <v>83.333333333333329</v>
      </c>
    </row>
    <row r="64" spans="1:17" x14ac:dyDescent="0.25">
      <c r="A64" s="57">
        <v>2071902</v>
      </c>
      <c r="B64" s="58"/>
      <c r="C64" s="43" t="s">
        <v>157</v>
      </c>
      <c r="D64" s="59" t="s">
        <v>190</v>
      </c>
      <c r="E64" s="37">
        <v>0</v>
      </c>
      <c r="F64" s="37">
        <f>+$E$64/12</f>
        <v>0</v>
      </c>
      <c r="G64" s="37">
        <f t="shared" ref="G64:Q64" si="94">+$E$64/12</f>
        <v>0</v>
      </c>
      <c r="H64" s="37">
        <f t="shared" si="94"/>
        <v>0</v>
      </c>
      <c r="I64" s="37">
        <f t="shared" si="94"/>
        <v>0</v>
      </c>
      <c r="J64" s="37">
        <f t="shared" si="94"/>
        <v>0</v>
      </c>
      <c r="K64" s="37">
        <f t="shared" si="94"/>
        <v>0</v>
      </c>
      <c r="L64" s="37">
        <f t="shared" si="94"/>
        <v>0</v>
      </c>
      <c r="M64" s="37">
        <f t="shared" si="94"/>
        <v>0</v>
      </c>
      <c r="N64" s="37">
        <f t="shared" si="94"/>
        <v>0</v>
      </c>
      <c r="O64" s="37">
        <f t="shared" si="94"/>
        <v>0</v>
      </c>
      <c r="P64" s="37">
        <f t="shared" si="94"/>
        <v>0</v>
      </c>
      <c r="Q64" s="37">
        <f t="shared" si="94"/>
        <v>0</v>
      </c>
    </row>
    <row r="65" spans="1:17" x14ac:dyDescent="0.25">
      <c r="A65" s="57">
        <v>2071903</v>
      </c>
      <c r="B65" s="58"/>
      <c r="C65" s="43" t="s">
        <v>158</v>
      </c>
      <c r="D65" s="59" t="s">
        <v>190</v>
      </c>
      <c r="E65" s="37">
        <v>1000</v>
      </c>
      <c r="F65" s="37">
        <f>+$E$65/12</f>
        <v>83.333333333333329</v>
      </c>
      <c r="G65" s="37">
        <f t="shared" ref="G65:Q65" si="95">+$E$65/12</f>
        <v>83.333333333333329</v>
      </c>
      <c r="H65" s="37">
        <f t="shared" si="95"/>
        <v>83.333333333333329</v>
      </c>
      <c r="I65" s="37">
        <f t="shared" si="95"/>
        <v>83.333333333333329</v>
      </c>
      <c r="J65" s="37">
        <f t="shared" si="95"/>
        <v>83.333333333333329</v>
      </c>
      <c r="K65" s="37">
        <f t="shared" si="95"/>
        <v>83.333333333333329</v>
      </c>
      <c r="L65" s="37">
        <f t="shared" si="95"/>
        <v>83.333333333333329</v>
      </c>
      <c r="M65" s="37">
        <f t="shared" si="95"/>
        <v>83.333333333333329</v>
      </c>
      <c r="N65" s="37">
        <f t="shared" si="95"/>
        <v>83.333333333333329</v>
      </c>
      <c r="O65" s="37">
        <f t="shared" si="95"/>
        <v>83.333333333333329</v>
      </c>
      <c r="P65" s="37">
        <f t="shared" si="95"/>
        <v>83.333333333333329</v>
      </c>
      <c r="Q65" s="37">
        <f t="shared" si="95"/>
        <v>83.333333333333329</v>
      </c>
    </row>
    <row r="66" spans="1:17" x14ac:dyDescent="0.25">
      <c r="A66" s="57">
        <v>2071904</v>
      </c>
      <c r="B66" s="58"/>
      <c r="C66" s="43" t="s">
        <v>159</v>
      </c>
      <c r="D66" s="59" t="s">
        <v>190</v>
      </c>
      <c r="E66" s="37">
        <v>0</v>
      </c>
      <c r="F66" s="37">
        <f>+E66/12</f>
        <v>0</v>
      </c>
      <c r="G66" s="37">
        <f t="shared" ref="G66:Q66" si="96">+F66/12</f>
        <v>0</v>
      </c>
      <c r="H66" s="37">
        <f t="shared" si="96"/>
        <v>0</v>
      </c>
      <c r="I66" s="37">
        <f t="shared" si="96"/>
        <v>0</v>
      </c>
      <c r="J66" s="37">
        <f t="shared" si="96"/>
        <v>0</v>
      </c>
      <c r="K66" s="37">
        <f t="shared" si="96"/>
        <v>0</v>
      </c>
      <c r="L66" s="37">
        <f t="shared" si="96"/>
        <v>0</v>
      </c>
      <c r="M66" s="37">
        <f t="shared" si="96"/>
        <v>0</v>
      </c>
      <c r="N66" s="37">
        <f t="shared" si="96"/>
        <v>0</v>
      </c>
      <c r="O66" s="37">
        <f t="shared" si="96"/>
        <v>0</v>
      </c>
      <c r="P66" s="37">
        <f t="shared" si="96"/>
        <v>0</v>
      </c>
      <c r="Q66" s="37">
        <f t="shared" si="96"/>
        <v>0</v>
      </c>
    </row>
    <row r="67" spans="1:17" x14ac:dyDescent="0.25">
      <c r="A67" s="57">
        <v>2071905</v>
      </c>
      <c r="B67" s="58"/>
      <c r="C67" s="43" t="s">
        <v>160</v>
      </c>
      <c r="D67" s="59" t="s">
        <v>190</v>
      </c>
      <c r="E67" s="37">
        <v>0</v>
      </c>
      <c r="F67" s="37">
        <f>+E67/12</f>
        <v>0</v>
      </c>
      <c r="G67" s="37">
        <f t="shared" ref="G67:Q67" si="97">+F67/12</f>
        <v>0</v>
      </c>
      <c r="H67" s="37">
        <f t="shared" si="97"/>
        <v>0</v>
      </c>
      <c r="I67" s="37">
        <f t="shared" si="97"/>
        <v>0</v>
      </c>
      <c r="J67" s="37">
        <f t="shared" si="97"/>
        <v>0</v>
      </c>
      <c r="K67" s="37">
        <f t="shared" si="97"/>
        <v>0</v>
      </c>
      <c r="L67" s="37">
        <f t="shared" si="97"/>
        <v>0</v>
      </c>
      <c r="M67" s="37">
        <f t="shared" si="97"/>
        <v>0</v>
      </c>
      <c r="N67" s="37">
        <f t="shared" si="97"/>
        <v>0</v>
      </c>
      <c r="O67" s="37">
        <f t="shared" si="97"/>
        <v>0</v>
      </c>
      <c r="P67" s="37">
        <f t="shared" si="97"/>
        <v>0</v>
      </c>
      <c r="Q67" s="37">
        <f t="shared" si="97"/>
        <v>0</v>
      </c>
    </row>
    <row r="68" spans="1:17" x14ac:dyDescent="0.25">
      <c r="A68" s="56">
        <v>20790</v>
      </c>
      <c r="B68" s="35" t="s">
        <v>186</v>
      </c>
      <c r="C68" s="42" t="s">
        <v>161</v>
      </c>
      <c r="D68" s="59" t="s">
        <v>190</v>
      </c>
      <c r="E68" s="37">
        <f>SUM(E69:E75)</f>
        <v>1303000</v>
      </c>
      <c r="F68" s="37">
        <f>SUM(F69:F75)</f>
        <v>108583.33333333331</v>
      </c>
      <c r="G68" s="37">
        <f t="shared" ref="G68:Q68" si="98">SUM(G69:G75)</f>
        <v>108583.33333333331</v>
      </c>
      <c r="H68" s="37">
        <f t="shared" si="98"/>
        <v>108583.33333333331</v>
      </c>
      <c r="I68" s="37">
        <f t="shared" si="98"/>
        <v>108583.33333333331</v>
      </c>
      <c r="J68" s="37">
        <f t="shared" si="98"/>
        <v>108583.33333333331</v>
      </c>
      <c r="K68" s="37">
        <f t="shared" si="98"/>
        <v>108583.33333333331</v>
      </c>
      <c r="L68" s="37">
        <f t="shared" si="98"/>
        <v>108583.33333333331</v>
      </c>
      <c r="M68" s="37">
        <f t="shared" si="98"/>
        <v>108583.33333333331</v>
      </c>
      <c r="N68" s="37">
        <f t="shared" si="98"/>
        <v>108583.33333333331</v>
      </c>
      <c r="O68" s="37">
        <f t="shared" si="98"/>
        <v>108583.33333333331</v>
      </c>
      <c r="P68" s="37">
        <f t="shared" si="98"/>
        <v>108583.33333333331</v>
      </c>
      <c r="Q68" s="37">
        <f t="shared" si="98"/>
        <v>108583.33333333331</v>
      </c>
    </row>
    <row r="69" spans="1:17" x14ac:dyDescent="0.25">
      <c r="A69" s="57">
        <v>2079001</v>
      </c>
      <c r="B69" s="58"/>
      <c r="C69" s="43" t="s">
        <v>162</v>
      </c>
      <c r="D69" s="59" t="s">
        <v>190</v>
      </c>
      <c r="E69" s="37">
        <v>1000</v>
      </c>
      <c r="F69" s="37">
        <f>+$E$69/12</f>
        <v>83.333333333333329</v>
      </c>
      <c r="G69" s="37">
        <f t="shared" ref="G69:Q69" si="99">+$E$69/12</f>
        <v>83.333333333333329</v>
      </c>
      <c r="H69" s="37">
        <f t="shared" si="99"/>
        <v>83.333333333333329</v>
      </c>
      <c r="I69" s="37">
        <f t="shared" si="99"/>
        <v>83.333333333333329</v>
      </c>
      <c r="J69" s="37">
        <f t="shared" si="99"/>
        <v>83.333333333333329</v>
      </c>
      <c r="K69" s="37">
        <f t="shared" si="99"/>
        <v>83.333333333333329</v>
      </c>
      <c r="L69" s="37">
        <f t="shared" si="99"/>
        <v>83.333333333333329</v>
      </c>
      <c r="M69" s="37">
        <f t="shared" si="99"/>
        <v>83.333333333333329</v>
      </c>
      <c r="N69" s="37">
        <f t="shared" si="99"/>
        <v>83.333333333333329</v>
      </c>
      <c r="O69" s="37">
        <f t="shared" si="99"/>
        <v>83.333333333333329</v>
      </c>
      <c r="P69" s="37">
        <f t="shared" si="99"/>
        <v>83.333333333333329</v>
      </c>
      <c r="Q69" s="37">
        <f t="shared" si="99"/>
        <v>83.333333333333329</v>
      </c>
    </row>
    <row r="70" spans="1:17" x14ac:dyDescent="0.25">
      <c r="A70" s="57">
        <v>2079002</v>
      </c>
      <c r="B70" s="58"/>
      <c r="C70" s="43" t="s">
        <v>163</v>
      </c>
      <c r="D70" s="59" t="s">
        <v>190</v>
      </c>
      <c r="E70" s="37">
        <v>300000</v>
      </c>
      <c r="F70" s="37">
        <f>+$E$70/12</f>
        <v>25000</v>
      </c>
      <c r="G70" s="37">
        <f t="shared" ref="G70:Q70" si="100">+$E$70/12</f>
        <v>25000</v>
      </c>
      <c r="H70" s="37">
        <f t="shared" si="100"/>
        <v>25000</v>
      </c>
      <c r="I70" s="37">
        <f t="shared" si="100"/>
        <v>25000</v>
      </c>
      <c r="J70" s="37">
        <f t="shared" si="100"/>
        <v>25000</v>
      </c>
      <c r="K70" s="37">
        <f t="shared" si="100"/>
        <v>25000</v>
      </c>
      <c r="L70" s="37">
        <f t="shared" si="100"/>
        <v>25000</v>
      </c>
      <c r="M70" s="37">
        <f t="shared" si="100"/>
        <v>25000</v>
      </c>
      <c r="N70" s="37">
        <f t="shared" si="100"/>
        <v>25000</v>
      </c>
      <c r="O70" s="37">
        <f t="shared" si="100"/>
        <v>25000</v>
      </c>
      <c r="P70" s="37">
        <f t="shared" si="100"/>
        <v>25000</v>
      </c>
      <c r="Q70" s="37">
        <f t="shared" si="100"/>
        <v>25000</v>
      </c>
    </row>
    <row r="71" spans="1:17" x14ac:dyDescent="0.25">
      <c r="A71" s="57">
        <v>2079003</v>
      </c>
      <c r="B71" s="58"/>
      <c r="C71" s="43" t="s">
        <v>164</v>
      </c>
      <c r="D71" s="59" t="s">
        <v>190</v>
      </c>
      <c r="E71" s="37">
        <v>1000000</v>
      </c>
      <c r="F71" s="37">
        <f>+$E$71/12</f>
        <v>83333.333333333328</v>
      </c>
      <c r="G71" s="37">
        <f t="shared" ref="G71:Q71" si="101">+$E$71/12</f>
        <v>83333.333333333328</v>
      </c>
      <c r="H71" s="37">
        <f t="shared" si="101"/>
        <v>83333.333333333328</v>
      </c>
      <c r="I71" s="37">
        <f t="shared" si="101"/>
        <v>83333.333333333328</v>
      </c>
      <c r="J71" s="37">
        <f t="shared" si="101"/>
        <v>83333.333333333328</v>
      </c>
      <c r="K71" s="37">
        <f t="shared" si="101"/>
        <v>83333.333333333328</v>
      </c>
      <c r="L71" s="37">
        <f t="shared" si="101"/>
        <v>83333.333333333328</v>
      </c>
      <c r="M71" s="37">
        <f t="shared" si="101"/>
        <v>83333.333333333328</v>
      </c>
      <c r="N71" s="37">
        <f t="shared" si="101"/>
        <v>83333.333333333328</v>
      </c>
      <c r="O71" s="37">
        <f t="shared" si="101"/>
        <v>83333.333333333328</v>
      </c>
      <c r="P71" s="37">
        <f t="shared" si="101"/>
        <v>83333.333333333328</v>
      </c>
      <c r="Q71" s="37">
        <f t="shared" si="101"/>
        <v>83333.333333333328</v>
      </c>
    </row>
    <row r="72" spans="1:17" x14ac:dyDescent="0.25">
      <c r="A72" s="57">
        <v>2079004</v>
      </c>
      <c r="B72" s="58"/>
      <c r="C72" s="43" t="s">
        <v>165</v>
      </c>
      <c r="D72" s="59" t="s">
        <v>190</v>
      </c>
      <c r="E72" s="37">
        <v>1000</v>
      </c>
      <c r="F72" s="37">
        <f>+$E$72/12</f>
        <v>83.333333333333329</v>
      </c>
      <c r="G72" s="37">
        <f t="shared" ref="G72:Q72" si="102">+$E$72/12</f>
        <v>83.333333333333329</v>
      </c>
      <c r="H72" s="37">
        <f t="shared" si="102"/>
        <v>83.333333333333329</v>
      </c>
      <c r="I72" s="37">
        <f t="shared" si="102"/>
        <v>83.333333333333329</v>
      </c>
      <c r="J72" s="37">
        <f t="shared" si="102"/>
        <v>83.333333333333329</v>
      </c>
      <c r="K72" s="37">
        <f t="shared" si="102"/>
        <v>83.333333333333329</v>
      </c>
      <c r="L72" s="37">
        <f t="shared" si="102"/>
        <v>83.333333333333329</v>
      </c>
      <c r="M72" s="37">
        <f t="shared" si="102"/>
        <v>83.333333333333329</v>
      </c>
      <c r="N72" s="37">
        <f t="shared" si="102"/>
        <v>83.333333333333329</v>
      </c>
      <c r="O72" s="37">
        <f t="shared" si="102"/>
        <v>83.333333333333329</v>
      </c>
      <c r="P72" s="37">
        <f t="shared" si="102"/>
        <v>83.333333333333329</v>
      </c>
      <c r="Q72" s="37">
        <f t="shared" si="102"/>
        <v>83.333333333333329</v>
      </c>
    </row>
    <row r="73" spans="1:17" x14ac:dyDescent="0.25">
      <c r="A73" s="57">
        <v>2079005</v>
      </c>
      <c r="B73" s="58"/>
      <c r="C73" s="43" t="s">
        <v>166</v>
      </c>
      <c r="D73" s="59" t="s">
        <v>190</v>
      </c>
      <c r="E73" s="37">
        <v>0</v>
      </c>
      <c r="F73" s="37">
        <f>+E73/12</f>
        <v>0</v>
      </c>
      <c r="G73" s="37">
        <f t="shared" ref="G73:Q73" si="103">+F73/12</f>
        <v>0</v>
      </c>
      <c r="H73" s="37">
        <f t="shared" si="103"/>
        <v>0</v>
      </c>
      <c r="I73" s="37">
        <f t="shared" si="103"/>
        <v>0</v>
      </c>
      <c r="J73" s="37">
        <f t="shared" si="103"/>
        <v>0</v>
      </c>
      <c r="K73" s="37">
        <f t="shared" si="103"/>
        <v>0</v>
      </c>
      <c r="L73" s="37">
        <f t="shared" si="103"/>
        <v>0</v>
      </c>
      <c r="M73" s="37">
        <f t="shared" si="103"/>
        <v>0</v>
      </c>
      <c r="N73" s="37">
        <f t="shared" si="103"/>
        <v>0</v>
      </c>
      <c r="O73" s="37">
        <f t="shared" si="103"/>
        <v>0</v>
      </c>
      <c r="P73" s="37">
        <f t="shared" si="103"/>
        <v>0</v>
      </c>
      <c r="Q73" s="37">
        <f t="shared" si="103"/>
        <v>0</v>
      </c>
    </row>
    <row r="74" spans="1:17" x14ac:dyDescent="0.25">
      <c r="A74" s="57">
        <v>2079006</v>
      </c>
      <c r="B74" s="58"/>
      <c r="C74" s="43" t="s">
        <v>167</v>
      </c>
      <c r="D74" s="59" t="s">
        <v>190</v>
      </c>
      <c r="E74" s="37">
        <v>0</v>
      </c>
      <c r="F74" s="37">
        <f>+E74/12</f>
        <v>0</v>
      </c>
      <c r="G74" s="37">
        <f t="shared" ref="G74:Q74" si="104">+F74/12</f>
        <v>0</v>
      </c>
      <c r="H74" s="37">
        <f t="shared" si="104"/>
        <v>0</v>
      </c>
      <c r="I74" s="37">
        <f t="shared" si="104"/>
        <v>0</v>
      </c>
      <c r="J74" s="37">
        <f t="shared" si="104"/>
        <v>0</v>
      </c>
      <c r="K74" s="37">
        <f t="shared" si="104"/>
        <v>0</v>
      </c>
      <c r="L74" s="37">
        <f t="shared" si="104"/>
        <v>0</v>
      </c>
      <c r="M74" s="37">
        <f t="shared" si="104"/>
        <v>0</v>
      </c>
      <c r="N74" s="37">
        <f t="shared" si="104"/>
        <v>0</v>
      </c>
      <c r="O74" s="37">
        <f t="shared" si="104"/>
        <v>0</v>
      </c>
      <c r="P74" s="37">
        <f t="shared" si="104"/>
        <v>0</v>
      </c>
      <c r="Q74" s="37">
        <f t="shared" si="104"/>
        <v>0</v>
      </c>
    </row>
    <row r="75" spans="1:17" x14ac:dyDescent="0.25">
      <c r="A75" s="57">
        <v>2079007</v>
      </c>
      <c r="B75" s="58"/>
      <c r="C75" s="43" t="s">
        <v>168</v>
      </c>
      <c r="D75" s="59" t="s">
        <v>190</v>
      </c>
      <c r="E75" s="37">
        <v>1000</v>
      </c>
      <c r="F75" s="37">
        <f>+$E$75/12</f>
        <v>83.333333333333329</v>
      </c>
      <c r="G75" s="37">
        <f t="shared" ref="G75:Q75" si="105">+$E$75/12</f>
        <v>83.333333333333329</v>
      </c>
      <c r="H75" s="37">
        <f t="shared" si="105"/>
        <v>83.333333333333329</v>
      </c>
      <c r="I75" s="37">
        <f t="shared" si="105"/>
        <v>83.333333333333329</v>
      </c>
      <c r="J75" s="37">
        <f t="shared" si="105"/>
        <v>83.333333333333329</v>
      </c>
      <c r="K75" s="37">
        <f t="shared" si="105"/>
        <v>83.333333333333329</v>
      </c>
      <c r="L75" s="37">
        <f t="shared" si="105"/>
        <v>83.333333333333329</v>
      </c>
      <c r="M75" s="37">
        <f t="shared" si="105"/>
        <v>83.333333333333329</v>
      </c>
      <c r="N75" s="37">
        <f t="shared" si="105"/>
        <v>83.333333333333329</v>
      </c>
      <c r="O75" s="37">
        <f t="shared" si="105"/>
        <v>83.333333333333329</v>
      </c>
      <c r="P75" s="37">
        <f t="shared" si="105"/>
        <v>83.333333333333329</v>
      </c>
      <c r="Q75" s="37">
        <f t="shared" si="105"/>
        <v>83.333333333333329</v>
      </c>
    </row>
    <row r="76" spans="1:17" x14ac:dyDescent="0.25">
      <c r="A76" s="56">
        <v>213</v>
      </c>
      <c r="B76" s="35" t="s">
        <v>186</v>
      </c>
      <c r="C76" s="42" t="s">
        <v>169</v>
      </c>
      <c r="D76" s="59" t="s">
        <v>190</v>
      </c>
      <c r="E76" s="37">
        <f>+E77</f>
        <v>0</v>
      </c>
      <c r="F76" s="37">
        <f>+F77</f>
        <v>0</v>
      </c>
      <c r="G76" s="37">
        <f t="shared" ref="G76:Q76" si="106">+G77</f>
        <v>0</v>
      </c>
      <c r="H76" s="37">
        <f t="shared" si="106"/>
        <v>0</v>
      </c>
      <c r="I76" s="37">
        <f t="shared" si="106"/>
        <v>0</v>
      </c>
      <c r="J76" s="37">
        <f t="shared" si="106"/>
        <v>0</v>
      </c>
      <c r="K76" s="37">
        <f t="shared" si="106"/>
        <v>0</v>
      </c>
      <c r="L76" s="37">
        <f t="shared" si="106"/>
        <v>0</v>
      </c>
      <c r="M76" s="37">
        <f t="shared" si="106"/>
        <v>0</v>
      </c>
      <c r="N76" s="37">
        <f t="shared" si="106"/>
        <v>0</v>
      </c>
      <c r="O76" s="37">
        <f t="shared" si="106"/>
        <v>0</v>
      </c>
      <c r="P76" s="37">
        <f t="shared" si="106"/>
        <v>0</v>
      </c>
      <c r="Q76" s="37">
        <f t="shared" si="106"/>
        <v>0</v>
      </c>
    </row>
    <row r="77" spans="1:17" x14ac:dyDescent="0.25">
      <c r="A77" s="56">
        <v>21301</v>
      </c>
      <c r="B77" s="35" t="s">
        <v>186</v>
      </c>
      <c r="C77" s="42" t="s">
        <v>169</v>
      </c>
      <c r="D77" s="59" t="s">
        <v>190</v>
      </c>
      <c r="E77" s="37">
        <f>SUM(E78:E80)</f>
        <v>0</v>
      </c>
      <c r="F77" s="37">
        <f>SUM(F78:F80)</f>
        <v>0</v>
      </c>
      <c r="G77" s="37">
        <f t="shared" ref="G77:Q77" si="107">SUM(G78:G80)</f>
        <v>0</v>
      </c>
      <c r="H77" s="37">
        <f t="shared" si="107"/>
        <v>0</v>
      </c>
      <c r="I77" s="37">
        <f t="shared" si="107"/>
        <v>0</v>
      </c>
      <c r="J77" s="37">
        <f t="shared" si="107"/>
        <v>0</v>
      </c>
      <c r="K77" s="37">
        <f t="shared" si="107"/>
        <v>0</v>
      </c>
      <c r="L77" s="37">
        <f t="shared" si="107"/>
        <v>0</v>
      </c>
      <c r="M77" s="37">
        <f t="shared" si="107"/>
        <v>0</v>
      </c>
      <c r="N77" s="37">
        <f t="shared" si="107"/>
        <v>0</v>
      </c>
      <c r="O77" s="37">
        <f t="shared" si="107"/>
        <v>0</v>
      </c>
      <c r="P77" s="37">
        <f t="shared" si="107"/>
        <v>0</v>
      </c>
      <c r="Q77" s="37">
        <f t="shared" si="107"/>
        <v>0</v>
      </c>
    </row>
    <row r="78" spans="1:17" x14ac:dyDescent="0.25">
      <c r="A78" s="57">
        <v>2130101</v>
      </c>
      <c r="B78" s="58"/>
      <c r="C78" s="43" t="s">
        <v>170</v>
      </c>
      <c r="D78" s="59" t="s">
        <v>190</v>
      </c>
      <c r="E78" s="37">
        <v>0</v>
      </c>
      <c r="F78" s="37">
        <f>+E78/12</f>
        <v>0</v>
      </c>
      <c r="G78" s="37">
        <f t="shared" ref="G78:Q78" si="108">+F78/12</f>
        <v>0</v>
      </c>
      <c r="H78" s="37">
        <f t="shared" si="108"/>
        <v>0</v>
      </c>
      <c r="I78" s="37">
        <f t="shared" si="108"/>
        <v>0</v>
      </c>
      <c r="J78" s="37">
        <f t="shared" si="108"/>
        <v>0</v>
      </c>
      <c r="K78" s="37">
        <f t="shared" si="108"/>
        <v>0</v>
      </c>
      <c r="L78" s="37">
        <f t="shared" si="108"/>
        <v>0</v>
      </c>
      <c r="M78" s="37">
        <f t="shared" si="108"/>
        <v>0</v>
      </c>
      <c r="N78" s="37">
        <f t="shared" si="108"/>
        <v>0</v>
      </c>
      <c r="O78" s="37">
        <f t="shared" si="108"/>
        <v>0</v>
      </c>
      <c r="P78" s="37">
        <f t="shared" si="108"/>
        <v>0</v>
      </c>
      <c r="Q78" s="37">
        <f t="shared" si="108"/>
        <v>0</v>
      </c>
    </row>
    <row r="79" spans="1:17" x14ac:dyDescent="0.25">
      <c r="A79" s="57">
        <v>2130102</v>
      </c>
      <c r="B79" s="58"/>
      <c r="C79" s="43" t="s">
        <v>154</v>
      </c>
      <c r="D79" s="59" t="s">
        <v>190</v>
      </c>
      <c r="E79" s="37">
        <v>0</v>
      </c>
      <c r="F79" s="37">
        <f t="shared" ref="F79:Q80" si="109">+E79/12</f>
        <v>0</v>
      </c>
      <c r="G79" s="37">
        <f t="shared" si="109"/>
        <v>0</v>
      </c>
      <c r="H79" s="37">
        <f t="shared" si="109"/>
        <v>0</v>
      </c>
      <c r="I79" s="37">
        <f t="shared" si="109"/>
        <v>0</v>
      </c>
      <c r="J79" s="37">
        <f t="shared" si="109"/>
        <v>0</v>
      </c>
      <c r="K79" s="37">
        <f t="shared" si="109"/>
        <v>0</v>
      </c>
      <c r="L79" s="37">
        <f t="shared" si="109"/>
        <v>0</v>
      </c>
      <c r="M79" s="37">
        <f t="shared" si="109"/>
        <v>0</v>
      </c>
      <c r="N79" s="37">
        <f t="shared" si="109"/>
        <v>0</v>
      </c>
      <c r="O79" s="37">
        <f t="shared" si="109"/>
        <v>0</v>
      </c>
      <c r="P79" s="37">
        <f t="shared" si="109"/>
        <v>0</v>
      </c>
      <c r="Q79" s="37">
        <f t="shared" si="109"/>
        <v>0</v>
      </c>
    </row>
    <row r="80" spans="1:17" x14ac:dyDescent="0.25">
      <c r="A80" s="57">
        <v>2130103</v>
      </c>
      <c r="B80" s="58"/>
      <c r="C80" s="43" t="s">
        <v>166</v>
      </c>
      <c r="D80" s="59" t="s">
        <v>190</v>
      </c>
      <c r="E80" s="37">
        <v>0</v>
      </c>
      <c r="F80" s="37">
        <f t="shared" si="109"/>
        <v>0</v>
      </c>
      <c r="G80" s="37">
        <f t="shared" si="109"/>
        <v>0</v>
      </c>
      <c r="H80" s="37">
        <f t="shared" si="109"/>
        <v>0</v>
      </c>
      <c r="I80" s="37">
        <f t="shared" si="109"/>
        <v>0</v>
      </c>
      <c r="J80" s="37">
        <f t="shared" si="109"/>
        <v>0</v>
      </c>
      <c r="K80" s="37">
        <f t="shared" si="109"/>
        <v>0</v>
      </c>
      <c r="L80" s="37">
        <f t="shared" si="109"/>
        <v>0</v>
      </c>
      <c r="M80" s="37">
        <f t="shared" si="109"/>
        <v>0</v>
      </c>
      <c r="N80" s="37">
        <f t="shared" si="109"/>
        <v>0</v>
      </c>
      <c r="O80" s="37">
        <f t="shared" si="109"/>
        <v>0</v>
      </c>
      <c r="P80" s="37">
        <f t="shared" si="109"/>
        <v>0</v>
      </c>
      <c r="Q80" s="37">
        <f t="shared" si="109"/>
        <v>0</v>
      </c>
    </row>
    <row r="96" spans="5:6" x14ac:dyDescent="0.25">
      <c r="E96" s="30"/>
      <c r="F96" s="30"/>
    </row>
    <row r="97" spans="5:6" x14ac:dyDescent="0.25">
      <c r="E97" s="30"/>
      <c r="F97" s="30"/>
    </row>
    <row r="98" spans="5:6" x14ac:dyDescent="0.25">
      <c r="E98" s="30"/>
      <c r="F98" s="30"/>
    </row>
    <row r="99" spans="5:6" x14ac:dyDescent="0.25">
      <c r="E99" s="30"/>
      <c r="F99" s="30"/>
    </row>
    <row r="100" spans="5:6" x14ac:dyDescent="0.25">
      <c r="E100" s="30"/>
      <c r="F100" s="30"/>
    </row>
    <row r="101" spans="5:6" x14ac:dyDescent="0.25">
      <c r="E101" s="30"/>
      <c r="F101" s="30"/>
    </row>
    <row r="102" spans="5:6" x14ac:dyDescent="0.25">
      <c r="E102" s="30"/>
      <c r="F102" s="30"/>
    </row>
    <row r="103" spans="5:6" x14ac:dyDescent="0.25">
      <c r="E103" s="30"/>
      <c r="F103" s="30"/>
    </row>
    <row r="104" spans="5:6" x14ac:dyDescent="0.25">
      <c r="E104" s="30"/>
      <c r="F104" s="30"/>
    </row>
    <row r="105" spans="5:6" x14ac:dyDescent="0.25">
      <c r="E105" s="30"/>
      <c r="F105" s="30"/>
    </row>
    <row r="106" spans="5:6" x14ac:dyDescent="0.25">
      <c r="E106" s="30"/>
      <c r="F106" s="30"/>
    </row>
    <row r="107" spans="5:6" x14ac:dyDescent="0.25">
      <c r="E107" s="30"/>
      <c r="F107" s="30"/>
    </row>
    <row r="108" spans="5:6" x14ac:dyDescent="0.25">
      <c r="E108" s="30"/>
      <c r="F108" s="30"/>
    </row>
    <row r="109" spans="5:6" x14ac:dyDescent="0.25">
      <c r="E109" s="30"/>
      <c r="F109" s="30"/>
    </row>
    <row r="110" spans="5:6" x14ac:dyDescent="0.25">
      <c r="E110" s="30"/>
      <c r="F110" s="30"/>
    </row>
    <row r="111" spans="5:6" x14ac:dyDescent="0.25">
      <c r="E111" s="30"/>
      <c r="F111" s="30"/>
    </row>
    <row r="112" spans="5:6" x14ac:dyDescent="0.25">
      <c r="E112" s="30"/>
      <c r="F112" s="30"/>
    </row>
    <row r="113" spans="5:6" x14ac:dyDescent="0.25">
      <c r="E113" s="30"/>
      <c r="F113" s="30"/>
    </row>
    <row r="114" spans="5:6" x14ac:dyDescent="0.25">
      <c r="E114" s="30"/>
      <c r="F114" s="30"/>
    </row>
    <row r="115" spans="5:6" x14ac:dyDescent="0.25">
      <c r="E115" s="30"/>
      <c r="F115" s="30"/>
    </row>
    <row r="116" spans="5:6" x14ac:dyDescent="0.25">
      <c r="E116" s="30"/>
      <c r="F116" s="30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Q101"/>
  <sheetViews>
    <sheetView tabSelected="1" topLeftCell="F1" zoomScaleNormal="100" workbookViewId="0">
      <selection activeCell="R18" sqref="R18"/>
    </sheetView>
  </sheetViews>
  <sheetFormatPr baseColWidth="10" defaultRowHeight="15" x14ac:dyDescent="0.25"/>
  <cols>
    <col min="1" max="1" width="16.85546875" style="45" customWidth="1"/>
    <col min="2" max="2" width="15.28515625" style="30" customWidth="1"/>
    <col min="3" max="4" width="70.85546875" style="37" customWidth="1"/>
    <col min="5" max="5" width="45" style="37" customWidth="1"/>
    <col min="6" max="17" width="20.5703125" style="30" bestFit="1" customWidth="1"/>
    <col min="18" max="16384" width="11.42578125" style="30"/>
  </cols>
  <sheetData>
    <row r="1" spans="1:17" x14ac:dyDescent="0.25">
      <c r="A1" s="31" t="s">
        <v>1</v>
      </c>
      <c r="B1" s="32" t="s">
        <v>189</v>
      </c>
      <c r="C1" s="33" t="s">
        <v>185</v>
      </c>
      <c r="D1" s="33" t="s">
        <v>188</v>
      </c>
      <c r="E1" s="33" t="s">
        <v>184</v>
      </c>
      <c r="F1" s="32" t="s">
        <v>172</v>
      </c>
      <c r="G1" s="32" t="s">
        <v>173</v>
      </c>
      <c r="H1" s="32" t="s">
        <v>174</v>
      </c>
      <c r="I1" s="32" t="s">
        <v>175</v>
      </c>
      <c r="J1" s="32" t="s">
        <v>176</v>
      </c>
      <c r="K1" s="32" t="s">
        <v>177</v>
      </c>
      <c r="L1" s="32" t="s">
        <v>178</v>
      </c>
      <c r="M1" s="32" t="s">
        <v>179</v>
      </c>
      <c r="N1" s="32" t="s">
        <v>180</v>
      </c>
      <c r="O1" s="32" t="s">
        <v>181</v>
      </c>
      <c r="P1" s="32" t="s">
        <v>182</v>
      </c>
      <c r="Q1" s="32" t="s">
        <v>183</v>
      </c>
    </row>
    <row r="2" spans="1:17" x14ac:dyDescent="0.25">
      <c r="A2" s="34">
        <v>1</v>
      </c>
      <c r="B2" s="35" t="s">
        <v>186</v>
      </c>
      <c r="C2" s="36" t="s">
        <v>7</v>
      </c>
      <c r="D2" s="36" t="s">
        <v>187</v>
      </c>
      <c r="E2" s="36">
        <f>+E3+E50+E94</f>
        <v>15608417767.139999</v>
      </c>
      <c r="F2" s="36">
        <f t="shared" ref="F2:Q2" si="0">+F3+F50+F94</f>
        <v>1300701480.5949998</v>
      </c>
      <c r="G2" s="36">
        <f t="shared" si="0"/>
        <v>1300701480.5949998</v>
      </c>
      <c r="H2" s="36">
        <f t="shared" si="0"/>
        <v>1300701480.5949998</v>
      </c>
      <c r="I2" s="36">
        <f t="shared" si="0"/>
        <v>1300701480.5949998</v>
      </c>
      <c r="J2" s="36">
        <f t="shared" si="0"/>
        <v>1300701480.5949998</v>
      </c>
      <c r="K2" s="36">
        <f t="shared" si="0"/>
        <v>1300701480.5949998</v>
      </c>
      <c r="L2" s="36">
        <f t="shared" si="0"/>
        <v>1300701480.5949998</v>
      </c>
      <c r="M2" s="36">
        <f t="shared" si="0"/>
        <v>1300701480.5949998</v>
      </c>
      <c r="N2" s="36">
        <f t="shared" si="0"/>
        <v>1300701480.5949998</v>
      </c>
      <c r="O2" s="36">
        <f t="shared" si="0"/>
        <v>1300701480.5949998</v>
      </c>
      <c r="P2" s="36">
        <f t="shared" si="0"/>
        <v>1300701480.5949998</v>
      </c>
      <c r="Q2" s="36">
        <f t="shared" si="0"/>
        <v>1300701480.5949998</v>
      </c>
    </row>
    <row r="3" spans="1:17" x14ac:dyDescent="0.25">
      <c r="A3" s="34">
        <v>13</v>
      </c>
      <c r="B3" s="35" t="s">
        <v>186</v>
      </c>
      <c r="C3" s="37" t="s">
        <v>8</v>
      </c>
      <c r="D3" s="36" t="s">
        <v>187</v>
      </c>
      <c r="E3" s="37">
        <f>+E4+E23</f>
        <v>2424314495.1399999</v>
      </c>
      <c r="F3" s="37">
        <f t="shared" ref="F3:Q3" si="1">+F4+F23</f>
        <v>202026207.92833334</v>
      </c>
      <c r="G3" s="37">
        <f t="shared" si="1"/>
        <v>202026207.92833334</v>
      </c>
      <c r="H3" s="37">
        <f t="shared" si="1"/>
        <v>202026207.92833334</v>
      </c>
      <c r="I3" s="37">
        <f t="shared" si="1"/>
        <v>202026207.92833334</v>
      </c>
      <c r="J3" s="37">
        <f t="shared" si="1"/>
        <v>202026207.92833334</v>
      </c>
      <c r="K3" s="37">
        <f t="shared" si="1"/>
        <v>202026207.92833334</v>
      </c>
      <c r="L3" s="37">
        <f t="shared" si="1"/>
        <v>202026207.92833334</v>
      </c>
      <c r="M3" s="37">
        <f t="shared" si="1"/>
        <v>202026207.92833334</v>
      </c>
      <c r="N3" s="37">
        <f t="shared" si="1"/>
        <v>202026207.92833334</v>
      </c>
      <c r="O3" s="37">
        <f t="shared" si="1"/>
        <v>202026207.92833334</v>
      </c>
      <c r="P3" s="37">
        <f t="shared" si="1"/>
        <v>202026207.92833334</v>
      </c>
      <c r="Q3" s="37">
        <f t="shared" si="1"/>
        <v>202026207.92833334</v>
      </c>
    </row>
    <row r="4" spans="1:17" x14ac:dyDescent="0.25">
      <c r="A4" s="34">
        <v>1320</v>
      </c>
      <c r="B4" s="35" t="s">
        <v>186</v>
      </c>
      <c r="C4" s="37" t="s">
        <v>9</v>
      </c>
      <c r="D4" s="36" t="s">
        <v>187</v>
      </c>
      <c r="E4" s="37">
        <f>+E5+E18</f>
        <v>999311495.13999999</v>
      </c>
      <c r="F4" s="37">
        <f t="shared" ref="F4:Q4" si="2">+F5+F18</f>
        <v>83275957.928333327</v>
      </c>
      <c r="G4" s="37">
        <f t="shared" si="2"/>
        <v>83275957.928333327</v>
      </c>
      <c r="H4" s="37">
        <f t="shared" si="2"/>
        <v>83275957.928333327</v>
      </c>
      <c r="I4" s="37">
        <f t="shared" si="2"/>
        <v>83275957.928333327</v>
      </c>
      <c r="J4" s="37">
        <f t="shared" si="2"/>
        <v>83275957.928333327</v>
      </c>
      <c r="K4" s="37">
        <f t="shared" si="2"/>
        <v>83275957.928333327</v>
      </c>
      <c r="L4" s="37">
        <f t="shared" si="2"/>
        <v>83275957.928333327</v>
      </c>
      <c r="M4" s="37">
        <f t="shared" si="2"/>
        <v>83275957.928333327</v>
      </c>
      <c r="N4" s="37">
        <f t="shared" si="2"/>
        <v>83275957.928333327</v>
      </c>
      <c r="O4" s="37">
        <f t="shared" si="2"/>
        <v>83275957.928333327</v>
      </c>
      <c r="P4" s="37">
        <f t="shared" si="2"/>
        <v>83275957.928333327</v>
      </c>
      <c r="Q4" s="37">
        <f t="shared" si="2"/>
        <v>83275957.928333327</v>
      </c>
    </row>
    <row r="5" spans="1:17" x14ac:dyDescent="0.25">
      <c r="A5" s="34">
        <v>132003</v>
      </c>
      <c r="B5" s="35" t="s">
        <v>186</v>
      </c>
      <c r="C5" s="37" t="s">
        <v>10</v>
      </c>
      <c r="D5" s="36" t="s">
        <v>187</v>
      </c>
      <c r="E5" s="37">
        <f>SUM(E6:E17)</f>
        <v>845062585.13999999</v>
      </c>
      <c r="F5" s="37">
        <f>SUM(F6:F17)</f>
        <v>70421882.094999999</v>
      </c>
      <c r="G5" s="37">
        <f t="shared" ref="G5:Q5" si="3">SUM(G6:G17)</f>
        <v>70421882.094999999</v>
      </c>
      <c r="H5" s="37">
        <f t="shared" si="3"/>
        <v>70421882.094999999</v>
      </c>
      <c r="I5" s="37">
        <f t="shared" si="3"/>
        <v>70421882.094999999</v>
      </c>
      <c r="J5" s="37">
        <f t="shared" si="3"/>
        <v>70421882.094999999</v>
      </c>
      <c r="K5" s="37">
        <f t="shared" si="3"/>
        <v>70421882.094999999</v>
      </c>
      <c r="L5" s="37">
        <f t="shared" si="3"/>
        <v>70421882.094999999</v>
      </c>
      <c r="M5" s="37">
        <f t="shared" si="3"/>
        <v>70421882.094999999</v>
      </c>
      <c r="N5" s="37">
        <f t="shared" si="3"/>
        <v>70421882.094999999</v>
      </c>
      <c r="O5" s="37">
        <f t="shared" si="3"/>
        <v>70421882.094999999</v>
      </c>
      <c r="P5" s="37">
        <f t="shared" si="3"/>
        <v>70421882.094999999</v>
      </c>
      <c r="Q5" s="37">
        <f t="shared" si="3"/>
        <v>70421882.094999999</v>
      </c>
    </row>
    <row r="6" spans="1:17" x14ac:dyDescent="0.25">
      <c r="A6" s="34">
        <v>13200301</v>
      </c>
      <c r="B6" s="38"/>
      <c r="C6" s="37" t="s">
        <v>11</v>
      </c>
      <c r="D6" s="36" t="s">
        <v>187</v>
      </c>
      <c r="E6" s="37">
        <v>550227376</v>
      </c>
      <c r="F6" s="37">
        <f t="shared" ref="F6:F11" si="4">+$E6/12</f>
        <v>45852281.333333336</v>
      </c>
      <c r="G6" s="37">
        <f t="shared" ref="G6:Q11" si="5">+$E6/12</f>
        <v>45852281.333333336</v>
      </c>
      <c r="H6" s="37">
        <f t="shared" si="5"/>
        <v>45852281.333333336</v>
      </c>
      <c r="I6" s="37">
        <f t="shared" si="5"/>
        <v>45852281.333333336</v>
      </c>
      <c r="J6" s="37">
        <f t="shared" si="5"/>
        <v>45852281.333333336</v>
      </c>
      <c r="K6" s="37">
        <f t="shared" si="5"/>
        <v>45852281.333333336</v>
      </c>
      <c r="L6" s="37">
        <f t="shared" si="5"/>
        <v>45852281.333333336</v>
      </c>
      <c r="M6" s="37">
        <f t="shared" si="5"/>
        <v>45852281.333333336</v>
      </c>
      <c r="N6" s="37">
        <f t="shared" si="5"/>
        <v>45852281.333333336</v>
      </c>
      <c r="O6" s="37">
        <f t="shared" si="5"/>
        <v>45852281.333333336</v>
      </c>
      <c r="P6" s="37">
        <f t="shared" si="5"/>
        <v>45852281.333333336</v>
      </c>
      <c r="Q6" s="37">
        <f t="shared" si="5"/>
        <v>45852281.333333336</v>
      </c>
    </row>
    <row r="7" spans="1:17" x14ac:dyDescent="0.25">
      <c r="A7" s="34">
        <v>13200302</v>
      </c>
      <c r="B7" s="38"/>
      <c r="C7" s="37" t="s">
        <v>12</v>
      </c>
      <c r="D7" s="36" t="s">
        <v>187</v>
      </c>
      <c r="E7" s="37">
        <v>44378244</v>
      </c>
      <c r="F7" s="37">
        <f t="shared" si="4"/>
        <v>3698187</v>
      </c>
      <c r="G7" s="37">
        <f t="shared" si="5"/>
        <v>3698187</v>
      </c>
      <c r="H7" s="37">
        <f t="shared" si="5"/>
        <v>3698187</v>
      </c>
      <c r="I7" s="37">
        <f t="shared" si="5"/>
        <v>3698187</v>
      </c>
      <c r="J7" s="37">
        <f t="shared" si="5"/>
        <v>3698187</v>
      </c>
      <c r="K7" s="37">
        <f t="shared" si="5"/>
        <v>3698187</v>
      </c>
      <c r="L7" s="37">
        <f t="shared" si="5"/>
        <v>3698187</v>
      </c>
      <c r="M7" s="37">
        <f t="shared" si="5"/>
        <v>3698187</v>
      </c>
      <c r="N7" s="37">
        <f t="shared" si="5"/>
        <v>3698187</v>
      </c>
      <c r="O7" s="37">
        <f t="shared" si="5"/>
        <v>3698187</v>
      </c>
      <c r="P7" s="37">
        <f t="shared" si="5"/>
        <v>3698187</v>
      </c>
      <c r="Q7" s="37">
        <f t="shared" si="5"/>
        <v>3698187</v>
      </c>
    </row>
    <row r="8" spans="1:17" x14ac:dyDescent="0.25">
      <c r="A8" s="39">
        <v>13200303</v>
      </c>
      <c r="B8" s="40"/>
      <c r="C8" s="37" t="s">
        <v>13</v>
      </c>
      <c r="D8" s="36" t="s">
        <v>187</v>
      </c>
      <c r="E8" s="37">
        <v>22189655</v>
      </c>
      <c r="F8" s="37">
        <f t="shared" si="4"/>
        <v>1849137.9166666667</v>
      </c>
      <c r="G8" s="37">
        <f t="shared" si="5"/>
        <v>1849137.9166666667</v>
      </c>
      <c r="H8" s="37">
        <f t="shared" si="5"/>
        <v>1849137.9166666667</v>
      </c>
      <c r="I8" s="37">
        <f t="shared" si="5"/>
        <v>1849137.9166666667</v>
      </c>
      <c r="J8" s="37">
        <f t="shared" si="5"/>
        <v>1849137.9166666667</v>
      </c>
      <c r="K8" s="37">
        <f t="shared" si="5"/>
        <v>1849137.9166666667</v>
      </c>
      <c r="L8" s="37">
        <f t="shared" si="5"/>
        <v>1849137.9166666667</v>
      </c>
      <c r="M8" s="37">
        <f t="shared" si="5"/>
        <v>1849137.9166666667</v>
      </c>
      <c r="N8" s="37">
        <f t="shared" si="5"/>
        <v>1849137.9166666667</v>
      </c>
      <c r="O8" s="37">
        <f t="shared" si="5"/>
        <v>1849137.9166666667</v>
      </c>
      <c r="P8" s="37">
        <f t="shared" si="5"/>
        <v>1849137.9166666667</v>
      </c>
      <c r="Q8" s="37">
        <f t="shared" si="5"/>
        <v>1849137.9166666667</v>
      </c>
    </row>
    <row r="9" spans="1:17" x14ac:dyDescent="0.25">
      <c r="A9" s="39">
        <v>13200304</v>
      </c>
      <c r="B9" s="40"/>
      <c r="C9" s="37" t="s">
        <v>14</v>
      </c>
      <c r="D9" s="36" t="s">
        <v>187</v>
      </c>
      <c r="E9" s="37">
        <v>8811180</v>
      </c>
      <c r="F9" s="37">
        <f t="shared" si="4"/>
        <v>734265</v>
      </c>
      <c r="G9" s="37">
        <f t="shared" si="5"/>
        <v>734265</v>
      </c>
      <c r="H9" s="37">
        <f t="shared" si="5"/>
        <v>734265</v>
      </c>
      <c r="I9" s="37">
        <f t="shared" si="5"/>
        <v>734265</v>
      </c>
      <c r="J9" s="37">
        <f t="shared" si="5"/>
        <v>734265</v>
      </c>
      <c r="K9" s="37">
        <f t="shared" si="5"/>
        <v>734265</v>
      </c>
      <c r="L9" s="37">
        <f t="shared" si="5"/>
        <v>734265</v>
      </c>
      <c r="M9" s="37">
        <f t="shared" si="5"/>
        <v>734265</v>
      </c>
      <c r="N9" s="37">
        <f t="shared" si="5"/>
        <v>734265</v>
      </c>
      <c r="O9" s="37">
        <f t="shared" si="5"/>
        <v>734265</v>
      </c>
      <c r="P9" s="37">
        <f t="shared" si="5"/>
        <v>734265</v>
      </c>
      <c r="Q9" s="37">
        <f t="shared" si="5"/>
        <v>734265</v>
      </c>
    </row>
    <row r="10" spans="1:17" x14ac:dyDescent="0.25">
      <c r="A10" s="39">
        <v>13200305</v>
      </c>
      <c r="B10" s="40"/>
      <c r="C10" s="37" t="s">
        <v>15</v>
      </c>
      <c r="D10" s="36" t="s">
        <v>187</v>
      </c>
      <c r="E10" s="37">
        <v>45096238</v>
      </c>
      <c r="F10" s="37">
        <f t="shared" si="4"/>
        <v>3758019.8333333335</v>
      </c>
      <c r="G10" s="37">
        <f t="shared" si="5"/>
        <v>3758019.8333333335</v>
      </c>
      <c r="H10" s="37">
        <f t="shared" si="5"/>
        <v>3758019.8333333335</v>
      </c>
      <c r="I10" s="37">
        <f t="shared" si="5"/>
        <v>3758019.8333333335</v>
      </c>
      <c r="J10" s="37">
        <f t="shared" si="5"/>
        <v>3758019.8333333335</v>
      </c>
      <c r="K10" s="37">
        <f t="shared" si="5"/>
        <v>3758019.8333333335</v>
      </c>
      <c r="L10" s="37">
        <f t="shared" si="5"/>
        <v>3758019.8333333335</v>
      </c>
      <c r="M10" s="37">
        <f t="shared" si="5"/>
        <v>3758019.8333333335</v>
      </c>
      <c r="N10" s="37">
        <f t="shared" si="5"/>
        <v>3758019.8333333335</v>
      </c>
      <c r="O10" s="37">
        <f t="shared" si="5"/>
        <v>3758019.8333333335</v>
      </c>
      <c r="P10" s="37">
        <f t="shared" si="5"/>
        <v>3758019.8333333335</v>
      </c>
      <c r="Q10" s="37">
        <f t="shared" si="5"/>
        <v>3758019.8333333335</v>
      </c>
    </row>
    <row r="11" spans="1:17" x14ac:dyDescent="0.25">
      <c r="A11" s="39">
        <v>13200306</v>
      </c>
      <c r="B11" s="40"/>
      <c r="C11" s="37" t="s">
        <v>16</v>
      </c>
      <c r="D11" s="36" t="s">
        <v>187</v>
      </c>
      <c r="E11" s="37">
        <v>5411549</v>
      </c>
      <c r="F11" s="37">
        <f t="shared" si="4"/>
        <v>450962.41666666669</v>
      </c>
      <c r="G11" s="37">
        <f t="shared" si="5"/>
        <v>450962.41666666669</v>
      </c>
      <c r="H11" s="37">
        <f t="shared" si="5"/>
        <v>450962.41666666669</v>
      </c>
      <c r="I11" s="37">
        <f t="shared" si="5"/>
        <v>450962.41666666669</v>
      </c>
      <c r="J11" s="37">
        <f t="shared" si="5"/>
        <v>450962.41666666669</v>
      </c>
      <c r="K11" s="37">
        <f t="shared" si="5"/>
        <v>450962.41666666669</v>
      </c>
      <c r="L11" s="37">
        <f t="shared" si="5"/>
        <v>450962.41666666669</v>
      </c>
      <c r="M11" s="37">
        <f t="shared" si="5"/>
        <v>450962.41666666669</v>
      </c>
      <c r="N11" s="37">
        <f t="shared" si="5"/>
        <v>450962.41666666669</v>
      </c>
      <c r="O11" s="37">
        <f t="shared" si="5"/>
        <v>450962.41666666669</v>
      </c>
      <c r="P11" s="37">
        <f t="shared" si="5"/>
        <v>450962.41666666669</v>
      </c>
      <c r="Q11" s="37">
        <f t="shared" si="5"/>
        <v>450962.41666666669</v>
      </c>
    </row>
    <row r="12" spans="1:17" x14ac:dyDescent="0.25">
      <c r="A12" s="39">
        <v>13200308</v>
      </c>
      <c r="B12" s="40"/>
      <c r="C12" s="37" t="s">
        <v>17</v>
      </c>
      <c r="D12" s="36" t="s">
        <v>187</v>
      </c>
      <c r="E12" s="37">
        <v>0</v>
      </c>
      <c r="F12" s="37">
        <f>+E12/12</f>
        <v>0</v>
      </c>
      <c r="G12" s="37">
        <f t="shared" ref="G12:Q12" si="6">+F12/12</f>
        <v>0</v>
      </c>
      <c r="H12" s="37">
        <f t="shared" si="6"/>
        <v>0</v>
      </c>
      <c r="I12" s="37">
        <f t="shared" si="6"/>
        <v>0</v>
      </c>
      <c r="J12" s="37">
        <f t="shared" si="6"/>
        <v>0</v>
      </c>
      <c r="K12" s="37">
        <f t="shared" si="6"/>
        <v>0</v>
      </c>
      <c r="L12" s="37">
        <f t="shared" si="6"/>
        <v>0</v>
      </c>
      <c r="M12" s="37">
        <f t="shared" si="6"/>
        <v>0</v>
      </c>
      <c r="N12" s="37">
        <f t="shared" si="6"/>
        <v>0</v>
      </c>
      <c r="O12" s="37">
        <f t="shared" si="6"/>
        <v>0</v>
      </c>
      <c r="P12" s="37">
        <f t="shared" si="6"/>
        <v>0</v>
      </c>
      <c r="Q12" s="37">
        <f t="shared" si="6"/>
        <v>0</v>
      </c>
    </row>
    <row r="13" spans="1:17" x14ac:dyDescent="0.25">
      <c r="A13" s="39">
        <v>13200309</v>
      </c>
      <c r="B13" s="40"/>
      <c r="C13" s="37" t="s">
        <v>18</v>
      </c>
      <c r="D13" s="36" t="s">
        <v>187</v>
      </c>
      <c r="E13" s="37">
        <v>0</v>
      </c>
      <c r="F13" s="37">
        <f>+E13/12</f>
        <v>0</v>
      </c>
      <c r="G13" s="37">
        <f t="shared" ref="G13:Q13" si="7">+F13/12</f>
        <v>0</v>
      </c>
      <c r="H13" s="37">
        <f t="shared" si="7"/>
        <v>0</v>
      </c>
      <c r="I13" s="37">
        <f t="shared" si="7"/>
        <v>0</v>
      </c>
      <c r="J13" s="37">
        <f t="shared" si="7"/>
        <v>0</v>
      </c>
      <c r="K13" s="37">
        <f t="shared" si="7"/>
        <v>0</v>
      </c>
      <c r="L13" s="37">
        <f t="shared" si="7"/>
        <v>0</v>
      </c>
      <c r="M13" s="37">
        <f t="shared" si="7"/>
        <v>0</v>
      </c>
      <c r="N13" s="37">
        <f t="shared" si="7"/>
        <v>0</v>
      </c>
      <c r="O13" s="37">
        <f t="shared" si="7"/>
        <v>0</v>
      </c>
      <c r="P13" s="37">
        <f t="shared" si="7"/>
        <v>0</v>
      </c>
      <c r="Q13" s="37">
        <f t="shared" si="7"/>
        <v>0</v>
      </c>
    </row>
    <row r="14" spans="1:17" x14ac:dyDescent="0.25">
      <c r="A14" s="39">
        <v>13200310</v>
      </c>
      <c r="B14" s="40"/>
      <c r="C14" s="37" t="s">
        <v>19</v>
      </c>
      <c r="D14" s="36" t="s">
        <v>187</v>
      </c>
      <c r="E14" s="37">
        <v>23400000</v>
      </c>
      <c r="F14" s="37">
        <f>+$E14/12</f>
        <v>1950000</v>
      </c>
      <c r="G14" s="37">
        <f t="shared" ref="G14:Q17" si="8">+$E14/12</f>
        <v>1950000</v>
      </c>
      <c r="H14" s="37">
        <f t="shared" si="8"/>
        <v>1950000</v>
      </c>
      <c r="I14" s="37">
        <f t="shared" si="8"/>
        <v>1950000</v>
      </c>
      <c r="J14" s="37">
        <f t="shared" si="8"/>
        <v>1950000</v>
      </c>
      <c r="K14" s="37">
        <f t="shared" si="8"/>
        <v>1950000</v>
      </c>
      <c r="L14" s="37">
        <f t="shared" si="8"/>
        <v>1950000</v>
      </c>
      <c r="M14" s="37">
        <f t="shared" si="8"/>
        <v>1950000</v>
      </c>
      <c r="N14" s="37">
        <f t="shared" si="8"/>
        <v>1950000</v>
      </c>
      <c r="O14" s="37">
        <f t="shared" si="8"/>
        <v>1950000</v>
      </c>
      <c r="P14" s="37">
        <f t="shared" si="8"/>
        <v>1950000</v>
      </c>
      <c r="Q14" s="37">
        <f t="shared" si="8"/>
        <v>1950000</v>
      </c>
    </row>
    <row r="15" spans="1:17" x14ac:dyDescent="0.25">
      <c r="A15" s="34">
        <v>13200312</v>
      </c>
      <c r="B15" s="38"/>
      <c r="C15" s="37" t="s">
        <v>20</v>
      </c>
      <c r="D15" s="36" t="s">
        <v>187</v>
      </c>
      <c r="E15" s="37">
        <v>61666666</v>
      </c>
      <c r="F15" s="37">
        <f>+$E15/12</f>
        <v>5138888.833333333</v>
      </c>
      <c r="G15" s="37">
        <f t="shared" si="8"/>
        <v>5138888.833333333</v>
      </c>
      <c r="H15" s="37">
        <f t="shared" si="8"/>
        <v>5138888.833333333</v>
      </c>
      <c r="I15" s="37">
        <f t="shared" si="8"/>
        <v>5138888.833333333</v>
      </c>
      <c r="J15" s="37">
        <f t="shared" si="8"/>
        <v>5138888.833333333</v>
      </c>
      <c r="K15" s="37">
        <f t="shared" si="8"/>
        <v>5138888.833333333</v>
      </c>
      <c r="L15" s="37">
        <f t="shared" si="8"/>
        <v>5138888.833333333</v>
      </c>
      <c r="M15" s="37">
        <f t="shared" si="8"/>
        <v>5138888.833333333</v>
      </c>
      <c r="N15" s="37">
        <f t="shared" si="8"/>
        <v>5138888.833333333</v>
      </c>
      <c r="O15" s="37">
        <f t="shared" si="8"/>
        <v>5138888.833333333</v>
      </c>
      <c r="P15" s="37">
        <f t="shared" si="8"/>
        <v>5138888.833333333</v>
      </c>
      <c r="Q15" s="37">
        <f t="shared" si="8"/>
        <v>5138888.833333333</v>
      </c>
    </row>
    <row r="16" spans="1:17" x14ac:dyDescent="0.25">
      <c r="A16" s="39">
        <v>13200313</v>
      </c>
      <c r="B16" s="40"/>
      <c r="C16" s="37" t="s">
        <v>21</v>
      </c>
      <c r="D16" s="36" t="s">
        <v>187</v>
      </c>
      <c r="E16" s="37">
        <v>61666667</v>
      </c>
      <c r="F16" s="37">
        <f>+$E16/12</f>
        <v>5138888.916666667</v>
      </c>
      <c r="G16" s="37">
        <f t="shared" si="8"/>
        <v>5138888.916666667</v>
      </c>
      <c r="H16" s="37">
        <f t="shared" si="8"/>
        <v>5138888.916666667</v>
      </c>
      <c r="I16" s="37">
        <f t="shared" si="8"/>
        <v>5138888.916666667</v>
      </c>
      <c r="J16" s="37">
        <f t="shared" si="8"/>
        <v>5138888.916666667</v>
      </c>
      <c r="K16" s="37">
        <f t="shared" si="8"/>
        <v>5138888.916666667</v>
      </c>
      <c r="L16" s="37">
        <f t="shared" si="8"/>
        <v>5138888.916666667</v>
      </c>
      <c r="M16" s="37">
        <f t="shared" si="8"/>
        <v>5138888.916666667</v>
      </c>
      <c r="N16" s="37">
        <f t="shared" si="8"/>
        <v>5138888.916666667</v>
      </c>
      <c r="O16" s="37">
        <f t="shared" si="8"/>
        <v>5138888.916666667</v>
      </c>
      <c r="P16" s="37">
        <f t="shared" si="8"/>
        <v>5138888.916666667</v>
      </c>
      <c r="Q16" s="37">
        <f t="shared" si="8"/>
        <v>5138888.916666667</v>
      </c>
    </row>
    <row r="17" spans="1:17" x14ac:dyDescent="0.25">
      <c r="A17" s="39">
        <v>13200314</v>
      </c>
      <c r="B17" s="40"/>
      <c r="C17" s="37" t="s">
        <v>22</v>
      </c>
      <c r="D17" s="36" t="s">
        <v>187</v>
      </c>
      <c r="E17" s="37">
        <v>22215010.140000001</v>
      </c>
      <c r="F17" s="37">
        <f>+$E17/12</f>
        <v>1851250.845</v>
      </c>
      <c r="G17" s="37">
        <f t="shared" si="8"/>
        <v>1851250.845</v>
      </c>
      <c r="H17" s="37">
        <f t="shared" si="8"/>
        <v>1851250.845</v>
      </c>
      <c r="I17" s="37">
        <f t="shared" si="8"/>
        <v>1851250.845</v>
      </c>
      <c r="J17" s="37">
        <f t="shared" si="8"/>
        <v>1851250.845</v>
      </c>
      <c r="K17" s="37">
        <f t="shared" si="8"/>
        <v>1851250.845</v>
      </c>
      <c r="L17" s="37">
        <f t="shared" si="8"/>
        <v>1851250.845</v>
      </c>
      <c r="M17" s="37">
        <f t="shared" si="8"/>
        <v>1851250.845</v>
      </c>
      <c r="N17" s="37">
        <f t="shared" si="8"/>
        <v>1851250.845</v>
      </c>
      <c r="O17" s="37">
        <f t="shared" si="8"/>
        <v>1851250.845</v>
      </c>
      <c r="P17" s="37">
        <f t="shared" si="8"/>
        <v>1851250.845</v>
      </c>
      <c r="Q17" s="37">
        <f t="shared" si="8"/>
        <v>1851250.845</v>
      </c>
    </row>
    <row r="18" spans="1:17" x14ac:dyDescent="0.25">
      <c r="A18" s="39">
        <v>132014</v>
      </c>
      <c r="B18" s="35" t="s">
        <v>186</v>
      </c>
      <c r="C18" s="37" t="s">
        <v>23</v>
      </c>
      <c r="D18" s="36" t="s">
        <v>187</v>
      </c>
      <c r="E18" s="37">
        <f>SUM(E19:E22)</f>
        <v>154248910</v>
      </c>
      <c r="F18" s="37">
        <f t="shared" ref="F18:Q18" si="9">SUM(F19:F22)</f>
        <v>12854075.833333334</v>
      </c>
      <c r="G18" s="37">
        <f t="shared" si="9"/>
        <v>12854075.833333334</v>
      </c>
      <c r="H18" s="37">
        <f t="shared" si="9"/>
        <v>12854075.833333334</v>
      </c>
      <c r="I18" s="37">
        <f t="shared" si="9"/>
        <v>12854075.833333334</v>
      </c>
      <c r="J18" s="37">
        <f t="shared" si="9"/>
        <v>12854075.833333334</v>
      </c>
      <c r="K18" s="37">
        <f t="shared" si="9"/>
        <v>12854075.833333334</v>
      </c>
      <c r="L18" s="37">
        <f t="shared" si="9"/>
        <v>12854075.833333334</v>
      </c>
      <c r="M18" s="37">
        <f t="shared" si="9"/>
        <v>12854075.833333334</v>
      </c>
      <c r="N18" s="37">
        <f t="shared" si="9"/>
        <v>12854075.833333334</v>
      </c>
      <c r="O18" s="37">
        <f t="shared" si="9"/>
        <v>12854075.833333334</v>
      </c>
      <c r="P18" s="37">
        <f t="shared" si="9"/>
        <v>12854075.833333334</v>
      </c>
      <c r="Q18" s="37">
        <f t="shared" si="9"/>
        <v>12854075.833333334</v>
      </c>
    </row>
    <row r="19" spans="1:17" x14ac:dyDescent="0.25">
      <c r="A19" s="39">
        <v>13201401</v>
      </c>
      <c r="B19" s="40"/>
      <c r="C19" s="37" t="s">
        <v>24</v>
      </c>
      <c r="D19" s="36" t="s">
        <v>187</v>
      </c>
      <c r="E19" s="37">
        <v>21302409</v>
      </c>
      <c r="F19" s="37">
        <f>+$E19/12</f>
        <v>1775200.75</v>
      </c>
      <c r="G19" s="37">
        <f t="shared" ref="G19:Q22" si="10">+$E19/12</f>
        <v>1775200.75</v>
      </c>
      <c r="H19" s="37">
        <f t="shared" si="10"/>
        <v>1775200.75</v>
      </c>
      <c r="I19" s="37">
        <f t="shared" si="10"/>
        <v>1775200.75</v>
      </c>
      <c r="J19" s="37">
        <f t="shared" si="10"/>
        <v>1775200.75</v>
      </c>
      <c r="K19" s="37">
        <f t="shared" si="10"/>
        <v>1775200.75</v>
      </c>
      <c r="L19" s="37">
        <f t="shared" si="10"/>
        <v>1775200.75</v>
      </c>
      <c r="M19" s="37">
        <f t="shared" si="10"/>
        <v>1775200.75</v>
      </c>
      <c r="N19" s="37">
        <f t="shared" si="10"/>
        <v>1775200.75</v>
      </c>
      <c r="O19" s="37">
        <f t="shared" si="10"/>
        <v>1775200.75</v>
      </c>
      <c r="P19" s="37">
        <f t="shared" si="10"/>
        <v>1775200.75</v>
      </c>
      <c r="Q19" s="37">
        <f t="shared" si="10"/>
        <v>1775200.75</v>
      </c>
    </row>
    <row r="20" spans="1:17" x14ac:dyDescent="0.25">
      <c r="A20" s="39">
        <v>13201402</v>
      </c>
      <c r="B20" s="40"/>
      <c r="C20" s="37" t="s">
        <v>25</v>
      </c>
      <c r="D20" s="36" t="s">
        <v>187</v>
      </c>
      <c r="E20" s="37">
        <v>46769327</v>
      </c>
      <c r="F20" s="37">
        <f>+$E20/12</f>
        <v>3897443.9166666665</v>
      </c>
      <c r="G20" s="37">
        <f t="shared" si="10"/>
        <v>3897443.9166666665</v>
      </c>
      <c r="H20" s="37">
        <f t="shared" si="10"/>
        <v>3897443.9166666665</v>
      </c>
      <c r="I20" s="37">
        <f t="shared" si="10"/>
        <v>3897443.9166666665</v>
      </c>
      <c r="J20" s="37">
        <f t="shared" si="10"/>
        <v>3897443.9166666665</v>
      </c>
      <c r="K20" s="37">
        <f t="shared" si="10"/>
        <v>3897443.9166666665</v>
      </c>
      <c r="L20" s="37">
        <f t="shared" si="10"/>
        <v>3897443.9166666665</v>
      </c>
      <c r="M20" s="37">
        <f t="shared" si="10"/>
        <v>3897443.9166666665</v>
      </c>
      <c r="N20" s="37">
        <f t="shared" si="10"/>
        <v>3897443.9166666665</v>
      </c>
      <c r="O20" s="37">
        <f t="shared" si="10"/>
        <v>3897443.9166666665</v>
      </c>
      <c r="P20" s="37">
        <f t="shared" si="10"/>
        <v>3897443.9166666665</v>
      </c>
      <c r="Q20" s="37">
        <f t="shared" si="10"/>
        <v>3897443.9166666665</v>
      </c>
    </row>
    <row r="21" spans="1:17" x14ac:dyDescent="0.25">
      <c r="A21" s="39">
        <v>13201403</v>
      </c>
      <c r="B21" s="40"/>
      <c r="C21" s="37" t="s">
        <v>26</v>
      </c>
      <c r="D21" s="36" t="s">
        <v>187</v>
      </c>
      <c r="E21" s="37">
        <v>63907228</v>
      </c>
      <c r="F21" s="37">
        <f>+$E21/12</f>
        <v>5325602.333333333</v>
      </c>
      <c r="G21" s="37">
        <f t="shared" si="10"/>
        <v>5325602.333333333</v>
      </c>
      <c r="H21" s="37">
        <f t="shared" si="10"/>
        <v>5325602.333333333</v>
      </c>
      <c r="I21" s="37">
        <f t="shared" si="10"/>
        <v>5325602.333333333</v>
      </c>
      <c r="J21" s="37">
        <f t="shared" si="10"/>
        <v>5325602.333333333</v>
      </c>
      <c r="K21" s="37">
        <f t="shared" si="10"/>
        <v>5325602.333333333</v>
      </c>
      <c r="L21" s="37">
        <f t="shared" si="10"/>
        <v>5325602.333333333</v>
      </c>
      <c r="M21" s="37">
        <f t="shared" si="10"/>
        <v>5325602.333333333</v>
      </c>
      <c r="N21" s="37">
        <f t="shared" si="10"/>
        <v>5325602.333333333</v>
      </c>
      <c r="O21" s="37">
        <f t="shared" si="10"/>
        <v>5325602.333333333</v>
      </c>
      <c r="P21" s="37">
        <f t="shared" si="10"/>
        <v>5325602.333333333</v>
      </c>
      <c r="Q21" s="37">
        <f t="shared" si="10"/>
        <v>5325602.333333333</v>
      </c>
    </row>
    <row r="22" spans="1:17" x14ac:dyDescent="0.25">
      <c r="A22" s="39">
        <v>13201404</v>
      </c>
      <c r="B22" s="40"/>
      <c r="C22" s="37" t="s">
        <v>27</v>
      </c>
      <c r="D22" s="36" t="s">
        <v>187</v>
      </c>
      <c r="E22" s="37">
        <v>22269946</v>
      </c>
      <c r="F22" s="37">
        <f>+$E22/12</f>
        <v>1855828.8333333333</v>
      </c>
      <c r="G22" s="37">
        <f t="shared" si="10"/>
        <v>1855828.8333333333</v>
      </c>
      <c r="H22" s="37">
        <f t="shared" si="10"/>
        <v>1855828.8333333333</v>
      </c>
      <c r="I22" s="37">
        <f t="shared" si="10"/>
        <v>1855828.8333333333</v>
      </c>
      <c r="J22" s="37">
        <f t="shared" si="10"/>
        <v>1855828.8333333333</v>
      </c>
      <c r="K22" s="37">
        <f t="shared" si="10"/>
        <v>1855828.8333333333</v>
      </c>
      <c r="L22" s="37">
        <f t="shared" si="10"/>
        <v>1855828.8333333333</v>
      </c>
      <c r="M22" s="37">
        <f t="shared" si="10"/>
        <v>1855828.8333333333</v>
      </c>
      <c r="N22" s="37">
        <f t="shared" si="10"/>
        <v>1855828.8333333333</v>
      </c>
      <c r="O22" s="37">
        <f t="shared" si="10"/>
        <v>1855828.8333333333</v>
      </c>
      <c r="P22" s="37">
        <f t="shared" si="10"/>
        <v>1855828.8333333333</v>
      </c>
      <c r="Q22" s="37">
        <f t="shared" si="10"/>
        <v>1855828.8333333333</v>
      </c>
    </row>
    <row r="23" spans="1:17" x14ac:dyDescent="0.25">
      <c r="A23" s="34">
        <v>1321</v>
      </c>
      <c r="B23" s="35" t="s">
        <v>186</v>
      </c>
      <c r="C23" s="37" t="s">
        <v>28</v>
      </c>
      <c r="D23" s="36" t="s">
        <v>187</v>
      </c>
      <c r="E23" s="37">
        <f>+E24+E28+E35</f>
        <v>1425003000</v>
      </c>
      <c r="F23" s="37">
        <f t="shared" ref="F23:Q23" si="11">+F24+F28+F35</f>
        <v>118750250</v>
      </c>
      <c r="G23" s="37">
        <f t="shared" si="11"/>
        <v>118750250</v>
      </c>
      <c r="H23" s="37">
        <f t="shared" si="11"/>
        <v>118750250</v>
      </c>
      <c r="I23" s="37">
        <f t="shared" si="11"/>
        <v>118750250</v>
      </c>
      <c r="J23" s="37">
        <f t="shared" si="11"/>
        <v>118750250</v>
      </c>
      <c r="K23" s="37">
        <f t="shared" si="11"/>
        <v>118750250</v>
      </c>
      <c r="L23" s="37">
        <f t="shared" si="11"/>
        <v>118750250</v>
      </c>
      <c r="M23" s="37">
        <f t="shared" si="11"/>
        <v>118750250</v>
      </c>
      <c r="N23" s="37">
        <f t="shared" si="11"/>
        <v>118750250</v>
      </c>
      <c r="O23" s="37">
        <f t="shared" si="11"/>
        <v>118750250</v>
      </c>
      <c r="P23" s="37">
        <f t="shared" si="11"/>
        <v>118750250</v>
      </c>
      <c r="Q23" s="37">
        <f t="shared" si="11"/>
        <v>118750250</v>
      </c>
    </row>
    <row r="24" spans="1:17" x14ac:dyDescent="0.25">
      <c r="A24" s="39">
        <v>132101</v>
      </c>
      <c r="B24" s="35" t="s">
        <v>186</v>
      </c>
      <c r="C24" s="37" t="s">
        <v>29</v>
      </c>
      <c r="D24" s="36" t="s">
        <v>187</v>
      </c>
      <c r="E24" s="37">
        <f>SUM(E25:E27)</f>
        <v>488001000</v>
      </c>
      <c r="F24" s="37">
        <f>SUM(F25:F27)</f>
        <v>40666750</v>
      </c>
      <c r="G24" s="37">
        <f t="shared" ref="G24:Q24" si="12">SUM(G25:G27)</f>
        <v>40666750</v>
      </c>
      <c r="H24" s="37">
        <f t="shared" si="12"/>
        <v>40666750</v>
      </c>
      <c r="I24" s="37">
        <f t="shared" si="12"/>
        <v>40666750</v>
      </c>
      <c r="J24" s="37">
        <f t="shared" si="12"/>
        <v>40666750</v>
      </c>
      <c r="K24" s="37">
        <f t="shared" si="12"/>
        <v>40666750</v>
      </c>
      <c r="L24" s="37">
        <f t="shared" si="12"/>
        <v>40666750</v>
      </c>
      <c r="M24" s="37">
        <f t="shared" si="12"/>
        <v>40666750</v>
      </c>
      <c r="N24" s="37">
        <f t="shared" si="12"/>
        <v>40666750</v>
      </c>
      <c r="O24" s="37">
        <f t="shared" si="12"/>
        <v>40666750</v>
      </c>
      <c r="P24" s="37">
        <f t="shared" si="12"/>
        <v>40666750</v>
      </c>
      <c r="Q24" s="37">
        <f t="shared" si="12"/>
        <v>40666750</v>
      </c>
    </row>
    <row r="25" spans="1:17" x14ac:dyDescent="0.25">
      <c r="A25" s="39">
        <v>13210101</v>
      </c>
      <c r="B25" s="40"/>
      <c r="C25" s="37" t="s">
        <v>30</v>
      </c>
      <c r="D25" s="36" t="s">
        <v>187</v>
      </c>
      <c r="E25" s="37">
        <v>470000000</v>
      </c>
      <c r="F25" s="37">
        <f>+$E25/12</f>
        <v>39166666.666666664</v>
      </c>
      <c r="G25" s="37">
        <f t="shared" ref="G25:Q26" si="13">+$E25/12</f>
        <v>39166666.666666664</v>
      </c>
      <c r="H25" s="37">
        <f t="shared" si="13"/>
        <v>39166666.666666664</v>
      </c>
      <c r="I25" s="37">
        <f t="shared" si="13"/>
        <v>39166666.666666664</v>
      </c>
      <c r="J25" s="37">
        <f t="shared" si="13"/>
        <v>39166666.666666664</v>
      </c>
      <c r="K25" s="37">
        <f t="shared" si="13"/>
        <v>39166666.666666664</v>
      </c>
      <c r="L25" s="37">
        <f t="shared" si="13"/>
        <v>39166666.666666664</v>
      </c>
      <c r="M25" s="37">
        <f t="shared" si="13"/>
        <v>39166666.666666664</v>
      </c>
      <c r="N25" s="37">
        <f t="shared" si="13"/>
        <v>39166666.666666664</v>
      </c>
      <c r="O25" s="37">
        <f t="shared" si="13"/>
        <v>39166666.666666664</v>
      </c>
      <c r="P25" s="37">
        <f t="shared" si="13"/>
        <v>39166666.666666664</v>
      </c>
      <c r="Q25" s="37">
        <f t="shared" si="13"/>
        <v>39166666.666666664</v>
      </c>
    </row>
    <row r="26" spans="1:17" x14ac:dyDescent="0.25">
      <c r="A26" s="39">
        <v>13210102</v>
      </c>
      <c r="B26" s="40"/>
      <c r="C26" s="37" t="s">
        <v>31</v>
      </c>
      <c r="D26" s="36" t="s">
        <v>187</v>
      </c>
      <c r="E26" s="37">
        <v>18000000</v>
      </c>
      <c r="F26" s="37">
        <f>+$E26/12</f>
        <v>1500000</v>
      </c>
      <c r="G26" s="37">
        <f t="shared" si="13"/>
        <v>1500000</v>
      </c>
      <c r="H26" s="37">
        <f t="shared" si="13"/>
        <v>1500000</v>
      </c>
      <c r="I26" s="37">
        <f t="shared" si="13"/>
        <v>1500000</v>
      </c>
      <c r="J26" s="37">
        <f t="shared" si="13"/>
        <v>1500000</v>
      </c>
      <c r="K26" s="37">
        <f t="shared" si="13"/>
        <v>1500000</v>
      </c>
      <c r="L26" s="37">
        <f t="shared" si="13"/>
        <v>1500000</v>
      </c>
      <c r="M26" s="37">
        <f t="shared" si="13"/>
        <v>1500000</v>
      </c>
      <c r="N26" s="37">
        <f t="shared" si="13"/>
        <v>1500000</v>
      </c>
      <c r="O26" s="37">
        <f t="shared" si="13"/>
        <v>1500000</v>
      </c>
      <c r="P26" s="37">
        <f t="shared" si="13"/>
        <v>1500000</v>
      </c>
      <c r="Q26" s="37">
        <f t="shared" si="13"/>
        <v>1500000</v>
      </c>
    </row>
    <row r="27" spans="1:17" x14ac:dyDescent="0.25">
      <c r="A27" s="39">
        <v>13210103</v>
      </c>
      <c r="B27" s="40"/>
      <c r="C27" s="37" t="s">
        <v>32</v>
      </c>
      <c r="D27" s="36" t="s">
        <v>187</v>
      </c>
      <c r="E27" s="37">
        <v>1000</v>
      </c>
      <c r="F27" s="37">
        <f>+$E27/12</f>
        <v>83.333333333333329</v>
      </c>
      <c r="G27" s="37">
        <f t="shared" ref="G27:Q27" si="14">+$E27/12</f>
        <v>83.333333333333329</v>
      </c>
      <c r="H27" s="37">
        <f t="shared" si="14"/>
        <v>83.333333333333329</v>
      </c>
      <c r="I27" s="37">
        <f t="shared" si="14"/>
        <v>83.333333333333329</v>
      </c>
      <c r="J27" s="37">
        <f t="shared" si="14"/>
        <v>83.333333333333329</v>
      </c>
      <c r="K27" s="37">
        <f t="shared" si="14"/>
        <v>83.333333333333329</v>
      </c>
      <c r="L27" s="37">
        <f t="shared" si="14"/>
        <v>83.333333333333329</v>
      </c>
      <c r="M27" s="37">
        <f t="shared" si="14"/>
        <v>83.333333333333329</v>
      </c>
      <c r="N27" s="37">
        <f t="shared" si="14"/>
        <v>83.333333333333329</v>
      </c>
      <c r="O27" s="37">
        <f t="shared" si="14"/>
        <v>83.333333333333329</v>
      </c>
      <c r="P27" s="37">
        <f t="shared" si="14"/>
        <v>83.333333333333329</v>
      </c>
      <c r="Q27" s="37">
        <f t="shared" si="14"/>
        <v>83.333333333333329</v>
      </c>
    </row>
    <row r="28" spans="1:17" x14ac:dyDescent="0.25">
      <c r="A28" s="39">
        <v>132103</v>
      </c>
      <c r="B28" s="35" t="s">
        <v>186</v>
      </c>
      <c r="C28" s="37" t="s">
        <v>33</v>
      </c>
      <c r="D28" s="36" t="s">
        <v>187</v>
      </c>
      <c r="E28" s="37">
        <f>SUM(E29:E34)</f>
        <v>405000000</v>
      </c>
      <c r="F28" s="37">
        <f t="shared" ref="F28:Q28" si="15">SUM(F29:F34)</f>
        <v>33750000</v>
      </c>
      <c r="G28" s="37">
        <f t="shared" si="15"/>
        <v>33750000</v>
      </c>
      <c r="H28" s="37">
        <f t="shared" si="15"/>
        <v>33750000</v>
      </c>
      <c r="I28" s="37">
        <f t="shared" si="15"/>
        <v>33750000</v>
      </c>
      <c r="J28" s="37">
        <f t="shared" si="15"/>
        <v>33750000</v>
      </c>
      <c r="K28" s="37">
        <f t="shared" si="15"/>
        <v>33750000</v>
      </c>
      <c r="L28" s="37">
        <f t="shared" si="15"/>
        <v>33750000</v>
      </c>
      <c r="M28" s="37">
        <f t="shared" si="15"/>
        <v>33750000</v>
      </c>
      <c r="N28" s="37">
        <f t="shared" si="15"/>
        <v>33750000</v>
      </c>
      <c r="O28" s="37">
        <f t="shared" si="15"/>
        <v>33750000</v>
      </c>
      <c r="P28" s="37">
        <f t="shared" si="15"/>
        <v>33750000</v>
      </c>
      <c r="Q28" s="37">
        <f t="shared" si="15"/>
        <v>33750000</v>
      </c>
    </row>
    <row r="29" spans="1:17" x14ac:dyDescent="0.25">
      <c r="A29" s="39">
        <v>13210301</v>
      </c>
      <c r="B29" s="40"/>
      <c r="C29" s="37" t="s">
        <v>34</v>
      </c>
      <c r="D29" s="36" t="s">
        <v>187</v>
      </c>
      <c r="E29" s="37">
        <v>25000000</v>
      </c>
      <c r="F29" s="37">
        <f t="shared" ref="F29:F34" si="16">+$E29/12</f>
        <v>2083333.3333333333</v>
      </c>
      <c r="G29" s="37">
        <f t="shared" ref="G29:Q34" si="17">+$E29/12</f>
        <v>2083333.3333333333</v>
      </c>
      <c r="H29" s="37">
        <f t="shared" si="17"/>
        <v>2083333.3333333333</v>
      </c>
      <c r="I29" s="37">
        <f t="shared" si="17"/>
        <v>2083333.3333333333</v>
      </c>
      <c r="J29" s="37">
        <f t="shared" si="17"/>
        <v>2083333.3333333333</v>
      </c>
      <c r="K29" s="37">
        <f t="shared" si="17"/>
        <v>2083333.3333333333</v>
      </c>
      <c r="L29" s="37">
        <f t="shared" si="17"/>
        <v>2083333.3333333333</v>
      </c>
      <c r="M29" s="37">
        <f t="shared" si="17"/>
        <v>2083333.3333333333</v>
      </c>
      <c r="N29" s="37">
        <f t="shared" si="17"/>
        <v>2083333.3333333333</v>
      </c>
      <c r="O29" s="37">
        <f t="shared" si="17"/>
        <v>2083333.3333333333</v>
      </c>
      <c r="P29" s="37">
        <f t="shared" si="17"/>
        <v>2083333.3333333333</v>
      </c>
      <c r="Q29" s="37">
        <f t="shared" si="17"/>
        <v>2083333.3333333333</v>
      </c>
    </row>
    <row r="30" spans="1:17" x14ac:dyDescent="0.25">
      <c r="A30" s="39">
        <v>13210302</v>
      </c>
      <c r="B30" s="40"/>
      <c r="C30" s="37" t="s">
        <v>35</v>
      </c>
      <c r="D30" s="36" t="s">
        <v>187</v>
      </c>
      <c r="E30" s="37">
        <v>20000000</v>
      </c>
      <c r="F30" s="37">
        <f t="shared" si="16"/>
        <v>1666666.6666666667</v>
      </c>
      <c r="G30" s="37">
        <f t="shared" si="17"/>
        <v>1666666.6666666667</v>
      </c>
      <c r="H30" s="37">
        <f t="shared" si="17"/>
        <v>1666666.6666666667</v>
      </c>
      <c r="I30" s="37">
        <f t="shared" si="17"/>
        <v>1666666.6666666667</v>
      </c>
      <c r="J30" s="37">
        <f t="shared" si="17"/>
        <v>1666666.6666666667</v>
      </c>
      <c r="K30" s="37">
        <f t="shared" si="17"/>
        <v>1666666.6666666667</v>
      </c>
      <c r="L30" s="37">
        <f t="shared" si="17"/>
        <v>1666666.6666666667</v>
      </c>
      <c r="M30" s="37">
        <f t="shared" si="17"/>
        <v>1666666.6666666667</v>
      </c>
      <c r="N30" s="37">
        <f t="shared" si="17"/>
        <v>1666666.6666666667</v>
      </c>
      <c r="O30" s="37">
        <f t="shared" si="17"/>
        <v>1666666.6666666667</v>
      </c>
      <c r="P30" s="37">
        <f t="shared" si="17"/>
        <v>1666666.6666666667</v>
      </c>
      <c r="Q30" s="37">
        <f t="shared" si="17"/>
        <v>1666666.6666666667</v>
      </c>
    </row>
    <row r="31" spans="1:17" x14ac:dyDescent="0.25">
      <c r="A31" s="34">
        <v>13210303</v>
      </c>
      <c r="B31" s="38"/>
      <c r="C31" s="37" t="s">
        <v>36</v>
      </c>
      <c r="D31" s="36" t="s">
        <v>187</v>
      </c>
      <c r="E31" s="37">
        <v>120000000</v>
      </c>
      <c r="F31" s="37">
        <f t="shared" si="16"/>
        <v>10000000</v>
      </c>
      <c r="G31" s="37">
        <f t="shared" si="17"/>
        <v>10000000</v>
      </c>
      <c r="H31" s="37">
        <f t="shared" si="17"/>
        <v>10000000</v>
      </c>
      <c r="I31" s="37">
        <f t="shared" si="17"/>
        <v>10000000</v>
      </c>
      <c r="J31" s="37">
        <f t="shared" si="17"/>
        <v>10000000</v>
      </c>
      <c r="K31" s="37">
        <f t="shared" si="17"/>
        <v>10000000</v>
      </c>
      <c r="L31" s="37">
        <f t="shared" si="17"/>
        <v>10000000</v>
      </c>
      <c r="M31" s="37">
        <f t="shared" si="17"/>
        <v>10000000</v>
      </c>
      <c r="N31" s="37">
        <f t="shared" si="17"/>
        <v>10000000</v>
      </c>
      <c r="O31" s="37">
        <f t="shared" si="17"/>
        <v>10000000</v>
      </c>
      <c r="P31" s="37">
        <f t="shared" si="17"/>
        <v>10000000</v>
      </c>
      <c r="Q31" s="37">
        <f t="shared" si="17"/>
        <v>10000000</v>
      </c>
    </row>
    <row r="32" spans="1:17" x14ac:dyDescent="0.25">
      <c r="A32" s="39">
        <v>13210304</v>
      </c>
      <c r="B32" s="40"/>
      <c r="C32" s="37" t="s">
        <v>37</v>
      </c>
      <c r="D32" s="36" t="s">
        <v>187</v>
      </c>
      <c r="E32" s="37">
        <v>10000000</v>
      </c>
      <c r="F32" s="37">
        <f t="shared" si="16"/>
        <v>833333.33333333337</v>
      </c>
      <c r="G32" s="37">
        <f t="shared" si="17"/>
        <v>833333.33333333337</v>
      </c>
      <c r="H32" s="37">
        <f t="shared" si="17"/>
        <v>833333.33333333337</v>
      </c>
      <c r="I32" s="37">
        <f t="shared" si="17"/>
        <v>833333.33333333337</v>
      </c>
      <c r="J32" s="37">
        <f t="shared" si="17"/>
        <v>833333.33333333337</v>
      </c>
      <c r="K32" s="37">
        <f t="shared" si="17"/>
        <v>833333.33333333337</v>
      </c>
      <c r="L32" s="37">
        <f t="shared" si="17"/>
        <v>833333.33333333337</v>
      </c>
      <c r="M32" s="37">
        <f t="shared" si="17"/>
        <v>833333.33333333337</v>
      </c>
      <c r="N32" s="37">
        <f t="shared" si="17"/>
        <v>833333.33333333337</v>
      </c>
      <c r="O32" s="37">
        <f t="shared" si="17"/>
        <v>833333.33333333337</v>
      </c>
      <c r="P32" s="37">
        <f t="shared" si="17"/>
        <v>833333.33333333337</v>
      </c>
      <c r="Q32" s="37">
        <f t="shared" si="17"/>
        <v>833333.33333333337</v>
      </c>
    </row>
    <row r="33" spans="1:17" x14ac:dyDescent="0.25">
      <c r="A33" s="39">
        <v>13210305</v>
      </c>
      <c r="B33" s="40"/>
      <c r="C33" s="37" t="s">
        <v>38</v>
      </c>
      <c r="D33" s="36" t="s">
        <v>187</v>
      </c>
      <c r="E33" s="37">
        <v>150000000</v>
      </c>
      <c r="F33" s="37">
        <f t="shared" si="16"/>
        <v>12500000</v>
      </c>
      <c r="G33" s="37">
        <f t="shared" si="17"/>
        <v>12500000</v>
      </c>
      <c r="H33" s="37">
        <f t="shared" si="17"/>
        <v>12500000</v>
      </c>
      <c r="I33" s="37">
        <f t="shared" si="17"/>
        <v>12500000</v>
      </c>
      <c r="J33" s="37">
        <f t="shared" si="17"/>
        <v>12500000</v>
      </c>
      <c r="K33" s="37">
        <f t="shared" si="17"/>
        <v>12500000</v>
      </c>
      <c r="L33" s="37">
        <f t="shared" si="17"/>
        <v>12500000</v>
      </c>
      <c r="M33" s="37">
        <f t="shared" si="17"/>
        <v>12500000</v>
      </c>
      <c r="N33" s="37">
        <f t="shared" si="17"/>
        <v>12500000</v>
      </c>
      <c r="O33" s="37">
        <f t="shared" si="17"/>
        <v>12500000</v>
      </c>
      <c r="P33" s="37">
        <f t="shared" si="17"/>
        <v>12500000</v>
      </c>
      <c r="Q33" s="37">
        <f t="shared" si="17"/>
        <v>12500000</v>
      </c>
    </row>
    <row r="34" spans="1:17" x14ac:dyDescent="0.25">
      <c r="A34" s="39">
        <v>13210306</v>
      </c>
      <c r="B34" s="40"/>
      <c r="C34" s="37" t="s">
        <v>39</v>
      </c>
      <c r="D34" s="36" t="s">
        <v>187</v>
      </c>
      <c r="E34" s="37">
        <v>80000000</v>
      </c>
      <c r="F34" s="37">
        <f t="shared" si="16"/>
        <v>6666666.666666667</v>
      </c>
      <c r="G34" s="37">
        <f t="shared" si="17"/>
        <v>6666666.666666667</v>
      </c>
      <c r="H34" s="37">
        <f t="shared" si="17"/>
        <v>6666666.666666667</v>
      </c>
      <c r="I34" s="37">
        <f t="shared" si="17"/>
        <v>6666666.666666667</v>
      </c>
      <c r="J34" s="37">
        <f t="shared" si="17"/>
        <v>6666666.666666667</v>
      </c>
      <c r="K34" s="37">
        <f t="shared" si="17"/>
        <v>6666666.666666667</v>
      </c>
      <c r="L34" s="37">
        <f t="shared" si="17"/>
        <v>6666666.666666667</v>
      </c>
      <c r="M34" s="37">
        <f t="shared" si="17"/>
        <v>6666666.666666667</v>
      </c>
      <c r="N34" s="37">
        <f t="shared" si="17"/>
        <v>6666666.666666667</v>
      </c>
      <c r="O34" s="37">
        <f t="shared" si="17"/>
        <v>6666666.666666667</v>
      </c>
      <c r="P34" s="37">
        <f t="shared" si="17"/>
        <v>6666666.666666667</v>
      </c>
      <c r="Q34" s="37">
        <f t="shared" si="17"/>
        <v>6666666.666666667</v>
      </c>
    </row>
    <row r="35" spans="1:17" x14ac:dyDescent="0.25">
      <c r="A35" s="39">
        <v>132104</v>
      </c>
      <c r="B35" s="35" t="s">
        <v>186</v>
      </c>
      <c r="C35" s="37" t="s">
        <v>40</v>
      </c>
      <c r="D35" s="36" t="s">
        <v>187</v>
      </c>
      <c r="E35" s="37">
        <f>SUM(E36:E47)</f>
        <v>532002000</v>
      </c>
      <c r="F35" s="37">
        <f>SUM(F36:F47)</f>
        <v>44333499.999999993</v>
      </c>
      <c r="G35" s="37">
        <f t="shared" ref="G35:Q35" si="18">SUM(G36:G47)</f>
        <v>44333499.999999993</v>
      </c>
      <c r="H35" s="37">
        <f t="shared" si="18"/>
        <v>44333499.999999993</v>
      </c>
      <c r="I35" s="37">
        <f t="shared" si="18"/>
        <v>44333499.999999993</v>
      </c>
      <c r="J35" s="37">
        <f t="shared" si="18"/>
        <v>44333499.999999993</v>
      </c>
      <c r="K35" s="37">
        <f t="shared" si="18"/>
        <v>44333499.999999993</v>
      </c>
      <c r="L35" s="37">
        <f t="shared" si="18"/>
        <v>44333499.999999993</v>
      </c>
      <c r="M35" s="37">
        <f t="shared" si="18"/>
        <v>44333499.999999993</v>
      </c>
      <c r="N35" s="37">
        <f t="shared" si="18"/>
        <v>44333499.999999993</v>
      </c>
      <c r="O35" s="37">
        <f t="shared" si="18"/>
        <v>44333499.999999993</v>
      </c>
      <c r="P35" s="37">
        <f t="shared" si="18"/>
        <v>44333499.999999993</v>
      </c>
      <c r="Q35" s="37">
        <f t="shared" si="18"/>
        <v>44333499.999999993</v>
      </c>
    </row>
    <row r="36" spans="1:17" x14ac:dyDescent="0.25">
      <c r="A36" s="39">
        <v>13210401</v>
      </c>
      <c r="B36" s="40"/>
      <c r="C36" s="37" t="s">
        <v>41</v>
      </c>
      <c r="D36" s="36" t="s">
        <v>187</v>
      </c>
      <c r="E36" s="37">
        <v>24000000</v>
      </c>
      <c r="F36" s="37">
        <f t="shared" ref="F36:F47" si="19">+$E36/12</f>
        <v>2000000</v>
      </c>
      <c r="G36" s="37">
        <f t="shared" ref="G36:Q47" si="20">+$E36/12</f>
        <v>2000000</v>
      </c>
      <c r="H36" s="37">
        <f t="shared" si="20"/>
        <v>2000000</v>
      </c>
      <c r="I36" s="37">
        <f t="shared" si="20"/>
        <v>2000000</v>
      </c>
      <c r="J36" s="37">
        <f t="shared" si="20"/>
        <v>2000000</v>
      </c>
      <c r="K36" s="37">
        <f t="shared" si="20"/>
        <v>2000000</v>
      </c>
      <c r="L36" s="37">
        <f t="shared" si="20"/>
        <v>2000000</v>
      </c>
      <c r="M36" s="37">
        <f t="shared" si="20"/>
        <v>2000000</v>
      </c>
      <c r="N36" s="37">
        <f t="shared" si="20"/>
        <v>2000000</v>
      </c>
      <c r="O36" s="37">
        <f t="shared" si="20"/>
        <v>2000000</v>
      </c>
      <c r="P36" s="37">
        <f t="shared" si="20"/>
        <v>2000000</v>
      </c>
      <c r="Q36" s="37">
        <f t="shared" si="20"/>
        <v>2000000</v>
      </c>
    </row>
    <row r="37" spans="1:17" x14ac:dyDescent="0.25">
      <c r="A37" s="39">
        <v>13210402</v>
      </c>
      <c r="B37" s="40"/>
      <c r="C37" s="37" t="s">
        <v>42</v>
      </c>
      <c r="D37" s="36" t="s">
        <v>187</v>
      </c>
      <c r="E37" s="37">
        <v>32000000</v>
      </c>
      <c r="F37" s="37">
        <f t="shared" si="19"/>
        <v>2666666.6666666665</v>
      </c>
      <c r="G37" s="37">
        <f t="shared" si="20"/>
        <v>2666666.6666666665</v>
      </c>
      <c r="H37" s="37">
        <f t="shared" si="20"/>
        <v>2666666.6666666665</v>
      </c>
      <c r="I37" s="37">
        <f t="shared" si="20"/>
        <v>2666666.6666666665</v>
      </c>
      <c r="J37" s="37">
        <f t="shared" si="20"/>
        <v>2666666.6666666665</v>
      </c>
      <c r="K37" s="37">
        <f t="shared" si="20"/>
        <v>2666666.6666666665</v>
      </c>
      <c r="L37" s="37">
        <f t="shared" si="20"/>
        <v>2666666.6666666665</v>
      </c>
      <c r="M37" s="37">
        <f t="shared" si="20"/>
        <v>2666666.6666666665</v>
      </c>
      <c r="N37" s="37">
        <f t="shared" si="20"/>
        <v>2666666.6666666665</v>
      </c>
      <c r="O37" s="37">
        <f t="shared" si="20"/>
        <v>2666666.6666666665</v>
      </c>
      <c r="P37" s="37">
        <f t="shared" si="20"/>
        <v>2666666.6666666665</v>
      </c>
      <c r="Q37" s="37">
        <f t="shared" si="20"/>
        <v>2666666.6666666665</v>
      </c>
    </row>
    <row r="38" spans="1:17" x14ac:dyDescent="0.25">
      <c r="A38" s="34">
        <v>13210403</v>
      </c>
      <c r="B38" s="41"/>
      <c r="C38" s="37" t="s">
        <v>43</v>
      </c>
      <c r="D38" s="36" t="s">
        <v>187</v>
      </c>
      <c r="E38" s="37">
        <v>35000000</v>
      </c>
      <c r="F38" s="37">
        <f t="shared" si="19"/>
        <v>2916666.6666666665</v>
      </c>
      <c r="G38" s="37">
        <f t="shared" si="20"/>
        <v>2916666.6666666665</v>
      </c>
      <c r="H38" s="37">
        <f t="shared" si="20"/>
        <v>2916666.6666666665</v>
      </c>
      <c r="I38" s="37">
        <f t="shared" si="20"/>
        <v>2916666.6666666665</v>
      </c>
      <c r="J38" s="37">
        <f t="shared" si="20"/>
        <v>2916666.6666666665</v>
      </c>
      <c r="K38" s="37">
        <f t="shared" si="20"/>
        <v>2916666.6666666665</v>
      </c>
      <c r="L38" s="37">
        <f t="shared" si="20"/>
        <v>2916666.6666666665</v>
      </c>
      <c r="M38" s="37">
        <f t="shared" si="20"/>
        <v>2916666.6666666665</v>
      </c>
      <c r="N38" s="37">
        <f t="shared" si="20"/>
        <v>2916666.6666666665</v>
      </c>
      <c r="O38" s="37">
        <f t="shared" si="20"/>
        <v>2916666.6666666665</v>
      </c>
      <c r="P38" s="37">
        <f t="shared" si="20"/>
        <v>2916666.6666666665</v>
      </c>
      <c r="Q38" s="37">
        <f t="shared" si="20"/>
        <v>2916666.6666666665</v>
      </c>
    </row>
    <row r="39" spans="1:17" x14ac:dyDescent="0.25">
      <c r="A39" s="34">
        <v>13210404</v>
      </c>
      <c r="B39" s="38"/>
      <c r="C39" s="37" t="s">
        <v>44</v>
      </c>
      <c r="D39" s="36" t="s">
        <v>187</v>
      </c>
      <c r="E39" s="37">
        <v>15000000</v>
      </c>
      <c r="F39" s="37">
        <f t="shared" si="19"/>
        <v>1250000</v>
      </c>
      <c r="G39" s="37">
        <f t="shared" si="20"/>
        <v>1250000</v>
      </c>
      <c r="H39" s="37">
        <f t="shared" si="20"/>
        <v>1250000</v>
      </c>
      <c r="I39" s="37">
        <f t="shared" si="20"/>
        <v>1250000</v>
      </c>
      <c r="J39" s="37">
        <f t="shared" si="20"/>
        <v>1250000</v>
      </c>
      <c r="K39" s="37">
        <f t="shared" si="20"/>
        <v>1250000</v>
      </c>
      <c r="L39" s="37">
        <f t="shared" si="20"/>
        <v>1250000</v>
      </c>
      <c r="M39" s="37">
        <f t="shared" si="20"/>
        <v>1250000</v>
      </c>
      <c r="N39" s="37">
        <f t="shared" si="20"/>
        <v>1250000</v>
      </c>
      <c r="O39" s="37">
        <f t="shared" si="20"/>
        <v>1250000</v>
      </c>
      <c r="P39" s="37">
        <f t="shared" si="20"/>
        <v>1250000</v>
      </c>
      <c r="Q39" s="37">
        <f t="shared" si="20"/>
        <v>1250000</v>
      </c>
    </row>
    <row r="40" spans="1:17" x14ac:dyDescent="0.25">
      <c r="A40" s="39">
        <v>13210405</v>
      </c>
      <c r="B40" s="40"/>
      <c r="C40" s="37" t="s">
        <v>45</v>
      </c>
      <c r="D40" s="36" t="s">
        <v>187</v>
      </c>
      <c r="E40" s="37">
        <v>110000000</v>
      </c>
      <c r="F40" s="37">
        <f t="shared" si="19"/>
        <v>9166666.666666666</v>
      </c>
      <c r="G40" s="37">
        <f t="shared" si="20"/>
        <v>9166666.666666666</v>
      </c>
      <c r="H40" s="37">
        <f t="shared" si="20"/>
        <v>9166666.666666666</v>
      </c>
      <c r="I40" s="37">
        <f t="shared" si="20"/>
        <v>9166666.666666666</v>
      </c>
      <c r="J40" s="37">
        <f t="shared" si="20"/>
        <v>9166666.666666666</v>
      </c>
      <c r="K40" s="37">
        <f t="shared" si="20"/>
        <v>9166666.666666666</v>
      </c>
      <c r="L40" s="37">
        <f t="shared" si="20"/>
        <v>9166666.666666666</v>
      </c>
      <c r="M40" s="37">
        <f t="shared" si="20"/>
        <v>9166666.666666666</v>
      </c>
      <c r="N40" s="37">
        <f t="shared" si="20"/>
        <v>9166666.666666666</v>
      </c>
      <c r="O40" s="37">
        <f t="shared" si="20"/>
        <v>9166666.666666666</v>
      </c>
      <c r="P40" s="37">
        <f t="shared" si="20"/>
        <v>9166666.666666666</v>
      </c>
      <c r="Q40" s="37">
        <f t="shared" si="20"/>
        <v>9166666.666666666</v>
      </c>
    </row>
    <row r="41" spans="1:17" x14ac:dyDescent="0.25">
      <c r="A41" s="39">
        <v>13210406</v>
      </c>
      <c r="B41" s="40"/>
      <c r="C41" s="37" t="s">
        <v>46</v>
      </c>
      <c r="D41" s="36" t="s">
        <v>187</v>
      </c>
      <c r="E41" s="37">
        <v>1000</v>
      </c>
      <c r="F41" s="37">
        <f t="shared" si="19"/>
        <v>83.333333333333329</v>
      </c>
      <c r="G41" s="37">
        <f t="shared" si="20"/>
        <v>83.333333333333329</v>
      </c>
      <c r="H41" s="37">
        <f t="shared" si="20"/>
        <v>83.333333333333329</v>
      </c>
      <c r="I41" s="37">
        <f t="shared" si="20"/>
        <v>83.333333333333329</v>
      </c>
      <c r="J41" s="37">
        <f t="shared" si="20"/>
        <v>83.333333333333329</v>
      </c>
      <c r="K41" s="37">
        <f t="shared" si="20"/>
        <v>83.333333333333329</v>
      </c>
      <c r="L41" s="37">
        <f t="shared" si="20"/>
        <v>83.333333333333329</v>
      </c>
      <c r="M41" s="37">
        <f t="shared" si="20"/>
        <v>83.333333333333329</v>
      </c>
      <c r="N41" s="37">
        <f t="shared" si="20"/>
        <v>83.333333333333329</v>
      </c>
      <c r="O41" s="37">
        <f t="shared" si="20"/>
        <v>83.333333333333329</v>
      </c>
      <c r="P41" s="37">
        <f t="shared" si="20"/>
        <v>83.333333333333329</v>
      </c>
      <c r="Q41" s="37">
        <f t="shared" si="20"/>
        <v>83.333333333333329</v>
      </c>
    </row>
    <row r="42" spans="1:17" x14ac:dyDescent="0.25">
      <c r="A42" s="39">
        <v>13210407</v>
      </c>
      <c r="B42" s="40"/>
      <c r="C42" s="37" t="s">
        <v>47</v>
      </c>
      <c r="D42" s="36" t="s">
        <v>187</v>
      </c>
      <c r="E42" s="37">
        <v>1000</v>
      </c>
      <c r="F42" s="37">
        <f t="shared" si="19"/>
        <v>83.333333333333329</v>
      </c>
      <c r="G42" s="37">
        <f t="shared" si="20"/>
        <v>83.333333333333329</v>
      </c>
      <c r="H42" s="37">
        <f t="shared" si="20"/>
        <v>83.333333333333329</v>
      </c>
      <c r="I42" s="37">
        <f t="shared" si="20"/>
        <v>83.333333333333329</v>
      </c>
      <c r="J42" s="37">
        <f t="shared" si="20"/>
        <v>83.333333333333329</v>
      </c>
      <c r="K42" s="37">
        <f t="shared" si="20"/>
        <v>83.333333333333329</v>
      </c>
      <c r="L42" s="37">
        <f t="shared" si="20"/>
        <v>83.333333333333329</v>
      </c>
      <c r="M42" s="37">
        <f t="shared" si="20"/>
        <v>83.333333333333329</v>
      </c>
      <c r="N42" s="37">
        <f t="shared" si="20"/>
        <v>83.333333333333329</v>
      </c>
      <c r="O42" s="37">
        <f t="shared" si="20"/>
        <v>83.333333333333329</v>
      </c>
      <c r="P42" s="37">
        <f t="shared" si="20"/>
        <v>83.333333333333329</v>
      </c>
      <c r="Q42" s="37">
        <f t="shared" si="20"/>
        <v>83.333333333333329</v>
      </c>
    </row>
    <row r="43" spans="1:17" x14ac:dyDescent="0.25">
      <c r="A43" s="39">
        <v>13210408</v>
      </c>
      <c r="B43" s="40"/>
      <c r="C43" s="37" t="s">
        <v>48</v>
      </c>
      <c r="D43" s="36" t="s">
        <v>187</v>
      </c>
      <c r="E43" s="37">
        <v>100000000</v>
      </c>
      <c r="F43" s="37">
        <f t="shared" si="19"/>
        <v>8333333.333333333</v>
      </c>
      <c r="G43" s="37">
        <f t="shared" si="20"/>
        <v>8333333.333333333</v>
      </c>
      <c r="H43" s="37">
        <f t="shared" si="20"/>
        <v>8333333.333333333</v>
      </c>
      <c r="I43" s="37">
        <f t="shared" si="20"/>
        <v>8333333.333333333</v>
      </c>
      <c r="J43" s="37">
        <f t="shared" si="20"/>
        <v>8333333.333333333</v>
      </c>
      <c r="K43" s="37">
        <f t="shared" si="20"/>
        <v>8333333.333333333</v>
      </c>
      <c r="L43" s="37">
        <f t="shared" si="20"/>
        <v>8333333.333333333</v>
      </c>
      <c r="M43" s="37">
        <f t="shared" si="20"/>
        <v>8333333.333333333</v>
      </c>
      <c r="N43" s="37">
        <f t="shared" si="20"/>
        <v>8333333.333333333</v>
      </c>
      <c r="O43" s="37">
        <f t="shared" si="20"/>
        <v>8333333.333333333</v>
      </c>
      <c r="P43" s="37">
        <f t="shared" si="20"/>
        <v>8333333.333333333</v>
      </c>
      <c r="Q43" s="37">
        <f t="shared" si="20"/>
        <v>8333333.333333333</v>
      </c>
    </row>
    <row r="44" spans="1:17" x14ac:dyDescent="0.25">
      <c r="A44" s="39">
        <v>13210409</v>
      </c>
      <c r="B44" s="40"/>
      <c r="C44" s="37" t="s">
        <v>49</v>
      </c>
      <c r="D44" s="36" t="s">
        <v>187</v>
      </c>
      <c r="E44" s="37">
        <v>15000000</v>
      </c>
      <c r="F44" s="37">
        <f t="shared" si="19"/>
        <v>1250000</v>
      </c>
      <c r="G44" s="37">
        <f t="shared" si="20"/>
        <v>1250000</v>
      </c>
      <c r="H44" s="37">
        <f t="shared" si="20"/>
        <v>1250000</v>
      </c>
      <c r="I44" s="37">
        <f t="shared" si="20"/>
        <v>1250000</v>
      </c>
      <c r="J44" s="37">
        <f t="shared" si="20"/>
        <v>1250000</v>
      </c>
      <c r="K44" s="37">
        <f t="shared" si="20"/>
        <v>1250000</v>
      </c>
      <c r="L44" s="37">
        <f t="shared" si="20"/>
        <v>1250000</v>
      </c>
      <c r="M44" s="37">
        <f t="shared" si="20"/>
        <v>1250000</v>
      </c>
      <c r="N44" s="37">
        <f t="shared" si="20"/>
        <v>1250000</v>
      </c>
      <c r="O44" s="37">
        <f t="shared" si="20"/>
        <v>1250000</v>
      </c>
      <c r="P44" s="37">
        <f t="shared" si="20"/>
        <v>1250000</v>
      </c>
      <c r="Q44" s="37">
        <f t="shared" si="20"/>
        <v>1250000</v>
      </c>
    </row>
    <row r="45" spans="1:17" x14ac:dyDescent="0.25">
      <c r="A45" s="34">
        <v>13210410</v>
      </c>
      <c r="B45" s="38"/>
      <c r="C45" s="37" t="s">
        <v>50</v>
      </c>
      <c r="D45" s="36" t="s">
        <v>187</v>
      </c>
      <c r="E45" s="37">
        <v>43000000</v>
      </c>
      <c r="F45" s="37">
        <f t="shared" si="19"/>
        <v>3583333.3333333335</v>
      </c>
      <c r="G45" s="37">
        <f t="shared" si="20"/>
        <v>3583333.3333333335</v>
      </c>
      <c r="H45" s="37">
        <f t="shared" si="20"/>
        <v>3583333.3333333335</v>
      </c>
      <c r="I45" s="37">
        <f t="shared" si="20"/>
        <v>3583333.3333333335</v>
      </c>
      <c r="J45" s="37">
        <f t="shared" si="20"/>
        <v>3583333.3333333335</v>
      </c>
      <c r="K45" s="37">
        <f t="shared" si="20"/>
        <v>3583333.3333333335</v>
      </c>
      <c r="L45" s="37">
        <f t="shared" si="20"/>
        <v>3583333.3333333335</v>
      </c>
      <c r="M45" s="37">
        <f t="shared" si="20"/>
        <v>3583333.3333333335</v>
      </c>
      <c r="N45" s="37">
        <f t="shared" si="20"/>
        <v>3583333.3333333335</v>
      </c>
      <c r="O45" s="37">
        <f t="shared" si="20"/>
        <v>3583333.3333333335</v>
      </c>
      <c r="P45" s="37">
        <f t="shared" si="20"/>
        <v>3583333.3333333335</v>
      </c>
      <c r="Q45" s="37">
        <f t="shared" si="20"/>
        <v>3583333.3333333335</v>
      </c>
    </row>
    <row r="46" spans="1:17" x14ac:dyDescent="0.25">
      <c r="A46" s="34">
        <v>13210411</v>
      </c>
      <c r="B46" s="38"/>
      <c r="C46" s="37" t="s">
        <v>51</v>
      </c>
      <c r="D46" s="36" t="s">
        <v>187</v>
      </c>
      <c r="E46" s="37">
        <v>78000000</v>
      </c>
      <c r="F46" s="37">
        <f t="shared" si="19"/>
        <v>6500000</v>
      </c>
      <c r="G46" s="37">
        <f t="shared" si="20"/>
        <v>6500000</v>
      </c>
      <c r="H46" s="37">
        <f t="shared" si="20"/>
        <v>6500000</v>
      </c>
      <c r="I46" s="37">
        <f t="shared" si="20"/>
        <v>6500000</v>
      </c>
      <c r="J46" s="37">
        <f t="shared" si="20"/>
        <v>6500000</v>
      </c>
      <c r="K46" s="37">
        <f t="shared" si="20"/>
        <v>6500000</v>
      </c>
      <c r="L46" s="37">
        <f t="shared" si="20"/>
        <v>6500000</v>
      </c>
      <c r="M46" s="37">
        <f t="shared" si="20"/>
        <v>6500000</v>
      </c>
      <c r="N46" s="37">
        <f t="shared" si="20"/>
        <v>6500000</v>
      </c>
      <c r="O46" s="37">
        <f t="shared" si="20"/>
        <v>6500000</v>
      </c>
      <c r="P46" s="37">
        <f t="shared" si="20"/>
        <v>6500000</v>
      </c>
      <c r="Q46" s="37">
        <f t="shared" si="20"/>
        <v>6500000</v>
      </c>
    </row>
    <row r="47" spans="1:17" x14ac:dyDescent="0.25">
      <c r="A47" s="39">
        <v>13210412</v>
      </c>
      <c r="B47" s="40"/>
      <c r="C47" s="37" t="s">
        <v>52</v>
      </c>
      <c r="D47" s="36" t="s">
        <v>187</v>
      </c>
      <c r="E47" s="37">
        <v>80000000</v>
      </c>
      <c r="F47" s="37">
        <f t="shared" si="19"/>
        <v>6666666.666666667</v>
      </c>
      <c r="G47" s="37">
        <f t="shared" si="20"/>
        <v>6666666.666666667</v>
      </c>
      <c r="H47" s="37">
        <f t="shared" si="20"/>
        <v>6666666.666666667</v>
      </c>
      <c r="I47" s="37">
        <f t="shared" si="20"/>
        <v>6666666.666666667</v>
      </c>
      <c r="J47" s="37">
        <f t="shared" si="20"/>
        <v>6666666.666666667</v>
      </c>
      <c r="K47" s="37">
        <f t="shared" si="20"/>
        <v>6666666.666666667</v>
      </c>
      <c r="L47" s="37">
        <f t="shared" si="20"/>
        <v>6666666.666666667</v>
      </c>
      <c r="M47" s="37">
        <f t="shared" si="20"/>
        <v>6666666.666666667</v>
      </c>
      <c r="N47" s="37">
        <f t="shared" si="20"/>
        <v>6666666.666666667</v>
      </c>
      <c r="O47" s="37">
        <f t="shared" si="20"/>
        <v>6666666.666666667</v>
      </c>
      <c r="P47" s="37">
        <f t="shared" si="20"/>
        <v>6666666.666666667</v>
      </c>
      <c r="Q47" s="37">
        <f t="shared" si="20"/>
        <v>6666666.666666667</v>
      </c>
    </row>
    <row r="48" spans="1:17" x14ac:dyDescent="0.25">
      <c r="A48" s="42">
        <v>132105</v>
      </c>
      <c r="B48" s="35" t="s">
        <v>186</v>
      </c>
      <c r="C48" s="37" t="s">
        <v>53</v>
      </c>
      <c r="D48" s="36" t="s">
        <v>187</v>
      </c>
      <c r="E48" s="37">
        <f>SUM(E49)</f>
        <v>1000</v>
      </c>
      <c r="F48" s="37">
        <f>SUM(F49)</f>
        <v>83.333333333333329</v>
      </c>
      <c r="G48" s="37">
        <f>SUM(G49)</f>
        <v>83.333333333333329</v>
      </c>
      <c r="H48" s="37">
        <f t="shared" ref="H48:O48" si="21">SUM(H49)</f>
        <v>83.333333333333329</v>
      </c>
      <c r="I48" s="37">
        <f t="shared" si="21"/>
        <v>83.333333333333329</v>
      </c>
      <c r="J48" s="37">
        <f t="shared" si="21"/>
        <v>83.333333333333329</v>
      </c>
      <c r="K48" s="37">
        <f t="shared" si="21"/>
        <v>83.333333333333329</v>
      </c>
      <c r="L48" s="37">
        <f t="shared" si="21"/>
        <v>83.333333333333329</v>
      </c>
      <c r="M48" s="37">
        <f t="shared" si="21"/>
        <v>83.333333333333329</v>
      </c>
      <c r="N48" s="37">
        <f t="shared" si="21"/>
        <v>83.333333333333329</v>
      </c>
      <c r="O48" s="37">
        <f t="shared" si="21"/>
        <v>83.333333333333329</v>
      </c>
      <c r="P48" s="37">
        <f>SUM(P49)</f>
        <v>83.333333333333329</v>
      </c>
      <c r="Q48" s="37">
        <f t="shared" ref="Q48" si="22">SUM(Q49)</f>
        <v>83.333333333333329</v>
      </c>
    </row>
    <row r="49" spans="1:17" x14ac:dyDescent="0.25">
      <c r="A49" s="43">
        <v>13210501</v>
      </c>
      <c r="B49" s="43"/>
      <c r="C49" s="37" t="s">
        <v>54</v>
      </c>
      <c r="D49" s="36" t="s">
        <v>187</v>
      </c>
      <c r="E49" s="37">
        <v>1000</v>
      </c>
      <c r="F49" s="37">
        <f>+$E49/12</f>
        <v>83.333333333333329</v>
      </c>
      <c r="G49" s="37">
        <f t="shared" ref="G49:Q49" si="23">+$E49/12</f>
        <v>83.333333333333329</v>
      </c>
      <c r="H49" s="37">
        <f t="shared" si="23"/>
        <v>83.333333333333329</v>
      </c>
      <c r="I49" s="37">
        <f t="shared" si="23"/>
        <v>83.333333333333329</v>
      </c>
      <c r="J49" s="37">
        <f t="shared" si="23"/>
        <v>83.333333333333329</v>
      </c>
      <c r="K49" s="37">
        <f t="shared" si="23"/>
        <v>83.333333333333329</v>
      </c>
      <c r="L49" s="37">
        <f t="shared" si="23"/>
        <v>83.333333333333329</v>
      </c>
      <c r="M49" s="37">
        <f t="shared" si="23"/>
        <v>83.333333333333329</v>
      </c>
      <c r="N49" s="37">
        <f t="shared" si="23"/>
        <v>83.333333333333329</v>
      </c>
      <c r="O49" s="37">
        <f t="shared" si="23"/>
        <v>83.333333333333329</v>
      </c>
      <c r="P49" s="37">
        <f t="shared" si="23"/>
        <v>83.333333333333329</v>
      </c>
      <c r="Q49" s="37">
        <f t="shared" si="23"/>
        <v>83.333333333333329</v>
      </c>
    </row>
    <row r="50" spans="1:17" x14ac:dyDescent="0.25">
      <c r="A50" s="43">
        <v>14</v>
      </c>
      <c r="B50" s="35" t="s">
        <v>186</v>
      </c>
      <c r="C50" s="37" t="s">
        <v>55</v>
      </c>
      <c r="D50" s="36" t="s">
        <v>187</v>
      </c>
      <c r="E50" s="37">
        <f>+E51+E71+E88</f>
        <v>12734102272</v>
      </c>
      <c r="F50" s="37">
        <f>+F51+F71+F88</f>
        <v>1061175189.3333331</v>
      </c>
      <c r="G50" s="37">
        <f>+G51+G71+G88</f>
        <v>1061175189.3333331</v>
      </c>
      <c r="H50" s="37">
        <f t="shared" ref="H50:O50" si="24">+H51+H71+H88</f>
        <v>1061175189.3333331</v>
      </c>
      <c r="I50" s="37">
        <f t="shared" si="24"/>
        <v>1061175189.3333331</v>
      </c>
      <c r="J50" s="37">
        <f t="shared" si="24"/>
        <v>1061175189.3333331</v>
      </c>
      <c r="K50" s="37">
        <f t="shared" si="24"/>
        <v>1061175189.3333331</v>
      </c>
      <c r="L50" s="37">
        <f t="shared" si="24"/>
        <v>1061175189.3333331</v>
      </c>
      <c r="M50" s="37">
        <f t="shared" si="24"/>
        <v>1061175189.3333331</v>
      </c>
      <c r="N50" s="37">
        <f t="shared" si="24"/>
        <v>1061175189.3333331</v>
      </c>
      <c r="O50" s="37">
        <f t="shared" si="24"/>
        <v>1061175189.3333331</v>
      </c>
      <c r="P50" s="37">
        <f>+P51+P71+P88</f>
        <v>1061175189.3333331</v>
      </c>
      <c r="Q50" s="37">
        <f t="shared" ref="Q50" si="25">+Q51+Q71+Q88</f>
        <v>1061175189.3333331</v>
      </c>
    </row>
    <row r="51" spans="1:17" x14ac:dyDescent="0.25">
      <c r="A51" s="43">
        <v>1420</v>
      </c>
      <c r="B51" s="35" t="s">
        <v>186</v>
      </c>
      <c r="C51" s="37" t="s">
        <v>56</v>
      </c>
      <c r="D51" s="36" t="s">
        <v>187</v>
      </c>
      <c r="E51" s="37">
        <f>+E52</f>
        <v>1637131130</v>
      </c>
      <c r="F51" s="37">
        <f>+F52</f>
        <v>136427594.16666666</v>
      </c>
      <c r="G51" s="37">
        <f>+G52</f>
        <v>136427594.16666666</v>
      </c>
      <c r="H51" s="37">
        <f t="shared" ref="H51:O51" si="26">+H52</f>
        <v>136427594.16666666</v>
      </c>
      <c r="I51" s="37">
        <f t="shared" si="26"/>
        <v>136427594.16666666</v>
      </c>
      <c r="J51" s="37">
        <f t="shared" si="26"/>
        <v>136427594.16666666</v>
      </c>
      <c r="K51" s="37">
        <f t="shared" si="26"/>
        <v>136427594.16666666</v>
      </c>
      <c r="L51" s="37">
        <f t="shared" si="26"/>
        <v>136427594.16666666</v>
      </c>
      <c r="M51" s="37">
        <f t="shared" si="26"/>
        <v>136427594.16666666</v>
      </c>
      <c r="N51" s="37">
        <f t="shared" si="26"/>
        <v>136427594.16666666</v>
      </c>
      <c r="O51" s="37">
        <f t="shared" si="26"/>
        <v>136427594.16666666</v>
      </c>
      <c r="P51" s="37">
        <f>+P52</f>
        <v>136427594.16666666</v>
      </c>
      <c r="Q51" s="37">
        <f t="shared" ref="Q51" si="27">+Q52</f>
        <v>136427594.16666666</v>
      </c>
    </row>
    <row r="52" spans="1:17" x14ac:dyDescent="0.25">
      <c r="A52" s="43">
        <v>142003</v>
      </c>
      <c r="B52" s="35" t="s">
        <v>186</v>
      </c>
      <c r="C52" s="37" t="s">
        <v>57</v>
      </c>
      <c r="D52" s="36" t="s">
        <v>187</v>
      </c>
      <c r="E52" s="37">
        <f>SUM(E53:E66)</f>
        <v>1637131130</v>
      </c>
      <c r="F52" s="37">
        <f>SUM(F53:F66)</f>
        <v>136427594.16666666</v>
      </c>
      <c r="G52" s="37">
        <f>SUM(G53:G66)</f>
        <v>136427594.16666666</v>
      </c>
      <c r="H52" s="37">
        <f t="shared" ref="H52:O52" si="28">SUM(H53:H66)</f>
        <v>136427594.16666666</v>
      </c>
      <c r="I52" s="37">
        <f t="shared" si="28"/>
        <v>136427594.16666666</v>
      </c>
      <c r="J52" s="37">
        <f t="shared" si="28"/>
        <v>136427594.16666666</v>
      </c>
      <c r="K52" s="37">
        <f t="shared" si="28"/>
        <v>136427594.16666666</v>
      </c>
      <c r="L52" s="37">
        <f t="shared" si="28"/>
        <v>136427594.16666666</v>
      </c>
      <c r="M52" s="37">
        <f t="shared" si="28"/>
        <v>136427594.16666666</v>
      </c>
      <c r="N52" s="37">
        <f t="shared" si="28"/>
        <v>136427594.16666666</v>
      </c>
      <c r="O52" s="37">
        <f t="shared" si="28"/>
        <v>136427594.16666666</v>
      </c>
      <c r="P52" s="37">
        <f>SUM(P53:P66)</f>
        <v>136427594.16666666</v>
      </c>
      <c r="Q52" s="37">
        <f t="shared" ref="Q52" si="29">SUM(Q53:Q66)</f>
        <v>136427594.16666666</v>
      </c>
    </row>
    <row r="53" spans="1:17" x14ac:dyDescent="0.25">
      <c r="A53" s="43">
        <v>14200301</v>
      </c>
      <c r="B53" s="43"/>
      <c r="C53" s="37" t="s">
        <v>11</v>
      </c>
      <c r="D53" s="36" t="s">
        <v>187</v>
      </c>
      <c r="E53" s="37">
        <v>700643344</v>
      </c>
      <c r="F53" s="37">
        <f t="shared" ref="F53:G65" si="30">+$E53/12</f>
        <v>58386945.333333336</v>
      </c>
      <c r="G53" s="37">
        <f t="shared" si="30"/>
        <v>58386945.333333336</v>
      </c>
      <c r="H53" s="37">
        <f t="shared" ref="H53:Q65" si="31">+$E53/12</f>
        <v>58386945.333333336</v>
      </c>
      <c r="I53" s="37">
        <f t="shared" si="31"/>
        <v>58386945.333333336</v>
      </c>
      <c r="J53" s="37">
        <f t="shared" si="31"/>
        <v>58386945.333333336</v>
      </c>
      <c r="K53" s="37">
        <f t="shared" si="31"/>
        <v>58386945.333333336</v>
      </c>
      <c r="L53" s="37">
        <f t="shared" si="31"/>
        <v>58386945.333333336</v>
      </c>
      <c r="M53" s="37">
        <f t="shared" si="31"/>
        <v>58386945.333333336</v>
      </c>
      <c r="N53" s="37">
        <f t="shared" si="31"/>
        <v>58386945.333333336</v>
      </c>
      <c r="O53" s="37">
        <f t="shared" si="31"/>
        <v>58386945.333333336</v>
      </c>
      <c r="P53" s="37">
        <f t="shared" ref="P53:P65" si="32">+$E53/12</f>
        <v>58386945.333333336</v>
      </c>
      <c r="Q53" s="37">
        <f t="shared" si="31"/>
        <v>58386945.333333336</v>
      </c>
    </row>
    <row r="54" spans="1:17" x14ac:dyDescent="0.25">
      <c r="A54" s="43">
        <v>14200302</v>
      </c>
      <c r="B54" s="43"/>
      <c r="C54" s="37" t="s">
        <v>12</v>
      </c>
      <c r="D54" s="36" t="s">
        <v>187</v>
      </c>
      <c r="E54" s="37">
        <v>67902303</v>
      </c>
      <c r="F54" s="37">
        <f t="shared" si="30"/>
        <v>5658525.25</v>
      </c>
      <c r="G54" s="37">
        <f t="shared" si="30"/>
        <v>5658525.25</v>
      </c>
      <c r="H54" s="37">
        <f t="shared" si="31"/>
        <v>5658525.25</v>
      </c>
      <c r="I54" s="37">
        <f t="shared" si="31"/>
        <v>5658525.25</v>
      </c>
      <c r="J54" s="37">
        <f t="shared" si="31"/>
        <v>5658525.25</v>
      </c>
      <c r="K54" s="37">
        <f t="shared" si="31"/>
        <v>5658525.25</v>
      </c>
      <c r="L54" s="37">
        <f t="shared" si="31"/>
        <v>5658525.25</v>
      </c>
      <c r="M54" s="37">
        <f t="shared" si="31"/>
        <v>5658525.25</v>
      </c>
      <c r="N54" s="37">
        <f t="shared" si="31"/>
        <v>5658525.25</v>
      </c>
      <c r="O54" s="37">
        <f t="shared" si="31"/>
        <v>5658525.25</v>
      </c>
      <c r="P54" s="37">
        <f t="shared" si="32"/>
        <v>5658525.25</v>
      </c>
      <c r="Q54" s="37">
        <f t="shared" si="31"/>
        <v>5658525.25</v>
      </c>
    </row>
    <row r="55" spans="1:17" x14ac:dyDescent="0.25">
      <c r="A55" s="43">
        <v>14200303</v>
      </c>
      <c r="B55" s="43"/>
      <c r="C55" s="37" t="s">
        <v>13</v>
      </c>
      <c r="D55" s="36" t="s">
        <v>187</v>
      </c>
      <c r="E55" s="37">
        <v>33960967</v>
      </c>
      <c r="F55" s="37">
        <f t="shared" si="30"/>
        <v>2830080.5833333335</v>
      </c>
      <c r="G55" s="37">
        <f t="shared" si="30"/>
        <v>2830080.5833333335</v>
      </c>
      <c r="H55" s="37">
        <f t="shared" si="31"/>
        <v>2830080.5833333335</v>
      </c>
      <c r="I55" s="37">
        <f t="shared" si="31"/>
        <v>2830080.5833333335</v>
      </c>
      <c r="J55" s="37">
        <f t="shared" si="31"/>
        <v>2830080.5833333335</v>
      </c>
      <c r="K55" s="37">
        <f t="shared" si="31"/>
        <v>2830080.5833333335</v>
      </c>
      <c r="L55" s="37">
        <f t="shared" si="31"/>
        <v>2830080.5833333335</v>
      </c>
      <c r="M55" s="37">
        <f t="shared" si="31"/>
        <v>2830080.5833333335</v>
      </c>
      <c r="N55" s="37">
        <f t="shared" si="31"/>
        <v>2830080.5833333335</v>
      </c>
      <c r="O55" s="37">
        <f t="shared" si="31"/>
        <v>2830080.5833333335</v>
      </c>
      <c r="P55" s="37">
        <f t="shared" si="32"/>
        <v>2830080.5833333335</v>
      </c>
      <c r="Q55" s="37">
        <f t="shared" si="31"/>
        <v>2830080.5833333335</v>
      </c>
    </row>
    <row r="56" spans="1:17" x14ac:dyDescent="0.25">
      <c r="A56" s="43">
        <v>14200304</v>
      </c>
      <c r="B56" s="43"/>
      <c r="C56" s="37" t="s">
        <v>14</v>
      </c>
      <c r="D56" s="36" t="s">
        <v>187</v>
      </c>
      <c r="E56" s="37">
        <v>10468080</v>
      </c>
      <c r="F56" s="37">
        <f t="shared" si="30"/>
        <v>872340</v>
      </c>
      <c r="G56" s="37">
        <f t="shared" si="30"/>
        <v>872340</v>
      </c>
      <c r="H56" s="37">
        <f t="shared" si="31"/>
        <v>872340</v>
      </c>
      <c r="I56" s="37">
        <f t="shared" si="31"/>
        <v>872340</v>
      </c>
      <c r="J56" s="37">
        <f t="shared" si="31"/>
        <v>872340</v>
      </c>
      <c r="K56" s="37">
        <f t="shared" si="31"/>
        <v>872340</v>
      </c>
      <c r="L56" s="37">
        <f t="shared" si="31"/>
        <v>872340</v>
      </c>
      <c r="M56" s="37">
        <f t="shared" si="31"/>
        <v>872340</v>
      </c>
      <c r="N56" s="37">
        <f t="shared" si="31"/>
        <v>872340</v>
      </c>
      <c r="O56" s="37">
        <f t="shared" si="31"/>
        <v>872340</v>
      </c>
      <c r="P56" s="37">
        <f t="shared" si="32"/>
        <v>872340</v>
      </c>
      <c r="Q56" s="37">
        <f t="shared" si="31"/>
        <v>872340</v>
      </c>
    </row>
    <row r="57" spans="1:17" x14ac:dyDescent="0.25">
      <c r="A57" s="43">
        <v>14200305</v>
      </c>
      <c r="B57" s="43"/>
      <c r="C57" s="37" t="s">
        <v>58</v>
      </c>
      <c r="D57" s="36" t="s">
        <v>187</v>
      </c>
      <c r="E57" s="37">
        <v>68957897</v>
      </c>
      <c r="F57" s="37">
        <f t="shared" si="30"/>
        <v>5746491.416666667</v>
      </c>
      <c r="G57" s="37">
        <f t="shared" si="30"/>
        <v>5746491.416666667</v>
      </c>
      <c r="H57" s="37">
        <f t="shared" si="31"/>
        <v>5746491.416666667</v>
      </c>
      <c r="I57" s="37">
        <f t="shared" si="31"/>
        <v>5746491.416666667</v>
      </c>
      <c r="J57" s="37">
        <f t="shared" si="31"/>
        <v>5746491.416666667</v>
      </c>
      <c r="K57" s="37">
        <f t="shared" si="31"/>
        <v>5746491.416666667</v>
      </c>
      <c r="L57" s="37">
        <f t="shared" si="31"/>
        <v>5746491.416666667</v>
      </c>
      <c r="M57" s="37">
        <f t="shared" si="31"/>
        <v>5746491.416666667</v>
      </c>
      <c r="N57" s="37">
        <f t="shared" si="31"/>
        <v>5746491.416666667</v>
      </c>
      <c r="O57" s="37">
        <f t="shared" si="31"/>
        <v>5746491.416666667</v>
      </c>
      <c r="P57" s="37">
        <f t="shared" si="32"/>
        <v>5746491.416666667</v>
      </c>
      <c r="Q57" s="37">
        <f t="shared" si="31"/>
        <v>5746491.416666667</v>
      </c>
    </row>
    <row r="58" spans="1:17" x14ac:dyDescent="0.25">
      <c r="A58" s="43">
        <v>14200306</v>
      </c>
      <c r="B58" s="43"/>
      <c r="C58" s="37" t="s">
        <v>16</v>
      </c>
      <c r="D58" s="36" t="s">
        <v>187</v>
      </c>
      <c r="E58" s="37">
        <v>8186647</v>
      </c>
      <c r="F58" s="37">
        <f t="shared" si="30"/>
        <v>682220.58333333337</v>
      </c>
      <c r="G58" s="37">
        <f t="shared" si="30"/>
        <v>682220.58333333337</v>
      </c>
      <c r="H58" s="37">
        <f t="shared" si="31"/>
        <v>682220.58333333337</v>
      </c>
      <c r="I58" s="37">
        <f t="shared" si="31"/>
        <v>682220.58333333337</v>
      </c>
      <c r="J58" s="37">
        <f t="shared" si="31"/>
        <v>682220.58333333337</v>
      </c>
      <c r="K58" s="37">
        <f t="shared" si="31"/>
        <v>682220.58333333337</v>
      </c>
      <c r="L58" s="37">
        <f t="shared" si="31"/>
        <v>682220.58333333337</v>
      </c>
      <c r="M58" s="37">
        <f t="shared" si="31"/>
        <v>682220.58333333337</v>
      </c>
      <c r="N58" s="37">
        <f t="shared" si="31"/>
        <v>682220.58333333337</v>
      </c>
      <c r="O58" s="37">
        <f t="shared" si="31"/>
        <v>682220.58333333337</v>
      </c>
      <c r="P58" s="37">
        <f t="shared" si="32"/>
        <v>682220.58333333337</v>
      </c>
      <c r="Q58" s="37">
        <f t="shared" si="31"/>
        <v>682220.58333333337</v>
      </c>
    </row>
    <row r="59" spans="1:17" x14ac:dyDescent="0.25">
      <c r="A59" s="43">
        <v>14200308</v>
      </c>
      <c r="B59" s="43"/>
      <c r="C59" s="37" t="s">
        <v>17</v>
      </c>
      <c r="D59" s="36" t="s">
        <v>187</v>
      </c>
      <c r="E59" s="37">
        <v>132100044</v>
      </c>
      <c r="F59" s="37">
        <f t="shared" si="30"/>
        <v>11008337</v>
      </c>
      <c r="G59" s="37">
        <f t="shared" si="30"/>
        <v>11008337</v>
      </c>
      <c r="H59" s="37">
        <f t="shared" si="31"/>
        <v>11008337</v>
      </c>
      <c r="I59" s="37">
        <f t="shared" si="31"/>
        <v>11008337</v>
      </c>
      <c r="J59" s="37">
        <f t="shared" si="31"/>
        <v>11008337</v>
      </c>
      <c r="K59" s="37">
        <f t="shared" si="31"/>
        <v>11008337</v>
      </c>
      <c r="L59" s="37">
        <f t="shared" si="31"/>
        <v>11008337</v>
      </c>
      <c r="M59" s="37">
        <f t="shared" si="31"/>
        <v>11008337</v>
      </c>
      <c r="N59" s="37">
        <f t="shared" si="31"/>
        <v>11008337</v>
      </c>
      <c r="O59" s="37">
        <f t="shared" si="31"/>
        <v>11008337</v>
      </c>
      <c r="P59" s="37">
        <f t="shared" si="32"/>
        <v>11008337</v>
      </c>
      <c r="Q59" s="37">
        <f t="shared" si="31"/>
        <v>11008337</v>
      </c>
    </row>
    <row r="60" spans="1:17" x14ac:dyDescent="0.25">
      <c r="A60" s="42">
        <v>14200309</v>
      </c>
      <c r="B60" s="42"/>
      <c r="C60" s="37" t="s">
        <v>18</v>
      </c>
      <c r="D60" s="36" t="s">
        <v>187</v>
      </c>
      <c r="E60" s="37">
        <v>1000</v>
      </c>
      <c r="F60" s="37">
        <f t="shared" si="30"/>
        <v>83.333333333333329</v>
      </c>
      <c r="G60" s="37">
        <f t="shared" si="30"/>
        <v>83.333333333333329</v>
      </c>
      <c r="H60" s="37">
        <f t="shared" si="31"/>
        <v>83.333333333333329</v>
      </c>
      <c r="I60" s="37">
        <f t="shared" si="31"/>
        <v>83.333333333333329</v>
      </c>
      <c r="J60" s="37">
        <f t="shared" si="31"/>
        <v>83.333333333333329</v>
      </c>
      <c r="K60" s="37">
        <f t="shared" si="31"/>
        <v>83.333333333333329</v>
      </c>
      <c r="L60" s="37">
        <f t="shared" si="31"/>
        <v>83.333333333333329</v>
      </c>
      <c r="M60" s="37">
        <f t="shared" si="31"/>
        <v>83.333333333333329</v>
      </c>
      <c r="N60" s="37">
        <f t="shared" si="31"/>
        <v>83.333333333333329</v>
      </c>
      <c r="O60" s="37">
        <f t="shared" si="31"/>
        <v>83.333333333333329</v>
      </c>
      <c r="P60" s="37">
        <f t="shared" si="32"/>
        <v>83.333333333333329</v>
      </c>
      <c r="Q60" s="37">
        <f t="shared" si="31"/>
        <v>83.333333333333329</v>
      </c>
    </row>
    <row r="61" spans="1:17" x14ac:dyDescent="0.25">
      <c r="A61" s="42">
        <v>14200310</v>
      </c>
      <c r="B61" s="42"/>
      <c r="C61" s="44" t="s">
        <v>19</v>
      </c>
      <c r="D61" s="36" t="s">
        <v>187</v>
      </c>
      <c r="E61" s="37">
        <v>40000000</v>
      </c>
      <c r="F61" s="37">
        <f t="shared" si="30"/>
        <v>3333333.3333333335</v>
      </c>
      <c r="G61" s="37">
        <f t="shared" si="30"/>
        <v>3333333.3333333335</v>
      </c>
      <c r="H61" s="37">
        <f t="shared" si="31"/>
        <v>3333333.3333333335</v>
      </c>
      <c r="I61" s="37">
        <f t="shared" si="31"/>
        <v>3333333.3333333335</v>
      </c>
      <c r="J61" s="37">
        <f t="shared" si="31"/>
        <v>3333333.3333333335</v>
      </c>
      <c r="K61" s="37">
        <f t="shared" si="31"/>
        <v>3333333.3333333335</v>
      </c>
      <c r="L61" s="37">
        <f t="shared" si="31"/>
        <v>3333333.3333333335</v>
      </c>
      <c r="M61" s="37">
        <f t="shared" si="31"/>
        <v>3333333.3333333335</v>
      </c>
      <c r="N61" s="37">
        <f t="shared" si="31"/>
        <v>3333333.3333333335</v>
      </c>
      <c r="O61" s="37">
        <f t="shared" si="31"/>
        <v>3333333.3333333335</v>
      </c>
      <c r="P61" s="37">
        <f t="shared" si="32"/>
        <v>3333333.3333333335</v>
      </c>
      <c r="Q61" s="37">
        <f t="shared" si="31"/>
        <v>3333333.3333333335</v>
      </c>
    </row>
    <row r="62" spans="1:17" x14ac:dyDescent="0.25">
      <c r="A62" s="43">
        <v>14200311</v>
      </c>
      <c r="B62" s="43"/>
      <c r="C62" s="37" t="s">
        <v>20</v>
      </c>
      <c r="D62" s="36" t="s">
        <v>187</v>
      </c>
      <c r="E62" s="37">
        <v>139000000</v>
      </c>
      <c r="F62" s="37">
        <f t="shared" si="30"/>
        <v>11583333.333333334</v>
      </c>
      <c r="G62" s="37">
        <f t="shared" si="30"/>
        <v>11583333.333333334</v>
      </c>
      <c r="H62" s="37">
        <f t="shared" si="31"/>
        <v>11583333.333333334</v>
      </c>
      <c r="I62" s="37">
        <f t="shared" si="31"/>
        <v>11583333.333333334</v>
      </c>
      <c r="J62" s="37">
        <f t="shared" si="31"/>
        <v>11583333.333333334</v>
      </c>
      <c r="K62" s="37">
        <f t="shared" si="31"/>
        <v>11583333.333333334</v>
      </c>
      <c r="L62" s="37">
        <f t="shared" si="31"/>
        <v>11583333.333333334</v>
      </c>
      <c r="M62" s="37">
        <f t="shared" si="31"/>
        <v>11583333.333333334</v>
      </c>
      <c r="N62" s="37">
        <f t="shared" si="31"/>
        <v>11583333.333333334</v>
      </c>
      <c r="O62" s="37">
        <f t="shared" si="31"/>
        <v>11583333.333333334</v>
      </c>
      <c r="P62" s="37">
        <f t="shared" si="32"/>
        <v>11583333.333333334</v>
      </c>
      <c r="Q62" s="37">
        <f t="shared" si="31"/>
        <v>11583333.333333334</v>
      </c>
    </row>
    <row r="63" spans="1:17" x14ac:dyDescent="0.25">
      <c r="A63" s="42">
        <v>14200312</v>
      </c>
      <c r="B63" s="42"/>
      <c r="C63" s="44" t="s">
        <v>21</v>
      </c>
      <c r="D63" s="36" t="s">
        <v>187</v>
      </c>
      <c r="E63" s="37">
        <v>150000000</v>
      </c>
      <c r="F63" s="37">
        <f t="shared" si="30"/>
        <v>12500000</v>
      </c>
      <c r="G63" s="37">
        <f t="shared" si="30"/>
        <v>12500000</v>
      </c>
      <c r="H63" s="37">
        <f t="shared" si="31"/>
        <v>12500000</v>
      </c>
      <c r="I63" s="37">
        <f t="shared" si="31"/>
        <v>12500000</v>
      </c>
      <c r="J63" s="37">
        <f t="shared" si="31"/>
        <v>12500000</v>
      </c>
      <c r="K63" s="37">
        <f t="shared" si="31"/>
        <v>12500000</v>
      </c>
      <c r="L63" s="37">
        <f t="shared" si="31"/>
        <v>12500000</v>
      </c>
      <c r="M63" s="37">
        <f t="shared" si="31"/>
        <v>12500000</v>
      </c>
      <c r="N63" s="37">
        <f t="shared" si="31"/>
        <v>12500000</v>
      </c>
      <c r="O63" s="37">
        <f t="shared" si="31"/>
        <v>12500000</v>
      </c>
      <c r="P63" s="37">
        <f t="shared" si="32"/>
        <v>12500000</v>
      </c>
      <c r="Q63" s="37">
        <f t="shared" si="31"/>
        <v>12500000</v>
      </c>
    </row>
    <row r="64" spans="1:17" x14ac:dyDescent="0.25">
      <c r="A64" s="43">
        <v>14200313</v>
      </c>
      <c r="B64" s="43"/>
      <c r="C64" s="37" t="s">
        <v>59</v>
      </c>
      <c r="D64" s="36" t="s">
        <v>187</v>
      </c>
      <c r="E64" s="37">
        <v>32000000</v>
      </c>
      <c r="F64" s="37">
        <f t="shared" si="30"/>
        <v>2666666.6666666665</v>
      </c>
      <c r="G64" s="37">
        <f t="shared" si="30"/>
        <v>2666666.6666666665</v>
      </c>
      <c r="H64" s="37">
        <f t="shared" si="31"/>
        <v>2666666.6666666665</v>
      </c>
      <c r="I64" s="37">
        <f t="shared" si="31"/>
        <v>2666666.6666666665</v>
      </c>
      <c r="J64" s="37">
        <f t="shared" si="31"/>
        <v>2666666.6666666665</v>
      </c>
      <c r="K64" s="37">
        <f t="shared" si="31"/>
        <v>2666666.6666666665</v>
      </c>
      <c r="L64" s="37">
        <f t="shared" si="31"/>
        <v>2666666.6666666665</v>
      </c>
      <c r="M64" s="37">
        <f t="shared" si="31"/>
        <v>2666666.6666666665</v>
      </c>
      <c r="N64" s="37">
        <f t="shared" si="31"/>
        <v>2666666.6666666665</v>
      </c>
      <c r="O64" s="37">
        <f t="shared" si="31"/>
        <v>2666666.6666666665</v>
      </c>
      <c r="P64" s="37">
        <f t="shared" si="32"/>
        <v>2666666.6666666665</v>
      </c>
      <c r="Q64" s="37">
        <f t="shared" si="31"/>
        <v>2666666.6666666665</v>
      </c>
    </row>
    <row r="65" spans="1:17" x14ac:dyDescent="0.25">
      <c r="A65" s="43">
        <v>14200314</v>
      </c>
      <c r="B65" s="43"/>
      <c r="C65" s="37" t="s">
        <v>60</v>
      </c>
      <c r="D65" s="36" t="s">
        <v>187</v>
      </c>
      <c r="E65" s="37">
        <v>20000000</v>
      </c>
      <c r="F65" s="37">
        <f t="shared" si="30"/>
        <v>1666666.6666666667</v>
      </c>
      <c r="G65" s="37">
        <f t="shared" si="30"/>
        <v>1666666.6666666667</v>
      </c>
      <c r="H65" s="37">
        <f t="shared" si="31"/>
        <v>1666666.6666666667</v>
      </c>
      <c r="I65" s="37">
        <f t="shared" si="31"/>
        <v>1666666.6666666667</v>
      </c>
      <c r="J65" s="37">
        <f t="shared" si="31"/>
        <v>1666666.6666666667</v>
      </c>
      <c r="K65" s="37">
        <f t="shared" si="31"/>
        <v>1666666.6666666667</v>
      </c>
      <c r="L65" s="37">
        <f t="shared" si="31"/>
        <v>1666666.6666666667</v>
      </c>
      <c r="M65" s="37">
        <f t="shared" si="31"/>
        <v>1666666.6666666667</v>
      </c>
      <c r="N65" s="37">
        <f t="shared" si="31"/>
        <v>1666666.6666666667</v>
      </c>
      <c r="O65" s="37">
        <f t="shared" si="31"/>
        <v>1666666.6666666667</v>
      </c>
      <c r="P65" s="37">
        <f t="shared" si="32"/>
        <v>1666666.6666666667</v>
      </c>
      <c r="Q65" s="37">
        <f t="shared" si="31"/>
        <v>1666666.6666666667</v>
      </c>
    </row>
    <row r="66" spans="1:17" x14ac:dyDescent="0.25">
      <c r="A66" s="43">
        <v>142014</v>
      </c>
      <c r="B66" s="35" t="s">
        <v>186</v>
      </c>
      <c r="C66" s="37" t="s">
        <v>61</v>
      </c>
      <c r="D66" s="36" t="s">
        <v>187</v>
      </c>
      <c r="E66" s="37">
        <f>SUM(E67:E70)</f>
        <v>233910848</v>
      </c>
      <c r="F66" s="37">
        <f>SUM(F67:F70)</f>
        <v>19492570.666666668</v>
      </c>
      <c r="G66" s="37">
        <f>SUM(G67:G70)</f>
        <v>19492570.666666668</v>
      </c>
      <c r="H66" s="37">
        <f t="shared" ref="H66:O66" si="33">SUM(H67:H70)</f>
        <v>19492570.666666668</v>
      </c>
      <c r="I66" s="37">
        <f t="shared" si="33"/>
        <v>19492570.666666668</v>
      </c>
      <c r="J66" s="37">
        <f t="shared" si="33"/>
        <v>19492570.666666668</v>
      </c>
      <c r="K66" s="37">
        <f t="shared" si="33"/>
        <v>19492570.666666668</v>
      </c>
      <c r="L66" s="37">
        <f t="shared" si="33"/>
        <v>19492570.666666668</v>
      </c>
      <c r="M66" s="37">
        <f t="shared" si="33"/>
        <v>19492570.666666668</v>
      </c>
      <c r="N66" s="37">
        <f t="shared" si="33"/>
        <v>19492570.666666668</v>
      </c>
      <c r="O66" s="37">
        <f t="shared" si="33"/>
        <v>19492570.666666668</v>
      </c>
      <c r="P66" s="37">
        <f>SUM(P67:P70)</f>
        <v>19492570.666666668</v>
      </c>
      <c r="Q66" s="37">
        <f t="shared" ref="Q66" si="34">SUM(Q67:Q70)</f>
        <v>19492570.666666668</v>
      </c>
    </row>
    <row r="67" spans="1:17" x14ac:dyDescent="0.25">
      <c r="A67" s="43">
        <v>14201401</v>
      </c>
      <c r="B67" s="43"/>
      <c r="C67" s="37" t="s">
        <v>24</v>
      </c>
      <c r="D67" s="36" t="s">
        <v>187</v>
      </c>
      <c r="E67" s="44">
        <v>32606050</v>
      </c>
      <c r="F67" s="37">
        <f t="shared" ref="F67:G70" si="35">+$E67/12</f>
        <v>2717170.8333333335</v>
      </c>
      <c r="G67" s="37">
        <f t="shared" si="35"/>
        <v>2717170.8333333335</v>
      </c>
      <c r="H67" s="37">
        <f t="shared" ref="H67:Q70" si="36">+$E67/12</f>
        <v>2717170.8333333335</v>
      </c>
      <c r="I67" s="37">
        <f t="shared" si="36"/>
        <v>2717170.8333333335</v>
      </c>
      <c r="J67" s="37">
        <f t="shared" si="36"/>
        <v>2717170.8333333335</v>
      </c>
      <c r="K67" s="37">
        <f t="shared" si="36"/>
        <v>2717170.8333333335</v>
      </c>
      <c r="L67" s="37">
        <f t="shared" si="36"/>
        <v>2717170.8333333335</v>
      </c>
      <c r="M67" s="37">
        <f t="shared" si="36"/>
        <v>2717170.8333333335</v>
      </c>
      <c r="N67" s="37">
        <f t="shared" si="36"/>
        <v>2717170.8333333335</v>
      </c>
      <c r="O67" s="37">
        <f t="shared" si="36"/>
        <v>2717170.8333333335</v>
      </c>
      <c r="P67" s="37">
        <f>+$E67/12</f>
        <v>2717170.8333333335</v>
      </c>
      <c r="Q67" s="37">
        <f t="shared" si="36"/>
        <v>2717170.8333333335</v>
      </c>
    </row>
    <row r="68" spans="1:17" x14ac:dyDescent="0.25">
      <c r="A68" s="43">
        <v>14201402</v>
      </c>
      <c r="B68" s="43"/>
      <c r="C68" s="37" t="s">
        <v>62</v>
      </c>
      <c r="D68" s="36" t="s">
        <v>187</v>
      </c>
      <c r="E68" s="44">
        <v>70783188</v>
      </c>
      <c r="F68" s="37">
        <f t="shared" si="35"/>
        <v>5898599</v>
      </c>
      <c r="G68" s="37">
        <f t="shared" si="35"/>
        <v>5898599</v>
      </c>
      <c r="H68" s="37">
        <f t="shared" si="36"/>
        <v>5898599</v>
      </c>
      <c r="I68" s="37">
        <f t="shared" si="36"/>
        <v>5898599</v>
      </c>
      <c r="J68" s="37">
        <f t="shared" si="36"/>
        <v>5898599</v>
      </c>
      <c r="K68" s="37">
        <f t="shared" si="36"/>
        <v>5898599</v>
      </c>
      <c r="L68" s="37">
        <f t="shared" si="36"/>
        <v>5898599</v>
      </c>
      <c r="M68" s="37">
        <f t="shared" si="36"/>
        <v>5898599</v>
      </c>
      <c r="N68" s="37">
        <f t="shared" si="36"/>
        <v>5898599</v>
      </c>
      <c r="O68" s="37">
        <f t="shared" si="36"/>
        <v>5898599</v>
      </c>
      <c r="P68" s="37">
        <f>+$E68/12</f>
        <v>5898599</v>
      </c>
      <c r="Q68" s="37">
        <f t="shared" si="36"/>
        <v>5898599</v>
      </c>
    </row>
    <row r="69" spans="1:17" x14ac:dyDescent="0.25">
      <c r="A69" s="42">
        <v>14201403</v>
      </c>
      <c r="B69" s="42"/>
      <c r="C69" s="37" t="s">
        <v>26</v>
      </c>
      <c r="D69" s="36" t="s">
        <v>187</v>
      </c>
      <c r="E69" s="44">
        <v>98624682</v>
      </c>
      <c r="F69" s="37">
        <f t="shared" si="35"/>
        <v>8218723.5</v>
      </c>
      <c r="G69" s="37">
        <f t="shared" si="35"/>
        <v>8218723.5</v>
      </c>
      <c r="H69" s="37">
        <f t="shared" si="36"/>
        <v>8218723.5</v>
      </c>
      <c r="I69" s="37">
        <f t="shared" si="36"/>
        <v>8218723.5</v>
      </c>
      <c r="J69" s="37">
        <f t="shared" si="36"/>
        <v>8218723.5</v>
      </c>
      <c r="K69" s="37">
        <f t="shared" si="36"/>
        <v>8218723.5</v>
      </c>
      <c r="L69" s="37">
        <f t="shared" si="36"/>
        <v>8218723.5</v>
      </c>
      <c r="M69" s="37">
        <f t="shared" si="36"/>
        <v>8218723.5</v>
      </c>
      <c r="N69" s="37">
        <f t="shared" si="36"/>
        <v>8218723.5</v>
      </c>
      <c r="O69" s="37">
        <f t="shared" si="36"/>
        <v>8218723.5</v>
      </c>
      <c r="P69" s="37">
        <f>+$E69/12</f>
        <v>8218723.5</v>
      </c>
      <c r="Q69" s="37">
        <f t="shared" si="36"/>
        <v>8218723.5</v>
      </c>
    </row>
    <row r="70" spans="1:17" x14ac:dyDescent="0.25">
      <c r="A70" s="43">
        <v>14201404</v>
      </c>
      <c r="B70" s="43"/>
      <c r="C70" s="37" t="s">
        <v>27</v>
      </c>
      <c r="D70" s="36" t="s">
        <v>187</v>
      </c>
      <c r="E70" s="44">
        <v>31896928</v>
      </c>
      <c r="F70" s="37">
        <f t="shared" si="35"/>
        <v>2658077.3333333335</v>
      </c>
      <c r="G70" s="37">
        <f t="shared" si="35"/>
        <v>2658077.3333333335</v>
      </c>
      <c r="H70" s="37">
        <f t="shared" si="36"/>
        <v>2658077.3333333335</v>
      </c>
      <c r="I70" s="37">
        <f t="shared" si="36"/>
        <v>2658077.3333333335</v>
      </c>
      <c r="J70" s="37">
        <f t="shared" si="36"/>
        <v>2658077.3333333335</v>
      </c>
      <c r="K70" s="37">
        <f t="shared" si="36"/>
        <v>2658077.3333333335</v>
      </c>
      <c r="L70" s="37">
        <f t="shared" si="36"/>
        <v>2658077.3333333335</v>
      </c>
      <c r="M70" s="37">
        <f t="shared" si="36"/>
        <v>2658077.3333333335</v>
      </c>
      <c r="N70" s="37">
        <f t="shared" si="36"/>
        <v>2658077.3333333335</v>
      </c>
      <c r="O70" s="37">
        <f t="shared" si="36"/>
        <v>2658077.3333333335</v>
      </c>
      <c r="P70" s="37">
        <f>+$E70/12</f>
        <v>2658077.3333333335</v>
      </c>
      <c r="Q70" s="37">
        <f t="shared" si="36"/>
        <v>2658077.3333333335</v>
      </c>
    </row>
    <row r="71" spans="1:17" x14ac:dyDescent="0.25">
      <c r="A71" s="43">
        <v>1425</v>
      </c>
      <c r="B71" s="35" t="s">
        <v>186</v>
      </c>
      <c r="C71" s="37" t="s">
        <v>63</v>
      </c>
      <c r="D71" s="36" t="s">
        <v>187</v>
      </c>
      <c r="E71" s="37">
        <f>+E72+E88</f>
        <v>10987970142</v>
      </c>
      <c r="F71" s="37">
        <f>+F72+F88</f>
        <v>915664178.49999988</v>
      </c>
      <c r="G71" s="37">
        <f>+G72+G88</f>
        <v>915664178.49999988</v>
      </c>
      <c r="H71" s="37">
        <f t="shared" ref="H71:O71" si="37">+H72+H88</f>
        <v>915664178.49999988</v>
      </c>
      <c r="I71" s="37">
        <f t="shared" si="37"/>
        <v>915664178.49999988</v>
      </c>
      <c r="J71" s="37">
        <f t="shared" si="37"/>
        <v>915664178.49999988</v>
      </c>
      <c r="K71" s="37">
        <f t="shared" si="37"/>
        <v>915664178.49999988</v>
      </c>
      <c r="L71" s="37">
        <f t="shared" si="37"/>
        <v>915664178.49999988</v>
      </c>
      <c r="M71" s="37">
        <f t="shared" si="37"/>
        <v>915664178.49999988</v>
      </c>
      <c r="N71" s="37">
        <f t="shared" si="37"/>
        <v>915664178.49999988</v>
      </c>
      <c r="O71" s="37">
        <f t="shared" si="37"/>
        <v>915664178.49999988</v>
      </c>
      <c r="P71" s="37">
        <f>+P72+P88</f>
        <v>915664178.49999988</v>
      </c>
      <c r="Q71" s="37">
        <f t="shared" ref="Q71" si="38">+Q72+Q88</f>
        <v>915664178.49999988</v>
      </c>
    </row>
    <row r="72" spans="1:17" x14ac:dyDescent="0.25">
      <c r="A72" s="43">
        <v>142501</v>
      </c>
      <c r="B72" s="43"/>
      <c r="C72" s="37" t="s">
        <v>64</v>
      </c>
      <c r="D72" s="36" t="s">
        <v>187</v>
      </c>
      <c r="E72" s="37">
        <f>SUM(E73:E87)</f>
        <v>10878969142</v>
      </c>
      <c r="F72" s="37">
        <f>SUM(F73:F87)</f>
        <v>906580761.83333325</v>
      </c>
      <c r="G72" s="37">
        <f>SUM(G73:G87)</f>
        <v>906580761.83333325</v>
      </c>
      <c r="H72" s="37">
        <f t="shared" ref="H72:O72" si="39">SUM(H73:H87)</f>
        <v>906580761.83333325</v>
      </c>
      <c r="I72" s="37">
        <f t="shared" si="39"/>
        <v>906580761.83333325</v>
      </c>
      <c r="J72" s="37">
        <f t="shared" si="39"/>
        <v>906580761.83333325</v>
      </c>
      <c r="K72" s="37">
        <f t="shared" si="39"/>
        <v>906580761.83333325</v>
      </c>
      <c r="L72" s="37">
        <f t="shared" si="39"/>
        <v>906580761.83333325</v>
      </c>
      <c r="M72" s="37">
        <f t="shared" si="39"/>
        <v>906580761.83333325</v>
      </c>
      <c r="N72" s="37">
        <f t="shared" si="39"/>
        <v>906580761.83333325</v>
      </c>
      <c r="O72" s="37">
        <f t="shared" si="39"/>
        <v>906580761.83333325</v>
      </c>
      <c r="P72" s="37">
        <f>SUM(P73:P87)</f>
        <v>906580761.83333325</v>
      </c>
      <c r="Q72" s="37">
        <f t="shared" ref="Q72" si="40">SUM(Q73:Q87)</f>
        <v>906580761.83333325</v>
      </c>
    </row>
    <row r="73" spans="1:17" x14ac:dyDescent="0.25">
      <c r="A73" s="43">
        <v>14250101</v>
      </c>
      <c r="B73" s="43"/>
      <c r="C73" s="37" t="s">
        <v>65</v>
      </c>
      <c r="D73" s="36" t="s">
        <v>187</v>
      </c>
      <c r="E73" s="37">
        <v>116665666</v>
      </c>
      <c r="F73" s="37">
        <f t="shared" ref="F73:G87" si="41">+$E73/12</f>
        <v>9722138.833333334</v>
      </c>
      <c r="G73" s="37">
        <f t="shared" si="41"/>
        <v>9722138.833333334</v>
      </c>
      <c r="H73" s="37">
        <f t="shared" ref="H73:Q87" si="42">+$E73/12</f>
        <v>9722138.833333334</v>
      </c>
      <c r="I73" s="37">
        <f t="shared" si="42"/>
        <v>9722138.833333334</v>
      </c>
      <c r="J73" s="37">
        <f t="shared" si="42"/>
        <v>9722138.833333334</v>
      </c>
      <c r="K73" s="37">
        <f t="shared" si="42"/>
        <v>9722138.833333334</v>
      </c>
      <c r="L73" s="37">
        <f t="shared" si="42"/>
        <v>9722138.833333334</v>
      </c>
      <c r="M73" s="37">
        <f t="shared" si="42"/>
        <v>9722138.833333334</v>
      </c>
      <c r="N73" s="37">
        <f t="shared" si="42"/>
        <v>9722138.833333334</v>
      </c>
      <c r="O73" s="37">
        <f t="shared" si="42"/>
        <v>9722138.833333334</v>
      </c>
      <c r="P73" s="37">
        <f t="shared" ref="P73:P87" si="43">+$E73/12</f>
        <v>9722138.833333334</v>
      </c>
      <c r="Q73" s="37">
        <f t="shared" si="42"/>
        <v>9722138.833333334</v>
      </c>
    </row>
    <row r="74" spans="1:17" x14ac:dyDescent="0.25">
      <c r="A74" s="43">
        <v>14250102</v>
      </c>
      <c r="B74" s="43"/>
      <c r="C74" s="37" t="s">
        <v>66</v>
      </c>
      <c r="D74" s="36" t="s">
        <v>187</v>
      </c>
      <c r="E74" s="37">
        <v>40000000</v>
      </c>
      <c r="F74" s="37">
        <f t="shared" si="41"/>
        <v>3333333.3333333335</v>
      </c>
      <c r="G74" s="37">
        <f t="shared" si="41"/>
        <v>3333333.3333333335</v>
      </c>
      <c r="H74" s="37">
        <f t="shared" si="42"/>
        <v>3333333.3333333335</v>
      </c>
      <c r="I74" s="37">
        <f t="shared" si="42"/>
        <v>3333333.3333333335</v>
      </c>
      <c r="J74" s="37">
        <f t="shared" si="42"/>
        <v>3333333.3333333335</v>
      </c>
      <c r="K74" s="37">
        <f t="shared" si="42"/>
        <v>3333333.3333333335</v>
      </c>
      <c r="L74" s="37">
        <f t="shared" si="42"/>
        <v>3333333.3333333335</v>
      </c>
      <c r="M74" s="37">
        <f t="shared" si="42"/>
        <v>3333333.3333333335</v>
      </c>
      <c r="N74" s="37">
        <f t="shared" si="42"/>
        <v>3333333.3333333335</v>
      </c>
      <c r="O74" s="37">
        <f t="shared" si="42"/>
        <v>3333333.3333333335</v>
      </c>
      <c r="P74" s="37">
        <f t="shared" si="43"/>
        <v>3333333.3333333335</v>
      </c>
      <c r="Q74" s="37">
        <f t="shared" si="42"/>
        <v>3333333.3333333335</v>
      </c>
    </row>
    <row r="75" spans="1:17" x14ac:dyDescent="0.25">
      <c r="A75" s="43">
        <v>14250103</v>
      </c>
      <c r="B75" s="43"/>
      <c r="C75" s="37" t="s">
        <v>67</v>
      </c>
      <c r="D75" s="36" t="s">
        <v>187</v>
      </c>
      <c r="E75" s="37">
        <v>80000000</v>
      </c>
      <c r="F75" s="37">
        <f t="shared" si="41"/>
        <v>6666666.666666667</v>
      </c>
      <c r="G75" s="37">
        <f t="shared" si="41"/>
        <v>6666666.666666667</v>
      </c>
      <c r="H75" s="37">
        <f t="shared" si="42"/>
        <v>6666666.666666667</v>
      </c>
      <c r="I75" s="37">
        <f t="shared" si="42"/>
        <v>6666666.666666667</v>
      </c>
      <c r="J75" s="37">
        <f t="shared" si="42"/>
        <v>6666666.666666667</v>
      </c>
      <c r="K75" s="37">
        <f t="shared" si="42"/>
        <v>6666666.666666667</v>
      </c>
      <c r="L75" s="37">
        <f t="shared" si="42"/>
        <v>6666666.666666667</v>
      </c>
      <c r="M75" s="37">
        <f t="shared" si="42"/>
        <v>6666666.666666667</v>
      </c>
      <c r="N75" s="37">
        <f t="shared" si="42"/>
        <v>6666666.666666667</v>
      </c>
      <c r="O75" s="37">
        <f t="shared" si="42"/>
        <v>6666666.666666667</v>
      </c>
      <c r="P75" s="37">
        <f t="shared" si="43"/>
        <v>6666666.666666667</v>
      </c>
      <c r="Q75" s="37">
        <f t="shared" si="42"/>
        <v>6666666.666666667</v>
      </c>
    </row>
    <row r="76" spans="1:17" x14ac:dyDescent="0.25">
      <c r="A76" s="43">
        <v>14250104</v>
      </c>
      <c r="B76" s="43"/>
      <c r="C76" s="37" t="s">
        <v>68</v>
      </c>
      <c r="D76" s="36" t="s">
        <v>187</v>
      </c>
      <c r="E76" s="37">
        <v>20000000</v>
      </c>
      <c r="F76" s="37">
        <f t="shared" si="41"/>
        <v>1666666.6666666667</v>
      </c>
      <c r="G76" s="37">
        <f t="shared" si="41"/>
        <v>1666666.6666666667</v>
      </c>
      <c r="H76" s="37">
        <f t="shared" si="42"/>
        <v>1666666.6666666667</v>
      </c>
      <c r="I76" s="37">
        <f t="shared" si="42"/>
        <v>1666666.6666666667</v>
      </c>
      <c r="J76" s="37">
        <f t="shared" si="42"/>
        <v>1666666.6666666667</v>
      </c>
      <c r="K76" s="37">
        <f t="shared" si="42"/>
        <v>1666666.6666666667</v>
      </c>
      <c r="L76" s="37">
        <f t="shared" si="42"/>
        <v>1666666.6666666667</v>
      </c>
      <c r="M76" s="37">
        <f t="shared" si="42"/>
        <v>1666666.6666666667</v>
      </c>
      <c r="N76" s="37">
        <f t="shared" si="42"/>
        <v>1666666.6666666667</v>
      </c>
      <c r="O76" s="37">
        <f t="shared" si="42"/>
        <v>1666666.6666666667</v>
      </c>
      <c r="P76" s="37">
        <f t="shared" si="43"/>
        <v>1666666.6666666667</v>
      </c>
      <c r="Q76" s="37">
        <f t="shared" si="42"/>
        <v>1666666.6666666667</v>
      </c>
    </row>
    <row r="77" spans="1:17" x14ac:dyDescent="0.25">
      <c r="A77" s="42">
        <v>14250105</v>
      </c>
      <c r="B77" s="42"/>
      <c r="C77" s="37" t="s">
        <v>69</v>
      </c>
      <c r="D77" s="36" t="s">
        <v>187</v>
      </c>
      <c r="E77" s="37">
        <v>4839803476</v>
      </c>
      <c r="F77" s="37">
        <f t="shared" si="41"/>
        <v>403316956.33333331</v>
      </c>
      <c r="G77" s="37">
        <f t="shared" si="41"/>
        <v>403316956.33333331</v>
      </c>
      <c r="H77" s="37">
        <f t="shared" si="42"/>
        <v>403316956.33333331</v>
      </c>
      <c r="I77" s="37">
        <f t="shared" si="42"/>
        <v>403316956.33333331</v>
      </c>
      <c r="J77" s="37">
        <f t="shared" si="42"/>
        <v>403316956.33333331</v>
      </c>
      <c r="K77" s="37">
        <f t="shared" si="42"/>
        <v>403316956.33333331</v>
      </c>
      <c r="L77" s="37">
        <f t="shared" si="42"/>
        <v>403316956.33333331</v>
      </c>
      <c r="M77" s="37">
        <f t="shared" si="42"/>
        <v>403316956.33333331</v>
      </c>
      <c r="N77" s="37">
        <f t="shared" si="42"/>
        <v>403316956.33333331</v>
      </c>
      <c r="O77" s="37">
        <f t="shared" si="42"/>
        <v>403316956.33333331</v>
      </c>
      <c r="P77" s="37">
        <f t="shared" si="43"/>
        <v>403316956.33333331</v>
      </c>
      <c r="Q77" s="37">
        <f t="shared" si="42"/>
        <v>403316956.33333331</v>
      </c>
    </row>
    <row r="78" spans="1:17" x14ac:dyDescent="0.25">
      <c r="A78" s="42">
        <v>14250106</v>
      </c>
      <c r="B78" s="42"/>
      <c r="C78" s="37" t="s">
        <v>70</v>
      </c>
      <c r="D78" s="36" t="s">
        <v>187</v>
      </c>
      <c r="E78" s="37">
        <v>500000000</v>
      </c>
      <c r="F78" s="37">
        <f t="shared" si="41"/>
        <v>41666666.666666664</v>
      </c>
      <c r="G78" s="37">
        <f t="shared" si="41"/>
        <v>41666666.666666664</v>
      </c>
      <c r="H78" s="37">
        <f t="shared" si="42"/>
        <v>41666666.666666664</v>
      </c>
      <c r="I78" s="37">
        <f t="shared" si="42"/>
        <v>41666666.666666664</v>
      </c>
      <c r="J78" s="37">
        <f t="shared" si="42"/>
        <v>41666666.666666664</v>
      </c>
      <c r="K78" s="37">
        <f t="shared" si="42"/>
        <v>41666666.666666664</v>
      </c>
      <c r="L78" s="37">
        <f t="shared" si="42"/>
        <v>41666666.666666664</v>
      </c>
      <c r="M78" s="37">
        <f t="shared" si="42"/>
        <v>41666666.666666664</v>
      </c>
      <c r="N78" s="37">
        <f t="shared" si="42"/>
        <v>41666666.666666664</v>
      </c>
      <c r="O78" s="37">
        <f t="shared" si="42"/>
        <v>41666666.666666664</v>
      </c>
      <c r="P78" s="37">
        <f t="shared" si="43"/>
        <v>41666666.666666664</v>
      </c>
      <c r="Q78" s="37">
        <f t="shared" si="42"/>
        <v>41666666.666666664</v>
      </c>
    </row>
    <row r="79" spans="1:17" x14ac:dyDescent="0.25">
      <c r="A79" s="43">
        <v>14250107</v>
      </c>
      <c r="B79" s="43"/>
      <c r="C79" s="37" t="s">
        <v>71</v>
      </c>
      <c r="D79" s="36" t="s">
        <v>187</v>
      </c>
      <c r="E79" s="37">
        <v>4322500000</v>
      </c>
      <c r="F79" s="37">
        <f t="shared" si="41"/>
        <v>360208333.33333331</v>
      </c>
      <c r="G79" s="37">
        <f t="shared" si="41"/>
        <v>360208333.33333331</v>
      </c>
      <c r="H79" s="37">
        <f t="shared" si="42"/>
        <v>360208333.33333331</v>
      </c>
      <c r="I79" s="37">
        <f t="shared" si="42"/>
        <v>360208333.33333331</v>
      </c>
      <c r="J79" s="37">
        <f t="shared" si="42"/>
        <v>360208333.33333331</v>
      </c>
      <c r="K79" s="37">
        <f t="shared" si="42"/>
        <v>360208333.33333331</v>
      </c>
      <c r="L79" s="37">
        <f t="shared" si="42"/>
        <v>360208333.33333331</v>
      </c>
      <c r="M79" s="37">
        <f t="shared" si="42"/>
        <v>360208333.33333331</v>
      </c>
      <c r="N79" s="37">
        <f t="shared" si="42"/>
        <v>360208333.33333331</v>
      </c>
      <c r="O79" s="37">
        <f t="shared" si="42"/>
        <v>360208333.33333331</v>
      </c>
      <c r="P79" s="37">
        <f t="shared" si="43"/>
        <v>360208333.33333331</v>
      </c>
      <c r="Q79" s="37">
        <f t="shared" si="42"/>
        <v>360208333.33333331</v>
      </c>
    </row>
    <row r="80" spans="1:17" x14ac:dyDescent="0.25">
      <c r="A80" s="43">
        <v>14250108</v>
      </c>
      <c r="B80" s="43"/>
      <c r="C80" s="37" t="s">
        <v>72</v>
      </c>
      <c r="D80" s="36" t="s">
        <v>187</v>
      </c>
      <c r="E80" s="37">
        <v>260000000</v>
      </c>
      <c r="F80" s="37">
        <f t="shared" si="41"/>
        <v>21666666.666666668</v>
      </c>
      <c r="G80" s="37">
        <f t="shared" si="41"/>
        <v>21666666.666666668</v>
      </c>
      <c r="H80" s="37">
        <f t="shared" si="42"/>
        <v>21666666.666666668</v>
      </c>
      <c r="I80" s="37">
        <f t="shared" si="42"/>
        <v>21666666.666666668</v>
      </c>
      <c r="J80" s="37">
        <f t="shared" si="42"/>
        <v>21666666.666666668</v>
      </c>
      <c r="K80" s="37">
        <f t="shared" si="42"/>
        <v>21666666.666666668</v>
      </c>
      <c r="L80" s="37">
        <f t="shared" si="42"/>
        <v>21666666.666666668</v>
      </c>
      <c r="M80" s="37">
        <f t="shared" si="42"/>
        <v>21666666.666666668</v>
      </c>
      <c r="N80" s="37">
        <f t="shared" si="42"/>
        <v>21666666.666666668</v>
      </c>
      <c r="O80" s="37">
        <f t="shared" si="42"/>
        <v>21666666.666666668</v>
      </c>
      <c r="P80" s="37">
        <f t="shared" si="43"/>
        <v>21666666.666666668</v>
      </c>
      <c r="Q80" s="37">
        <f t="shared" si="42"/>
        <v>21666666.666666668</v>
      </c>
    </row>
    <row r="81" spans="1:17" x14ac:dyDescent="0.25">
      <c r="A81" s="43">
        <v>14250109</v>
      </c>
      <c r="B81" s="43"/>
      <c r="C81" s="37" t="s">
        <v>73</v>
      </c>
      <c r="D81" s="36" t="s">
        <v>187</v>
      </c>
      <c r="E81" s="37">
        <v>230000000</v>
      </c>
      <c r="F81" s="37">
        <f t="shared" si="41"/>
        <v>19166666.666666668</v>
      </c>
      <c r="G81" s="37">
        <f t="shared" si="41"/>
        <v>19166666.666666668</v>
      </c>
      <c r="H81" s="37">
        <f t="shared" si="42"/>
        <v>19166666.666666668</v>
      </c>
      <c r="I81" s="37">
        <f t="shared" si="42"/>
        <v>19166666.666666668</v>
      </c>
      <c r="J81" s="37">
        <f t="shared" si="42"/>
        <v>19166666.666666668</v>
      </c>
      <c r="K81" s="37">
        <f t="shared" si="42"/>
        <v>19166666.666666668</v>
      </c>
      <c r="L81" s="37">
        <f t="shared" si="42"/>
        <v>19166666.666666668</v>
      </c>
      <c r="M81" s="37">
        <f t="shared" si="42"/>
        <v>19166666.666666668</v>
      </c>
      <c r="N81" s="37">
        <f t="shared" si="42"/>
        <v>19166666.666666668</v>
      </c>
      <c r="O81" s="37">
        <f t="shared" si="42"/>
        <v>19166666.666666668</v>
      </c>
      <c r="P81" s="37">
        <f t="shared" si="43"/>
        <v>19166666.666666668</v>
      </c>
      <c r="Q81" s="37">
        <f t="shared" si="42"/>
        <v>19166666.666666668</v>
      </c>
    </row>
    <row r="82" spans="1:17" x14ac:dyDescent="0.25">
      <c r="A82" s="45">
        <v>14250110</v>
      </c>
      <c r="C82" s="37" t="s">
        <v>74</v>
      </c>
      <c r="D82" s="36" t="s">
        <v>187</v>
      </c>
      <c r="E82" s="37">
        <v>220000000</v>
      </c>
      <c r="F82" s="37">
        <f t="shared" si="41"/>
        <v>18333333.333333332</v>
      </c>
      <c r="G82" s="37">
        <f t="shared" si="41"/>
        <v>18333333.333333332</v>
      </c>
      <c r="H82" s="37">
        <f t="shared" si="42"/>
        <v>18333333.333333332</v>
      </c>
      <c r="I82" s="37">
        <f t="shared" si="42"/>
        <v>18333333.333333332</v>
      </c>
      <c r="J82" s="37">
        <f t="shared" si="42"/>
        <v>18333333.333333332</v>
      </c>
      <c r="K82" s="37">
        <f t="shared" si="42"/>
        <v>18333333.333333332</v>
      </c>
      <c r="L82" s="37">
        <f t="shared" si="42"/>
        <v>18333333.333333332</v>
      </c>
      <c r="M82" s="37">
        <f t="shared" si="42"/>
        <v>18333333.333333332</v>
      </c>
      <c r="N82" s="37">
        <f t="shared" si="42"/>
        <v>18333333.333333332</v>
      </c>
      <c r="O82" s="37">
        <f t="shared" si="42"/>
        <v>18333333.333333332</v>
      </c>
      <c r="P82" s="37">
        <f t="shared" si="43"/>
        <v>18333333.333333332</v>
      </c>
      <c r="Q82" s="37">
        <f t="shared" si="42"/>
        <v>18333333.333333332</v>
      </c>
    </row>
    <row r="83" spans="1:17" x14ac:dyDescent="0.25">
      <c r="A83" s="45">
        <v>14250111</v>
      </c>
      <c r="C83" s="37" t="s">
        <v>75</v>
      </c>
      <c r="D83" s="36" t="s">
        <v>187</v>
      </c>
      <c r="E83" s="37">
        <v>75000000</v>
      </c>
      <c r="F83" s="37">
        <f t="shared" si="41"/>
        <v>6250000</v>
      </c>
      <c r="G83" s="37">
        <f t="shared" si="41"/>
        <v>6250000</v>
      </c>
      <c r="H83" s="37">
        <f t="shared" si="42"/>
        <v>6250000</v>
      </c>
      <c r="I83" s="37">
        <f t="shared" si="42"/>
        <v>6250000</v>
      </c>
      <c r="J83" s="37">
        <f t="shared" si="42"/>
        <v>6250000</v>
      </c>
      <c r="K83" s="37">
        <f t="shared" si="42"/>
        <v>6250000</v>
      </c>
      <c r="L83" s="37">
        <f t="shared" si="42"/>
        <v>6250000</v>
      </c>
      <c r="M83" s="37">
        <f t="shared" si="42"/>
        <v>6250000</v>
      </c>
      <c r="N83" s="37">
        <f t="shared" si="42"/>
        <v>6250000</v>
      </c>
      <c r="O83" s="37">
        <f t="shared" si="42"/>
        <v>6250000</v>
      </c>
      <c r="P83" s="37">
        <f t="shared" si="43"/>
        <v>6250000</v>
      </c>
      <c r="Q83" s="37">
        <f t="shared" si="42"/>
        <v>6250000</v>
      </c>
    </row>
    <row r="84" spans="1:17" x14ac:dyDescent="0.25">
      <c r="A84" s="45">
        <v>14250112</v>
      </c>
      <c r="C84" s="37" t="s">
        <v>76</v>
      </c>
      <c r="D84" s="36" t="s">
        <v>187</v>
      </c>
      <c r="E84" s="37">
        <v>100000000</v>
      </c>
      <c r="F84" s="37">
        <f t="shared" si="41"/>
        <v>8333333.333333333</v>
      </c>
      <c r="G84" s="37">
        <f t="shared" si="41"/>
        <v>8333333.333333333</v>
      </c>
      <c r="H84" s="37">
        <f t="shared" si="42"/>
        <v>8333333.333333333</v>
      </c>
      <c r="I84" s="37">
        <f t="shared" si="42"/>
        <v>8333333.333333333</v>
      </c>
      <c r="J84" s="37">
        <f t="shared" si="42"/>
        <v>8333333.333333333</v>
      </c>
      <c r="K84" s="37">
        <f t="shared" si="42"/>
        <v>8333333.333333333</v>
      </c>
      <c r="L84" s="37">
        <f t="shared" si="42"/>
        <v>8333333.333333333</v>
      </c>
      <c r="M84" s="37">
        <f t="shared" si="42"/>
        <v>8333333.333333333</v>
      </c>
      <c r="N84" s="37">
        <f t="shared" si="42"/>
        <v>8333333.333333333</v>
      </c>
      <c r="O84" s="37">
        <f t="shared" si="42"/>
        <v>8333333.333333333</v>
      </c>
      <c r="P84" s="37">
        <f t="shared" si="43"/>
        <v>8333333.333333333</v>
      </c>
      <c r="Q84" s="37">
        <f t="shared" si="42"/>
        <v>8333333.333333333</v>
      </c>
    </row>
    <row r="85" spans="1:17" x14ac:dyDescent="0.25">
      <c r="A85" s="45">
        <v>14250113</v>
      </c>
      <c r="C85" s="37" t="s">
        <v>77</v>
      </c>
      <c r="D85" s="36" t="s">
        <v>187</v>
      </c>
      <c r="E85" s="37">
        <v>12000000</v>
      </c>
      <c r="F85" s="37">
        <f t="shared" si="41"/>
        <v>1000000</v>
      </c>
      <c r="G85" s="37">
        <f t="shared" si="41"/>
        <v>1000000</v>
      </c>
      <c r="H85" s="37">
        <f t="shared" si="42"/>
        <v>1000000</v>
      </c>
      <c r="I85" s="37">
        <f t="shared" si="42"/>
        <v>1000000</v>
      </c>
      <c r="J85" s="37">
        <f t="shared" si="42"/>
        <v>1000000</v>
      </c>
      <c r="K85" s="37">
        <f t="shared" si="42"/>
        <v>1000000</v>
      </c>
      <c r="L85" s="37">
        <f t="shared" si="42"/>
        <v>1000000</v>
      </c>
      <c r="M85" s="37">
        <f t="shared" si="42"/>
        <v>1000000</v>
      </c>
      <c r="N85" s="37">
        <f t="shared" si="42"/>
        <v>1000000</v>
      </c>
      <c r="O85" s="37">
        <f t="shared" si="42"/>
        <v>1000000</v>
      </c>
      <c r="P85" s="37">
        <f t="shared" si="43"/>
        <v>1000000</v>
      </c>
      <c r="Q85" s="37">
        <f t="shared" si="42"/>
        <v>1000000</v>
      </c>
    </row>
    <row r="86" spans="1:17" x14ac:dyDescent="0.25">
      <c r="A86" s="45">
        <v>14250114</v>
      </c>
      <c r="C86" s="37" t="s">
        <v>78</v>
      </c>
      <c r="D86" s="36" t="s">
        <v>187</v>
      </c>
      <c r="E86" s="37">
        <v>8000000</v>
      </c>
      <c r="F86" s="37">
        <f t="shared" si="41"/>
        <v>666666.66666666663</v>
      </c>
      <c r="G86" s="37">
        <f t="shared" si="41"/>
        <v>666666.66666666663</v>
      </c>
      <c r="H86" s="37">
        <f t="shared" si="42"/>
        <v>666666.66666666663</v>
      </c>
      <c r="I86" s="37">
        <f t="shared" si="42"/>
        <v>666666.66666666663</v>
      </c>
      <c r="J86" s="37">
        <f t="shared" si="42"/>
        <v>666666.66666666663</v>
      </c>
      <c r="K86" s="37">
        <f t="shared" si="42"/>
        <v>666666.66666666663</v>
      </c>
      <c r="L86" s="37">
        <f t="shared" si="42"/>
        <v>666666.66666666663</v>
      </c>
      <c r="M86" s="37">
        <f t="shared" si="42"/>
        <v>666666.66666666663</v>
      </c>
      <c r="N86" s="37">
        <f t="shared" si="42"/>
        <v>666666.66666666663</v>
      </c>
      <c r="O86" s="37">
        <f t="shared" si="42"/>
        <v>666666.66666666663</v>
      </c>
      <c r="P86" s="37">
        <f t="shared" si="43"/>
        <v>666666.66666666663</v>
      </c>
      <c r="Q86" s="37">
        <f t="shared" si="42"/>
        <v>666666.66666666663</v>
      </c>
    </row>
    <row r="87" spans="1:17" x14ac:dyDescent="0.25">
      <c r="A87" s="45">
        <v>14250115</v>
      </c>
      <c r="C87" s="37" t="s">
        <v>79</v>
      </c>
      <c r="D87" s="36" t="s">
        <v>187</v>
      </c>
      <c r="E87" s="37">
        <v>55000000</v>
      </c>
      <c r="F87" s="37">
        <f t="shared" si="41"/>
        <v>4583333.333333333</v>
      </c>
      <c r="G87" s="37">
        <f t="shared" si="41"/>
        <v>4583333.333333333</v>
      </c>
      <c r="H87" s="37">
        <f t="shared" si="42"/>
        <v>4583333.333333333</v>
      </c>
      <c r="I87" s="37">
        <f t="shared" si="42"/>
        <v>4583333.333333333</v>
      </c>
      <c r="J87" s="37">
        <f t="shared" si="42"/>
        <v>4583333.333333333</v>
      </c>
      <c r="K87" s="37">
        <f t="shared" si="42"/>
        <v>4583333.333333333</v>
      </c>
      <c r="L87" s="37">
        <f t="shared" si="42"/>
        <v>4583333.333333333</v>
      </c>
      <c r="M87" s="37">
        <f t="shared" si="42"/>
        <v>4583333.333333333</v>
      </c>
      <c r="N87" s="37">
        <f t="shared" si="42"/>
        <v>4583333.333333333</v>
      </c>
      <c r="O87" s="37">
        <f t="shared" si="42"/>
        <v>4583333.333333333</v>
      </c>
      <c r="P87" s="37">
        <f t="shared" si="43"/>
        <v>4583333.333333333</v>
      </c>
      <c r="Q87" s="37">
        <f t="shared" si="42"/>
        <v>4583333.333333333</v>
      </c>
    </row>
    <row r="88" spans="1:17" x14ac:dyDescent="0.25">
      <c r="A88" s="45">
        <v>142502</v>
      </c>
      <c r="B88" s="35" t="s">
        <v>186</v>
      </c>
      <c r="C88" s="37" t="s">
        <v>80</v>
      </c>
      <c r="D88" s="36" t="s">
        <v>187</v>
      </c>
      <c r="E88" s="37">
        <f>SUM(E89:E93)</f>
        <v>109001000</v>
      </c>
      <c r="F88" s="37">
        <f>SUM(F89:F93)</f>
        <v>9083416.666666666</v>
      </c>
      <c r="G88" s="37">
        <f>SUM(G89:G93)</f>
        <v>9083416.666666666</v>
      </c>
      <c r="H88" s="37">
        <f t="shared" ref="H88:O88" si="44">SUM(H89:H93)</f>
        <v>9083416.666666666</v>
      </c>
      <c r="I88" s="37">
        <f t="shared" si="44"/>
        <v>9083416.666666666</v>
      </c>
      <c r="J88" s="37">
        <f t="shared" si="44"/>
        <v>9083416.666666666</v>
      </c>
      <c r="K88" s="37">
        <f t="shared" si="44"/>
        <v>9083416.666666666</v>
      </c>
      <c r="L88" s="37">
        <f t="shared" si="44"/>
        <v>9083416.666666666</v>
      </c>
      <c r="M88" s="37">
        <f t="shared" si="44"/>
        <v>9083416.666666666</v>
      </c>
      <c r="N88" s="37">
        <f t="shared" si="44"/>
        <v>9083416.666666666</v>
      </c>
      <c r="O88" s="37">
        <f t="shared" si="44"/>
        <v>9083416.666666666</v>
      </c>
      <c r="P88" s="37">
        <f>SUM(P89:P93)</f>
        <v>9083416.666666666</v>
      </c>
      <c r="Q88" s="37">
        <f t="shared" ref="Q88" si="45">SUM(Q89:Q93)</f>
        <v>9083416.666666666</v>
      </c>
    </row>
    <row r="89" spans="1:17" x14ac:dyDescent="0.25">
      <c r="A89" s="45">
        <v>14250201</v>
      </c>
      <c r="C89" s="37" t="s">
        <v>81</v>
      </c>
      <c r="D89" s="36" t="s">
        <v>187</v>
      </c>
      <c r="E89" s="37">
        <v>1000</v>
      </c>
      <c r="F89" s="37">
        <f t="shared" ref="F89:G93" si="46">+$E89/12</f>
        <v>83.333333333333329</v>
      </c>
      <c r="G89" s="37">
        <f t="shared" si="46"/>
        <v>83.333333333333329</v>
      </c>
      <c r="H89" s="37">
        <f t="shared" ref="H89:Q93" si="47">+$E89/12</f>
        <v>83.333333333333329</v>
      </c>
      <c r="I89" s="37">
        <f t="shared" si="47"/>
        <v>83.333333333333329</v>
      </c>
      <c r="J89" s="37">
        <f t="shared" si="47"/>
        <v>83.333333333333329</v>
      </c>
      <c r="K89" s="37">
        <f t="shared" si="47"/>
        <v>83.333333333333329</v>
      </c>
      <c r="L89" s="37">
        <f t="shared" si="47"/>
        <v>83.333333333333329</v>
      </c>
      <c r="M89" s="37">
        <f t="shared" si="47"/>
        <v>83.333333333333329</v>
      </c>
      <c r="N89" s="37">
        <f t="shared" si="47"/>
        <v>83.333333333333329</v>
      </c>
      <c r="O89" s="37">
        <f t="shared" si="47"/>
        <v>83.333333333333329</v>
      </c>
      <c r="P89" s="37">
        <f>+$E89/12</f>
        <v>83.333333333333329</v>
      </c>
      <c r="Q89" s="37">
        <f t="shared" si="47"/>
        <v>83.333333333333329</v>
      </c>
    </row>
    <row r="90" spans="1:17" x14ac:dyDescent="0.25">
      <c r="A90" s="45">
        <v>14250202</v>
      </c>
      <c r="C90" s="37" t="s">
        <v>82</v>
      </c>
      <c r="D90" s="36" t="s">
        <v>187</v>
      </c>
      <c r="E90" s="37">
        <v>24000000</v>
      </c>
      <c r="F90" s="37">
        <f t="shared" si="46"/>
        <v>2000000</v>
      </c>
      <c r="G90" s="37">
        <f t="shared" si="46"/>
        <v>2000000</v>
      </c>
      <c r="H90" s="37">
        <f t="shared" si="47"/>
        <v>2000000</v>
      </c>
      <c r="I90" s="37">
        <f t="shared" si="47"/>
        <v>2000000</v>
      </c>
      <c r="J90" s="37">
        <f t="shared" si="47"/>
        <v>2000000</v>
      </c>
      <c r="K90" s="37">
        <f t="shared" si="47"/>
        <v>2000000</v>
      </c>
      <c r="L90" s="37">
        <f t="shared" si="47"/>
        <v>2000000</v>
      </c>
      <c r="M90" s="37">
        <f t="shared" si="47"/>
        <v>2000000</v>
      </c>
      <c r="N90" s="37">
        <f t="shared" si="47"/>
        <v>2000000</v>
      </c>
      <c r="O90" s="37">
        <f t="shared" si="47"/>
        <v>2000000</v>
      </c>
      <c r="P90" s="37">
        <f>+$E90/12</f>
        <v>2000000</v>
      </c>
      <c r="Q90" s="37">
        <f t="shared" si="47"/>
        <v>2000000</v>
      </c>
    </row>
    <row r="91" spans="1:17" x14ac:dyDescent="0.25">
      <c r="A91" s="45">
        <v>14250203</v>
      </c>
      <c r="C91" s="37" t="s">
        <v>83</v>
      </c>
      <c r="D91" s="36" t="s">
        <v>187</v>
      </c>
      <c r="E91" s="37">
        <v>30000000</v>
      </c>
      <c r="F91" s="37">
        <f t="shared" si="46"/>
        <v>2500000</v>
      </c>
      <c r="G91" s="37">
        <f t="shared" si="46"/>
        <v>2500000</v>
      </c>
      <c r="H91" s="37">
        <f t="shared" si="47"/>
        <v>2500000</v>
      </c>
      <c r="I91" s="37">
        <f t="shared" si="47"/>
        <v>2500000</v>
      </c>
      <c r="J91" s="37">
        <f t="shared" si="47"/>
        <v>2500000</v>
      </c>
      <c r="K91" s="37">
        <f t="shared" si="47"/>
        <v>2500000</v>
      </c>
      <c r="L91" s="37">
        <f t="shared" si="47"/>
        <v>2500000</v>
      </c>
      <c r="M91" s="37">
        <f t="shared" si="47"/>
        <v>2500000</v>
      </c>
      <c r="N91" s="37">
        <f t="shared" si="47"/>
        <v>2500000</v>
      </c>
      <c r="O91" s="37">
        <f t="shared" si="47"/>
        <v>2500000</v>
      </c>
      <c r="P91" s="37">
        <f>+$E91/12</f>
        <v>2500000</v>
      </c>
      <c r="Q91" s="37">
        <f t="shared" si="47"/>
        <v>2500000</v>
      </c>
    </row>
    <row r="92" spans="1:17" x14ac:dyDescent="0.25">
      <c r="A92" s="45">
        <v>14250204</v>
      </c>
      <c r="C92" s="37" t="s">
        <v>84</v>
      </c>
      <c r="D92" s="36" t="s">
        <v>187</v>
      </c>
      <c r="E92" s="37">
        <v>35000000</v>
      </c>
      <c r="F92" s="37">
        <f t="shared" si="46"/>
        <v>2916666.6666666665</v>
      </c>
      <c r="G92" s="37">
        <f t="shared" si="46"/>
        <v>2916666.6666666665</v>
      </c>
      <c r="H92" s="37">
        <f t="shared" si="47"/>
        <v>2916666.6666666665</v>
      </c>
      <c r="I92" s="37">
        <f t="shared" si="47"/>
        <v>2916666.6666666665</v>
      </c>
      <c r="J92" s="37">
        <f t="shared" si="47"/>
        <v>2916666.6666666665</v>
      </c>
      <c r="K92" s="37">
        <f t="shared" si="47"/>
        <v>2916666.6666666665</v>
      </c>
      <c r="L92" s="37">
        <f t="shared" si="47"/>
        <v>2916666.6666666665</v>
      </c>
      <c r="M92" s="37">
        <f t="shared" si="47"/>
        <v>2916666.6666666665</v>
      </c>
      <c r="N92" s="37">
        <f t="shared" si="47"/>
        <v>2916666.6666666665</v>
      </c>
      <c r="O92" s="37">
        <f t="shared" si="47"/>
        <v>2916666.6666666665</v>
      </c>
      <c r="P92" s="37">
        <f>+$E92/12</f>
        <v>2916666.6666666665</v>
      </c>
      <c r="Q92" s="37">
        <f t="shared" si="47"/>
        <v>2916666.6666666665</v>
      </c>
    </row>
    <row r="93" spans="1:17" x14ac:dyDescent="0.25">
      <c r="A93" s="45">
        <v>14250205</v>
      </c>
      <c r="C93" s="37" t="s">
        <v>85</v>
      </c>
      <c r="D93" s="36" t="s">
        <v>187</v>
      </c>
      <c r="E93" s="37">
        <v>20000000</v>
      </c>
      <c r="F93" s="37">
        <f t="shared" si="46"/>
        <v>1666666.6666666667</v>
      </c>
      <c r="G93" s="37">
        <f t="shared" si="46"/>
        <v>1666666.6666666667</v>
      </c>
      <c r="H93" s="37">
        <f t="shared" si="47"/>
        <v>1666666.6666666667</v>
      </c>
      <c r="I93" s="37">
        <f t="shared" si="47"/>
        <v>1666666.6666666667</v>
      </c>
      <c r="J93" s="37">
        <f t="shared" si="47"/>
        <v>1666666.6666666667</v>
      </c>
      <c r="K93" s="37">
        <f t="shared" si="47"/>
        <v>1666666.6666666667</v>
      </c>
      <c r="L93" s="37">
        <f t="shared" si="47"/>
        <v>1666666.6666666667</v>
      </c>
      <c r="M93" s="37">
        <f t="shared" si="47"/>
        <v>1666666.6666666667</v>
      </c>
      <c r="N93" s="37">
        <f t="shared" si="47"/>
        <v>1666666.6666666667</v>
      </c>
      <c r="O93" s="37">
        <f t="shared" si="47"/>
        <v>1666666.6666666667</v>
      </c>
      <c r="P93" s="37">
        <f>+$E93/12</f>
        <v>1666666.6666666667</v>
      </c>
      <c r="Q93" s="37">
        <f t="shared" si="47"/>
        <v>1666666.6666666667</v>
      </c>
    </row>
    <row r="94" spans="1:17" x14ac:dyDescent="0.25">
      <c r="A94" s="45">
        <v>16</v>
      </c>
      <c r="B94" s="35" t="s">
        <v>186</v>
      </c>
      <c r="C94" s="37" t="s">
        <v>86</v>
      </c>
      <c r="D94" s="36" t="s">
        <v>187</v>
      </c>
      <c r="E94" s="37">
        <f t="shared" ref="E94:G95" si="48">+E95</f>
        <v>450001000</v>
      </c>
      <c r="F94" s="37">
        <f t="shared" si="48"/>
        <v>37500083.333333343</v>
      </c>
      <c r="G94" s="37">
        <f t="shared" si="48"/>
        <v>37500083.333333343</v>
      </c>
      <c r="H94" s="37">
        <f t="shared" ref="H94:O95" si="49">+H95</f>
        <v>37500083.333333343</v>
      </c>
      <c r="I94" s="37">
        <f t="shared" si="49"/>
        <v>37500083.333333343</v>
      </c>
      <c r="J94" s="37">
        <f t="shared" si="49"/>
        <v>37500083.333333343</v>
      </c>
      <c r="K94" s="37">
        <f t="shared" si="49"/>
        <v>37500083.333333343</v>
      </c>
      <c r="L94" s="37">
        <f t="shared" si="49"/>
        <v>37500083.333333343</v>
      </c>
      <c r="M94" s="37">
        <f t="shared" si="49"/>
        <v>37500083.333333343</v>
      </c>
      <c r="N94" s="37">
        <f t="shared" si="49"/>
        <v>37500083.333333343</v>
      </c>
      <c r="O94" s="37">
        <f t="shared" si="49"/>
        <v>37500083.333333343</v>
      </c>
      <c r="P94" s="37">
        <f>+P95</f>
        <v>37500083.333333343</v>
      </c>
      <c r="Q94" s="37">
        <f t="shared" ref="Q94:Q95" si="50">+Q95</f>
        <v>37500083.333333343</v>
      </c>
    </row>
    <row r="95" spans="1:17" x14ac:dyDescent="0.25">
      <c r="A95" s="45">
        <v>1640</v>
      </c>
      <c r="B95" s="35" t="s">
        <v>186</v>
      </c>
      <c r="C95" s="37" t="s">
        <v>87</v>
      </c>
      <c r="D95" s="36" t="s">
        <v>187</v>
      </c>
      <c r="E95" s="37">
        <f t="shared" si="48"/>
        <v>450001000</v>
      </c>
      <c r="F95" s="37">
        <f t="shared" si="48"/>
        <v>37500083.333333343</v>
      </c>
      <c r="G95" s="37">
        <f t="shared" si="48"/>
        <v>37500083.333333343</v>
      </c>
      <c r="H95" s="37">
        <f t="shared" si="49"/>
        <v>37500083.333333343</v>
      </c>
      <c r="I95" s="37">
        <f t="shared" si="49"/>
        <v>37500083.333333343</v>
      </c>
      <c r="J95" s="37">
        <f t="shared" si="49"/>
        <v>37500083.333333343</v>
      </c>
      <c r="K95" s="37">
        <f t="shared" si="49"/>
        <v>37500083.333333343</v>
      </c>
      <c r="L95" s="37">
        <f t="shared" si="49"/>
        <v>37500083.333333343</v>
      </c>
      <c r="M95" s="37">
        <f t="shared" si="49"/>
        <v>37500083.333333343</v>
      </c>
      <c r="N95" s="37">
        <f t="shared" si="49"/>
        <v>37500083.333333343</v>
      </c>
      <c r="O95" s="37">
        <f t="shared" si="49"/>
        <v>37500083.333333343</v>
      </c>
      <c r="P95" s="37">
        <f>+P96</f>
        <v>37500083.333333343</v>
      </c>
      <c r="Q95" s="37">
        <f t="shared" si="50"/>
        <v>37500083.333333343</v>
      </c>
    </row>
    <row r="96" spans="1:17" x14ac:dyDescent="0.25">
      <c r="A96" s="45">
        <v>164001</v>
      </c>
      <c r="C96" s="37" t="s">
        <v>88</v>
      </c>
      <c r="D96" s="36" t="s">
        <v>187</v>
      </c>
      <c r="E96" s="37">
        <f>SUM(E97:E101)</f>
        <v>450001000</v>
      </c>
      <c r="F96" s="37">
        <f>SUM(F97:F101)</f>
        <v>37500083.333333343</v>
      </c>
      <c r="G96" s="37">
        <f>SUM(G97:G101)</f>
        <v>37500083.333333343</v>
      </c>
      <c r="H96" s="37">
        <f t="shared" ref="H96:O96" si="51">SUM(H97:H101)</f>
        <v>37500083.333333343</v>
      </c>
      <c r="I96" s="37">
        <f t="shared" si="51"/>
        <v>37500083.333333343</v>
      </c>
      <c r="J96" s="37">
        <f t="shared" si="51"/>
        <v>37500083.333333343</v>
      </c>
      <c r="K96" s="37">
        <f t="shared" si="51"/>
        <v>37500083.333333343</v>
      </c>
      <c r="L96" s="37">
        <f t="shared" si="51"/>
        <v>37500083.333333343</v>
      </c>
      <c r="M96" s="37">
        <f t="shared" si="51"/>
        <v>37500083.333333343</v>
      </c>
      <c r="N96" s="37">
        <f t="shared" si="51"/>
        <v>37500083.333333343</v>
      </c>
      <c r="O96" s="37">
        <f t="shared" si="51"/>
        <v>37500083.333333343</v>
      </c>
      <c r="P96" s="37">
        <f>SUM(P97:P101)</f>
        <v>37500083.333333343</v>
      </c>
      <c r="Q96" s="37">
        <f t="shared" ref="Q96" si="52">SUM(Q97:Q101)</f>
        <v>37500083.333333343</v>
      </c>
    </row>
    <row r="97" spans="1:17" x14ac:dyDescent="0.25">
      <c r="A97" s="45">
        <v>16400101</v>
      </c>
      <c r="C97" s="30" t="s">
        <v>89</v>
      </c>
      <c r="D97" s="36" t="s">
        <v>187</v>
      </c>
      <c r="E97" s="46">
        <v>260000000</v>
      </c>
      <c r="F97" s="37">
        <f t="shared" ref="F97:G101" si="53">+$E97/12</f>
        <v>21666666.666666668</v>
      </c>
      <c r="G97" s="37">
        <f t="shared" si="53"/>
        <v>21666666.666666668</v>
      </c>
      <c r="H97" s="37">
        <f t="shared" ref="H97:Q101" si="54">+$E97/12</f>
        <v>21666666.666666668</v>
      </c>
      <c r="I97" s="37">
        <f t="shared" si="54"/>
        <v>21666666.666666668</v>
      </c>
      <c r="J97" s="37">
        <f t="shared" si="54"/>
        <v>21666666.666666668</v>
      </c>
      <c r="K97" s="37">
        <f t="shared" si="54"/>
        <v>21666666.666666668</v>
      </c>
      <c r="L97" s="37">
        <f t="shared" si="54"/>
        <v>21666666.666666668</v>
      </c>
      <c r="M97" s="37">
        <f t="shared" si="54"/>
        <v>21666666.666666668</v>
      </c>
      <c r="N97" s="37">
        <f t="shared" si="54"/>
        <v>21666666.666666668</v>
      </c>
      <c r="O97" s="37">
        <f t="shared" si="54"/>
        <v>21666666.666666668</v>
      </c>
      <c r="P97" s="37">
        <f>+$E97/12</f>
        <v>21666666.666666668</v>
      </c>
      <c r="Q97" s="37">
        <f t="shared" si="54"/>
        <v>21666666.666666668</v>
      </c>
    </row>
    <row r="98" spans="1:17" x14ac:dyDescent="0.25">
      <c r="A98" s="45">
        <v>16400102</v>
      </c>
      <c r="C98" s="30" t="s">
        <v>90</v>
      </c>
      <c r="D98" s="36" t="s">
        <v>187</v>
      </c>
      <c r="E98" s="46">
        <v>20000000</v>
      </c>
      <c r="F98" s="37">
        <f t="shared" si="53"/>
        <v>1666666.6666666667</v>
      </c>
      <c r="G98" s="37">
        <f t="shared" si="53"/>
        <v>1666666.6666666667</v>
      </c>
      <c r="H98" s="37">
        <f t="shared" si="54"/>
        <v>1666666.6666666667</v>
      </c>
      <c r="I98" s="37">
        <f t="shared" si="54"/>
        <v>1666666.6666666667</v>
      </c>
      <c r="J98" s="37">
        <f t="shared" si="54"/>
        <v>1666666.6666666667</v>
      </c>
      <c r="K98" s="37">
        <f t="shared" si="54"/>
        <v>1666666.6666666667</v>
      </c>
      <c r="L98" s="37">
        <f t="shared" si="54"/>
        <v>1666666.6666666667</v>
      </c>
      <c r="M98" s="37">
        <f t="shared" si="54"/>
        <v>1666666.6666666667</v>
      </c>
      <c r="N98" s="37">
        <f t="shared" si="54"/>
        <v>1666666.6666666667</v>
      </c>
      <c r="O98" s="37">
        <f t="shared" si="54"/>
        <v>1666666.6666666667</v>
      </c>
      <c r="P98" s="37">
        <f>+$E98/12</f>
        <v>1666666.6666666667</v>
      </c>
      <c r="Q98" s="37">
        <f t="shared" si="54"/>
        <v>1666666.6666666667</v>
      </c>
    </row>
    <row r="99" spans="1:17" x14ac:dyDescent="0.25">
      <c r="A99" s="45">
        <v>16400103</v>
      </c>
      <c r="C99" s="30" t="s">
        <v>91</v>
      </c>
      <c r="D99" s="36" t="s">
        <v>187</v>
      </c>
      <c r="E99" s="46">
        <v>130000000</v>
      </c>
      <c r="F99" s="37">
        <f t="shared" si="53"/>
        <v>10833333.333333334</v>
      </c>
      <c r="G99" s="37">
        <f t="shared" si="53"/>
        <v>10833333.333333334</v>
      </c>
      <c r="H99" s="37">
        <f t="shared" si="54"/>
        <v>10833333.333333334</v>
      </c>
      <c r="I99" s="37">
        <f t="shared" si="54"/>
        <v>10833333.333333334</v>
      </c>
      <c r="J99" s="37">
        <f t="shared" si="54"/>
        <v>10833333.333333334</v>
      </c>
      <c r="K99" s="37">
        <f t="shared" si="54"/>
        <v>10833333.333333334</v>
      </c>
      <c r="L99" s="37">
        <f t="shared" si="54"/>
        <v>10833333.333333334</v>
      </c>
      <c r="M99" s="37">
        <f t="shared" si="54"/>
        <v>10833333.333333334</v>
      </c>
      <c r="N99" s="37">
        <f t="shared" si="54"/>
        <v>10833333.333333334</v>
      </c>
      <c r="O99" s="37">
        <f t="shared" si="54"/>
        <v>10833333.333333334</v>
      </c>
      <c r="P99" s="37">
        <f>+$E99/12</f>
        <v>10833333.333333334</v>
      </c>
      <c r="Q99" s="37">
        <f t="shared" si="54"/>
        <v>10833333.333333334</v>
      </c>
    </row>
    <row r="100" spans="1:17" x14ac:dyDescent="0.25">
      <c r="A100" s="45">
        <v>16400103</v>
      </c>
      <c r="C100" s="30" t="s">
        <v>92</v>
      </c>
      <c r="D100" s="36" t="s">
        <v>187</v>
      </c>
      <c r="E100" s="46">
        <v>40000000</v>
      </c>
      <c r="F100" s="37">
        <f t="shared" si="53"/>
        <v>3333333.3333333335</v>
      </c>
      <c r="G100" s="37">
        <f t="shared" si="53"/>
        <v>3333333.3333333335</v>
      </c>
      <c r="H100" s="37">
        <f t="shared" si="54"/>
        <v>3333333.3333333335</v>
      </c>
      <c r="I100" s="37">
        <f t="shared" si="54"/>
        <v>3333333.3333333335</v>
      </c>
      <c r="J100" s="37">
        <f t="shared" si="54"/>
        <v>3333333.3333333335</v>
      </c>
      <c r="K100" s="37">
        <f t="shared" si="54"/>
        <v>3333333.3333333335</v>
      </c>
      <c r="L100" s="37">
        <f t="shared" si="54"/>
        <v>3333333.3333333335</v>
      </c>
      <c r="M100" s="37">
        <f t="shared" si="54"/>
        <v>3333333.3333333335</v>
      </c>
      <c r="N100" s="37">
        <f t="shared" si="54"/>
        <v>3333333.3333333335</v>
      </c>
      <c r="O100" s="37">
        <f t="shared" si="54"/>
        <v>3333333.3333333335</v>
      </c>
      <c r="P100" s="37">
        <f>+$E100/12</f>
        <v>3333333.3333333335</v>
      </c>
      <c r="Q100" s="37">
        <f t="shared" si="54"/>
        <v>3333333.3333333335</v>
      </c>
    </row>
    <row r="101" spans="1:17" x14ac:dyDescent="0.25">
      <c r="A101" s="45">
        <v>16400104</v>
      </c>
      <c r="C101" s="30" t="s">
        <v>93</v>
      </c>
      <c r="D101" s="36" t="s">
        <v>187</v>
      </c>
      <c r="E101" s="46">
        <v>1000</v>
      </c>
      <c r="F101" s="37">
        <f t="shared" si="53"/>
        <v>83.333333333333329</v>
      </c>
      <c r="G101" s="37">
        <f t="shared" si="53"/>
        <v>83.333333333333329</v>
      </c>
      <c r="H101" s="37">
        <f t="shared" si="54"/>
        <v>83.333333333333329</v>
      </c>
      <c r="I101" s="37">
        <f t="shared" si="54"/>
        <v>83.333333333333329</v>
      </c>
      <c r="J101" s="37">
        <f t="shared" si="54"/>
        <v>83.333333333333329</v>
      </c>
      <c r="K101" s="37">
        <f t="shared" si="54"/>
        <v>83.333333333333329</v>
      </c>
      <c r="L101" s="37">
        <f t="shared" si="54"/>
        <v>83.333333333333329</v>
      </c>
      <c r="M101" s="37">
        <f t="shared" si="54"/>
        <v>83.333333333333329</v>
      </c>
      <c r="N101" s="37">
        <f t="shared" si="54"/>
        <v>83.333333333333329</v>
      </c>
      <c r="O101" s="37">
        <f t="shared" si="54"/>
        <v>83.333333333333329</v>
      </c>
      <c r="P101" s="37">
        <f>+$E101/12</f>
        <v>83.333333333333329</v>
      </c>
      <c r="Q101" s="37">
        <f t="shared" si="54"/>
        <v>83.333333333333329</v>
      </c>
    </row>
  </sheetData>
  <pageMargins left="0.7" right="0.7" top="0.75" bottom="0.75" header="0.51180555555555496" footer="0.51180555555555496"/>
  <pageSetup paperSize="9"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GASTOS ORGINAL</vt:lpstr>
      <vt:lpstr>INGRESOS MENSUAL</vt:lpstr>
      <vt:lpstr>gastos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Sebas-pc</cp:lastModifiedBy>
  <cp:revision>0</cp:revision>
  <dcterms:created xsi:type="dcterms:W3CDTF">2017-10-17T15:30:24Z</dcterms:created>
  <dcterms:modified xsi:type="dcterms:W3CDTF">2017-11-17T15:09:19Z</dcterms:modified>
  <dc:language>es-CO</dc:language>
</cp:coreProperties>
</file>