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연간요약" sheetId="3" state="visible" r:id="rId3"/>
    <sheet name="1월" sheetId="4" state="visible" r:id="rId4"/>
    <sheet name="2월" sheetId="5" state="visible" r:id="rId5"/>
    <sheet name="3월" sheetId="6" state="visible" r:id="rId6"/>
    <sheet name="4월" sheetId="7" state="visible" r:id="rId7"/>
    <sheet name="5월" sheetId="8" state="visible" r:id="rId8"/>
    <sheet name="6월" sheetId="9" state="visible" r:id="rId9"/>
    <sheet name="7월" sheetId="10" state="visible" r:id="rId10"/>
    <sheet name="8월" sheetId="11" state="visible" r:id="rId11"/>
    <sheet name="9월" sheetId="12" state="visible" r:id="rId12"/>
    <sheet name="10월" sheetId="13" state="visible" r:id="rId13"/>
    <sheet name="11월" sheetId="14" state="visible" r:id="rId14"/>
    <sheet name="12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yyyy-mm-dd"/>
    <numFmt numFmtId="166" formatCode="m/d"/>
    <numFmt numFmtId="167" formatCode="0.0;;"/>
    <numFmt numFmtId="168" formatCode="m/d(ddd)"/>
    <numFmt numFmtId="169" formatCode="0.00;;"/>
    <numFmt numFmtId="170" formatCode="0.0%"/>
  </numFmts>
  <fonts count="32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4B0082"/>
      <sz val="10"/>
    </font>
    <font>
      <name val="Arial"/>
      <b val="1"/>
      <color rgb="00595959"/>
      <sz val="10"/>
    </font>
    <font>
      <name val="Arial"/>
      <b val="1"/>
      <color rgb="00C0504D"/>
      <sz val="12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1F4E79"/>
      <sz val="9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b val="1"/>
      <color rgb="00FFFFFF"/>
      <sz val="8"/>
    </font>
    <font>
      <name val="Arial"/>
      <b val="1"/>
      <color rgb="00833C00"/>
      <sz val="8"/>
    </font>
    <font>
      <name val="Arial"/>
      <b val="1"/>
      <color rgb="00375623"/>
      <sz val="8"/>
    </font>
    <font>
      <name val="Arial"/>
      <b val="1"/>
      <color rgb="001F4E79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b val="1"/>
      <color rgb="00000000"/>
      <sz val="7"/>
    </font>
    <font>
      <name val="Arial"/>
      <b val="1"/>
      <color rgb="00375623"/>
      <sz val="9"/>
    </font>
    <font>
      <name val="Arial"/>
      <color rgb="00000000"/>
      <sz val="7"/>
    </font>
    <font>
      <name val="Arial"/>
      <b val="1"/>
      <color rgb="001F4E79"/>
      <sz val="9"/>
    </font>
    <font>
      <name val="Arial"/>
      <b val="1"/>
      <color rgb="003B2F5E"/>
      <sz val="9"/>
    </font>
    <font>
      <name val="Arial"/>
      <b val="1"/>
      <color rgb="007F4B10"/>
      <sz val="9"/>
    </font>
    <font>
      <name val="Arial"/>
      <b val="1"/>
      <color rgb="00404040"/>
      <sz val="9"/>
    </font>
    <font>
      <name val="Arial"/>
      <b val="1"/>
      <color rgb="001F4E79"/>
      <sz val="15"/>
    </font>
    <font>
      <name val="Arial"/>
      <color rgb="00808080"/>
      <sz val="9"/>
    </font>
  </fonts>
  <fills count="18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CC99FF"/>
      </patternFill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D2E9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4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6" borderId="1" applyAlignment="1" pivotButton="0" quotePrefix="0" xfId="0">
      <alignment horizontal="left" vertical="center"/>
    </xf>
    <xf numFmtId="0" fontId="11" fillId="0" borderId="0" pivotButton="0" quotePrefix="0" xfId="0"/>
    <xf numFmtId="1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165" fontId="13" fillId="6" borderId="1" applyAlignment="1" pivotButton="0" quotePrefix="0" xfId="0">
      <alignment horizontal="center" vertical="center"/>
    </xf>
    <xf numFmtId="0" fontId="16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30" fillId="0" borderId="0" pivotButton="0" quotePrefix="0" xfId="0"/>
    <xf numFmtId="0" fontId="31" fillId="0" borderId="0" pivotButton="0" quotePrefix="0" xfId="0"/>
    <xf numFmtId="2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0" fontId="0" fillId="7" borderId="1" pivotButton="0" quotePrefix="0" xfId="0"/>
    <xf numFmtId="170" fontId="11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166" fontId="21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right" vertical="center"/>
    </xf>
    <xf numFmtId="0" fontId="22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4" borderId="1" pivotButton="0" quotePrefix="0" xfId="0"/>
    <xf numFmtId="167" fontId="23" fillId="0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0" fillId="14" borderId="0" pivotButton="0" quotePrefix="0" xfId="0"/>
    <xf numFmtId="0" fontId="0" fillId="14" borderId="1" pivotButton="0" quotePrefix="0" xfId="0"/>
    <xf numFmtId="0" fontId="13" fillId="6" borderId="1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168" fontId="13" fillId="6" borderId="1" applyAlignment="1" pivotButton="0" quotePrefix="0" xfId="0">
      <alignment horizontal="center" vertical="center"/>
    </xf>
    <xf numFmtId="166" fontId="13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169" fontId="25" fillId="0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left" vertical="center" indent="1"/>
    </xf>
    <xf numFmtId="0" fontId="0" fillId="15" borderId="0" pivotButton="0" quotePrefix="0" xfId="0"/>
    <xf numFmtId="0" fontId="0" fillId="15" borderId="1" pivotButton="0" quotePrefix="0" xfId="0"/>
    <xf numFmtId="0" fontId="26" fillId="15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left" vertical="center" indent="1"/>
    </xf>
    <xf numFmtId="0" fontId="0" fillId="16" borderId="0" pivotButton="0" quotePrefix="0" xfId="0"/>
    <xf numFmtId="0" fontId="0" fillId="16" borderId="1" pivotButton="0" quotePrefix="0" xfId="0"/>
    <xf numFmtId="0" fontId="27" fillId="16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left" vertical="center" indent="1"/>
    </xf>
    <xf numFmtId="0" fontId="0" fillId="17" borderId="0" pivotButton="0" quotePrefix="0" xfId="0"/>
    <xf numFmtId="0" fontId="0" fillId="17" borderId="1" pivotButton="0" quotePrefix="0" xfId="0"/>
    <xf numFmtId="0" fontId="28" fillId="1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 indent="1"/>
    </xf>
    <xf numFmtId="0" fontId="0" fillId="7" borderId="0" pivotButton="0" quotePrefix="0" xfId="0"/>
    <xf numFmtId="0" fontId="29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Arial"/>
        <b val="1"/>
        <color rgb="004B0082"/>
        <sz val="7"/>
      </font>
      <fill>
        <patternFill patternType="solid">
          <fgColor rgb="00CC99FF"/>
        </patternFill>
      </fill>
    </dxf>
    <dxf>
      <font>
        <name val="Arial"/>
        <b val="1"/>
        <color rgb="001F4E79"/>
        <sz val="7"/>
      </font>
      <fill>
        <patternFill patternType="solid">
          <fgColor rgb="009DC3E6"/>
        </patternFill>
      </fill>
    </dxf>
    <dxf>
      <fill>
        <patternFill patternType="solid">
          <fgColor rgb="00D9D9D9"/>
        </patternFill>
      </fill>
    </dxf>
    <dxf>
      <font>
        <name val="Arial"/>
        <color rgb="00000000"/>
        <sz val="7"/>
      </font>
      <fill>
        <patternFill patternType="solid">
          <fgColor rgb="00FCE4D6"/>
        </patternFill>
      </fill>
    </dxf>
    <dxf>
      <font>
        <name val="Arial"/>
        <color rgb="00000000"/>
        <sz val="7"/>
      </font>
      <fill>
        <patternFill patternType="solid">
          <fgColor rgb="00E2EFDA"/>
        </patternFill>
      </fill>
    </dxf>
    <dxf>
      <font>
        <name val="Arial"/>
        <color rgb="00000000"/>
        <sz val="7"/>
      </font>
      <fill>
        <patternFill patternType="solid">
          <fgColor rgb="00DDEBF7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m</author>
  </authors>
  <commentList>
    <comment ref="I13" authorId="0" shapeId="0">
      <text>
        <t>음력 기반(설날/부처님오신날/추석)은 매년 날짜가 바뀝니다. 정부 발표 공식 공휴일로 확인 후 수정하세요.</t>
      </text>
    </comment>
  </commentList>
</comments>
</file>

<file path=xl/comments/comment2.xml><?xml version="1.0" encoding="utf-8"?>
<comments xmlns="http://schemas.openxmlformats.org/spreadsheetml/2006/main">
  <authors>
    <author>m</author>
  </authors>
  <commentList>
    <comment ref="E9" authorId="0" shapeId="0">
      <text>
        <t>1월: 팀 구간별로 30행씩 배치. 고객팀 칸은 구간에 따라 자동 고정됩니다.</t>
      </text>
    </comment>
  </commentList>
</comments>
</file>

<file path=xl/comments/comment3.xml><?xml version="1.0" encoding="utf-8"?>
<comments xmlns="http://schemas.openxmlformats.org/spreadsheetml/2006/main">
  <authors>
    <author>m</author>
  </authors>
  <commentList>
    <comment ref="E9" authorId="0" shapeId="0">
      <text>
        <t>2월: 팀 구간별로 30행씩 배치. 고객팀 칸은 구간에 따라 자동 고정됩니다.</t>
      </text>
    </comment>
  </commentList>
</comments>
</file>

<file path=xl/comments/comment4.xml><?xml version="1.0" encoding="utf-8"?>
<comments xmlns="http://schemas.openxmlformats.org/spreadsheetml/2006/main">
  <authors>
    <author>m</author>
  </authors>
  <commentList>
    <comment ref="E9" authorId="0" shapeId="0">
      <text>
        <t>3월: 팀 구간별로 30행씩 배치. 고객팀 칸은 구간에 따라 자동 고정됩니다.</t>
      </text>
    </comment>
  </commentList>
</comments>
</file>

<file path=xl/comments/comment5.xml><?xml version="1.0" encoding="utf-8"?>
<comments xmlns="http://schemas.openxmlformats.org/spreadsheetml/2006/main">
  <authors>
    <author>m</author>
  </authors>
  <commentList>
    <comment ref="E9" authorId="0" shapeId="0">
      <text>
        <t>4월: 팀 구간별로 30행씩 배치. 고객팀 칸은 구간에 따라 자동 고정됩니다.</t>
      </text>
    </comment>
  </commentList>
</comments>
</file>

<file path=xl/comments/comment6.xml><?xml version="1.0" encoding="utf-8"?>
<comments xmlns="http://schemas.openxmlformats.org/spreadsheetml/2006/main">
  <authors>
    <author>m</author>
  </authors>
  <commentList>
    <comment ref="E9" authorId="0" shapeId="0">
      <text>
        <t>5월: 팀 구간별로 30행씩 배치. 고객팀 칸은 구간에 따라 자동 고정됩니다.</t>
      </text>
    </comment>
  </commentList>
</comments>
</file>

<file path=xl/comments/comment7.xml><?xml version="1.0" encoding="utf-8"?>
<comments xmlns="http://schemas.openxmlformats.org/spreadsheetml/2006/main">
  <authors>
    <author>m</author>
  </authors>
  <commentList>
    <comment ref="E9" authorId="0" shapeId="0">
      <text>
        <t>6월: 팀 구간별로 30행씩 배치. 고객팀 칸은 구간에 따라 자동 고정됩니다.</t>
      </text>
    </comment>
  </commentList>
</comments>
</file>

<file path=xl/comments/comment8.xml><?xml version="1.0" encoding="utf-8"?>
<comments xmlns="http://schemas.openxmlformats.org/spreadsheetml/2006/main">
  <authors>
    <author>m</author>
  </authors>
  <commentList>
    <comment ref="E9" authorId="0" shapeId="0">
      <text>
        <t>7월: 팀 구간별로 30행씩 배치. 고객팀 칸은 구간에 따라 자동 고정됩니다.</t>
      </text>
    </comment>
  </commentList>
</comments>
</file>

<file path=xl/comments/comment9.xml><?xml version="1.0" encoding="utf-8"?>
<comments xmlns="http://schemas.openxmlformats.org/spreadsheetml/2006/main">
  <authors>
    <author>m</author>
  </authors>
  <commentList>
    <comment ref="E9" authorId="0" shapeId="0">
      <text>
        <t>8월: 팀 구간별로 30행씩 배치. 고객팀 칸은 구간에 따라 자동 고정됩니다.</t>
      </text>
    </comment>
  </commentList>
</comments>
</file>

<file path=xl/comments/comment10.xml><?xml version="1.0" encoding="utf-8"?>
<comments xmlns="http://schemas.openxmlformats.org/spreadsheetml/2006/main">
  <authors>
    <author>m</author>
  </authors>
  <commentList>
    <comment ref="E9" authorId="0" shapeId="0">
      <text>
        <t>9월: 팀 구간별로 30행씩 배치. 고객팀 칸은 구간에 따라 자동 고정됩니다.</t>
      </text>
    </comment>
  </commentList>
</comments>
</file>

<file path=xl/comments/comment11.xml><?xml version="1.0" encoding="utf-8"?>
<comments xmlns="http://schemas.openxmlformats.org/spreadsheetml/2006/main">
  <authors>
    <author>m</author>
  </authors>
  <commentList>
    <comment ref="E9" authorId="0" shapeId="0">
      <text>
        <t>10월: 팀 구간별로 30행씩 배치. 고객팀 칸은 구간에 따라 자동 고정됩니다.</t>
      </text>
    </comment>
  </commentList>
</comments>
</file>

<file path=xl/comments/comment12.xml><?xml version="1.0" encoding="utf-8"?>
<comments xmlns="http://schemas.openxmlformats.org/spreadsheetml/2006/main">
  <authors>
    <author>m</author>
  </authors>
  <commentList>
    <comment ref="E9" authorId="0" shapeId="0">
      <text>
        <t>11월: 팀 구간별로 30행씩 배치. 고객팀 칸은 구간에 따라 자동 고정됩니다.</t>
      </text>
    </comment>
  </commentList>
</comments>
</file>

<file path=xl/comments/comment13.xml><?xml version="1.0" encoding="utf-8"?>
<comments xmlns="http://schemas.openxmlformats.org/spreadsheetml/2006/main">
  <authors>
    <author>m</author>
  </authors>
  <commentList>
    <comment ref="E9" authorId="0" shapeId="0">
      <text>
        <t>12월: 팀 구간별로 30행씩 배치. 고객팀 칸은 구간에 따라 자동 고정됩니다.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8" customWidth="1" min="3" max="3"/>
  </cols>
  <sheetData>
    <row r="2">
      <c r="B2" s="1" t="inlineStr">
        <is>
          <t>AI 파이프라인 통합 리소스/스케줄 관리 시트 v8</t>
        </is>
      </c>
    </row>
    <row r="3">
      <c r="B3" s="2" t="inlineStr">
        <is>
          <t>월별 탭 + 팀별 30행 색상 구간 + 주말/공휴일 워킹데이 반영 + 연간요약</t>
        </is>
      </c>
    </row>
    <row r="5">
      <c r="B5" s="3" t="inlineStr">
        <is>
          <t>색 표시</t>
        </is>
      </c>
    </row>
    <row r="6">
      <c r="B6" s="4" t="inlineStr">
        <is>
          <t>파랑</t>
        </is>
      </c>
      <c r="C6" s="5" t="inlineStr">
        <is>
          <t>해당 직군 정원(TO)의 80~100% 채워진 상태</t>
        </is>
      </c>
    </row>
    <row r="7">
      <c r="B7" s="6" t="inlineStr">
        <is>
          <t>보라</t>
        </is>
      </c>
      <c r="C7" s="5" t="inlineStr">
        <is>
          <t>정원(TO) 초과 - 조율 필요</t>
        </is>
      </c>
    </row>
    <row r="8">
      <c r="B8" s="7" t="inlineStr">
        <is>
          <t>회색</t>
        </is>
      </c>
      <c r="C8" s="5" t="inlineStr">
        <is>
          <t>주말(토/일) 또는 대한민국 공휴일 - 실제 워킹데이 아님</t>
        </is>
      </c>
    </row>
    <row r="10">
      <c r="B10" s="8" t="inlineStr">
        <is>
          <t>1. 월별 탭</t>
        </is>
      </c>
      <c r="C10" s="9" t="n"/>
    </row>
    <row r="11">
      <c r="B11" s="10" t="inlineStr">
        <is>
          <t>탭 구조</t>
        </is>
      </c>
      <c r="C11" s="5" t="inlineStr">
        <is>
          <t>1월~12월 탭이 각각 독립된 통합관리. 그 달 업무만 그 탭에 입력.</t>
        </is>
      </c>
    </row>
    <row r="12">
      <c r="B12" s="10" t="inlineStr">
        <is>
          <t>행 = 한 업무명</t>
        </is>
      </c>
      <c r="C12" s="5" t="inlineStr">
        <is>
          <t>영상 파이프라인 기준. 영상/이미지/기획(SB)이 각각 담당+MD 칸으로 붙음. 붙는 직군만 기입, 나머지 비움.</t>
        </is>
      </c>
    </row>
    <row r="13">
      <c r="B13" s="10" t="inlineStr">
        <is>
          <t>요청일 위치</t>
        </is>
      </c>
      <c r="C13" s="5" t="inlineStr">
        <is>
          <t>소재명 바로 오른쪽. 완료일은 요일 없이 날짜만 표기(예: 8/14). 요청일·예상완료는 요일 포함 표기.</t>
        </is>
      </c>
    </row>
    <row r="14">
      <c r="B14" s="10" t="inlineStr">
        <is>
          <t>수량</t>
        </is>
      </c>
      <c r="C14" s="5" t="inlineStr">
        <is>
          <t>영상 수 / 사이즈베리 수 / 다국어베리 수 3개 분리.</t>
        </is>
      </c>
    </row>
    <row r="16">
      <c r="B16" s="8" t="inlineStr">
        <is>
          <t>2. 팀별 색상 구간</t>
        </is>
      </c>
      <c r="C16" s="9" t="n"/>
    </row>
    <row r="17">
      <c r="B17" s="10" t="inlineStr">
        <is>
          <t>30행 구간</t>
        </is>
      </c>
      <c r="C17" s="5" t="inlineStr">
        <is>
          <t>각 월 탭 안에서 마케팅1~4팀 + 기타, 팀마다 30행씩 고정 구간으로 미리 배치. 구간 상단에 팀 이름 색상 배너.</t>
        </is>
      </c>
    </row>
    <row r="18">
      <c r="B18" s="10" t="inlineStr">
        <is>
          <t>고객팀 자동</t>
        </is>
      </c>
      <c r="C18" s="5" t="inlineStr">
        <is>
          <t>구간 안 행의 '고객팀' 칸은 그 팀 이름과 색으로 자동 고정 - 별도 입력/선택 불필요. 다른 팀 업무는 해당 팀 구간에 입력.</t>
        </is>
      </c>
    </row>
    <row r="19">
      <c r="B19" s="10" t="inlineStr">
        <is>
          <t>30행 초과 시</t>
        </is>
      </c>
      <c r="C19" s="5" t="inlineStr">
        <is>
          <t>해당 팀 업무가 30건을 넘으면 시트에서 행 삽입(우클릭 &gt; 행 삽입)으로 구간을 늘리면 됩니다.</t>
        </is>
      </c>
    </row>
    <row r="21">
      <c r="B21" s="8" t="inlineStr">
        <is>
          <t>3. 워킹데이 (주말 + 대한민국 공휴일)</t>
        </is>
      </c>
      <c r="C21" s="9" t="n"/>
    </row>
    <row r="22">
      <c r="B22" s="10" t="inlineStr">
        <is>
          <t>회색 처리</t>
        </is>
      </c>
      <c r="C22" s="5" t="inlineStr">
        <is>
          <t>간트와 상단 TO 상태 모두 토/일 + 마스터의 대한민국 공휴일 목록에 해당하는 날짜는 회색 처리.</t>
        </is>
      </c>
    </row>
    <row r="23">
      <c r="B23" s="10" t="inlineStr">
        <is>
          <t>일정 계산</t>
        </is>
      </c>
      <c r="C23" s="5" t="inlineStr">
        <is>
          <t>소요일 산정 시에도 공휴일을 제외하고 계산 - 예상완료일이 실제 근무일 기준으로 정확해짐.</t>
        </is>
      </c>
    </row>
    <row r="24">
      <c r="B24" s="10" t="inlineStr">
        <is>
          <t>공휴일 수정</t>
        </is>
      </c>
      <c r="C24" s="5" t="inlineStr">
        <is>
          <t>마스터 시트의 공휴일 목록(설날/추석 등 음력 기반 포함)은 참고용 - 정부 발표 기준으로 매년 확인 후 수정 필요.</t>
        </is>
      </c>
    </row>
    <row r="26">
      <c r="B26" s="8" t="inlineStr">
        <is>
          <t>4. 연간요약</t>
        </is>
      </c>
      <c r="C26" s="9" t="n"/>
    </row>
    <row r="27">
      <c r="B27" s="10" t="inlineStr">
        <is>
          <t>월별/누적</t>
        </is>
      </c>
      <c r="C27" s="5" t="inlineStr">
        <is>
          <t>12개 월 탭에서 직접 집계. 매월 누적, 상반기(1-6)/하반기(7-12)/연간 합계, 월별 가동률.</t>
        </is>
      </c>
    </row>
    <row r="28">
      <c r="B28" s="10" t="inlineStr">
        <is>
          <t>팀/타이틀</t>
        </is>
      </c>
      <c r="C28" s="5" t="inlineStr">
        <is>
          <t>고객팀x유형 연간 건수, 게임타이틀별 연간 MD - 12개 탭 합산.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6" customWidth="1" min="7" max="7"/>
    <col width="4" customWidth="1" min="8" max="8"/>
    <col width="14" customWidth="1" min="9" max="9"/>
    <col width="14" customWidth="1" min="10" max="10"/>
  </cols>
  <sheetData>
    <row r="1">
      <c r="A1" s="11" t="inlineStr">
        <is>
          <t>마스터 / 기준정보</t>
        </is>
      </c>
    </row>
    <row r="2">
      <c r="A2" s="12" t="inlineStr">
        <is>
          <t>게임 타이틀 (25)</t>
        </is>
      </c>
      <c r="C2" s="12" t="inlineStr">
        <is>
          <t>고객팀</t>
        </is>
      </c>
      <c r="E2" s="12" t="inlineStr">
        <is>
          <t>유형</t>
        </is>
      </c>
      <c r="G2" s="12" t="inlineStr">
        <is>
          <t>상태</t>
        </is>
      </c>
      <c r="I2" s="13" t="inlineStr">
        <is>
          <t>운영 파라미터</t>
        </is>
      </c>
      <c r="J2" s="14" t="n"/>
    </row>
    <row r="3">
      <c r="A3" s="15" t="inlineStr">
        <is>
          <t>뱀피르</t>
        </is>
      </c>
      <c r="C3" s="15" t="inlineStr">
        <is>
          <t>마케팅1팀</t>
        </is>
      </c>
      <c r="E3" s="15" t="inlineStr">
        <is>
          <t>영상</t>
        </is>
      </c>
      <c r="G3" s="15" t="inlineStr">
        <is>
          <t>대기</t>
        </is>
      </c>
      <c r="I3" s="16" t="inlineStr">
        <is>
          <t>연도</t>
        </is>
      </c>
      <c r="J3" s="17" t="n">
        <v>2026</v>
      </c>
    </row>
    <row r="4">
      <c r="A4" s="15" t="inlineStr">
        <is>
          <t>RF 글로벌</t>
        </is>
      </c>
      <c r="C4" s="15" t="inlineStr">
        <is>
          <t>마케팅2팀</t>
        </is>
      </c>
      <c r="E4" s="15" t="inlineStr">
        <is>
          <t>영상+이미지</t>
        </is>
      </c>
      <c r="G4" s="15" t="inlineStr">
        <is>
          <t>진행</t>
        </is>
      </c>
      <c r="I4" s="16" t="inlineStr">
        <is>
          <t>월 가동일수</t>
        </is>
      </c>
      <c r="J4" s="17" t="n">
        <v>20</v>
      </c>
    </row>
    <row r="5">
      <c r="A5" s="15" t="inlineStr">
        <is>
          <t>SOL 인챈트</t>
        </is>
      </c>
      <c r="C5" s="15" t="inlineStr">
        <is>
          <t>마케팅3팀</t>
        </is>
      </c>
      <c r="E5" s="15" t="inlineStr">
        <is>
          <t>이미지</t>
        </is>
      </c>
      <c r="G5" s="15" t="inlineStr">
        <is>
          <t>검수</t>
        </is>
      </c>
      <c r="I5" s="16" t="inlineStr">
        <is>
          <t>1일=MD</t>
        </is>
      </c>
      <c r="J5" s="18" t="n">
        <v>1</v>
      </c>
    </row>
    <row r="6">
      <c r="A6" s="15" t="inlineStr">
        <is>
          <t>스톤에이지펫월드</t>
        </is>
      </c>
      <c r="C6" s="15" t="inlineStr">
        <is>
          <t>마케팅4팀</t>
        </is>
      </c>
      <c r="E6" s="15" t="inlineStr">
        <is>
          <t>베리</t>
        </is>
      </c>
      <c r="G6" s="15" t="inlineStr">
        <is>
          <t>완료</t>
        </is>
      </c>
    </row>
    <row r="7">
      <c r="A7" s="15" t="inlineStr">
        <is>
          <t>칠대죄오리진</t>
        </is>
      </c>
      <c r="C7" s="15" t="inlineStr">
        <is>
          <t>기타</t>
        </is>
      </c>
      <c r="E7" s="15" t="inlineStr">
        <is>
          <t>기획</t>
        </is>
      </c>
      <c r="I7" s="13" t="inlineStr">
        <is>
          <t>직군 일 TO 정원</t>
        </is>
      </c>
      <c r="J7" s="14" t="n"/>
    </row>
    <row r="8">
      <c r="A8" s="15" t="inlineStr">
        <is>
          <t>세나리버스</t>
        </is>
      </c>
      <c r="E8" s="15" t="inlineStr">
        <is>
          <t>기타</t>
        </is>
      </c>
      <c r="I8" s="19" t="inlineStr">
        <is>
          <t>영상</t>
        </is>
      </c>
      <c r="J8" s="20" t="n">
        <v>6</v>
      </c>
    </row>
    <row r="9">
      <c r="A9" s="15" t="inlineStr">
        <is>
          <t>몬길</t>
        </is>
      </c>
      <c r="I9" s="19" t="inlineStr">
        <is>
          <t>이미지</t>
        </is>
      </c>
      <c r="J9" s="20" t="n">
        <v>8</v>
      </c>
    </row>
    <row r="10">
      <c r="A10" s="15" t="inlineStr">
        <is>
          <t>왕겜(GOT)</t>
        </is>
      </c>
      <c r="I10" s="19" t="inlineStr">
        <is>
          <t>기획</t>
        </is>
      </c>
      <c r="J10" s="20" t="n">
        <v>3</v>
      </c>
    </row>
    <row r="11">
      <c r="A11" s="15" t="inlineStr">
        <is>
          <t>몬스터길들이기</t>
        </is>
      </c>
    </row>
    <row r="12">
      <c r="A12" s="15" t="inlineStr">
        <is>
          <t>라이즈오브</t>
        </is>
      </c>
      <c r="I12" s="13" t="inlineStr">
        <is>
          <t>대한민국 공휴일 (참고 - 연도별 확인/수정 필요)</t>
        </is>
      </c>
      <c r="J12" s="14" t="n"/>
    </row>
    <row r="13">
      <c r="A13" s="21" t="inlineStr"/>
      <c r="I13" s="22" t="inlineStr">
        <is>
          <t>신정</t>
        </is>
      </c>
      <c r="J13" s="23">
        <f>DATE(2026,1,1)</f>
        <v/>
      </c>
    </row>
    <row r="14">
      <c r="A14" s="21" t="inlineStr"/>
      <c r="I14" s="22" t="inlineStr">
        <is>
          <t>설날연휴</t>
        </is>
      </c>
      <c r="J14" s="23">
        <f>DATE(2026,2,16)</f>
        <v/>
      </c>
    </row>
    <row r="15">
      <c r="A15" s="21" t="inlineStr"/>
      <c r="I15" s="22" t="inlineStr">
        <is>
          <t>설날</t>
        </is>
      </c>
      <c r="J15" s="23">
        <f>DATE(2026,2,17)</f>
        <v/>
      </c>
    </row>
    <row r="16">
      <c r="A16" s="21" t="inlineStr"/>
      <c r="I16" s="22" t="inlineStr">
        <is>
          <t>설날연휴</t>
        </is>
      </c>
      <c r="J16" s="23">
        <f>DATE(2026,2,18)</f>
        <v/>
      </c>
    </row>
    <row r="17">
      <c r="A17" s="21" t="inlineStr"/>
      <c r="I17" s="22" t="inlineStr">
        <is>
          <t>삼일절(대체)</t>
        </is>
      </c>
      <c r="J17" s="23">
        <f>DATE(2026,3,2)</f>
        <v/>
      </c>
    </row>
    <row r="18">
      <c r="A18" s="21" t="inlineStr"/>
      <c r="I18" s="22" t="inlineStr">
        <is>
          <t>어린이날</t>
        </is>
      </c>
      <c r="J18" s="23">
        <f>DATE(2026,5,5)</f>
        <v/>
      </c>
    </row>
    <row r="19">
      <c r="A19" s="21" t="inlineStr"/>
      <c r="I19" s="22" t="inlineStr">
        <is>
          <t>부처님오신날(음력,확인필요)</t>
        </is>
      </c>
      <c r="J19" s="23">
        <f>DATE(2026,5,24)</f>
        <v/>
      </c>
    </row>
    <row r="20">
      <c r="A20" s="21" t="inlineStr"/>
      <c r="I20" s="22" t="inlineStr">
        <is>
          <t>현충일</t>
        </is>
      </c>
      <c r="J20" s="23">
        <f>DATE(2026,6,6)</f>
        <v/>
      </c>
    </row>
    <row r="21">
      <c r="A21" s="21" t="inlineStr"/>
      <c r="I21" s="22" t="inlineStr">
        <is>
          <t>광복절</t>
        </is>
      </c>
      <c r="J21" s="23">
        <f>DATE(2026,8,15)</f>
        <v/>
      </c>
    </row>
    <row r="22">
      <c r="A22" s="21" t="inlineStr"/>
      <c r="I22" s="22" t="inlineStr">
        <is>
          <t>추석연휴(음력,확인필요)</t>
        </is>
      </c>
      <c r="J22" s="23">
        <f>DATE(2026,9,24)</f>
        <v/>
      </c>
    </row>
    <row r="23">
      <c r="A23" s="21" t="inlineStr"/>
      <c r="I23" s="22" t="inlineStr">
        <is>
          <t>추석(음력,확인필요)</t>
        </is>
      </c>
      <c r="J23" s="23">
        <f>DATE(2026,9,25)</f>
        <v/>
      </c>
    </row>
    <row r="24">
      <c r="A24" s="21" t="inlineStr"/>
      <c r="I24" s="22" t="inlineStr">
        <is>
          <t>추석연휴(음력,확인필요)</t>
        </is>
      </c>
      <c r="J24" s="23">
        <f>DATE(2026,9,26)</f>
        <v/>
      </c>
    </row>
    <row r="25">
      <c r="A25" s="21" t="inlineStr"/>
      <c r="I25" s="22" t="inlineStr">
        <is>
          <t>개천절</t>
        </is>
      </c>
      <c r="J25" s="23">
        <f>DATE(2026,10,3)</f>
        <v/>
      </c>
    </row>
    <row r="26">
      <c r="A26" s="21" t="inlineStr"/>
      <c r="I26" s="22" t="inlineStr">
        <is>
          <t>한글날</t>
        </is>
      </c>
      <c r="J26" s="23">
        <f>DATE(2026,10,9)</f>
        <v/>
      </c>
    </row>
    <row r="27">
      <c r="A27" s="21" t="inlineStr"/>
      <c r="I27" s="22" t="inlineStr">
        <is>
          <t>성탄절</t>
        </is>
      </c>
      <c r="J27" s="23">
        <f>DATE(2026,12,25)</f>
        <v/>
      </c>
    </row>
    <row r="30">
      <c r="A30" s="24" t="inlineStr">
        <is>
          <t>비나(VINA) 운영 시나리오 (참고)</t>
        </is>
      </c>
    </row>
    <row r="31">
      <c r="A31" s="25" t="inlineStr">
        <is>
          <t>방안 1</t>
        </is>
      </c>
      <c r="C31" s="26" t="inlineStr">
        <is>
          <t>기획+내부디자인+비나영상 - 비나 영상공수는 영상실 매출 귀속</t>
        </is>
      </c>
    </row>
    <row r="32">
      <c r="A32" s="25" t="inlineStr">
        <is>
          <t>방안 2</t>
        </is>
      </c>
      <c r="C32" s="26" t="inlineStr">
        <is>
          <t>비나=사이즈베리만 - 영상 베리는 디자인 흡수</t>
        </is>
      </c>
    </row>
    <row r="33">
      <c r="A33" s="25" t="inlineStr">
        <is>
          <t>방안 3</t>
        </is>
      </c>
      <c r="C33" s="26" t="inlineStr">
        <is>
          <t>비나 이미지TO 추가발주+추가비용</t>
        </is>
      </c>
    </row>
    <row r="34">
      <c r="A34" s="25" t="inlineStr">
        <is>
          <t>방안 4</t>
        </is>
      </c>
      <c r="C34" s="26" t="inlineStr">
        <is>
          <t>본사 프로세스 통합(이미지TO 추가X)</t>
        </is>
      </c>
    </row>
  </sheetData>
  <mergeCells count="7">
    <mergeCell ref="C34:J34"/>
    <mergeCell ref="I12:J12"/>
    <mergeCell ref="I7:J7"/>
    <mergeCell ref="I2:J2"/>
    <mergeCell ref="C32:J32"/>
    <mergeCell ref="C33:J33"/>
    <mergeCell ref="C31:J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8" customWidth="1" min="8" max="8"/>
    <col width="9" customWidth="1" min="9" max="9"/>
    <col width="9" customWidth="1" min="10" max="10"/>
    <col width="9" customWidth="1" min="11" max="11"/>
  </cols>
  <sheetData>
    <row r="2">
      <c r="B2" s="27" t="inlineStr">
        <is>
          <t>연간요약 - 월별 / 상하반기 / 매월 누적</t>
        </is>
      </c>
    </row>
    <row r="3">
      <c r="B3" s="28" t="inlineStr">
        <is>
          <t>각 월 탭에서 직접 집계. 입력은 해당 월 탭에서.</t>
        </is>
      </c>
    </row>
    <row r="5">
      <c r="B5" s="12" t="inlineStr">
        <is>
          <t>월</t>
        </is>
      </c>
      <c r="C5" s="12" t="inlineStr">
        <is>
          <t>영상MD</t>
        </is>
      </c>
      <c r="D5" s="12" t="inlineStr">
        <is>
          <t>이미지MD</t>
        </is>
      </c>
      <c r="E5" s="12" t="inlineStr">
        <is>
          <t>기획MD</t>
        </is>
      </c>
      <c r="F5" s="12" t="inlineStr">
        <is>
          <t>합계MD</t>
        </is>
      </c>
      <c r="G5" s="12" t="inlineStr">
        <is>
          <t>누적MD</t>
        </is>
      </c>
      <c r="H5" s="12" t="inlineStr">
        <is>
          <t>영상수</t>
        </is>
      </c>
      <c r="I5" s="12" t="inlineStr">
        <is>
          <t>사이즈베리</t>
        </is>
      </c>
      <c r="J5" s="12" t="inlineStr">
        <is>
          <t>다국어베리</t>
        </is>
      </c>
      <c r="K5" s="12" t="inlineStr">
        <is>
          <t>가동률</t>
        </is>
      </c>
    </row>
    <row r="6">
      <c r="B6" s="25" t="inlineStr">
        <is>
          <t>1월</t>
        </is>
      </c>
      <c r="C6" s="29">
        <f>SUM('1월'!L8:L162)</f>
        <v/>
      </c>
      <c r="D6" s="29">
        <f>SUM('1월'!N8:N162)</f>
        <v/>
      </c>
      <c r="E6" s="29">
        <f>SUM('1월'!P8:P162)</f>
        <v/>
      </c>
      <c r="F6" s="29">
        <f>SUM(C6:E6)</f>
        <v/>
      </c>
      <c r="G6" s="29">
        <f>SUM($F$6:F6)</f>
        <v/>
      </c>
      <c r="H6" s="29">
        <f>SUM('1월'!H8:H162)</f>
        <v/>
      </c>
      <c r="I6" s="29">
        <f>SUM('1월'!I8:I162)</f>
        <v/>
      </c>
      <c r="J6" s="29">
        <f>SUM('1월'!J8:J162)</f>
        <v/>
      </c>
      <c r="K6" s="30">
        <f>IFERROR(F6/(SUM('마스터'!$J$8:$J$10)*'마스터'!$J$4),0)</f>
        <v/>
      </c>
    </row>
    <row r="7">
      <c r="B7" s="25" t="inlineStr">
        <is>
          <t>2월</t>
        </is>
      </c>
      <c r="C7" s="29">
        <f>SUM('2월'!L8:L162)</f>
        <v/>
      </c>
      <c r="D7" s="29">
        <f>SUM('2월'!N8:N162)</f>
        <v/>
      </c>
      <c r="E7" s="29">
        <f>SUM('2월'!P8:P162)</f>
        <v/>
      </c>
      <c r="F7" s="29">
        <f>SUM(C7:E7)</f>
        <v/>
      </c>
      <c r="G7" s="29">
        <f>SUM($F$6:F7)</f>
        <v/>
      </c>
      <c r="H7" s="29">
        <f>SUM('2월'!H8:H162)</f>
        <v/>
      </c>
      <c r="I7" s="29">
        <f>SUM('2월'!I8:I162)</f>
        <v/>
      </c>
      <c r="J7" s="29">
        <f>SUM('2월'!J8:J162)</f>
        <v/>
      </c>
      <c r="K7" s="30">
        <f>IFERROR(F7/(SUM('마스터'!$J$8:$J$10)*'마스터'!$J$4),0)</f>
        <v/>
      </c>
    </row>
    <row r="8">
      <c r="B8" s="25" t="inlineStr">
        <is>
          <t>3월</t>
        </is>
      </c>
      <c r="C8" s="29">
        <f>SUM('3월'!L8:L162)</f>
        <v/>
      </c>
      <c r="D8" s="29">
        <f>SUM('3월'!N8:N162)</f>
        <v/>
      </c>
      <c r="E8" s="29">
        <f>SUM('3월'!P8:P162)</f>
        <v/>
      </c>
      <c r="F8" s="29">
        <f>SUM(C8:E8)</f>
        <v/>
      </c>
      <c r="G8" s="29">
        <f>SUM($F$6:F8)</f>
        <v/>
      </c>
      <c r="H8" s="29">
        <f>SUM('3월'!H8:H162)</f>
        <v/>
      </c>
      <c r="I8" s="29">
        <f>SUM('3월'!I8:I162)</f>
        <v/>
      </c>
      <c r="J8" s="29">
        <f>SUM('3월'!J8:J162)</f>
        <v/>
      </c>
      <c r="K8" s="30">
        <f>IFERROR(F8/(SUM('마스터'!$J$8:$J$10)*'마스터'!$J$4),0)</f>
        <v/>
      </c>
    </row>
    <row r="9">
      <c r="B9" s="25" t="inlineStr">
        <is>
          <t>4월</t>
        </is>
      </c>
      <c r="C9" s="29">
        <f>SUM('4월'!L8:L162)</f>
        <v/>
      </c>
      <c r="D9" s="29">
        <f>SUM('4월'!N8:N162)</f>
        <v/>
      </c>
      <c r="E9" s="29">
        <f>SUM('4월'!P8:P162)</f>
        <v/>
      </c>
      <c r="F9" s="29">
        <f>SUM(C9:E9)</f>
        <v/>
      </c>
      <c r="G9" s="29">
        <f>SUM($F$6:F9)</f>
        <v/>
      </c>
      <c r="H9" s="29">
        <f>SUM('4월'!H8:H162)</f>
        <v/>
      </c>
      <c r="I9" s="29">
        <f>SUM('4월'!I8:I162)</f>
        <v/>
      </c>
      <c r="J9" s="29">
        <f>SUM('4월'!J8:J162)</f>
        <v/>
      </c>
      <c r="K9" s="30">
        <f>IFERROR(F9/(SUM('마스터'!$J$8:$J$10)*'마스터'!$J$4),0)</f>
        <v/>
      </c>
    </row>
    <row r="10">
      <c r="B10" s="25" t="inlineStr">
        <is>
          <t>5월</t>
        </is>
      </c>
      <c r="C10" s="29">
        <f>SUM('5월'!L8:L162)</f>
        <v/>
      </c>
      <c r="D10" s="29">
        <f>SUM('5월'!N8:N162)</f>
        <v/>
      </c>
      <c r="E10" s="29">
        <f>SUM('5월'!P8:P162)</f>
        <v/>
      </c>
      <c r="F10" s="29">
        <f>SUM(C10:E10)</f>
        <v/>
      </c>
      <c r="G10" s="29">
        <f>SUM($F$6:F10)</f>
        <v/>
      </c>
      <c r="H10" s="29">
        <f>SUM('5월'!H8:H162)</f>
        <v/>
      </c>
      <c r="I10" s="29">
        <f>SUM('5월'!I8:I162)</f>
        <v/>
      </c>
      <c r="J10" s="29">
        <f>SUM('5월'!J8:J162)</f>
        <v/>
      </c>
      <c r="K10" s="30">
        <f>IFERROR(F10/(SUM('마스터'!$J$8:$J$10)*'마스터'!$J$4),0)</f>
        <v/>
      </c>
    </row>
    <row r="11">
      <c r="B11" s="25" t="inlineStr">
        <is>
          <t>6월</t>
        </is>
      </c>
      <c r="C11" s="29">
        <f>SUM('6월'!L8:L162)</f>
        <v/>
      </c>
      <c r="D11" s="29">
        <f>SUM('6월'!N8:N162)</f>
        <v/>
      </c>
      <c r="E11" s="29">
        <f>SUM('6월'!P8:P162)</f>
        <v/>
      </c>
      <c r="F11" s="29">
        <f>SUM(C11:E11)</f>
        <v/>
      </c>
      <c r="G11" s="29">
        <f>SUM($F$6:F11)</f>
        <v/>
      </c>
      <c r="H11" s="29">
        <f>SUM('6월'!H8:H162)</f>
        <v/>
      </c>
      <c r="I11" s="29">
        <f>SUM('6월'!I8:I162)</f>
        <v/>
      </c>
      <c r="J11" s="29">
        <f>SUM('6월'!J8:J162)</f>
        <v/>
      </c>
      <c r="K11" s="30">
        <f>IFERROR(F11/(SUM('마스터'!$J$8:$J$10)*'마스터'!$J$4),0)</f>
        <v/>
      </c>
    </row>
    <row r="12">
      <c r="B12" s="25" t="inlineStr">
        <is>
          <t>7월</t>
        </is>
      </c>
      <c r="C12" s="29">
        <f>SUM('7월'!L8:L162)</f>
        <v/>
      </c>
      <c r="D12" s="29">
        <f>SUM('7월'!N8:N162)</f>
        <v/>
      </c>
      <c r="E12" s="29">
        <f>SUM('7월'!P8:P162)</f>
        <v/>
      </c>
      <c r="F12" s="29">
        <f>SUM(C12:E12)</f>
        <v/>
      </c>
      <c r="G12" s="29">
        <f>SUM($F$6:F12)</f>
        <v/>
      </c>
      <c r="H12" s="29">
        <f>SUM('7월'!H8:H162)</f>
        <v/>
      </c>
      <c r="I12" s="29">
        <f>SUM('7월'!I8:I162)</f>
        <v/>
      </c>
      <c r="J12" s="29">
        <f>SUM('7월'!J8:J162)</f>
        <v/>
      </c>
      <c r="K12" s="30">
        <f>IFERROR(F12/(SUM('마스터'!$J$8:$J$10)*'마스터'!$J$4),0)</f>
        <v/>
      </c>
    </row>
    <row r="13">
      <c r="B13" s="25" t="inlineStr">
        <is>
          <t>8월</t>
        </is>
      </c>
      <c r="C13" s="29">
        <f>SUM('8월'!L8:L162)</f>
        <v/>
      </c>
      <c r="D13" s="29">
        <f>SUM('8월'!N8:N162)</f>
        <v/>
      </c>
      <c r="E13" s="29">
        <f>SUM('8월'!P8:P162)</f>
        <v/>
      </c>
      <c r="F13" s="29">
        <f>SUM(C13:E13)</f>
        <v/>
      </c>
      <c r="G13" s="29">
        <f>SUM($F$6:F13)</f>
        <v/>
      </c>
      <c r="H13" s="29">
        <f>SUM('8월'!H8:H162)</f>
        <v/>
      </c>
      <c r="I13" s="29">
        <f>SUM('8월'!I8:I162)</f>
        <v/>
      </c>
      <c r="J13" s="29">
        <f>SUM('8월'!J8:J162)</f>
        <v/>
      </c>
      <c r="K13" s="30">
        <f>IFERROR(F13/(SUM('마스터'!$J$8:$J$10)*'마스터'!$J$4),0)</f>
        <v/>
      </c>
    </row>
    <row r="14">
      <c r="B14" s="25" t="inlineStr">
        <is>
          <t>9월</t>
        </is>
      </c>
      <c r="C14" s="29">
        <f>SUM('9월'!L8:L162)</f>
        <v/>
      </c>
      <c r="D14" s="29">
        <f>SUM('9월'!N8:N162)</f>
        <v/>
      </c>
      <c r="E14" s="29">
        <f>SUM('9월'!P8:P162)</f>
        <v/>
      </c>
      <c r="F14" s="29">
        <f>SUM(C14:E14)</f>
        <v/>
      </c>
      <c r="G14" s="29">
        <f>SUM($F$6:F14)</f>
        <v/>
      </c>
      <c r="H14" s="29">
        <f>SUM('9월'!H8:H162)</f>
        <v/>
      </c>
      <c r="I14" s="29">
        <f>SUM('9월'!I8:I162)</f>
        <v/>
      </c>
      <c r="J14" s="29">
        <f>SUM('9월'!J8:J162)</f>
        <v/>
      </c>
      <c r="K14" s="30">
        <f>IFERROR(F14/(SUM('마스터'!$J$8:$J$10)*'마스터'!$J$4),0)</f>
        <v/>
      </c>
    </row>
    <row r="15">
      <c r="B15" s="25" t="inlineStr">
        <is>
          <t>10월</t>
        </is>
      </c>
      <c r="C15" s="29">
        <f>SUM('10월'!L8:L162)</f>
        <v/>
      </c>
      <c r="D15" s="29">
        <f>SUM('10월'!N8:N162)</f>
        <v/>
      </c>
      <c r="E15" s="29">
        <f>SUM('10월'!P8:P162)</f>
        <v/>
      </c>
      <c r="F15" s="29">
        <f>SUM(C15:E15)</f>
        <v/>
      </c>
      <c r="G15" s="29">
        <f>SUM($F$6:F15)</f>
        <v/>
      </c>
      <c r="H15" s="29">
        <f>SUM('10월'!H8:H162)</f>
        <v/>
      </c>
      <c r="I15" s="29">
        <f>SUM('10월'!I8:I162)</f>
        <v/>
      </c>
      <c r="J15" s="29">
        <f>SUM('10월'!J8:J162)</f>
        <v/>
      </c>
      <c r="K15" s="30">
        <f>IFERROR(F15/(SUM('마스터'!$J$8:$J$10)*'마스터'!$J$4),0)</f>
        <v/>
      </c>
    </row>
    <row r="16">
      <c r="B16" s="25" t="inlineStr">
        <is>
          <t>11월</t>
        </is>
      </c>
      <c r="C16" s="29">
        <f>SUM('11월'!L8:L162)</f>
        <v/>
      </c>
      <c r="D16" s="29">
        <f>SUM('11월'!N8:N162)</f>
        <v/>
      </c>
      <c r="E16" s="29">
        <f>SUM('11월'!P8:P162)</f>
        <v/>
      </c>
      <c r="F16" s="29">
        <f>SUM(C16:E16)</f>
        <v/>
      </c>
      <c r="G16" s="29">
        <f>SUM($F$6:F16)</f>
        <v/>
      </c>
      <c r="H16" s="29">
        <f>SUM('11월'!H8:H162)</f>
        <v/>
      </c>
      <c r="I16" s="29">
        <f>SUM('11월'!I8:I162)</f>
        <v/>
      </c>
      <c r="J16" s="29">
        <f>SUM('11월'!J8:J162)</f>
        <v/>
      </c>
      <c r="K16" s="30">
        <f>IFERROR(F16/(SUM('마스터'!$J$8:$J$10)*'마스터'!$J$4),0)</f>
        <v/>
      </c>
    </row>
    <row r="17">
      <c r="B17" s="25" t="inlineStr">
        <is>
          <t>12월</t>
        </is>
      </c>
      <c r="C17" s="29">
        <f>SUM('12월'!L8:L162)</f>
        <v/>
      </c>
      <c r="D17" s="29">
        <f>SUM('12월'!N8:N162)</f>
        <v/>
      </c>
      <c r="E17" s="29">
        <f>SUM('12월'!P8:P162)</f>
        <v/>
      </c>
      <c r="F17" s="29">
        <f>SUM(C17:E17)</f>
        <v/>
      </c>
      <c r="G17" s="29">
        <f>SUM($F$6:F17)</f>
        <v/>
      </c>
      <c r="H17" s="29">
        <f>SUM('12월'!H8:H162)</f>
        <v/>
      </c>
      <c r="I17" s="29">
        <f>SUM('12월'!I8:I162)</f>
        <v/>
      </c>
      <c r="J17" s="29">
        <f>SUM('12월'!J8:J162)</f>
        <v/>
      </c>
      <c r="K17" s="30">
        <f>IFERROR(F17/(SUM('마스터'!$J$8:$J$10)*'마스터'!$J$4),0)</f>
        <v/>
      </c>
    </row>
    <row r="18">
      <c r="B18" s="31" t="inlineStr">
        <is>
          <t>상반기(1-6)</t>
        </is>
      </c>
      <c r="C18" s="32">
        <f>SUM(C6:C11)</f>
        <v/>
      </c>
      <c r="D18" s="32">
        <f>SUM(D6:D11)</f>
        <v/>
      </c>
      <c r="E18" s="32">
        <f>SUM(E6:E11)</f>
        <v/>
      </c>
      <c r="F18" s="32">
        <f>SUM(F6:F11)</f>
        <v/>
      </c>
      <c r="G18" s="33" t="inlineStr"/>
      <c r="H18" s="32">
        <f>SUM(H6:H11)</f>
        <v/>
      </c>
      <c r="I18" s="32">
        <f>SUM(I6:I11)</f>
        <v/>
      </c>
      <c r="J18" s="32">
        <f>SUM(J6:J11)</f>
        <v/>
      </c>
      <c r="K18" s="34">
        <f>IFERROR(F18/(SUM('마스터'!$J$8:$J$10)*'마스터'!$J$4*(11-6+1)),0)</f>
        <v/>
      </c>
    </row>
    <row r="19">
      <c r="B19" s="31" t="inlineStr">
        <is>
          <t>하반기(7-12)</t>
        </is>
      </c>
      <c r="C19" s="32">
        <f>SUM(C12:C17)</f>
        <v/>
      </c>
      <c r="D19" s="32">
        <f>SUM(D12:D17)</f>
        <v/>
      </c>
      <c r="E19" s="32">
        <f>SUM(E12:E17)</f>
        <v/>
      </c>
      <c r="F19" s="32">
        <f>SUM(F12:F17)</f>
        <v/>
      </c>
      <c r="G19" s="33" t="inlineStr"/>
      <c r="H19" s="32">
        <f>SUM(H12:H17)</f>
        <v/>
      </c>
      <c r="I19" s="32">
        <f>SUM(I12:I17)</f>
        <v/>
      </c>
      <c r="J19" s="32">
        <f>SUM(J12:J17)</f>
        <v/>
      </c>
      <c r="K19" s="34">
        <f>IFERROR(F19/(SUM('마스터'!$J$8:$J$10)*'마스터'!$J$4*(17-12+1)),0)</f>
        <v/>
      </c>
    </row>
    <row r="20">
      <c r="B20" s="31" t="inlineStr">
        <is>
          <t>연간 합계</t>
        </is>
      </c>
      <c r="C20" s="32">
        <f>SUM(C6:C17)</f>
        <v/>
      </c>
      <c r="D20" s="32">
        <f>SUM(D6:D17)</f>
        <v/>
      </c>
      <c r="E20" s="32">
        <f>SUM(E6:E17)</f>
        <v/>
      </c>
      <c r="F20" s="32">
        <f>SUM(F6:F17)</f>
        <v/>
      </c>
      <c r="G20" s="33" t="inlineStr"/>
      <c r="H20" s="32">
        <f>SUM(H6:H17)</f>
        <v/>
      </c>
      <c r="I20" s="32">
        <f>SUM(I6:I17)</f>
        <v/>
      </c>
      <c r="J20" s="32">
        <f>SUM(J6:J17)</f>
        <v/>
      </c>
      <c r="K20" s="34">
        <f>IFERROR(F20/(SUM('마스터'!$J$8:$J$10)*'마스터'!$J$4*(17-6+1)),0)</f>
        <v/>
      </c>
    </row>
    <row r="23">
      <c r="B23" s="24" t="inlineStr">
        <is>
          <t>고객팀 x 유형 (연간 건수)</t>
        </is>
      </c>
      <c r="H23" s="24" t="inlineStr">
        <is>
          <t>게임타이틀별 (연간)</t>
        </is>
      </c>
    </row>
    <row r="24">
      <c r="B24" s="35" t="inlineStr">
        <is>
          <t>팀\유형</t>
        </is>
      </c>
      <c r="C24" s="35" t="inlineStr">
        <is>
          <t>영상</t>
        </is>
      </c>
      <c r="D24" s="35" t="inlineStr">
        <is>
          <t>이미지</t>
        </is>
      </c>
      <c r="E24" s="35" t="inlineStr">
        <is>
          <t>기획</t>
        </is>
      </c>
      <c r="H24" s="35" t="inlineStr">
        <is>
          <t>타이틀</t>
        </is>
      </c>
      <c r="I24" s="35" t="inlineStr">
        <is>
          <t>건수</t>
        </is>
      </c>
      <c r="J24" s="35" t="inlineStr">
        <is>
          <t>MD</t>
        </is>
      </c>
    </row>
    <row r="25">
      <c r="B25" s="36" t="inlineStr">
        <is>
          <t>마케팅1팀</t>
        </is>
      </c>
      <c r="C25" s="37">
        <f>COUNTIFS('1월'!$C$8:$C$162,$B25,'1월'!$D$8:$D$162,C$24)+COUNTIFS('2월'!$C$8:$C$162,$B25,'2월'!$D$8:$D$162,C$24)+COUNTIFS('3월'!$C$8:$C$162,$B25,'3월'!$D$8:$D$162,C$24)+COUNTIFS('4월'!$C$8:$C$162,$B25,'4월'!$D$8:$D$162,C$24)+COUNTIFS('5월'!$C$8:$C$162,$B25,'5월'!$D$8:$D$162,C$24)+COUNTIFS('6월'!$C$8:$C$162,$B25,'6월'!$D$8:$D$162,C$24)+COUNTIFS('7월'!$C$8:$C$162,$B25,'7월'!$D$8:$D$162,C$24)+COUNTIFS('8월'!$C$8:$C$162,$B25,'8월'!$D$8:$D$162,C$24)+COUNTIFS('9월'!$C$8:$C$162,$B25,'9월'!$D$8:$D$162,C$24)+COUNTIFS('10월'!$C$8:$C$162,$B25,'10월'!$D$8:$D$162,C$24)+COUNTIFS('11월'!$C$8:$C$162,$B25,'11월'!$D$8:$D$162,C$24)+COUNTIFS('12월'!$C$8:$C$162,$B25,'12월'!$D$8:$D$162,C$24)</f>
        <v/>
      </c>
      <c r="D25" s="37">
        <f>COUNTIFS('1월'!$C$8:$C$162,$B25,'1월'!$D$8:$D$162,D$24)+COUNTIFS('2월'!$C$8:$C$162,$B25,'2월'!$D$8:$D$162,D$24)+COUNTIFS('3월'!$C$8:$C$162,$B25,'3월'!$D$8:$D$162,D$24)+COUNTIFS('4월'!$C$8:$C$162,$B25,'4월'!$D$8:$D$162,D$24)+COUNTIFS('5월'!$C$8:$C$162,$B25,'5월'!$D$8:$D$162,D$24)+COUNTIFS('6월'!$C$8:$C$162,$B25,'6월'!$D$8:$D$162,D$24)+COUNTIFS('7월'!$C$8:$C$162,$B25,'7월'!$D$8:$D$162,D$24)+COUNTIFS('8월'!$C$8:$C$162,$B25,'8월'!$D$8:$D$162,D$24)+COUNTIFS('9월'!$C$8:$C$162,$B25,'9월'!$D$8:$D$162,D$24)+COUNTIFS('10월'!$C$8:$C$162,$B25,'10월'!$D$8:$D$162,D$24)+COUNTIFS('11월'!$C$8:$C$162,$B25,'11월'!$D$8:$D$162,D$24)+COUNTIFS('12월'!$C$8:$C$162,$B25,'12월'!$D$8:$D$162,D$24)</f>
        <v/>
      </c>
      <c r="E25" s="37">
        <f>COUNTIFS('1월'!$C$8:$C$162,$B25,'1월'!$D$8:$D$162,E$24)+COUNTIFS('2월'!$C$8:$C$162,$B25,'2월'!$D$8:$D$162,E$24)+COUNTIFS('3월'!$C$8:$C$162,$B25,'3월'!$D$8:$D$162,E$24)+COUNTIFS('4월'!$C$8:$C$162,$B25,'4월'!$D$8:$D$162,E$24)+COUNTIFS('5월'!$C$8:$C$162,$B25,'5월'!$D$8:$D$162,E$24)+COUNTIFS('6월'!$C$8:$C$162,$B25,'6월'!$D$8:$D$162,E$24)+COUNTIFS('7월'!$C$8:$C$162,$B25,'7월'!$D$8:$D$162,E$24)+COUNTIFS('8월'!$C$8:$C$162,$B25,'8월'!$D$8:$D$162,E$24)+COUNTIFS('9월'!$C$8:$C$162,$B25,'9월'!$D$8:$D$162,E$24)+COUNTIFS('10월'!$C$8:$C$162,$B25,'10월'!$D$8:$D$162,E$24)+COUNTIFS('11월'!$C$8:$C$162,$B25,'11월'!$D$8:$D$162,E$24)+COUNTIFS('12월'!$C$8:$C$162,$B25,'12월'!$D$8:$D$162,E$24)</f>
        <v/>
      </c>
      <c r="H25" s="36" t="inlineStr">
        <is>
          <t>뱀피르</t>
        </is>
      </c>
      <c r="I25" s="37">
        <f>COUNTIF('1월'!$B$8:$B$162,$H25)+COUNTIF('2월'!$B$8:$B$162,$H25)+COUNTIF('3월'!$B$8:$B$162,$H25)+COUNTIF('4월'!$B$8:$B$162,$H25)+COUNTIF('5월'!$B$8:$B$162,$H25)+COUNTIF('6월'!$B$8:$B$162,$H25)+COUNTIF('7월'!$B$8:$B$162,$H25)+COUNTIF('8월'!$B$8:$B$162,$H25)+COUNTIF('9월'!$B$8:$B$162,$H25)+COUNTIF('10월'!$B$8:$B$162,$H25)+COUNTIF('11월'!$B$8:$B$162,$H25)+COUNTIF('12월'!$B$8:$B$162,$H25)</f>
        <v/>
      </c>
      <c r="J25" s="38">
        <f>SUMIF('1월'!$B$8:$B$162,$H25,'1월'!$Q$8:$Q$162)+SUMIF('2월'!$B$8:$B$162,$H25,'2월'!$Q$8:$Q$162)+SUMIF('3월'!$B$8:$B$162,$H25,'3월'!$Q$8:$Q$162)+SUMIF('4월'!$B$8:$B$162,$H25,'4월'!$Q$8:$Q$162)+SUMIF('5월'!$B$8:$B$162,$H25,'5월'!$Q$8:$Q$162)+SUMIF('6월'!$B$8:$B$162,$H25,'6월'!$Q$8:$Q$162)+SUMIF('7월'!$B$8:$B$162,$H25,'7월'!$Q$8:$Q$162)+SUMIF('8월'!$B$8:$B$162,$H25,'8월'!$Q$8:$Q$162)+SUMIF('9월'!$B$8:$B$162,$H25,'9월'!$Q$8:$Q$162)+SUMIF('10월'!$B$8:$B$162,$H25,'10월'!$Q$8:$Q$162)+SUMIF('11월'!$B$8:$B$162,$H25,'11월'!$Q$8:$Q$162)+SUMIF('12월'!$B$8:$B$162,$H25,'12월'!$Q$8:$Q$162)</f>
        <v/>
      </c>
    </row>
    <row r="26">
      <c r="B26" s="36" t="inlineStr">
        <is>
          <t>마케팅2팀</t>
        </is>
      </c>
      <c r="C26" s="37">
        <f>COUNTIFS('1월'!$C$8:$C$162,$B26,'1월'!$D$8:$D$162,C$24)+COUNTIFS('2월'!$C$8:$C$162,$B26,'2월'!$D$8:$D$162,C$24)+COUNTIFS('3월'!$C$8:$C$162,$B26,'3월'!$D$8:$D$162,C$24)+COUNTIFS('4월'!$C$8:$C$162,$B26,'4월'!$D$8:$D$162,C$24)+COUNTIFS('5월'!$C$8:$C$162,$B26,'5월'!$D$8:$D$162,C$24)+COUNTIFS('6월'!$C$8:$C$162,$B26,'6월'!$D$8:$D$162,C$24)+COUNTIFS('7월'!$C$8:$C$162,$B26,'7월'!$D$8:$D$162,C$24)+COUNTIFS('8월'!$C$8:$C$162,$B26,'8월'!$D$8:$D$162,C$24)+COUNTIFS('9월'!$C$8:$C$162,$B26,'9월'!$D$8:$D$162,C$24)+COUNTIFS('10월'!$C$8:$C$162,$B26,'10월'!$D$8:$D$162,C$24)+COUNTIFS('11월'!$C$8:$C$162,$B26,'11월'!$D$8:$D$162,C$24)+COUNTIFS('12월'!$C$8:$C$162,$B26,'12월'!$D$8:$D$162,C$24)</f>
        <v/>
      </c>
      <c r="D26" s="37">
        <f>COUNTIFS('1월'!$C$8:$C$162,$B26,'1월'!$D$8:$D$162,D$24)+COUNTIFS('2월'!$C$8:$C$162,$B26,'2월'!$D$8:$D$162,D$24)+COUNTIFS('3월'!$C$8:$C$162,$B26,'3월'!$D$8:$D$162,D$24)+COUNTIFS('4월'!$C$8:$C$162,$B26,'4월'!$D$8:$D$162,D$24)+COUNTIFS('5월'!$C$8:$C$162,$B26,'5월'!$D$8:$D$162,D$24)+COUNTIFS('6월'!$C$8:$C$162,$B26,'6월'!$D$8:$D$162,D$24)+COUNTIFS('7월'!$C$8:$C$162,$B26,'7월'!$D$8:$D$162,D$24)+COUNTIFS('8월'!$C$8:$C$162,$B26,'8월'!$D$8:$D$162,D$24)+COUNTIFS('9월'!$C$8:$C$162,$B26,'9월'!$D$8:$D$162,D$24)+COUNTIFS('10월'!$C$8:$C$162,$B26,'10월'!$D$8:$D$162,D$24)+COUNTIFS('11월'!$C$8:$C$162,$B26,'11월'!$D$8:$D$162,D$24)+COUNTIFS('12월'!$C$8:$C$162,$B26,'12월'!$D$8:$D$162,D$24)</f>
        <v/>
      </c>
      <c r="E26" s="37">
        <f>COUNTIFS('1월'!$C$8:$C$162,$B26,'1월'!$D$8:$D$162,E$24)+COUNTIFS('2월'!$C$8:$C$162,$B26,'2월'!$D$8:$D$162,E$24)+COUNTIFS('3월'!$C$8:$C$162,$B26,'3월'!$D$8:$D$162,E$24)+COUNTIFS('4월'!$C$8:$C$162,$B26,'4월'!$D$8:$D$162,E$24)+COUNTIFS('5월'!$C$8:$C$162,$B26,'5월'!$D$8:$D$162,E$24)+COUNTIFS('6월'!$C$8:$C$162,$B26,'6월'!$D$8:$D$162,E$24)+COUNTIFS('7월'!$C$8:$C$162,$B26,'7월'!$D$8:$D$162,E$24)+COUNTIFS('8월'!$C$8:$C$162,$B26,'8월'!$D$8:$D$162,E$24)+COUNTIFS('9월'!$C$8:$C$162,$B26,'9월'!$D$8:$D$162,E$24)+COUNTIFS('10월'!$C$8:$C$162,$B26,'10월'!$D$8:$D$162,E$24)+COUNTIFS('11월'!$C$8:$C$162,$B26,'11월'!$D$8:$D$162,E$24)+COUNTIFS('12월'!$C$8:$C$162,$B26,'12월'!$D$8:$D$162,E$24)</f>
        <v/>
      </c>
      <c r="H26" s="36" t="inlineStr">
        <is>
          <t>RF 글로벌</t>
        </is>
      </c>
      <c r="I26" s="37">
        <f>COUNTIF('1월'!$B$8:$B$162,$H26)+COUNTIF('2월'!$B$8:$B$162,$H26)+COUNTIF('3월'!$B$8:$B$162,$H26)+COUNTIF('4월'!$B$8:$B$162,$H26)+COUNTIF('5월'!$B$8:$B$162,$H26)+COUNTIF('6월'!$B$8:$B$162,$H26)+COUNTIF('7월'!$B$8:$B$162,$H26)+COUNTIF('8월'!$B$8:$B$162,$H26)+COUNTIF('9월'!$B$8:$B$162,$H26)+COUNTIF('10월'!$B$8:$B$162,$H26)+COUNTIF('11월'!$B$8:$B$162,$H26)+COUNTIF('12월'!$B$8:$B$162,$H26)</f>
        <v/>
      </c>
      <c r="J26" s="38">
        <f>SUMIF('1월'!$B$8:$B$162,$H26,'1월'!$Q$8:$Q$162)+SUMIF('2월'!$B$8:$B$162,$H26,'2월'!$Q$8:$Q$162)+SUMIF('3월'!$B$8:$B$162,$H26,'3월'!$Q$8:$Q$162)+SUMIF('4월'!$B$8:$B$162,$H26,'4월'!$Q$8:$Q$162)+SUMIF('5월'!$B$8:$B$162,$H26,'5월'!$Q$8:$Q$162)+SUMIF('6월'!$B$8:$B$162,$H26,'6월'!$Q$8:$Q$162)+SUMIF('7월'!$B$8:$B$162,$H26,'7월'!$Q$8:$Q$162)+SUMIF('8월'!$B$8:$B$162,$H26,'8월'!$Q$8:$Q$162)+SUMIF('9월'!$B$8:$B$162,$H26,'9월'!$Q$8:$Q$162)+SUMIF('10월'!$B$8:$B$162,$H26,'10월'!$Q$8:$Q$162)+SUMIF('11월'!$B$8:$B$162,$H26,'11월'!$Q$8:$Q$162)+SUMIF('12월'!$B$8:$B$162,$H26,'12월'!$Q$8:$Q$162)</f>
        <v/>
      </c>
    </row>
    <row r="27">
      <c r="B27" s="36" t="inlineStr">
        <is>
          <t>마케팅3팀</t>
        </is>
      </c>
      <c r="C27" s="37">
        <f>COUNTIFS('1월'!$C$8:$C$162,$B27,'1월'!$D$8:$D$162,C$24)+COUNTIFS('2월'!$C$8:$C$162,$B27,'2월'!$D$8:$D$162,C$24)+COUNTIFS('3월'!$C$8:$C$162,$B27,'3월'!$D$8:$D$162,C$24)+COUNTIFS('4월'!$C$8:$C$162,$B27,'4월'!$D$8:$D$162,C$24)+COUNTIFS('5월'!$C$8:$C$162,$B27,'5월'!$D$8:$D$162,C$24)+COUNTIFS('6월'!$C$8:$C$162,$B27,'6월'!$D$8:$D$162,C$24)+COUNTIFS('7월'!$C$8:$C$162,$B27,'7월'!$D$8:$D$162,C$24)+COUNTIFS('8월'!$C$8:$C$162,$B27,'8월'!$D$8:$D$162,C$24)+COUNTIFS('9월'!$C$8:$C$162,$B27,'9월'!$D$8:$D$162,C$24)+COUNTIFS('10월'!$C$8:$C$162,$B27,'10월'!$D$8:$D$162,C$24)+COUNTIFS('11월'!$C$8:$C$162,$B27,'11월'!$D$8:$D$162,C$24)+COUNTIFS('12월'!$C$8:$C$162,$B27,'12월'!$D$8:$D$162,C$24)</f>
        <v/>
      </c>
      <c r="D27" s="37">
        <f>COUNTIFS('1월'!$C$8:$C$162,$B27,'1월'!$D$8:$D$162,D$24)+COUNTIFS('2월'!$C$8:$C$162,$B27,'2월'!$D$8:$D$162,D$24)+COUNTIFS('3월'!$C$8:$C$162,$B27,'3월'!$D$8:$D$162,D$24)+COUNTIFS('4월'!$C$8:$C$162,$B27,'4월'!$D$8:$D$162,D$24)+COUNTIFS('5월'!$C$8:$C$162,$B27,'5월'!$D$8:$D$162,D$24)+COUNTIFS('6월'!$C$8:$C$162,$B27,'6월'!$D$8:$D$162,D$24)+COUNTIFS('7월'!$C$8:$C$162,$B27,'7월'!$D$8:$D$162,D$24)+COUNTIFS('8월'!$C$8:$C$162,$B27,'8월'!$D$8:$D$162,D$24)+COUNTIFS('9월'!$C$8:$C$162,$B27,'9월'!$D$8:$D$162,D$24)+COUNTIFS('10월'!$C$8:$C$162,$B27,'10월'!$D$8:$D$162,D$24)+COUNTIFS('11월'!$C$8:$C$162,$B27,'11월'!$D$8:$D$162,D$24)+COUNTIFS('12월'!$C$8:$C$162,$B27,'12월'!$D$8:$D$162,D$24)</f>
        <v/>
      </c>
      <c r="E27" s="37">
        <f>COUNTIFS('1월'!$C$8:$C$162,$B27,'1월'!$D$8:$D$162,E$24)+COUNTIFS('2월'!$C$8:$C$162,$B27,'2월'!$D$8:$D$162,E$24)+COUNTIFS('3월'!$C$8:$C$162,$B27,'3월'!$D$8:$D$162,E$24)+COUNTIFS('4월'!$C$8:$C$162,$B27,'4월'!$D$8:$D$162,E$24)+COUNTIFS('5월'!$C$8:$C$162,$B27,'5월'!$D$8:$D$162,E$24)+COUNTIFS('6월'!$C$8:$C$162,$B27,'6월'!$D$8:$D$162,E$24)+COUNTIFS('7월'!$C$8:$C$162,$B27,'7월'!$D$8:$D$162,E$24)+COUNTIFS('8월'!$C$8:$C$162,$B27,'8월'!$D$8:$D$162,E$24)+COUNTIFS('9월'!$C$8:$C$162,$B27,'9월'!$D$8:$D$162,E$24)+COUNTIFS('10월'!$C$8:$C$162,$B27,'10월'!$D$8:$D$162,E$24)+COUNTIFS('11월'!$C$8:$C$162,$B27,'11월'!$D$8:$D$162,E$24)+COUNTIFS('12월'!$C$8:$C$162,$B27,'12월'!$D$8:$D$162,E$24)</f>
        <v/>
      </c>
      <c r="H27" s="36" t="inlineStr">
        <is>
          <t>SOL 인챈트</t>
        </is>
      </c>
      <c r="I27" s="37">
        <f>COUNTIF('1월'!$B$8:$B$162,$H27)+COUNTIF('2월'!$B$8:$B$162,$H27)+COUNTIF('3월'!$B$8:$B$162,$H27)+COUNTIF('4월'!$B$8:$B$162,$H27)+COUNTIF('5월'!$B$8:$B$162,$H27)+COUNTIF('6월'!$B$8:$B$162,$H27)+COUNTIF('7월'!$B$8:$B$162,$H27)+COUNTIF('8월'!$B$8:$B$162,$H27)+COUNTIF('9월'!$B$8:$B$162,$H27)+COUNTIF('10월'!$B$8:$B$162,$H27)+COUNTIF('11월'!$B$8:$B$162,$H27)+COUNTIF('12월'!$B$8:$B$162,$H27)</f>
        <v/>
      </c>
      <c r="J27" s="38">
        <f>SUMIF('1월'!$B$8:$B$162,$H27,'1월'!$Q$8:$Q$162)+SUMIF('2월'!$B$8:$B$162,$H27,'2월'!$Q$8:$Q$162)+SUMIF('3월'!$B$8:$B$162,$H27,'3월'!$Q$8:$Q$162)+SUMIF('4월'!$B$8:$B$162,$H27,'4월'!$Q$8:$Q$162)+SUMIF('5월'!$B$8:$B$162,$H27,'5월'!$Q$8:$Q$162)+SUMIF('6월'!$B$8:$B$162,$H27,'6월'!$Q$8:$Q$162)+SUMIF('7월'!$B$8:$B$162,$H27,'7월'!$Q$8:$Q$162)+SUMIF('8월'!$B$8:$B$162,$H27,'8월'!$Q$8:$Q$162)+SUMIF('9월'!$B$8:$B$162,$H27,'9월'!$Q$8:$Q$162)+SUMIF('10월'!$B$8:$B$162,$H27,'10월'!$Q$8:$Q$162)+SUMIF('11월'!$B$8:$B$162,$H27,'11월'!$Q$8:$Q$162)+SUMIF('12월'!$B$8:$B$162,$H27,'12월'!$Q$8:$Q$162)</f>
        <v/>
      </c>
    </row>
    <row r="28">
      <c r="B28" s="36" t="inlineStr">
        <is>
          <t>마케팅4팀</t>
        </is>
      </c>
      <c r="C28" s="37">
        <f>COUNTIFS('1월'!$C$8:$C$162,$B28,'1월'!$D$8:$D$162,C$24)+COUNTIFS('2월'!$C$8:$C$162,$B28,'2월'!$D$8:$D$162,C$24)+COUNTIFS('3월'!$C$8:$C$162,$B28,'3월'!$D$8:$D$162,C$24)+COUNTIFS('4월'!$C$8:$C$162,$B28,'4월'!$D$8:$D$162,C$24)+COUNTIFS('5월'!$C$8:$C$162,$B28,'5월'!$D$8:$D$162,C$24)+COUNTIFS('6월'!$C$8:$C$162,$B28,'6월'!$D$8:$D$162,C$24)+COUNTIFS('7월'!$C$8:$C$162,$B28,'7월'!$D$8:$D$162,C$24)+COUNTIFS('8월'!$C$8:$C$162,$B28,'8월'!$D$8:$D$162,C$24)+COUNTIFS('9월'!$C$8:$C$162,$B28,'9월'!$D$8:$D$162,C$24)+COUNTIFS('10월'!$C$8:$C$162,$B28,'10월'!$D$8:$D$162,C$24)+COUNTIFS('11월'!$C$8:$C$162,$B28,'11월'!$D$8:$D$162,C$24)+COUNTIFS('12월'!$C$8:$C$162,$B28,'12월'!$D$8:$D$162,C$24)</f>
        <v/>
      </c>
      <c r="D28" s="37">
        <f>COUNTIFS('1월'!$C$8:$C$162,$B28,'1월'!$D$8:$D$162,D$24)+COUNTIFS('2월'!$C$8:$C$162,$B28,'2월'!$D$8:$D$162,D$24)+COUNTIFS('3월'!$C$8:$C$162,$B28,'3월'!$D$8:$D$162,D$24)+COUNTIFS('4월'!$C$8:$C$162,$B28,'4월'!$D$8:$D$162,D$24)+COUNTIFS('5월'!$C$8:$C$162,$B28,'5월'!$D$8:$D$162,D$24)+COUNTIFS('6월'!$C$8:$C$162,$B28,'6월'!$D$8:$D$162,D$24)+COUNTIFS('7월'!$C$8:$C$162,$B28,'7월'!$D$8:$D$162,D$24)+COUNTIFS('8월'!$C$8:$C$162,$B28,'8월'!$D$8:$D$162,D$24)+COUNTIFS('9월'!$C$8:$C$162,$B28,'9월'!$D$8:$D$162,D$24)+COUNTIFS('10월'!$C$8:$C$162,$B28,'10월'!$D$8:$D$162,D$24)+COUNTIFS('11월'!$C$8:$C$162,$B28,'11월'!$D$8:$D$162,D$24)+COUNTIFS('12월'!$C$8:$C$162,$B28,'12월'!$D$8:$D$162,D$24)</f>
        <v/>
      </c>
      <c r="E28" s="37">
        <f>COUNTIFS('1월'!$C$8:$C$162,$B28,'1월'!$D$8:$D$162,E$24)+COUNTIFS('2월'!$C$8:$C$162,$B28,'2월'!$D$8:$D$162,E$24)+COUNTIFS('3월'!$C$8:$C$162,$B28,'3월'!$D$8:$D$162,E$24)+COUNTIFS('4월'!$C$8:$C$162,$B28,'4월'!$D$8:$D$162,E$24)+COUNTIFS('5월'!$C$8:$C$162,$B28,'5월'!$D$8:$D$162,E$24)+COUNTIFS('6월'!$C$8:$C$162,$B28,'6월'!$D$8:$D$162,E$24)+COUNTIFS('7월'!$C$8:$C$162,$B28,'7월'!$D$8:$D$162,E$24)+COUNTIFS('8월'!$C$8:$C$162,$B28,'8월'!$D$8:$D$162,E$24)+COUNTIFS('9월'!$C$8:$C$162,$B28,'9월'!$D$8:$D$162,E$24)+COUNTIFS('10월'!$C$8:$C$162,$B28,'10월'!$D$8:$D$162,E$24)+COUNTIFS('11월'!$C$8:$C$162,$B28,'11월'!$D$8:$D$162,E$24)+COUNTIFS('12월'!$C$8:$C$162,$B28,'12월'!$D$8:$D$162,E$24)</f>
        <v/>
      </c>
      <c r="H28" s="36" t="inlineStr">
        <is>
          <t>스톤에이지펫월드</t>
        </is>
      </c>
      <c r="I28" s="37">
        <f>COUNTIF('1월'!$B$8:$B$162,$H28)+COUNTIF('2월'!$B$8:$B$162,$H28)+COUNTIF('3월'!$B$8:$B$162,$H28)+COUNTIF('4월'!$B$8:$B$162,$H28)+COUNTIF('5월'!$B$8:$B$162,$H28)+COUNTIF('6월'!$B$8:$B$162,$H28)+COUNTIF('7월'!$B$8:$B$162,$H28)+COUNTIF('8월'!$B$8:$B$162,$H28)+COUNTIF('9월'!$B$8:$B$162,$H28)+COUNTIF('10월'!$B$8:$B$162,$H28)+COUNTIF('11월'!$B$8:$B$162,$H28)+COUNTIF('12월'!$B$8:$B$162,$H28)</f>
        <v/>
      </c>
      <c r="J28" s="38">
        <f>SUMIF('1월'!$B$8:$B$162,$H28,'1월'!$Q$8:$Q$162)+SUMIF('2월'!$B$8:$B$162,$H28,'2월'!$Q$8:$Q$162)+SUMIF('3월'!$B$8:$B$162,$H28,'3월'!$Q$8:$Q$162)+SUMIF('4월'!$B$8:$B$162,$H28,'4월'!$Q$8:$Q$162)+SUMIF('5월'!$B$8:$B$162,$H28,'5월'!$Q$8:$Q$162)+SUMIF('6월'!$B$8:$B$162,$H28,'6월'!$Q$8:$Q$162)+SUMIF('7월'!$B$8:$B$162,$H28,'7월'!$Q$8:$Q$162)+SUMIF('8월'!$B$8:$B$162,$H28,'8월'!$Q$8:$Q$162)+SUMIF('9월'!$B$8:$B$162,$H28,'9월'!$Q$8:$Q$162)+SUMIF('10월'!$B$8:$B$162,$H28,'10월'!$Q$8:$Q$162)+SUMIF('11월'!$B$8:$B$162,$H28,'11월'!$Q$8:$Q$162)+SUMIF('12월'!$B$8:$B$162,$H28,'12월'!$Q$8:$Q$162)</f>
        <v/>
      </c>
    </row>
    <row r="29">
      <c r="B29" s="36" t="inlineStr">
        <is>
          <t>기타</t>
        </is>
      </c>
      <c r="C29" s="37">
        <f>COUNTIFS('1월'!$C$8:$C$162,$B29,'1월'!$D$8:$D$162,C$24)+COUNTIFS('2월'!$C$8:$C$162,$B29,'2월'!$D$8:$D$162,C$24)+COUNTIFS('3월'!$C$8:$C$162,$B29,'3월'!$D$8:$D$162,C$24)+COUNTIFS('4월'!$C$8:$C$162,$B29,'4월'!$D$8:$D$162,C$24)+COUNTIFS('5월'!$C$8:$C$162,$B29,'5월'!$D$8:$D$162,C$24)+COUNTIFS('6월'!$C$8:$C$162,$B29,'6월'!$D$8:$D$162,C$24)+COUNTIFS('7월'!$C$8:$C$162,$B29,'7월'!$D$8:$D$162,C$24)+COUNTIFS('8월'!$C$8:$C$162,$B29,'8월'!$D$8:$D$162,C$24)+COUNTIFS('9월'!$C$8:$C$162,$B29,'9월'!$D$8:$D$162,C$24)+COUNTIFS('10월'!$C$8:$C$162,$B29,'10월'!$D$8:$D$162,C$24)+COUNTIFS('11월'!$C$8:$C$162,$B29,'11월'!$D$8:$D$162,C$24)+COUNTIFS('12월'!$C$8:$C$162,$B29,'12월'!$D$8:$D$162,C$24)</f>
        <v/>
      </c>
      <c r="D29" s="37">
        <f>COUNTIFS('1월'!$C$8:$C$162,$B29,'1월'!$D$8:$D$162,D$24)+COUNTIFS('2월'!$C$8:$C$162,$B29,'2월'!$D$8:$D$162,D$24)+COUNTIFS('3월'!$C$8:$C$162,$B29,'3월'!$D$8:$D$162,D$24)+COUNTIFS('4월'!$C$8:$C$162,$B29,'4월'!$D$8:$D$162,D$24)+COUNTIFS('5월'!$C$8:$C$162,$B29,'5월'!$D$8:$D$162,D$24)+COUNTIFS('6월'!$C$8:$C$162,$B29,'6월'!$D$8:$D$162,D$24)+COUNTIFS('7월'!$C$8:$C$162,$B29,'7월'!$D$8:$D$162,D$24)+COUNTIFS('8월'!$C$8:$C$162,$B29,'8월'!$D$8:$D$162,D$24)+COUNTIFS('9월'!$C$8:$C$162,$B29,'9월'!$D$8:$D$162,D$24)+COUNTIFS('10월'!$C$8:$C$162,$B29,'10월'!$D$8:$D$162,D$24)+COUNTIFS('11월'!$C$8:$C$162,$B29,'11월'!$D$8:$D$162,D$24)+COUNTIFS('12월'!$C$8:$C$162,$B29,'12월'!$D$8:$D$162,D$24)</f>
        <v/>
      </c>
      <c r="E29" s="37">
        <f>COUNTIFS('1월'!$C$8:$C$162,$B29,'1월'!$D$8:$D$162,E$24)+COUNTIFS('2월'!$C$8:$C$162,$B29,'2월'!$D$8:$D$162,E$24)+COUNTIFS('3월'!$C$8:$C$162,$B29,'3월'!$D$8:$D$162,E$24)+COUNTIFS('4월'!$C$8:$C$162,$B29,'4월'!$D$8:$D$162,E$24)+COUNTIFS('5월'!$C$8:$C$162,$B29,'5월'!$D$8:$D$162,E$24)+COUNTIFS('6월'!$C$8:$C$162,$B29,'6월'!$D$8:$D$162,E$24)+COUNTIFS('7월'!$C$8:$C$162,$B29,'7월'!$D$8:$D$162,E$24)+COUNTIFS('8월'!$C$8:$C$162,$B29,'8월'!$D$8:$D$162,E$24)+COUNTIFS('9월'!$C$8:$C$162,$B29,'9월'!$D$8:$D$162,E$24)+COUNTIFS('10월'!$C$8:$C$162,$B29,'10월'!$D$8:$D$162,E$24)+COUNTIFS('11월'!$C$8:$C$162,$B29,'11월'!$D$8:$D$162,E$24)+COUNTIFS('12월'!$C$8:$C$162,$B29,'12월'!$D$8:$D$162,E$24)</f>
        <v/>
      </c>
      <c r="H29" s="36" t="inlineStr">
        <is>
          <t>칠대죄오리진</t>
        </is>
      </c>
      <c r="I29" s="37">
        <f>COUNTIF('1월'!$B$8:$B$162,$H29)+COUNTIF('2월'!$B$8:$B$162,$H29)+COUNTIF('3월'!$B$8:$B$162,$H29)+COUNTIF('4월'!$B$8:$B$162,$H29)+COUNTIF('5월'!$B$8:$B$162,$H29)+COUNTIF('6월'!$B$8:$B$162,$H29)+COUNTIF('7월'!$B$8:$B$162,$H29)+COUNTIF('8월'!$B$8:$B$162,$H29)+COUNTIF('9월'!$B$8:$B$162,$H29)+COUNTIF('10월'!$B$8:$B$162,$H29)+COUNTIF('11월'!$B$8:$B$162,$H29)+COUNTIF('12월'!$B$8:$B$162,$H29)</f>
        <v/>
      </c>
      <c r="J29" s="38">
        <f>SUMIF('1월'!$B$8:$B$162,$H29,'1월'!$Q$8:$Q$162)+SUMIF('2월'!$B$8:$B$162,$H29,'2월'!$Q$8:$Q$162)+SUMIF('3월'!$B$8:$B$162,$H29,'3월'!$Q$8:$Q$162)+SUMIF('4월'!$B$8:$B$162,$H29,'4월'!$Q$8:$Q$162)+SUMIF('5월'!$B$8:$B$162,$H29,'5월'!$Q$8:$Q$162)+SUMIF('6월'!$B$8:$B$162,$H29,'6월'!$Q$8:$Q$162)+SUMIF('7월'!$B$8:$B$162,$H29,'7월'!$Q$8:$Q$162)+SUMIF('8월'!$B$8:$B$162,$H29,'8월'!$Q$8:$Q$162)+SUMIF('9월'!$B$8:$B$162,$H29,'9월'!$Q$8:$Q$162)+SUMIF('10월'!$B$8:$B$162,$H29,'10월'!$Q$8:$Q$162)+SUMIF('11월'!$B$8:$B$162,$H29,'11월'!$Q$8:$Q$162)+SUMIF('12월'!$B$8:$B$162,$H29,'12월'!$Q$8:$Q$162)</f>
        <v/>
      </c>
    </row>
    <row r="30">
      <c r="H30" s="36" t="inlineStr">
        <is>
          <t>세나리버스</t>
        </is>
      </c>
      <c r="I30" s="37">
        <f>COUNTIF('1월'!$B$8:$B$162,$H30)+COUNTIF('2월'!$B$8:$B$162,$H30)+COUNTIF('3월'!$B$8:$B$162,$H30)+COUNTIF('4월'!$B$8:$B$162,$H30)+COUNTIF('5월'!$B$8:$B$162,$H30)+COUNTIF('6월'!$B$8:$B$162,$H30)+COUNTIF('7월'!$B$8:$B$162,$H30)+COUNTIF('8월'!$B$8:$B$162,$H30)+COUNTIF('9월'!$B$8:$B$162,$H30)+COUNTIF('10월'!$B$8:$B$162,$H30)+COUNTIF('11월'!$B$8:$B$162,$H30)+COUNTIF('12월'!$B$8:$B$162,$H30)</f>
        <v/>
      </c>
      <c r="J30" s="38">
        <f>SUMIF('1월'!$B$8:$B$162,$H30,'1월'!$Q$8:$Q$162)+SUMIF('2월'!$B$8:$B$162,$H30,'2월'!$Q$8:$Q$162)+SUMIF('3월'!$B$8:$B$162,$H30,'3월'!$Q$8:$Q$162)+SUMIF('4월'!$B$8:$B$162,$H30,'4월'!$Q$8:$Q$162)+SUMIF('5월'!$B$8:$B$162,$H30,'5월'!$Q$8:$Q$162)+SUMIF('6월'!$B$8:$B$162,$H30,'6월'!$Q$8:$Q$162)+SUMIF('7월'!$B$8:$B$162,$H30,'7월'!$Q$8:$Q$162)+SUMIF('8월'!$B$8:$B$162,$H30,'8월'!$Q$8:$Q$162)+SUMIF('9월'!$B$8:$B$162,$H30,'9월'!$Q$8:$Q$162)+SUMIF('10월'!$B$8:$B$162,$H30,'10월'!$Q$8:$Q$162)+SUMIF('11월'!$B$8:$B$162,$H30,'11월'!$Q$8:$Q$162)+SUMIF('12월'!$B$8:$B$162,$H30,'12월'!$Q$8:$Q$162)</f>
        <v/>
      </c>
    </row>
    <row r="31">
      <c r="H31" s="36" t="inlineStr">
        <is>
          <t>몬길</t>
        </is>
      </c>
      <c r="I31" s="37">
        <f>COUNTIF('1월'!$B$8:$B$162,$H31)+COUNTIF('2월'!$B$8:$B$162,$H31)+COUNTIF('3월'!$B$8:$B$162,$H31)+COUNTIF('4월'!$B$8:$B$162,$H31)+COUNTIF('5월'!$B$8:$B$162,$H31)+COUNTIF('6월'!$B$8:$B$162,$H31)+COUNTIF('7월'!$B$8:$B$162,$H31)+COUNTIF('8월'!$B$8:$B$162,$H31)+COUNTIF('9월'!$B$8:$B$162,$H31)+COUNTIF('10월'!$B$8:$B$162,$H31)+COUNTIF('11월'!$B$8:$B$162,$H31)+COUNTIF('12월'!$B$8:$B$162,$H31)</f>
        <v/>
      </c>
      <c r="J31" s="38">
        <f>SUMIF('1월'!$B$8:$B$162,$H31,'1월'!$Q$8:$Q$162)+SUMIF('2월'!$B$8:$B$162,$H31,'2월'!$Q$8:$Q$162)+SUMIF('3월'!$B$8:$B$162,$H31,'3월'!$Q$8:$Q$162)+SUMIF('4월'!$B$8:$B$162,$H31,'4월'!$Q$8:$Q$162)+SUMIF('5월'!$B$8:$B$162,$H31,'5월'!$Q$8:$Q$162)+SUMIF('6월'!$B$8:$B$162,$H31,'6월'!$Q$8:$Q$162)+SUMIF('7월'!$B$8:$B$162,$H31,'7월'!$Q$8:$Q$162)+SUMIF('8월'!$B$8:$B$162,$H31,'8월'!$Q$8:$Q$162)+SUMIF('9월'!$B$8:$B$162,$H31,'9월'!$Q$8:$Q$162)+SUMIF('10월'!$B$8:$B$162,$H31,'10월'!$Q$8:$Q$162)+SUMIF('11월'!$B$8:$B$162,$H31,'11월'!$Q$8:$Q$162)+SUMIF('12월'!$B$8:$B$162,$H31,'12월'!$Q$8:$Q$162)</f>
        <v/>
      </c>
    </row>
    <row r="32">
      <c r="H32" s="36" t="inlineStr">
        <is>
          <t>왕겜(GOT)</t>
        </is>
      </c>
      <c r="I32" s="37">
        <f>COUNTIF('1월'!$B$8:$B$162,$H32)+COUNTIF('2월'!$B$8:$B$162,$H32)+COUNTIF('3월'!$B$8:$B$162,$H32)+COUNTIF('4월'!$B$8:$B$162,$H32)+COUNTIF('5월'!$B$8:$B$162,$H32)+COUNTIF('6월'!$B$8:$B$162,$H32)+COUNTIF('7월'!$B$8:$B$162,$H32)+COUNTIF('8월'!$B$8:$B$162,$H32)+COUNTIF('9월'!$B$8:$B$162,$H32)+COUNTIF('10월'!$B$8:$B$162,$H32)+COUNTIF('11월'!$B$8:$B$162,$H32)+COUNTIF('12월'!$B$8:$B$162,$H32)</f>
        <v/>
      </c>
      <c r="J32" s="38">
        <f>SUMIF('1월'!$B$8:$B$162,$H32,'1월'!$Q$8:$Q$162)+SUMIF('2월'!$B$8:$B$162,$H32,'2월'!$Q$8:$Q$162)+SUMIF('3월'!$B$8:$B$162,$H32,'3월'!$Q$8:$Q$162)+SUMIF('4월'!$B$8:$B$162,$H32,'4월'!$Q$8:$Q$162)+SUMIF('5월'!$B$8:$B$162,$H32,'5월'!$Q$8:$Q$162)+SUMIF('6월'!$B$8:$B$162,$H32,'6월'!$Q$8:$Q$162)+SUMIF('7월'!$B$8:$B$162,$H32,'7월'!$Q$8:$Q$162)+SUMIF('8월'!$B$8:$B$162,$H32,'8월'!$Q$8:$Q$162)+SUMIF('9월'!$B$8:$B$162,$H32,'9월'!$Q$8:$Q$162)+SUMIF('10월'!$B$8:$B$162,$H32,'10월'!$Q$8:$Q$162)+SUMIF('11월'!$B$8:$B$162,$H32,'11월'!$Q$8:$Q$162)+SUMIF('12월'!$B$8:$B$162,$H32,'12월'!$Q$8:$Q$162)</f>
        <v/>
      </c>
    </row>
    <row r="33">
      <c r="H33" s="36" t="inlineStr">
        <is>
          <t>몬스터길들이기</t>
        </is>
      </c>
      <c r="I33" s="37">
        <f>COUNTIF('1월'!$B$8:$B$162,$H33)+COUNTIF('2월'!$B$8:$B$162,$H33)+COUNTIF('3월'!$B$8:$B$162,$H33)+COUNTIF('4월'!$B$8:$B$162,$H33)+COUNTIF('5월'!$B$8:$B$162,$H33)+COUNTIF('6월'!$B$8:$B$162,$H33)+COUNTIF('7월'!$B$8:$B$162,$H33)+COUNTIF('8월'!$B$8:$B$162,$H33)+COUNTIF('9월'!$B$8:$B$162,$H33)+COUNTIF('10월'!$B$8:$B$162,$H33)+COUNTIF('11월'!$B$8:$B$162,$H33)+COUNTIF('12월'!$B$8:$B$162,$H33)</f>
        <v/>
      </c>
      <c r="J33" s="38">
        <f>SUMIF('1월'!$B$8:$B$162,$H33,'1월'!$Q$8:$Q$162)+SUMIF('2월'!$B$8:$B$162,$H33,'2월'!$Q$8:$Q$162)+SUMIF('3월'!$B$8:$B$162,$H33,'3월'!$Q$8:$Q$162)+SUMIF('4월'!$B$8:$B$162,$H33,'4월'!$Q$8:$Q$162)+SUMIF('5월'!$B$8:$B$162,$H33,'5월'!$Q$8:$Q$162)+SUMIF('6월'!$B$8:$B$162,$H33,'6월'!$Q$8:$Q$162)+SUMIF('7월'!$B$8:$B$162,$H33,'7월'!$Q$8:$Q$162)+SUMIF('8월'!$B$8:$B$162,$H33,'8월'!$Q$8:$Q$162)+SUMIF('9월'!$B$8:$B$162,$H33,'9월'!$Q$8:$Q$162)+SUMIF('10월'!$B$8:$B$162,$H33,'10월'!$Q$8:$Q$162)+SUMIF('11월'!$B$8:$B$162,$H33,'11월'!$Q$8:$Q$162)+SUMIF('12월'!$B$8:$B$162,$H33,'12월'!$Q$8:$Q$162)</f>
        <v/>
      </c>
    </row>
    <row r="34">
      <c r="H34" s="36" t="inlineStr">
        <is>
          <t>라이즈오브</t>
        </is>
      </c>
      <c r="I34" s="37">
        <f>COUNTIF('1월'!$B$8:$B$162,$H34)+COUNTIF('2월'!$B$8:$B$162,$H34)+COUNTIF('3월'!$B$8:$B$162,$H34)+COUNTIF('4월'!$B$8:$B$162,$H34)+COUNTIF('5월'!$B$8:$B$162,$H34)+COUNTIF('6월'!$B$8:$B$162,$H34)+COUNTIF('7월'!$B$8:$B$162,$H34)+COUNTIF('8월'!$B$8:$B$162,$H34)+COUNTIF('9월'!$B$8:$B$162,$H34)+COUNTIF('10월'!$B$8:$B$162,$H34)+COUNTIF('11월'!$B$8:$B$162,$H34)+COUNTIF('12월'!$B$8:$B$162,$H34)</f>
        <v/>
      </c>
      <c r="J34" s="38">
        <f>SUMIF('1월'!$B$8:$B$162,$H34,'1월'!$Q$8:$Q$162)+SUMIF('2월'!$B$8:$B$162,$H34,'2월'!$Q$8:$Q$162)+SUMIF('3월'!$B$8:$B$162,$H34,'3월'!$Q$8:$Q$162)+SUMIF('4월'!$B$8:$B$162,$H34,'4월'!$Q$8:$Q$162)+SUMIF('5월'!$B$8:$B$162,$H34,'5월'!$Q$8:$Q$162)+SUMIF('6월'!$B$8:$B$162,$H34,'6월'!$Q$8:$Q$162)+SUMIF('7월'!$B$8:$B$162,$H34,'7월'!$Q$8:$Q$162)+SUMIF('8월'!$B$8:$B$162,$H34,'8월'!$Q$8:$Q$162)+SUMIF('9월'!$B$8:$B$162,$H34,'9월'!$Q$8:$Q$162)+SUMIF('10월'!$B$8:$B$162,$H34,'10월'!$Q$8:$Q$162)+SUMIF('11월'!$B$8:$B$162,$H34,'11월'!$Q$8:$Q$162)+SUMIF('12월'!$B$8:$B$162,$H34,'12월'!$Q$8:$Q$162)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1월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1월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DATE('마스터'!$J$3,1,1)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2월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2월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DATE('마스터'!$J$3,2,1)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3월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3월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DATE('마스터'!$J$3,3,1)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4월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4월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DATE('마스터'!$J$3,4,1)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5월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5월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DATE('마스터'!$J$3,5,1)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6월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6월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DATE('마스터'!$J$3,6,1)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7월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7월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DATE('마스터'!$J$3,7,1)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inlineStr">
        <is>
          <t>뱀피르</t>
        </is>
      </c>
      <c r="C9" s="59" t="inlineStr">
        <is>
          <t>마케팅1팀</t>
        </is>
      </c>
      <c r="D9" s="60" t="inlineStr">
        <is>
          <t>이미지</t>
        </is>
      </c>
      <c r="E9" s="58" t="inlineStr">
        <is>
          <t>VAM_200024_보스KV</t>
        </is>
      </c>
      <c r="F9" s="61">
        <f>DATE(2026,7,6)</f>
        <v/>
      </c>
      <c r="G9" s="62">
        <f>DATE(2026,7,7)</f>
        <v/>
      </c>
      <c r="H9" s="60" t="n">
        <v>0</v>
      </c>
      <c r="I9" s="60" t="n">
        <v>0</v>
      </c>
      <c r="J9" s="60" t="n">
        <v>0</v>
      </c>
      <c r="K9" s="58" t="inlineStr"/>
      <c r="L9" s="63" t="n">
        <v>0</v>
      </c>
      <c r="M9" s="58" t="inlineStr">
        <is>
          <t>구유진</t>
        </is>
      </c>
      <c r="N9" s="63" t="n">
        <v>1</v>
      </c>
      <c r="O9" s="58" t="inlineStr"/>
      <c r="P9" s="63" t="n">
        <v>0</v>
      </c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inlineStr">
        <is>
          <t>완료</t>
        </is>
      </c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inlineStr">
        <is>
          <t>Freepik</t>
        </is>
      </c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8월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8월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DATE('마스터'!$J$3,8,1)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inlineStr">
        <is>
          <t>세나리버스</t>
        </is>
      </c>
      <c r="C40" s="71" t="inlineStr">
        <is>
          <t>마케팅2팀</t>
        </is>
      </c>
      <c r="D40" s="60" t="inlineStr">
        <is>
          <t>영상</t>
        </is>
      </c>
      <c r="E40" s="58" t="inlineStr">
        <is>
          <t>TSKGB_엔드카드</t>
        </is>
      </c>
      <c r="F40" s="61">
        <f>DATE(2026,8,4)</f>
        <v/>
      </c>
      <c r="G40" s="62">
        <f>DATE(2026,8,6)</f>
        <v/>
      </c>
      <c r="H40" s="60" t="n">
        <v>1</v>
      </c>
      <c r="I40" s="60" t="n">
        <v>1</v>
      </c>
      <c r="J40" s="60" t="n">
        <v>0</v>
      </c>
      <c r="K40" s="58" t="inlineStr">
        <is>
          <t>강민우</t>
        </is>
      </c>
      <c r="L40" s="63" t="n">
        <v>2</v>
      </c>
      <c r="M40" s="58" t="inlineStr"/>
      <c r="N40" s="63" t="n">
        <v>0</v>
      </c>
      <c r="O40" s="58" t="inlineStr"/>
      <c r="P40" s="63" t="n">
        <v>0</v>
      </c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inlineStr">
        <is>
          <t>검수</t>
        </is>
      </c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inlineStr">
        <is>
          <t>Seedance</t>
        </is>
      </c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inlineStr">
        <is>
          <t>SOL 인챈트</t>
        </is>
      </c>
      <c r="C71" s="75" t="inlineStr">
        <is>
          <t>마케팅3팀</t>
        </is>
      </c>
      <c r="D71" s="60" t="inlineStr">
        <is>
          <t>영상+이미지</t>
        </is>
      </c>
      <c r="E71" s="58" t="inlineStr">
        <is>
          <t>SOL_000120_카운트다운</t>
        </is>
      </c>
      <c r="F71" s="61">
        <f>DATE(2026,8,3)</f>
        <v/>
      </c>
      <c r="G71" s="62">
        <f>DATE(2026,8,6)</f>
        <v/>
      </c>
      <c r="H71" s="60" t="n">
        <v>1</v>
      </c>
      <c r="I71" s="60" t="n">
        <v>0</v>
      </c>
      <c r="J71" s="60" t="n">
        <v>0</v>
      </c>
      <c r="K71" s="58" t="inlineStr">
        <is>
          <t>강승일</t>
        </is>
      </c>
      <c r="L71" s="63" t="n">
        <v>2</v>
      </c>
      <c r="M71" s="58" t="inlineStr">
        <is>
          <t>김민성</t>
        </is>
      </c>
      <c r="N71" s="63" t="n">
        <v>1.5</v>
      </c>
      <c r="O71" s="58" t="inlineStr"/>
      <c r="P71" s="63" t="n">
        <v>0</v>
      </c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inlineStr">
        <is>
          <t>진행</t>
        </is>
      </c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inlineStr">
        <is>
          <t>Kling</t>
        </is>
      </c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inlineStr">
        <is>
          <t>칠대죄오리진</t>
        </is>
      </c>
      <c r="C102" s="79" t="inlineStr">
        <is>
          <t>마케팅4팀</t>
        </is>
      </c>
      <c r="D102" s="60" t="inlineStr">
        <is>
          <t>영상+이미지</t>
        </is>
      </c>
      <c r="E102" s="58" t="inlineStr">
        <is>
          <t>7DSOR_스토리트레일러</t>
        </is>
      </c>
      <c r="F102" s="61">
        <f>DATE(2026,8,5)</f>
        <v/>
      </c>
      <c r="G102" s="62">
        <f>DATE(2026,8,12)</f>
        <v/>
      </c>
      <c r="H102" s="60" t="n">
        <v>1</v>
      </c>
      <c r="I102" s="60" t="n">
        <v>2</v>
      </c>
      <c r="J102" s="60" t="n">
        <v>1</v>
      </c>
      <c r="K102" s="58" t="inlineStr">
        <is>
          <t>이지현</t>
        </is>
      </c>
      <c r="L102" s="63" t="n">
        <v>2.5</v>
      </c>
      <c r="M102" s="58" t="inlineStr">
        <is>
          <t>양재혁</t>
        </is>
      </c>
      <c r="N102" s="63" t="n">
        <v>1</v>
      </c>
      <c r="O102" s="58" t="inlineStr">
        <is>
          <t>박태원</t>
        </is>
      </c>
      <c r="P102" s="63" t="n">
        <v>0.5</v>
      </c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inlineStr">
        <is>
          <t>진행</t>
        </is>
      </c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inlineStr">
        <is>
          <t>GPT</t>
        </is>
      </c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9월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9월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DATE('마스터'!$J$3,9,1)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inlineStr">
        <is>
          <t>몬길</t>
        </is>
      </c>
      <c r="C9" s="59" t="inlineStr">
        <is>
          <t>마케팅1팀</t>
        </is>
      </c>
      <c r="D9" s="60" t="inlineStr">
        <is>
          <t>영상</t>
        </is>
      </c>
      <c r="E9" s="58" t="inlineStr">
        <is>
          <t>MONSTER_썸머</t>
        </is>
      </c>
      <c r="F9" s="61">
        <f>DATE(2026,9,2)</f>
        <v/>
      </c>
      <c r="G9" s="62">
        <f>DATE(2026,9,5)</f>
        <v/>
      </c>
      <c r="H9" s="60" t="n">
        <v>2</v>
      </c>
      <c r="I9" s="60" t="n">
        <v>0</v>
      </c>
      <c r="J9" s="60" t="n">
        <v>1</v>
      </c>
      <c r="K9" s="58" t="inlineStr">
        <is>
          <t>이지현</t>
        </is>
      </c>
      <c r="L9" s="63" t="n">
        <v>3</v>
      </c>
      <c r="M9" s="58" t="inlineStr"/>
      <c r="N9" s="63" t="n">
        <v>0</v>
      </c>
      <c r="O9" s="58" t="inlineStr"/>
      <c r="P9" s="63" t="n">
        <v>0</v>
      </c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inlineStr">
        <is>
          <t>대기</t>
        </is>
      </c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inlineStr">
        <is>
          <t>Kling</t>
        </is>
      </c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10월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10월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DATE('마스터'!$J$3,10,1)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11월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11월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DATE('마스터'!$J$3,11,1)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162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9" t="inlineStr">
        <is>
          <t>12월 업무 정보 (소재명 / 요청일)</t>
        </is>
      </c>
      <c r="H1" s="40" t="inlineStr">
        <is>
          <t>수량</t>
        </is>
      </c>
      <c r="K1" s="41" t="inlineStr">
        <is>
          <t>영상 (본체)</t>
        </is>
      </c>
      <c r="M1" s="42" t="inlineStr">
        <is>
          <t>이미지</t>
        </is>
      </c>
      <c r="O1" s="43" t="inlineStr">
        <is>
          <t>기획(SB)</t>
        </is>
      </c>
      <c r="Q1" s="44" t="inlineStr">
        <is>
          <t>집계 / 일정 / 자동</t>
        </is>
      </c>
      <c r="Z1" s="13" t="inlineStr">
        <is>
          <t>12월 간트 (MD 숫자 분산 / 주말+공휴일 회색)  상단 4줄=일자별 직군 TO 상태</t>
        </is>
      </c>
    </row>
    <row r="2">
      <c r="A2" s="45" t="inlineStr">
        <is>
          <t>No</t>
        </is>
      </c>
      <c r="B2" s="45" t="inlineStr">
        <is>
          <t>게임 타이틀명</t>
        </is>
      </c>
      <c r="C2" s="45" t="inlineStr">
        <is>
          <t>고객팀</t>
        </is>
      </c>
      <c r="D2" s="45" t="inlineStr">
        <is>
          <t>유형</t>
        </is>
      </c>
      <c r="E2" s="45" t="inlineStr">
        <is>
          <t>소재명(업무명)</t>
        </is>
      </c>
      <c r="F2" s="45" t="inlineStr">
        <is>
          <t>요청일</t>
        </is>
      </c>
      <c r="G2" s="45" t="inlineStr">
        <is>
          <t>완료일</t>
        </is>
      </c>
      <c r="H2" s="45" t="inlineStr">
        <is>
          <t>영상
수</t>
        </is>
      </c>
      <c r="I2" s="45" t="inlineStr">
        <is>
          <t>사이즈
베리</t>
        </is>
      </c>
      <c r="J2" s="45" t="inlineStr">
        <is>
          <t>다국어
베리</t>
        </is>
      </c>
      <c r="K2" s="46" t="inlineStr">
        <is>
          <t>영상
담당</t>
        </is>
      </c>
      <c r="L2" s="46" t="inlineStr">
        <is>
          <t>영상
MD</t>
        </is>
      </c>
      <c r="M2" s="47" t="inlineStr">
        <is>
          <t>이미지
담당</t>
        </is>
      </c>
      <c r="N2" s="47" t="inlineStr">
        <is>
          <t>이미지
MD</t>
        </is>
      </c>
      <c r="O2" s="48" t="inlineStr">
        <is>
          <t>기획
담당</t>
        </is>
      </c>
      <c r="P2" s="48" t="inlineStr">
        <is>
          <t>기획
MD</t>
        </is>
      </c>
      <c r="Q2" s="45" t="inlineStr">
        <is>
          <t>합계
MD</t>
        </is>
      </c>
      <c r="R2" s="45" t="inlineStr">
        <is>
          <t>투입
직군</t>
        </is>
      </c>
      <c r="S2" s="45" t="inlineStr">
        <is>
          <t>주차</t>
        </is>
      </c>
      <c r="T2" s="45" t="inlineStr">
        <is>
          <t>상태</t>
        </is>
      </c>
      <c r="U2" s="45" t="inlineStr">
        <is>
          <t>소요일</t>
        </is>
      </c>
      <c r="V2" s="45" t="inlineStr">
        <is>
          <t>예상완료</t>
        </is>
      </c>
      <c r="W2" s="45" t="inlineStr">
        <is>
          <t>여유</t>
        </is>
      </c>
      <c r="X2" s="45" t="inlineStr">
        <is>
          <t>비고</t>
        </is>
      </c>
      <c r="Z2" s="49">
        <f>DATE('마스터'!$J$3,12,1)</f>
        <v/>
      </c>
      <c r="AA2" s="49">
        <f>Z2+1</f>
        <v/>
      </c>
      <c r="AB2" s="49">
        <f>AA2+1</f>
        <v/>
      </c>
      <c r="AC2" s="49">
        <f>AB2+1</f>
        <v/>
      </c>
      <c r="AD2" s="49">
        <f>AC2+1</f>
        <v/>
      </c>
      <c r="AE2" s="49">
        <f>AD2+1</f>
        <v/>
      </c>
      <c r="AF2" s="49">
        <f>AE2+1</f>
        <v/>
      </c>
      <c r="AG2" s="49">
        <f>AF2+1</f>
        <v/>
      </c>
      <c r="AH2" s="49">
        <f>AG2+1</f>
        <v/>
      </c>
      <c r="AI2" s="49">
        <f>AH2+1</f>
        <v/>
      </c>
      <c r="AJ2" s="49">
        <f>AI2+1</f>
        <v/>
      </c>
      <c r="AK2" s="49">
        <f>AJ2+1</f>
        <v/>
      </c>
      <c r="AL2" s="49">
        <f>AK2+1</f>
        <v/>
      </c>
      <c r="AM2" s="49">
        <f>AL2+1</f>
        <v/>
      </c>
      <c r="AN2" s="49">
        <f>AM2+1</f>
        <v/>
      </c>
      <c r="AO2" s="49">
        <f>AN2+1</f>
        <v/>
      </c>
      <c r="AP2" s="49">
        <f>AO2+1</f>
        <v/>
      </c>
      <c r="AQ2" s="49">
        <f>AP2+1</f>
        <v/>
      </c>
      <c r="AR2" s="49">
        <f>AQ2+1</f>
        <v/>
      </c>
      <c r="AS2" s="49">
        <f>AR2+1</f>
        <v/>
      </c>
      <c r="AT2" s="49">
        <f>AS2+1</f>
        <v/>
      </c>
      <c r="AU2" s="49">
        <f>AT2+1</f>
        <v/>
      </c>
      <c r="AV2" s="49">
        <f>AU2+1</f>
        <v/>
      </c>
      <c r="AW2" s="49">
        <f>AV2+1</f>
        <v/>
      </c>
      <c r="AX2" s="49">
        <f>AW2+1</f>
        <v/>
      </c>
      <c r="AY2" s="49">
        <f>AX2+1</f>
        <v/>
      </c>
      <c r="AZ2" s="49">
        <f>AY2+1</f>
        <v/>
      </c>
      <c r="BA2" s="49">
        <f>AZ2+1</f>
        <v/>
      </c>
      <c r="BB2" s="49">
        <f>BA2+1</f>
        <v/>
      </c>
      <c r="BC2" s="49">
        <f>BB2+1</f>
        <v/>
      </c>
      <c r="BD2" s="49">
        <f>BC2+1</f>
        <v/>
      </c>
    </row>
    <row r="3">
      <c r="A3" s="50" t="inlineStr">
        <is>
          <t>전체 TO (일자별 부하)</t>
        </is>
      </c>
      <c r="G3" s="51" t="inlineStr">
        <is>
          <t>정원</t>
        </is>
      </c>
      <c r="H3" s="52">
        <f>SUM('마스터'!$J$8:$J$10)</f>
        <v/>
      </c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Z3" s="54">
        <f>SUMPRODUCT(($F$8:$F$162&lt;&gt;"")*($F$8:$F$162&lt;=Z$2)*($V$8:$V$162&gt;=Z$2)*(WEEKDAY(Z$2,2)&lt;6)*(COUNTIF('마스터'!$J$13:$J$27,Z$2)=0)*($L$8:$L$162+$N$8:$N$162+$P$8:$P$162)/($U$8:$U$162+($U$8:$U$162=0)))</f>
        <v/>
      </c>
      <c r="AA3" s="54">
        <f>SUMPRODUCT(($F$8:$F$162&lt;&gt;"")*($F$8:$F$162&lt;=AA$2)*($V$8:$V$162&gt;=AA$2)*(WEEKDAY(AA$2,2)&lt;6)*(COUNTIF('마스터'!$J$13:$J$27,AA$2)=0)*($L$8:$L$162+$N$8:$N$162+$P$8:$P$162)/($U$8:$U$162+($U$8:$U$162=0)))</f>
        <v/>
      </c>
      <c r="AB3" s="54">
        <f>SUMPRODUCT(($F$8:$F$162&lt;&gt;"")*($F$8:$F$162&lt;=AB$2)*($V$8:$V$162&gt;=AB$2)*(WEEKDAY(AB$2,2)&lt;6)*(COUNTIF('마스터'!$J$13:$J$27,AB$2)=0)*($L$8:$L$162+$N$8:$N$162+$P$8:$P$162)/($U$8:$U$162+($U$8:$U$162=0)))</f>
        <v/>
      </c>
      <c r="AC3" s="54">
        <f>SUMPRODUCT(($F$8:$F$162&lt;&gt;"")*($F$8:$F$162&lt;=AC$2)*($V$8:$V$162&gt;=AC$2)*(WEEKDAY(AC$2,2)&lt;6)*(COUNTIF('마스터'!$J$13:$J$27,AC$2)=0)*($L$8:$L$162+$N$8:$N$162+$P$8:$P$162)/($U$8:$U$162+($U$8:$U$162=0)))</f>
        <v/>
      </c>
      <c r="AD3" s="54">
        <f>SUMPRODUCT(($F$8:$F$162&lt;&gt;"")*($F$8:$F$162&lt;=AD$2)*($V$8:$V$162&gt;=AD$2)*(WEEKDAY(AD$2,2)&lt;6)*(COUNTIF('마스터'!$J$13:$J$27,AD$2)=0)*($L$8:$L$162+$N$8:$N$162+$P$8:$P$162)/($U$8:$U$162+($U$8:$U$162=0)))</f>
        <v/>
      </c>
      <c r="AE3" s="54">
        <f>SUMPRODUCT(($F$8:$F$162&lt;&gt;"")*($F$8:$F$162&lt;=AE$2)*($V$8:$V$162&gt;=AE$2)*(WEEKDAY(AE$2,2)&lt;6)*(COUNTIF('마스터'!$J$13:$J$27,AE$2)=0)*($L$8:$L$162+$N$8:$N$162+$P$8:$P$162)/($U$8:$U$162+($U$8:$U$162=0)))</f>
        <v/>
      </c>
      <c r="AF3" s="54">
        <f>SUMPRODUCT(($F$8:$F$162&lt;&gt;"")*($F$8:$F$162&lt;=AF$2)*($V$8:$V$162&gt;=AF$2)*(WEEKDAY(AF$2,2)&lt;6)*(COUNTIF('마스터'!$J$13:$J$27,AF$2)=0)*($L$8:$L$162+$N$8:$N$162+$P$8:$P$162)/($U$8:$U$162+($U$8:$U$162=0)))</f>
        <v/>
      </c>
      <c r="AG3" s="54">
        <f>SUMPRODUCT(($F$8:$F$162&lt;&gt;"")*($F$8:$F$162&lt;=AG$2)*($V$8:$V$162&gt;=AG$2)*(WEEKDAY(AG$2,2)&lt;6)*(COUNTIF('마스터'!$J$13:$J$27,AG$2)=0)*($L$8:$L$162+$N$8:$N$162+$P$8:$P$162)/($U$8:$U$162+($U$8:$U$162=0)))</f>
        <v/>
      </c>
      <c r="AH3" s="54">
        <f>SUMPRODUCT(($F$8:$F$162&lt;&gt;"")*($F$8:$F$162&lt;=AH$2)*($V$8:$V$162&gt;=AH$2)*(WEEKDAY(AH$2,2)&lt;6)*(COUNTIF('마스터'!$J$13:$J$27,AH$2)=0)*($L$8:$L$162+$N$8:$N$162+$P$8:$P$162)/($U$8:$U$162+($U$8:$U$162=0)))</f>
        <v/>
      </c>
      <c r="AI3" s="54">
        <f>SUMPRODUCT(($F$8:$F$162&lt;&gt;"")*($F$8:$F$162&lt;=AI$2)*($V$8:$V$162&gt;=AI$2)*(WEEKDAY(AI$2,2)&lt;6)*(COUNTIF('마스터'!$J$13:$J$27,AI$2)=0)*($L$8:$L$162+$N$8:$N$162+$P$8:$P$162)/($U$8:$U$162+($U$8:$U$162=0)))</f>
        <v/>
      </c>
      <c r="AJ3" s="54">
        <f>SUMPRODUCT(($F$8:$F$162&lt;&gt;"")*($F$8:$F$162&lt;=AJ$2)*($V$8:$V$162&gt;=AJ$2)*(WEEKDAY(AJ$2,2)&lt;6)*(COUNTIF('마스터'!$J$13:$J$27,AJ$2)=0)*($L$8:$L$162+$N$8:$N$162+$P$8:$P$162)/($U$8:$U$162+($U$8:$U$162=0)))</f>
        <v/>
      </c>
      <c r="AK3" s="54">
        <f>SUMPRODUCT(($F$8:$F$162&lt;&gt;"")*($F$8:$F$162&lt;=AK$2)*($V$8:$V$162&gt;=AK$2)*(WEEKDAY(AK$2,2)&lt;6)*(COUNTIF('마스터'!$J$13:$J$27,AK$2)=0)*($L$8:$L$162+$N$8:$N$162+$P$8:$P$162)/($U$8:$U$162+($U$8:$U$162=0)))</f>
        <v/>
      </c>
      <c r="AL3" s="54">
        <f>SUMPRODUCT(($F$8:$F$162&lt;&gt;"")*($F$8:$F$162&lt;=AL$2)*($V$8:$V$162&gt;=AL$2)*(WEEKDAY(AL$2,2)&lt;6)*(COUNTIF('마스터'!$J$13:$J$27,AL$2)=0)*($L$8:$L$162+$N$8:$N$162+$P$8:$P$162)/($U$8:$U$162+($U$8:$U$162=0)))</f>
        <v/>
      </c>
      <c r="AM3" s="54">
        <f>SUMPRODUCT(($F$8:$F$162&lt;&gt;"")*($F$8:$F$162&lt;=AM$2)*($V$8:$V$162&gt;=AM$2)*(WEEKDAY(AM$2,2)&lt;6)*(COUNTIF('마스터'!$J$13:$J$27,AM$2)=0)*($L$8:$L$162+$N$8:$N$162+$P$8:$P$162)/($U$8:$U$162+($U$8:$U$162=0)))</f>
        <v/>
      </c>
      <c r="AN3" s="54">
        <f>SUMPRODUCT(($F$8:$F$162&lt;&gt;"")*($F$8:$F$162&lt;=AN$2)*($V$8:$V$162&gt;=AN$2)*(WEEKDAY(AN$2,2)&lt;6)*(COUNTIF('마스터'!$J$13:$J$27,AN$2)=0)*($L$8:$L$162+$N$8:$N$162+$P$8:$P$162)/($U$8:$U$162+($U$8:$U$162=0)))</f>
        <v/>
      </c>
      <c r="AO3" s="54">
        <f>SUMPRODUCT(($F$8:$F$162&lt;&gt;"")*($F$8:$F$162&lt;=AO$2)*($V$8:$V$162&gt;=AO$2)*(WEEKDAY(AO$2,2)&lt;6)*(COUNTIF('마스터'!$J$13:$J$27,AO$2)=0)*($L$8:$L$162+$N$8:$N$162+$P$8:$P$162)/($U$8:$U$162+($U$8:$U$162=0)))</f>
        <v/>
      </c>
      <c r="AP3" s="54">
        <f>SUMPRODUCT(($F$8:$F$162&lt;&gt;"")*($F$8:$F$162&lt;=AP$2)*($V$8:$V$162&gt;=AP$2)*(WEEKDAY(AP$2,2)&lt;6)*(COUNTIF('마스터'!$J$13:$J$27,AP$2)=0)*($L$8:$L$162+$N$8:$N$162+$P$8:$P$162)/($U$8:$U$162+($U$8:$U$162=0)))</f>
        <v/>
      </c>
      <c r="AQ3" s="54">
        <f>SUMPRODUCT(($F$8:$F$162&lt;&gt;"")*($F$8:$F$162&lt;=AQ$2)*($V$8:$V$162&gt;=AQ$2)*(WEEKDAY(AQ$2,2)&lt;6)*(COUNTIF('마스터'!$J$13:$J$27,AQ$2)=0)*($L$8:$L$162+$N$8:$N$162+$P$8:$P$162)/($U$8:$U$162+($U$8:$U$162=0)))</f>
        <v/>
      </c>
      <c r="AR3" s="54">
        <f>SUMPRODUCT(($F$8:$F$162&lt;&gt;"")*($F$8:$F$162&lt;=AR$2)*($V$8:$V$162&gt;=AR$2)*(WEEKDAY(AR$2,2)&lt;6)*(COUNTIF('마스터'!$J$13:$J$27,AR$2)=0)*($L$8:$L$162+$N$8:$N$162+$P$8:$P$162)/($U$8:$U$162+($U$8:$U$162=0)))</f>
        <v/>
      </c>
      <c r="AS3" s="54">
        <f>SUMPRODUCT(($F$8:$F$162&lt;&gt;"")*($F$8:$F$162&lt;=AS$2)*($V$8:$V$162&gt;=AS$2)*(WEEKDAY(AS$2,2)&lt;6)*(COUNTIF('마스터'!$J$13:$J$27,AS$2)=0)*($L$8:$L$162+$N$8:$N$162+$P$8:$P$162)/($U$8:$U$162+($U$8:$U$162=0)))</f>
        <v/>
      </c>
      <c r="AT3" s="54">
        <f>SUMPRODUCT(($F$8:$F$162&lt;&gt;"")*($F$8:$F$162&lt;=AT$2)*($V$8:$V$162&gt;=AT$2)*(WEEKDAY(AT$2,2)&lt;6)*(COUNTIF('마스터'!$J$13:$J$27,AT$2)=0)*($L$8:$L$162+$N$8:$N$162+$P$8:$P$162)/($U$8:$U$162+($U$8:$U$162=0)))</f>
        <v/>
      </c>
      <c r="AU3" s="54">
        <f>SUMPRODUCT(($F$8:$F$162&lt;&gt;"")*($F$8:$F$162&lt;=AU$2)*($V$8:$V$162&gt;=AU$2)*(WEEKDAY(AU$2,2)&lt;6)*(COUNTIF('마스터'!$J$13:$J$27,AU$2)=0)*($L$8:$L$162+$N$8:$N$162+$P$8:$P$162)/($U$8:$U$162+($U$8:$U$162=0)))</f>
        <v/>
      </c>
      <c r="AV3" s="54">
        <f>SUMPRODUCT(($F$8:$F$162&lt;&gt;"")*($F$8:$F$162&lt;=AV$2)*($V$8:$V$162&gt;=AV$2)*(WEEKDAY(AV$2,2)&lt;6)*(COUNTIF('마스터'!$J$13:$J$27,AV$2)=0)*($L$8:$L$162+$N$8:$N$162+$P$8:$P$162)/($U$8:$U$162+($U$8:$U$162=0)))</f>
        <v/>
      </c>
      <c r="AW3" s="54">
        <f>SUMPRODUCT(($F$8:$F$162&lt;&gt;"")*($F$8:$F$162&lt;=AW$2)*($V$8:$V$162&gt;=AW$2)*(WEEKDAY(AW$2,2)&lt;6)*(COUNTIF('마스터'!$J$13:$J$27,AW$2)=0)*($L$8:$L$162+$N$8:$N$162+$P$8:$P$162)/($U$8:$U$162+($U$8:$U$162=0)))</f>
        <v/>
      </c>
      <c r="AX3" s="54">
        <f>SUMPRODUCT(($F$8:$F$162&lt;&gt;"")*($F$8:$F$162&lt;=AX$2)*($V$8:$V$162&gt;=AX$2)*(WEEKDAY(AX$2,2)&lt;6)*(COUNTIF('마스터'!$J$13:$J$27,AX$2)=0)*($L$8:$L$162+$N$8:$N$162+$P$8:$P$162)/($U$8:$U$162+($U$8:$U$162=0)))</f>
        <v/>
      </c>
      <c r="AY3" s="54">
        <f>SUMPRODUCT(($F$8:$F$162&lt;&gt;"")*($F$8:$F$162&lt;=AY$2)*($V$8:$V$162&gt;=AY$2)*(WEEKDAY(AY$2,2)&lt;6)*(COUNTIF('마스터'!$J$13:$J$27,AY$2)=0)*($L$8:$L$162+$N$8:$N$162+$P$8:$P$162)/($U$8:$U$162+($U$8:$U$162=0)))</f>
        <v/>
      </c>
      <c r="AZ3" s="54">
        <f>SUMPRODUCT(($F$8:$F$162&lt;&gt;"")*($F$8:$F$162&lt;=AZ$2)*($V$8:$V$162&gt;=AZ$2)*(WEEKDAY(AZ$2,2)&lt;6)*(COUNTIF('마스터'!$J$13:$J$27,AZ$2)=0)*($L$8:$L$162+$N$8:$N$162+$P$8:$P$162)/($U$8:$U$162+($U$8:$U$162=0)))</f>
        <v/>
      </c>
      <c r="BA3" s="54">
        <f>SUMPRODUCT(($F$8:$F$162&lt;&gt;"")*($F$8:$F$162&lt;=BA$2)*($V$8:$V$162&gt;=BA$2)*(WEEKDAY(BA$2,2)&lt;6)*(COUNTIF('마스터'!$J$13:$J$27,BA$2)=0)*($L$8:$L$162+$N$8:$N$162+$P$8:$P$162)/($U$8:$U$162+($U$8:$U$162=0)))</f>
        <v/>
      </c>
      <c r="BB3" s="54">
        <f>SUMPRODUCT(($F$8:$F$162&lt;&gt;"")*($F$8:$F$162&lt;=BB$2)*($V$8:$V$162&gt;=BB$2)*(WEEKDAY(BB$2,2)&lt;6)*(COUNTIF('마스터'!$J$13:$J$27,BB$2)=0)*($L$8:$L$162+$N$8:$N$162+$P$8:$P$162)/($U$8:$U$162+($U$8:$U$162=0)))</f>
        <v/>
      </c>
      <c r="BC3" s="54">
        <f>SUMPRODUCT(($F$8:$F$162&lt;&gt;"")*($F$8:$F$162&lt;=BC$2)*($V$8:$V$162&gt;=BC$2)*(WEEKDAY(BC$2,2)&lt;6)*(COUNTIF('마스터'!$J$13:$J$27,BC$2)=0)*($L$8:$L$162+$N$8:$N$162+$P$8:$P$162)/($U$8:$U$162+($U$8:$U$162=0)))</f>
        <v/>
      </c>
      <c r="BD3" s="54">
        <f>SUMPRODUCT(($F$8:$F$162&lt;&gt;"")*($F$8:$F$162&lt;=BD$2)*($V$8:$V$162&gt;=BD$2)*(WEEKDAY(BD$2,2)&lt;6)*(COUNTIF('마스터'!$J$13:$J$27,BD$2)=0)*($L$8:$L$162+$N$8:$N$162+$P$8:$P$162)/($U$8:$U$162+($U$8:$U$162=0)))</f>
        <v/>
      </c>
    </row>
    <row r="4">
      <c r="A4" s="50" t="inlineStr">
        <is>
          <t>영상 TO</t>
        </is>
      </c>
      <c r="G4" s="51" t="inlineStr">
        <is>
          <t>정원</t>
        </is>
      </c>
      <c r="H4" s="52">
        <f>'마스터'!$J$8</f>
        <v/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Z4" s="54">
        <f>SUMPRODUCT(($F$8:$F$162&lt;&gt;"")*($F$8:$F$162&lt;=Z$2)*($V$8:$V$162&gt;=Z$2)*(WEEKDAY(Z$2,2)&lt;6)*(COUNTIF('마스터'!$J$13:$J$27,Z$2)=0)*($L$8:$L$162)/($U$8:$U$162+($U$8:$U$162=0)))</f>
        <v/>
      </c>
      <c r="AA4" s="54">
        <f>SUMPRODUCT(($F$8:$F$162&lt;&gt;"")*($F$8:$F$162&lt;=AA$2)*($V$8:$V$162&gt;=AA$2)*(WEEKDAY(AA$2,2)&lt;6)*(COUNTIF('마스터'!$J$13:$J$27,AA$2)=0)*($L$8:$L$162)/($U$8:$U$162+($U$8:$U$162=0)))</f>
        <v/>
      </c>
      <c r="AB4" s="54">
        <f>SUMPRODUCT(($F$8:$F$162&lt;&gt;"")*($F$8:$F$162&lt;=AB$2)*($V$8:$V$162&gt;=AB$2)*(WEEKDAY(AB$2,2)&lt;6)*(COUNTIF('마스터'!$J$13:$J$27,AB$2)=0)*($L$8:$L$162)/($U$8:$U$162+($U$8:$U$162=0)))</f>
        <v/>
      </c>
      <c r="AC4" s="54">
        <f>SUMPRODUCT(($F$8:$F$162&lt;&gt;"")*($F$8:$F$162&lt;=AC$2)*($V$8:$V$162&gt;=AC$2)*(WEEKDAY(AC$2,2)&lt;6)*(COUNTIF('마스터'!$J$13:$J$27,AC$2)=0)*($L$8:$L$162)/($U$8:$U$162+($U$8:$U$162=0)))</f>
        <v/>
      </c>
      <c r="AD4" s="54">
        <f>SUMPRODUCT(($F$8:$F$162&lt;&gt;"")*($F$8:$F$162&lt;=AD$2)*($V$8:$V$162&gt;=AD$2)*(WEEKDAY(AD$2,2)&lt;6)*(COUNTIF('마스터'!$J$13:$J$27,AD$2)=0)*($L$8:$L$162)/($U$8:$U$162+($U$8:$U$162=0)))</f>
        <v/>
      </c>
      <c r="AE4" s="54">
        <f>SUMPRODUCT(($F$8:$F$162&lt;&gt;"")*($F$8:$F$162&lt;=AE$2)*($V$8:$V$162&gt;=AE$2)*(WEEKDAY(AE$2,2)&lt;6)*(COUNTIF('마스터'!$J$13:$J$27,AE$2)=0)*($L$8:$L$162)/($U$8:$U$162+($U$8:$U$162=0)))</f>
        <v/>
      </c>
      <c r="AF4" s="54">
        <f>SUMPRODUCT(($F$8:$F$162&lt;&gt;"")*($F$8:$F$162&lt;=AF$2)*($V$8:$V$162&gt;=AF$2)*(WEEKDAY(AF$2,2)&lt;6)*(COUNTIF('마스터'!$J$13:$J$27,AF$2)=0)*($L$8:$L$162)/($U$8:$U$162+($U$8:$U$162=0)))</f>
        <v/>
      </c>
      <c r="AG4" s="54">
        <f>SUMPRODUCT(($F$8:$F$162&lt;&gt;"")*($F$8:$F$162&lt;=AG$2)*($V$8:$V$162&gt;=AG$2)*(WEEKDAY(AG$2,2)&lt;6)*(COUNTIF('마스터'!$J$13:$J$27,AG$2)=0)*($L$8:$L$162)/($U$8:$U$162+($U$8:$U$162=0)))</f>
        <v/>
      </c>
      <c r="AH4" s="54">
        <f>SUMPRODUCT(($F$8:$F$162&lt;&gt;"")*($F$8:$F$162&lt;=AH$2)*($V$8:$V$162&gt;=AH$2)*(WEEKDAY(AH$2,2)&lt;6)*(COUNTIF('마스터'!$J$13:$J$27,AH$2)=0)*($L$8:$L$162)/($U$8:$U$162+($U$8:$U$162=0)))</f>
        <v/>
      </c>
      <c r="AI4" s="54">
        <f>SUMPRODUCT(($F$8:$F$162&lt;&gt;"")*($F$8:$F$162&lt;=AI$2)*($V$8:$V$162&gt;=AI$2)*(WEEKDAY(AI$2,2)&lt;6)*(COUNTIF('마스터'!$J$13:$J$27,AI$2)=0)*($L$8:$L$162)/($U$8:$U$162+($U$8:$U$162=0)))</f>
        <v/>
      </c>
      <c r="AJ4" s="54">
        <f>SUMPRODUCT(($F$8:$F$162&lt;&gt;"")*($F$8:$F$162&lt;=AJ$2)*($V$8:$V$162&gt;=AJ$2)*(WEEKDAY(AJ$2,2)&lt;6)*(COUNTIF('마스터'!$J$13:$J$27,AJ$2)=0)*($L$8:$L$162)/($U$8:$U$162+($U$8:$U$162=0)))</f>
        <v/>
      </c>
      <c r="AK4" s="54">
        <f>SUMPRODUCT(($F$8:$F$162&lt;&gt;"")*($F$8:$F$162&lt;=AK$2)*($V$8:$V$162&gt;=AK$2)*(WEEKDAY(AK$2,2)&lt;6)*(COUNTIF('마스터'!$J$13:$J$27,AK$2)=0)*($L$8:$L$162)/($U$8:$U$162+($U$8:$U$162=0)))</f>
        <v/>
      </c>
      <c r="AL4" s="54">
        <f>SUMPRODUCT(($F$8:$F$162&lt;&gt;"")*($F$8:$F$162&lt;=AL$2)*($V$8:$V$162&gt;=AL$2)*(WEEKDAY(AL$2,2)&lt;6)*(COUNTIF('마스터'!$J$13:$J$27,AL$2)=0)*($L$8:$L$162)/($U$8:$U$162+($U$8:$U$162=0)))</f>
        <v/>
      </c>
      <c r="AM4" s="54">
        <f>SUMPRODUCT(($F$8:$F$162&lt;&gt;"")*($F$8:$F$162&lt;=AM$2)*($V$8:$V$162&gt;=AM$2)*(WEEKDAY(AM$2,2)&lt;6)*(COUNTIF('마스터'!$J$13:$J$27,AM$2)=0)*($L$8:$L$162)/($U$8:$U$162+($U$8:$U$162=0)))</f>
        <v/>
      </c>
      <c r="AN4" s="54">
        <f>SUMPRODUCT(($F$8:$F$162&lt;&gt;"")*($F$8:$F$162&lt;=AN$2)*($V$8:$V$162&gt;=AN$2)*(WEEKDAY(AN$2,2)&lt;6)*(COUNTIF('마스터'!$J$13:$J$27,AN$2)=0)*($L$8:$L$162)/($U$8:$U$162+($U$8:$U$162=0)))</f>
        <v/>
      </c>
      <c r="AO4" s="54">
        <f>SUMPRODUCT(($F$8:$F$162&lt;&gt;"")*($F$8:$F$162&lt;=AO$2)*($V$8:$V$162&gt;=AO$2)*(WEEKDAY(AO$2,2)&lt;6)*(COUNTIF('마스터'!$J$13:$J$27,AO$2)=0)*($L$8:$L$162)/($U$8:$U$162+($U$8:$U$162=0)))</f>
        <v/>
      </c>
      <c r="AP4" s="54">
        <f>SUMPRODUCT(($F$8:$F$162&lt;&gt;"")*($F$8:$F$162&lt;=AP$2)*($V$8:$V$162&gt;=AP$2)*(WEEKDAY(AP$2,2)&lt;6)*(COUNTIF('마스터'!$J$13:$J$27,AP$2)=0)*($L$8:$L$162)/($U$8:$U$162+($U$8:$U$162=0)))</f>
        <v/>
      </c>
      <c r="AQ4" s="54">
        <f>SUMPRODUCT(($F$8:$F$162&lt;&gt;"")*($F$8:$F$162&lt;=AQ$2)*($V$8:$V$162&gt;=AQ$2)*(WEEKDAY(AQ$2,2)&lt;6)*(COUNTIF('마스터'!$J$13:$J$27,AQ$2)=0)*($L$8:$L$162)/($U$8:$U$162+($U$8:$U$162=0)))</f>
        <v/>
      </c>
      <c r="AR4" s="54">
        <f>SUMPRODUCT(($F$8:$F$162&lt;&gt;"")*($F$8:$F$162&lt;=AR$2)*($V$8:$V$162&gt;=AR$2)*(WEEKDAY(AR$2,2)&lt;6)*(COUNTIF('마스터'!$J$13:$J$27,AR$2)=0)*($L$8:$L$162)/($U$8:$U$162+($U$8:$U$162=0)))</f>
        <v/>
      </c>
      <c r="AS4" s="54">
        <f>SUMPRODUCT(($F$8:$F$162&lt;&gt;"")*($F$8:$F$162&lt;=AS$2)*($V$8:$V$162&gt;=AS$2)*(WEEKDAY(AS$2,2)&lt;6)*(COUNTIF('마스터'!$J$13:$J$27,AS$2)=0)*($L$8:$L$162)/($U$8:$U$162+($U$8:$U$162=0)))</f>
        <v/>
      </c>
      <c r="AT4" s="54">
        <f>SUMPRODUCT(($F$8:$F$162&lt;&gt;"")*($F$8:$F$162&lt;=AT$2)*($V$8:$V$162&gt;=AT$2)*(WEEKDAY(AT$2,2)&lt;6)*(COUNTIF('마스터'!$J$13:$J$27,AT$2)=0)*($L$8:$L$162)/($U$8:$U$162+($U$8:$U$162=0)))</f>
        <v/>
      </c>
      <c r="AU4" s="54">
        <f>SUMPRODUCT(($F$8:$F$162&lt;&gt;"")*($F$8:$F$162&lt;=AU$2)*($V$8:$V$162&gt;=AU$2)*(WEEKDAY(AU$2,2)&lt;6)*(COUNTIF('마스터'!$J$13:$J$27,AU$2)=0)*($L$8:$L$162)/($U$8:$U$162+($U$8:$U$162=0)))</f>
        <v/>
      </c>
      <c r="AV4" s="54">
        <f>SUMPRODUCT(($F$8:$F$162&lt;&gt;"")*($F$8:$F$162&lt;=AV$2)*($V$8:$V$162&gt;=AV$2)*(WEEKDAY(AV$2,2)&lt;6)*(COUNTIF('마스터'!$J$13:$J$27,AV$2)=0)*($L$8:$L$162)/($U$8:$U$162+($U$8:$U$162=0)))</f>
        <v/>
      </c>
      <c r="AW4" s="54">
        <f>SUMPRODUCT(($F$8:$F$162&lt;&gt;"")*($F$8:$F$162&lt;=AW$2)*($V$8:$V$162&gt;=AW$2)*(WEEKDAY(AW$2,2)&lt;6)*(COUNTIF('마스터'!$J$13:$J$27,AW$2)=0)*($L$8:$L$162)/($U$8:$U$162+($U$8:$U$162=0)))</f>
        <v/>
      </c>
      <c r="AX4" s="54">
        <f>SUMPRODUCT(($F$8:$F$162&lt;&gt;"")*($F$8:$F$162&lt;=AX$2)*($V$8:$V$162&gt;=AX$2)*(WEEKDAY(AX$2,2)&lt;6)*(COUNTIF('마스터'!$J$13:$J$27,AX$2)=0)*($L$8:$L$162)/($U$8:$U$162+($U$8:$U$162=0)))</f>
        <v/>
      </c>
      <c r="AY4" s="54">
        <f>SUMPRODUCT(($F$8:$F$162&lt;&gt;"")*($F$8:$F$162&lt;=AY$2)*($V$8:$V$162&gt;=AY$2)*(WEEKDAY(AY$2,2)&lt;6)*(COUNTIF('마스터'!$J$13:$J$27,AY$2)=0)*($L$8:$L$162)/($U$8:$U$162+($U$8:$U$162=0)))</f>
        <v/>
      </c>
      <c r="AZ4" s="54">
        <f>SUMPRODUCT(($F$8:$F$162&lt;&gt;"")*($F$8:$F$162&lt;=AZ$2)*($V$8:$V$162&gt;=AZ$2)*(WEEKDAY(AZ$2,2)&lt;6)*(COUNTIF('마스터'!$J$13:$J$27,AZ$2)=0)*($L$8:$L$162)/($U$8:$U$162+($U$8:$U$162=0)))</f>
        <v/>
      </c>
      <c r="BA4" s="54">
        <f>SUMPRODUCT(($F$8:$F$162&lt;&gt;"")*($F$8:$F$162&lt;=BA$2)*($V$8:$V$162&gt;=BA$2)*(WEEKDAY(BA$2,2)&lt;6)*(COUNTIF('마스터'!$J$13:$J$27,BA$2)=0)*($L$8:$L$162)/($U$8:$U$162+($U$8:$U$162=0)))</f>
        <v/>
      </c>
      <c r="BB4" s="54">
        <f>SUMPRODUCT(($F$8:$F$162&lt;&gt;"")*($F$8:$F$162&lt;=BB$2)*($V$8:$V$162&gt;=BB$2)*(WEEKDAY(BB$2,2)&lt;6)*(COUNTIF('마스터'!$J$13:$J$27,BB$2)=0)*($L$8:$L$162)/($U$8:$U$162+($U$8:$U$162=0)))</f>
        <v/>
      </c>
      <c r="BC4" s="54">
        <f>SUMPRODUCT(($F$8:$F$162&lt;&gt;"")*($F$8:$F$162&lt;=BC$2)*($V$8:$V$162&gt;=BC$2)*(WEEKDAY(BC$2,2)&lt;6)*(COUNTIF('마스터'!$J$13:$J$27,BC$2)=0)*($L$8:$L$162)/($U$8:$U$162+($U$8:$U$162=0)))</f>
        <v/>
      </c>
      <c r="BD4" s="54">
        <f>SUMPRODUCT(($F$8:$F$162&lt;&gt;"")*($F$8:$F$162&lt;=BD$2)*($V$8:$V$162&gt;=BD$2)*(WEEKDAY(BD$2,2)&lt;6)*(COUNTIF('마스터'!$J$13:$J$27,BD$2)=0)*($L$8:$L$162)/($U$8:$U$162+($U$8:$U$162=0)))</f>
        <v/>
      </c>
    </row>
    <row r="5">
      <c r="A5" s="50" t="inlineStr">
        <is>
          <t>이미지 TO</t>
        </is>
      </c>
      <c r="G5" s="51" t="inlineStr">
        <is>
          <t>정원</t>
        </is>
      </c>
      <c r="H5" s="52">
        <f>'마스터'!$J$9</f>
        <v/>
      </c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Z5" s="54">
        <f>SUMPRODUCT(($F$8:$F$162&lt;&gt;"")*($F$8:$F$162&lt;=Z$2)*($V$8:$V$162&gt;=Z$2)*(WEEKDAY(Z$2,2)&lt;6)*(COUNTIF('마스터'!$J$13:$J$27,Z$2)=0)*($N$8:$N$162)/($U$8:$U$162+($U$8:$U$162=0)))</f>
        <v/>
      </c>
      <c r="AA5" s="54">
        <f>SUMPRODUCT(($F$8:$F$162&lt;&gt;"")*($F$8:$F$162&lt;=AA$2)*($V$8:$V$162&gt;=AA$2)*(WEEKDAY(AA$2,2)&lt;6)*(COUNTIF('마스터'!$J$13:$J$27,AA$2)=0)*($N$8:$N$162)/($U$8:$U$162+($U$8:$U$162=0)))</f>
        <v/>
      </c>
      <c r="AB5" s="54">
        <f>SUMPRODUCT(($F$8:$F$162&lt;&gt;"")*($F$8:$F$162&lt;=AB$2)*($V$8:$V$162&gt;=AB$2)*(WEEKDAY(AB$2,2)&lt;6)*(COUNTIF('마스터'!$J$13:$J$27,AB$2)=0)*($N$8:$N$162)/($U$8:$U$162+($U$8:$U$162=0)))</f>
        <v/>
      </c>
      <c r="AC5" s="54">
        <f>SUMPRODUCT(($F$8:$F$162&lt;&gt;"")*($F$8:$F$162&lt;=AC$2)*($V$8:$V$162&gt;=AC$2)*(WEEKDAY(AC$2,2)&lt;6)*(COUNTIF('마스터'!$J$13:$J$27,AC$2)=0)*($N$8:$N$162)/($U$8:$U$162+($U$8:$U$162=0)))</f>
        <v/>
      </c>
      <c r="AD5" s="54">
        <f>SUMPRODUCT(($F$8:$F$162&lt;&gt;"")*($F$8:$F$162&lt;=AD$2)*($V$8:$V$162&gt;=AD$2)*(WEEKDAY(AD$2,2)&lt;6)*(COUNTIF('마스터'!$J$13:$J$27,AD$2)=0)*($N$8:$N$162)/($U$8:$U$162+($U$8:$U$162=0)))</f>
        <v/>
      </c>
      <c r="AE5" s="54">
        <f>SUMPRODUCT(($F$8:$F$162&lt;&gt;"")*($F$8:$F$162&lt;=AE$2)*($V$8:$V$162&gt;=AE$2)*(WEEKDAY(AE$2,2)&lt;6)*(COUNTIF('마스터'!$J$13:$J$27,AE$2)=0)*($N$8:$N$162)/($U$8:$U$162+($U$8:$U$162=0)))</f>
        <v/>
      </c>
      <c r="AF5" s="54">
        <f>SUMPRODUCT(($F$8:$F$162&lt;&gt;"")*($F$8:$F$162&lt;=AF$2)*($V$8:$V$162&gt;=AF$2)*(WEEKDAY(AF$2,2)&lt;6)*(COUNTIF('마스터'!$J$13:$J$27,AF$2)=0)*($N$8:$N$162)/($U$8:$U$162+($U$8:$U$162=0)))</f>
        <v/>
      </c>
      <c r="AG5" s="54">
        <f>SUMPRODUCT(($F$8:$F$162&lt;&gt;"")*($F$8:$F$162&lt;=AG$2)*($V$8:$V$162&gt;=AG$2)*(WEEKDAY(AG$2,2)&lt;6)*(COUNTIF('마스터'!$J$13:$J$27,AG$2)=0)*($N$8:$N$162)/($U$8:$U$162+($U$8:$U$162=0)))</f>
        <v/>
      </c>
      <c r="AH5" s="54">
        <f>SUMPRODUCT(($F$8:$F$162&lt;&gt;"")*($F$8:$F$162&lt;=AH$2)*($V$8:$V$162&gt;=AH$2)*(WEEKDAY(AH$2,2)&lt;6)*(COUNTIF('마스터'!$J$13:$J$27,AH$2)=0)*($N$8:$N$162)/($U$8:$U$162+($U$8:$U$162=0)))</f>
        <v/>
      </c>
      <c r="AI5" s="54">
        <f>SUMPRODUCT(($F$8:$F$162&lt;&gt;"")*($F$8:$F$162&lt;=AI$2)*($V$8:$V$162&gt;=AI$2)*(WEEKDAY(AI$2,2)&lt;6)*(COUNTIF('마스터'!$J$13:$J$27,AI$2)=0)*($N$8:$N$162)/($U$8:$U$162+($U$8:$U$162=0)))</f>
        <v/>
      </c>
      <c r="AJ5" s="54">
        <f>SUMPRODUCT(($F$8:$F$162&lt;&gt;"")*($F$8:$F$162&lt;=AJ$2)*($V$8:$V$162&gt;=AJ$2)*(WEEKDAY(AJ$2,2)&lt;6)*(COUNTIF('마스터'!$J$13:$J$27,AJ$2)=0)*($N$8:$N$162)/($U$8:$U$162+($U$8:$U$162=0)))</f>
        <v/>
      </c>
      <c r="AK5" s="54">
        <f>SUMPRODUCT(($F$8:$F$162&lt;&gt;"")*($F$8:$F$162&lt;=AK$2)*($V$8:$V$162&gt;=AK$2)*(WEEKDAY(AK$2,2)&lt;6)*(COUNTIF('마스터'!$J$13:$J$27,AK$2)=0)*($N$8:$N$162)/($U$8:$U$162+($U$8:$U$162=0)))</f>
        <v/>
      </c>
      <c r="AL5" s="54">
        <f>SUMPRODUCT(($F$8:$F$162&lt;&gt;"")*($F$8:$F$162&lt;=AL$2)*($V$8:$V$162&gt;=AL$2)*(WEEKDAY(AL$2,2)&lt;6)*(COUNTIF('마스터'!$J$13:$J$27,AL$2)=0)*($N$8:$N$162)/($U$8:$U$162+($U$8:$U$162=0)))</f>
        <v/>
      </c>
      <c r="AM5" s="54">
        <f>SUMPRODUCT(($F$8:$F$162&lt;&gt;"")*($F$8:$F$162&lt;=AM$2)*($V$8:$V$162&gt;=AM$2)*(WEEKDAY(AM$2,2)&lt;6)*(COUNTIF('마스터'!$J$13:$J$27,AM$2)=0)*($N$8:$N$162)/($U$8:$U$162+($U$8:$U$162=0)))</f>
        <v/>
      </c>
      <c r="AN5" s="54">
        <f>SUMPRODUCT(($F$8:$F$162&lt;&gt;"")*($F$8:$F$162&lt;=AN$2)*($V$8:$V$162&gt;=AN$2)*(WEEKDAY(AN$2,2)&lt;6)*(COUNTIF('마스터'!$J$13:$J$27,AN$2)=0)*($N$8:$N$162)/($U$8:$U$162+($U$8:$U$162=0)))</f>
        <v/>
      </c>
      <c r="AO5" s="54">
        <f>SUMPRODUCT(($F$8:$F$162&lt;&gt;"")*($F$8:$F$162&lt;=AO$2)*($V$8:$V$162&gt;=AO$2)*(WEEKDAY(AO$2,2)&lt;6)*(COUNTIF('마스터'!$J$13:$J$27,AO$2)=0)*($N$8:$N$162)/($U$8:$U$162+($U$8:$U$162=0)))</f>
        <v/>
      </c>
      <c r="AP5" s="54">
        <f>SUMPRODUCT(($F$8:$F$162&lt;&gt;"")*($F$8:$F$162&lt;=AP$2)*($V$8:$V$162&gt;=AP$2)*(WEEKDAY(AP$2,2)&lt;6)*(COUNTIF('마스터'!$J$13:$J$27,AP$2)=0)*($N$8:$N$162)/($U$8:$U$162+($U$8:$U$162=0)))</f>
        <v/>
      </c>
      <c r="AQ5" s="54">
        <f>SUMPRODUCT(($F$8:$F$162&lt;&gt;"")*($F$8:$F$162&lt;=AQ$2)*($V$8:$V$162&gt;=AQ$2)*(WEEKDAY(AQ$2,2)&lt;6)*(COUNTIF('마스터'!$J$13:$J$27,AQ$2)=0)*($N$8:$N$162)/($U$8:$U$162+($U$8:$U$162=0)))</f>
        <v/>
      </c>
      <c r="AR5" s="54">
        <f>SUMPRODUCT(($F$8:$F$162&lt;&gt;"")*($F$8:$F$162&lt;=AR$2)*($V$8:$V$162&gt;=AR$2)*(WEEKDAY(AR$2,2)&lt;6)*(COUNTIF('마스터'!$J$13:$J$27,AR$2)=0)*($N$8:$N$162)/($U$8:$U$162+($U$8:$U$162=0)))</f>
        <v/>
      </c>
      <c r="AS5" s="54">
        <f>SUMPRODUCT(($F$8:$F$162&lt;&gt;"")*($F$8:$F$162&lt;=AS$2)*($V$8:$V$162&gt;=AS$2)*(WEEKDAY(AS$2,2)&lt;6)*(COUNTIF('마스터'!$J$13:$J$27,AS$2)=0)*($N$8:$N$162)/($U$8:$U$162+($U$8:$U$162=0)))</f>
        <v/>
      </c>
      <c r="AT5" s="54">
        <f>SUMPRODUCT(($F$8:$F$162&lt;&gt;"")*($F$8:$F$162&lt;=AT$2)*($V$8:$V$162&gt;=AT$2)*(WEEKDAY(AT$2,2)&lt;6)*(COUNTIF('마스터'!$J$13:$J$27,AT$2)=0)*($N$8:$N$162)/($U$8:$U$162+($U$8:$U$162=0)))</f>
        <v/>
      </c>
      <c r="AU5" s="54">
        <f>SUMPRODUCT(($F$8:$F$162&lt;&gt;"")*($F$8:$F$162&lt;=AU$2)*($V$8:$V$162&gt;=AU$2)*(WEEKDAY(AU$2,2)&lt;6)*(COUNTIF('마스터'!$J$13:$J$27,AU$2)=0)*($N$8:$N$162)/($U$8:$U$162+($U$8:$U$162=0)))</f>
        <v/>
      </c>
      <c r="AV5" s="54">
        <f>SUMPRODUCT(($F$8:$F$162&lt;&gt;"")*($F$8:$F$162&lt;=AV$2)*($V$8:$V$162&gt;=AV$2)*(WEEKDAY(AV$2,2)&lt;6)*(COUNTIF('마스터'!$J$13:$J$27,AV$2)=0)*($N$8:$N$162)/($U$8:$U$162+($U$8:$U$162=0)))</f>
        <v/>
      </c>
      <c r="AW5" s="54">
        <f>SUMPRODUCT(($F$8:$F$162&lt;&gt;"")*($F$8:$F$162&lt;=AW$2)*($V$8:$V$162&gt;=AW$2)*(WEEKDAY(AW$2,2)&lt;6)*(COUNTIF('마스터'!$J$13:$J$27,AW$2)=0)*($N$8:$N$162)/($U$8:$U$162+($U$8:$U$162=0)))</f>
        <v/>
      </c>
      <c r="AX5" s="54">
        <f>SUMPRODUCT(($F$8:$F$162&lt;&gt;"")*($F$8:$F$162&lt;=AX$2)*($V$8:$V$162&gt;=AX$2)*(WEEKDAY(AX$2,2)&lt;6)*(COUNTIF('마스터'!$J$13:$J$27,AX$2)=0)*($N$8:$N$162)/($U$8:$U$162+($U$8:$U$162=0)))</f>
        <v/>
      </c>
      <c r="AY5" s="54">
        <f>SUMPRODUCT(($F$8:$F$162&lt;&gt;"")*($F$8:$F$162&lt;=AY$2)*($V$8:$V$162&gt;=AY$2)*(WEEKDAY(AY$2,2)&lt;6)*(COUNTIF('마스터'!$J$13:$J$27,AY$2)=0)*($N$8:$N$162)/($U$8:$U$162+($U$8:$U$162=0)))</f>
        <v/>
      </c>
      <c r="AZ5" s="54">
        <f>SUMPRODUCT(($F$8:$F$162&lt;&gt;"")*($F$8:$F$162&lt;=AZ$2)*($V$8:$V$162&gt;=AZ$2)*(WEEKDAY(AZ$2,2)&lt;6)*(COUNTIF('마스터'!$J$13:$J$27,AZ$2)=0)*($N$8:$N$162)/($U$8:$U$162+($U$8:$U$162=0)))</f>
        <v/>
      </c>
      <c r="BA5" s="54">
        <f>SUMPRODUCT(($F$8:$F$162&lt;&gt;"")*($F$8:$F$162&lt;=BA$2)*($V$8:$V$162&gt;=BA$2)*(WEEKDAY(BA$2,2)&lt;6)*(COUNTIF('마스터'!$J$13:$J$27,BA$2)=0)*($N$8:$N$162)/($U$8:$U$162+($U$8:$U$162=0)))</f>
        <v/>
      </c>
      <c r="BB5" s="54">
        <f>SUMPRODUCT(($F$8:$F$162&lt;&gt;"")*($F$8:$F$162&lt;=BB$2)*($V$8:$V$162&gt;=BB$2)*(WEEKDAY(BB$2,2)&lt;6)*(COUNTIF('마스터'!$J$13:$J$27,BB$2)=0)*($N$8:$N$162)/($U$8:$U$162+($U$8:$U$162=0)))</f>
        <v/>
      </c>
      <c r="BC5" s="54">
        <f>SUMPRODUCT(($F$8:$F$162&lt;&gt;"")*($F$8:$F$162&lt;=BC$2)*($V$8:$V$162&gt;=BC$2)*(WEEKDAY(BC$2,2)&lt;6)*(COUNTIF('마스터'!$J$13:$J$27,BC$2)=0)*($N$8:$N$162)/($U$8:$U$162+($U$8:$U$162=0)))</f>
        <v/>
      </c>
      <c r="BD5" s="54">
        <f>SUMPRODUCT(($F$8:$F$162&lt;&gt;"")*($F$8:$F$162&lt;=BD$2)*($V$8:$V$162&gt;=BD$2)*(WEEKDAY(BD$2,2)&lt;6)*(COUNTIF('마스터'!$J$13:$J$27,BD$2)=0)*($N$8:$N$162)/($U$8:$U$162+($U$8:$U$162=0)))</f>
        <v/>
      </c>
    </row>
    <row r="6">
      <c r="A6" s="50" t="inlineStr">
        <is>
          <t>기획 TO</t>
        </is>
      </c>
      <c r="G6" s="51" t="inlineStr">
        <is>
          <t>정원</t>
        </is>
      </c>
      <c r="H6" s="52">
        <f>'마스터'!$J$10</f>
        <v/>
      </c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Z6" s="54">
        <f>SUMPRODUCT(($F$8:$F$162&lt;&gt;"")*($F$8:$F$162&lt;=Z$2)*($V$8:$V$162&gt;=Z$2)*(WEEKDAY(Z$2,2)&lt;6)*(COUNTIF('마스터'!$J$13:$J$27,Z$2)=0)*($P$8:$P$162)/($U$8:$U$162+($U$8:$U$162=0)))</f>
        <v/>
      </c>
      <c r="AA6" s="54">
        <f>SUMPRODUCT(($F$8:$F$162&lt;&gt;"")*($F$8:$F$162&lt;=AA$2)*($V$8:$V$162&gt;=AA$2)*(WEEKDAY(AA$2,2)&lt;6)*(COUNTIF('마스터'!$J$13:$J$27,AA$2)=0)*($P$8:$P$162)/($U$8:$U$162+($U$8:$U$162=0)))</f>
        <v/>
      </c>
      <c r="AB6" s="54">
        <f>SUMPRODUCT(($F$8:$F$162&lt;&gt;"")*($F$8:$F$162&lt;=AB$2)*($V$8:$V$162&gt;=AB$2)*(WEEKDAY(AB$2,2)&lt;6)*(COUNTIF('마스터'!$J$13:$J$27,AB$2)=0)*($P$8:$P$162)/($U$8:$U$162+($U$8:$U$162=0)))</f>
        <v/>
      </c>
      <c r="AC6" s="54">
        <f>SUMPRODUCT(($F$8:$F$162&lt;&gt;"")*($F$8:$F$162&lt;=AC$2)*($V$8:$V$162&gt;=AC$2)*(WEEKDAY(AC$2,2)&lt;6)*(COUNTIF('마스터'!$J$13:$J$27,AC$2)=0)*($P$8:$P$162)/($U$8:$U$162+($U$8:$U$162=0)))</f>
        <v/>
      </c>
      <c r="AD6" s="54">
        <f>SUMPRODUCT(($F$8:$F$162&lt;&gt;"")*($F$8:$F$162&lt;=AD$2)*($V$8:$V$162&gt;=AD$2)*(WEEKDAY(AD$2,2)&lt;6)*(COUNTIF('마스터'!$J$13:$J$27,AD$2)=0)*($P$8:$P$162)/($U$8:$U$162+($U$8:$U$162=0)))</f>
        <v/>
      </c>
      <c r="AE6" s="54">
        <f>SUMPRODUCT(($F$8:$F$162&lt;&gt;"")*($F$8:$F$162&lt;=AE$2)*($V$8:$V$162&gt;=AE$2)*(WEEKDAY(AE$2,2)&lt;6)*(COUNTIF('마스터'!$J$13:$J$27,AE$2)=0)*($P$8:$P$162)/($U$8:$U$162+($U$8:$U$162=0)))</f>
        <v/>
      </c>
      <c r="AF6" s="54">
        <f>SUMPRODUCT(($F$8:$F$162&lt;&gt;"")*($F$8:$F$162&lt;=AF$2)*($V$8:$V$162&gt;=AF$2)*(WEEKDAY(AF$2,2)&lt;6)*(COUNTIF('마스터'!$J$13:$J$27,AF$2)=0)*($P$8:$P$162)/($U$8:$U$162+($U$8:$U$162=0)))</f>
        <v/>
      </c>
      <c r="AG6" s="54">
        <f>SUMPRODUCT(($F$8:$F$162&lt;&gt;"")*($F$8:$F$162&lt;=AG$2)*($V$8:$V$162&gt;=AG$2)*(WEEKDAY(AG$2,2)&lt;6)*(COUNTIF('마스터'!$J$13:$J$27,AG$2)=0)*($P$8:$P$162)/($U$8:$U$162+($U$8:$U$162=0)))</f>
        <v/>
      </c>
      <c r="AH6" s="54">
        <f>SUMPRODUCT(($F$8:$F$162&lt;&gt;"")*($F$8:$F$162&lt;=AH$2)*($V$8:$V$162&gt;=AH$2)*(WEEKDAY(AH$2,2)&lt;6)*(COUNTIF('마스터'!$J$13:$J$27,AH$2)=0)*($P$8:$P$162)/($U$8:$U$162+($U$8:$U$162=0)))</f>
        <v/>
      </c>
      <c r="AI6" s="54">
        <f>SUMPRODUCT(($F$8:$F$162&lt;&gt;"")*($F$8:$F$162&lt;=AI$2)*($V$8:$V$162&gt;=AI$2)*(WEEKDAY(AI$2,2)&lt;6)*(COUNTIF('마스터'!$J$13:$J$27,AI$2)=0)*($P$8:$P$162)/($U$8:$U$162+($U$8:$U$162=0)))</f>
        <v/>
      </c>
      <c r="AJ6" s="54">
        <f>SUMPRODUCT(($F$8:$F$162&lt;&gt;"")*($F$8:$F$162&lt;=AJ$2)*($V$8:$V$162&gt;=AJ$2)*(WEEKDAY(AJ$2,2)&lt;6)*(COUNTIF('마스터'!$J$13:$J$27,AJ$2)=0)*($P$8:$P$162)/($U$8:$U$162+($U$8:$U$162=0)))</f>
        <v/>
      </c>
      <c r="AK6" s="54">
        <f>SUMPRODUCT(($F$8:$F$162&lt;&gt;"")*($F$8:$F$162&lt;=AK$2)*($V$8:$V$162&gt;=AK$2)*(WEEKDAY(AK$2,2)&lt;6)*(COUNTIF('마스터'!$J$13:$J$27,AK$2)=0)*($P$8:$P$162)/($U$8:$U$162+($U$8:$U$162=0)))</f>
        <v/>
      </c>
      <c r="AL6" s="54">
        <f>SUMPRODUCT(($F$8:$F$162&lt;&gt;"")*($F$8:$F$162&lt;=AL$2)*($V$8:$V$162&gt;=AL$2)*(WEEKDAY(AL$2,2)&lt;6)*(COUNTIF('마스터'!$J$13:$J$27,AL$2)=0)*($P$8:$P$162)/($U$8:$U$162+($U$8:$U$162=0)))</f>
        <v/>
      </c>
      <c r="AM6" s="54">
        <f>SUMPRODUCT(($F$8:$F$162&lt;&gt;"")*($F$8:$F$162&lt;=AM$2)*($V$8:$V$162&gt;=AM$2)*(WEEKDAY(AM$2,2)&lt;6)*(COUNTIF('마스터'!$J$13:$J$27,AM$2)=0)*($P$8:$P$162)/($U$8:$U$162+($U$8:$U$162=0)))</f>
        <v/>
      </c>
      <c r="AN6" s="54">
        <f>SUMPRODUCT(($F$8:$F$162&lt;&gt;"")*($F$8:$F$162&lt;=AN$2)*($V$8:$V$162&gt;=AN$2)*(WEEKDAY(AN$2,2)&lt;6)*(COUNTIF('마스터'!$J$13:$J$27,AN$2)=0)*($P$8:$P$162)/($U$8:$U$162+($U$8:$U$162=0)))</f>
        <v/>
      </c>
      <c r="AO6" s="54">
        <f>SUMPRODUCT(($F$8:$F$162&lt;&gt;"")*($F$8:$F$162&lt;=AO$2)*($V$8:$V$162&gt;=AO$2)*(WEEKDAY(AO$2,2)&lt;6)*(COUNTIF('마스터'!$J$13:$J$27,AO$2)=0)*($P$8:$P$162)/($U$8:$U$162+($U$8:$U$162=0)))</f>
        <v/>
      </c>
      <c r="AP6" s="54">
        <f>SUMPRODUCT(($F$8:$F$162&lt;&gt;"")*($F$8:$F$162&lt;=AP$2)*($V$8:$V$162&gt;=AP$2)*(WEEKDAY(AP$2,2)&lt;6)*(COUNTIF('마스터'!$J$13:$J$27,AP$2)=0)*($P$8:$P$162)/($U$8:$U$162+($U$8:$U$162=0)))</f>
        <v/>
      </c>
      <c r="AQ6" s="54">
        <f>SUMPRODUCT(($F$8:$F$162&lt;&gt;"")*($F$8:$F$162&lt;=AQ$2)*($V$8:$V$162&gt;=AQ$2)*(WEEKDAY(AQ$2,2)&lt;6)*(COUNTIF('마스터'!$J$13:$J$27,AQ$2)=0)*($P$8:$P$162)/($U$8:$U$162+($U$8:$U$162=0)))</f>
        <v/>
      </c>
      <c r="AR6" s="54">
        <f>SUMPRODUCT(($F$8:$F$162&lt;&gt;"")*($F$8:$F$162&lt;=AR$2)*($V$8:$V$162&gt;=AR$2)*(WEEKDAY(AR$2,2)&lt;6)*(COUNTIF('마스터'!$J$13:$J$27,AR$2)=0)*($P$8:$P$162)/($U$8:$U$162+($U$8:$U$162=0)))</f>
        <v/>
      </c>
      <c r="AS6" s="54">
        <f>SUMPRODUCT(($F$8:$F$162&lt;&gt;"")*($F$8:$F$162&lt;=AS$2)*($V$8:$V$162&gt;=AS$2)*(WEEKDAY(AS$2,2)&lt;6)*(COUNTIF('마스터'!$J$13:$J$27,AS$2)=0)*($P$8:$P$162)/($U$8:$U$162+($U$8:$U$162=0)))</f>
        <v/>
      </c>
      <c r="AT6" s="54">
        <f>SUMPRODUCT(($F$8:$F$162&lt;&gt;"")*($F$8:$F$162&lt;=AT$2)*($V$8:$V$162&gt;=AT$2)*(WEEKDAY(AT$2,2)&lt;6)*(COUNTIF('마스터'!$J$13:$J$27,AT$2)=0)*($P$8:$P$162)/($U$8:$U$162+($U$8:$U$162=0)))</f>
        <v/>
      </c>
      <c r="AU6" s="54">
        <f>SUMPRODUCT(($F$8:$F$162&lt;&gt;"")*($F$8:$F$162&lt;=AU$2)*($V$8:$V$162&gt;=AU$2)*(WEEKDAY(AU$2,2)&lt;6)*(COUNTIF('마스터'!$J$13:$J$27,AU$2)=0)*($P$8:$P$162)/($U$8:$U$162+($U$8:$U$162=0)))</f>
        <v/>
      </c>
      <c r="AV6" s="54">
        <f>SUMPRODUCT(($F$8:$F$162&lt;&gt;"")*($F$8:$F$162&lt;=AV$2)*($V$8:$V$162&gt;=AV$2)*(WEEKDAY(AV$2,2)&lt;6)*(COUNTIF('마스터'!$J$13:$J$27,AV$2)=0)*($P$8:$P$162)/($U$8:$U$162+($U$8:$U$162=0)))</f>
        <v/>
      </c>
      <c r="AW6" s="54">
        <f>SUMPRODUCT(($F$8:$F$162&lt;&gt;"")*($F$8:$F$162&lt;=AW$2)*($V$8:$V$162&gt;=AW$2)*(WEEKDAY(AW$2,2)&lt;6)*(COUNTIF('마스터'!$J$13:$J$27,AW$2)=0)*($P$8:$P$162)/($U$8:$U$162+($U$8:$U$162=0)))</f>
        <v/>
      </c>
      <c r="AX6" s="54">
        <f>SUMPRODUCT(($F$8:$F$162&lt;&gt;"")*($F$8:$F$162&lt;=AX$2)*($V$8:$V$162&gt;=AX$2)*(WEEKDAY(AX$2,2)&lt;6)*(COUNTIF('마스터'!$J$13:$J$27,AX$2)=0)*($P$8:$P$162)/($U$8:$U$162+($U$8:$U$162=0)))</f>
        <v/>
      </c>
      <c r="AY6" s="54">
        <f>SUMPRODUCT(($F$8:$F$162&lt;&gt;"")*($F$8:$F$162&lt;=AY$2)*($V$8:$V$162&gt;=AY$2)*(WEEKDAY(AY$2,2)&lt;6)*(COUNTIF('마스터'!$J$13:$J$27,AY$2)=0)*($P$8:$P$162)/($U$8:$U$162+($U$8:$U$162=0)))</f>
        <v/>
      </c>
      <c r="AZ6" s="54">
        <f>SUMPRODUCT(($F$8:$F$162&lt;&gt;"")*($F$8:$F$162&lt;=AZ$2)*($V$8:$V$162&gt;=AZ$2)*(WEEKDAY(AZ$2,2)&lt;6)*(COUNTIF('마스터'!$J$13:$J$27,AZ$2)=0)*($P$8:$P$162)/($U$8:$U$162+($U$8:$U$162=0)))</f>
        <v/>
      </c>
      <c r="BA6" s="54">
        <f>SUMPRODUCT(($F$8:$F$162&lt;&gt;"")*($F$8:$F$162&lt;=BA$2)*($V$8:$V$162&gt;=BA$2)*(WEEKDAY(BA$2,2)&lt;6)*(COUNTIF('마스터'!$J$13:$J$27,BA$2)=0)*($P$8:$P$162)/($U$8:$U$162+($U$8:$U$162=0)))</f>
        <v/>
      </c>
      <c r="BB6" s="54">
        <f>SUMPRODUCT(($F$8:$F$162&lt;&gt;"")*($F$8:$F$162&lt;=BB$2)*($V$8:$V$162&gt;=BB$2)*(WEEKDAY(BB$2,2)&lt;6)*(COUNTIF('마스터'!$J$13:$J$27,BB$2)=0)*($P$8:$P$162)/($U$8:$U$162+($U$8:$U$162=0)))</f>
        <v/>
      </c>
      <c r="BC6" s="54">
        <f>SUMPRODUCT(($F$8:$F$162&lt;&gt;"")*($F$8:$F$162&lt;=BC$2)*($V$8:$V$162&gt;=BC$2)*(WEEKDAY(BC$2,2)&lt;6)*(COUNTIF('마스터'!$J$13:$J$27,BC$2)=0)*($P$8:$P$162)/($U$8:$U$162+($U$8:$U$162=0)))</f>
        <v/>
      </c>
      <c r="BD6" s="54">
        <f>SUMPRODUCT(($F$8:$F$162&lt;&gt;"")*($F$8:$F$162&lt;=BD$2)*($V$8:$V$162&gt;=BD$2)*(WEEKDAY(BD$2,2)&lt;6)*(COUNTIF('마스터'!$J$13:$J$27,BD$2)=0)*($P$8:$P$162)/($U$8:$U$162+($U$8:$U$162=0)))</f>
        <v/>
      </c>
    </row>
    <row r="8">
      <c r="A8" s="55" t="inlineStr">
        <is>
          <t>마케팅1팀  (9~38행)</t>
        </is>
      </c>
      <c r="Y8" s="56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</row>
    <row r="9">
      <c r="A9" s="37">
        <f>IF(E9="","",COUNTA($E$9:E9))</f>
        <v/>
      </c>
      <c r="B9" s="58" t="n"/>
      <c r="C9" s="59" t="inlineStr">
        <is>
          <t>마케팅1팀</t>
        </is>
      </c>
      <c r="D9" s="60" t="n"/>
      <c r="E9" s="58" t="n"/>
      <c r="F9" s="61" t="n"/>
      <c r="G9" s="62" t="n"/>
      <c r="H9" s="60" t="n"/>
      <c r="I9" s="60" t="n"/>
      <c r="J9" s="60" t="n"/>
      <c r="K9" s="58" t="n"/>
      <c r="L9" s="63" t="n"/>
      <c r="M9" s="58" t="n"/>
      <c r="N9" s="63" t="n"/>
      <c r="O9" s="58" t="n"/>
      <c r="P9" s="63" t="n"/>
      <c r="Q9" s="64">
        <f>IF(SUM(L9,N9,P9)=0,"",SUM(L9,N9,P9))</f>
        <v/>
      </c>
      <c r="R9" s="65">
        <f>IF(L9&gt;0,"영 ","")&amp;IF(N9&gt;0,"이 ","")&amp;IF(P9&gt;0,"기 ","")</f>
        <v/>
      </c>
      <c r="S9" s="37">
        <f>IF(F9="","","W"&amp;ROUNDUP(DAY(F9)/7,0))</f>
        <v/>
      </c>
      <c r="T9" s="60" t="n"/>
      <c r="U9" s="37">
        <f>IF(Q9="",0,ROUNDUP(MAX(L9,N9,P9)/'마스터'!$J$5,0))</f>
        <v/>
      </c>
      <c r="V9" s="66">
        <f>IF(OR(F9="",U9=0),"",WORKDAY(F9,U9-1,'마스터'!$J$13:$J$27))</f>
        <v/>
      </c>
      <c r="W9" s="65">
        <f>IF(OR(G9="",V9=""),"",G9-V9)</f>
        <v/>
      </c>
      <c r="X9" s="58" t="n"/>
      <c r="Z9" s="67">
        <f>IF(AND($F9&lt;&gt;"",$V9&lt;&gt;"",Z$2&gt;=$F9,Z$2&lt;=$V9,WEEKDAY(Z$2,2)&lt;6,COUNTIF('마스터'!$J$13:$J$27,Z$2)=0),$Q9/$U9,"")</f>
        <v/>
      </c>
      <c r="AA9" s="67">
        <f>IF(AND($F9&lt;&gt;"",$V9&lt;&gt;"",AA$2&gt;=$F9,AA$2&lt;=$V9,WEEKDAY(AA$2,2)&lt;6,COUNTIF('마스터'!$J$13:$J$27,AA$2)=0),$Q9/$U9,"")</f>
        <v/>
      </c>
      <c r="AB9" s="67">
        <f>IF(AND($F9&lt;&gt;"",$V9&lt;&gt;"",AB$2&gt;=$F9,AB$2&lt;=$V9,WEEKDAY(AB$2,2)&lt;6,COUNTIF('마스터'!$J$13:$J$27,AB$2)=0),$Q9/$U9,"")</f>
        <v/>
      </c>
      <c r="AC9" s="67">
        <f>IF(AND($F9&lt;&gt;"",$V9&lt;&gt;"",AC$2&gt;=$F9,AC$2&lt;=$V9,WEEKDAY(AC$2,2)&lt;6,COUNTIF('마스터'!$J$13:$J$27,AC$2)=0),$Q9/$U9,"")</f>
        <v/>
      </c>
      <c r="AD9" s="67">
        <f>IF(AND($F9&lt;&gt;"",$V9&lt;&gt;"",AD$2&gt;=$F9,AD$2&lt;=$V9,WEEKDAY(AD$2,2)&lt;6,COUNTIF('마스터'!$J$13:$J$27,AD$2)=0),$Q9/$U9,"")</f>
        <v/>
      </c>
      <c r="AE9" s="67">
        <f>IF(AND($F9&lt;&gt;"",$V9&lt;&gt;"",AE$2&gt;=$F9,AE$2&lt;=$V9,WEEKDAY(AE$2,2)&lt;6,COUNTIF('마스터'!$J$13:$J$27,AE$2)=0),$Q9/$U9,"")</f>
        <v/>
      </c>
      <c r="AF9" s="67">
        <f>IF(AND($F9&lt;&gt;"",$V9&lt;&gt;"",AF$2&gt;=$F9,AF$2&lt;=$V9,WEEKDAY(AF$2,2)&lt;6,COUNTIF('마스터'!$J$13:$J$27,AF$2)=0),$Q9/$U9,"")</f>
        <v/>
      </c>
      <c r="AG9" s="67">
        <f>IF(AND($F9&lt;&gt;"",$V9&lt;&gt;"",AG$2&gt;=$F9,AG$2&lt;=$V9,WEEKDAY(AG$2,2)&lt;6,COUNTIF('마스터'!$J$13:$J$27,AG$2)=0),$Q9/$U9,"")</f>
        <v/>
      </c>
      <c r="AH9" s="67">
        <f>IF(AND($F9&lt;&gt;"",$V9&lt;&gt;"",AH$2&gt;=$F9,AH$2&lt;=$V9,WEEKDAY(AH$2,2)&lt;6,COUNTIF('마스터'!$J$13:$J$27,AH$2)=0),$Q9/$U9,"")</f>
        <v/>
      </c>
      <c r="AI9" s="67">
        <f>IF(AND($F9&lt;&gt;"",$V9&lt;&gt;"",AI$2&gt;=$F9,AI$2&lt;=$V9,WEEKDAY(AI$2,2)&lt;6,COUNTIF('마스터'!$J$13:$J$27,AI$2)=0),$Q9/$U9,"")</f>
        <v/>
      </c>
      <c r="AJ9" s="67">
        <f>IF(AND($F9&lt;&gt;"",$V9&lt;&gt;"",AJ$2&gt;=$F9,AJ$2&lt;=$V9,WEEKDAY(AJ$2,2)&lt;6,COUNTIF('마스터'!$J$13:$J$27,AJ$2)=0),$Q9/$U9,"")</f>
        <v/>
      </c>
      <c r="AK9" s="67">
        <f>IF(AND($F9&lt;&gt;"",$V9&lt;&gt;"",AK$2&gt;=$F9,AK$2&lt;=$V9,WEEKDAY(AK$2,2)&lt;6,COUNTIF('마스터'!$J$13:$J$27,AK$2)=0),$Q9/$U9,"")</f>
        <v/>
      </c>
      <c r="AL9" s="67">
        <f>IF(AND($F9&lt;&gt;"",$V9&lt;&gt;"",AL$2&gt;=$F9,AL$2&lt;=$V9,WEEKDAY(AL$2,2)&lt;6,COUNTIF('마스터'!$J$13:$J$27,AL$2)=0),$Q9/$U9,"")</f>
        <v/>
      </c>
      <c r="AM9" s="67">
        <f>IF(AND($F9&lt;&gt;"",$V9&lt;&gt;"",AM$2&gt;=$F9,AM$2&lt;=$V9,WEEKDAY(AM$2,2)&lt;6,COUNTIF('마스터'!$J$13:$J$27,AM$2)=0),$Q9/$U9,"")</f>
        <v/>
      </c>
      <c r="AN9" s="67">
        <f>IF(AND($F9&lt;&gt;"",$V9&lt;&gt;"",AN$2&gt;=$F9,AN$2&lt;=$V9,WEEKDAY(AN$2,2)&lt;6,COUNTIF('마스터'!$J$13:$J$27,AN$2)=0),$Q9/$U9,"")</f>
        <v/>
      </c>
      <c r="AO9" s="67">
        <f>IF(AND($F9&lt;&gt;"",$V9&lt;&gt;"",AO$2&gt;=$F9,AO$2&lt;=$V9,WEEKDAY(AO$2,2)&lt;6,COUNTIF('마스터'!$J$13:$J$27,AO$2)=0),$Q9/$U9,"")</f>
        <v/>
      </c>
      <c r="AP9" s="67">
        <f>IF(AND($F9&lt;&gt;"",$V9&lt;&gt;"",AP$2&gt;=$F9,AP$2&lt;=$V9,WEEKDAY(AP$2,2)&lt;6,COUNTIF('마스터'!$J$13:$J$27,AP$2)=0),$Q9/$U9,"")</f>
        <v/>
      </c>
      <c r="AQ9" s="67">
        <f>IF(AND($F9&lt;&gt;"",$V9&lt;&gt;"",AQ$2&gt;=$F9,AQ$2&lt;=$V9,WEEKDAY(AQ$2,2)&lt;6,COUNTIF('마스터'!$J$13:$J$27,AQ$2)=0),$Q9/$U9,"")</f>
        <v/>
      </c>
      <c r="AR9" s="67">
        <f>IF(AND($F9&lt;&gt;"",$V9&lt;&gt;"",AR$2&gt;=$F9,AR$2&lt;=$V9,WEEKDAY(AR$2,2)&lt;6,COUNTIF('마스터'!$J$13:$J$27,AR$2)=0),$Q9/$U9,"")</f>
        <v/>
      </c>
      <c r="AS9" s="67">
        <f>IF(AND($F9&lt;&gt;"",$V9&lt;&gt;"",AS$2&gt;=$F9,AS$2&lt;=$V9,WEEKDAY(AS$2,2)&lt;6,COUNTIF('마스터'!$J$13:$J$27,AS$2)=0),$Q9/$U9,"")</f>
        <v/>
      </c>
      <c r="AT9" s="67">
        <f>IF(AND($F9&lt;&gt;"",$V9&lt;&gt;"",AT$2&gt;=$F9,AT$2&lt;=$V9,WEEKDAY(AT$2,2)&lt;6,COUNTIF('마스터'!$J$13:$J$27,AT$2)=0),$Q9/$U9,"")</f>
        <v/>
      </c>
      <c r="AU9" s="67">
        <f>IF(AND($F9&lt;&gt;"",$V9&lt;&gt;"",AU$2&gt;=$F9,AU$2&lt;=$V9,WEEKDAY(AU$2,2)&lt;6,COUNTIF('마스터'!$J$13:$J$27,AU$2)=0),$Q9/$U9,"")</f>
        <v/>
      </c>
      <c r="AV9" s="67">
        <f>IF(AND($F9&lt;&gt;"",$V9&lt;&gt;"",AV$2&gt;=$F9,AV$2&lt;=$V9,WEEKDAY(AV$2,2)&lt;6,COUNTIF('마스터'!$J$13:$J$27,AV$2)=0),$Q9/$U9,"")</f>
        <v/>
      </c>
      <c r="AW9" s="67">
        <f>IF(AND($F9&lt;&gt;"",$V9&lt;&gt;"",AW$2&gt;=$F9,AW$2&lt;=$V9,WEEKDAY(AW$2,2)&lt;6,COUNTIF('마스터'!$J$13:$J$27,AW$2)=0),$Q9/$U9,"")</f>
        <v/>
      </c>
      <c r="AX9" s="67">
        <f>IF(AND($F9&lt;&gt;"",$V9&lt;&gt;"",AX$2&gt;=$F9,AX$2&lt;=$V9,WEEKDAY(AX$2,2)&lt;6,COUNTIF('마스터'!$J$13:$J$27,AX$2)=0),$Q9/$U9,"")</f>
        <v/>
      </c>
      <c r="AY9" s="67">
        <f>IF(AND($F9&lt;&gt;"",$V9&lt;&gt;"",AY$2&gt;=$F9,AY$2&lt;=$V9,WEEKDAY(AY$2,2)&lt;6,COUNTIF('마스터'!$J$13:$J$27,AY$2)=0),$Q9/$U9,"")</f>
        <v/>
      </c>
      <c r="AZ9" s="67">
        <f>IF(AND($F9&lt;&gt;"",$V9&lt;&gt;"",AZ$2&gt;=$F9,AZ$2&lt;=$V9,WEEKDAY(AZ$2,2)&lt;6,COUNTIF('마스터'!$J$13:$J$27,AZ$2)=0),$Q9/$U9,"")</f>
        <v/>
      </c>
      <c r="BA9" s="67">
        <f>IF(AND($F9&lt;&gt;"",$V9&lt;&gt;"",BA$2&gt;=$F9,BA$2&lt;=$V9,WEEKDAY(BA$2,2)&lt;6,COUNTIF('마스터'!$J$13:$J$27,BA$2)=0),$Q9/$U9,"")</f>
        <v/>
      </c>
      <c r="BB9" s="67">
        <f>IF(AND($F9&lt;&gt;"",$V9&lt;&gt;"",BB$2&gt;=$F9,BB$2&lt;=$V9,WEEKDAY(BB$2,2)&lt;6,COUNTIF('마스터'!$J$13:$J$27,BB$2)=0),$Q9/$U9,"")</f>
        <v/>
      </c>
      <c r="BC9" s="67">
        <f>IF(AND($F9&lt;&gt;"",$V9&lt;&gt;"",BC$2&gt;=$F9,BC$2&lt;=$V9,WEEKDAY(BC$2,2)&lt;6,COUNTIF('마스터'!$J$13:$J$27,BC$2)=0),$Q9/$U9,"")</f>
        <v/>
      </c>
      <c r="BD9" s="67">
        <f>IF(AND($F9&lt;&gt;"",$V9&lt;&gt;"",BD$2&gt;=$F9,BD$2&lt;=$V9,WEEKDAY(BD$2,2)&lt;6,COUNTIF('마스터'!$J$13:$J$27,BD$2)=0),$Q9/$U9,"")</f>
        <v/>
      </c>
    </row>
    <row r="10">
      <c r="A10" s="37">
        <f>IF(E10="","",COUNTA($E$9:E10))</f>
        <v/>
      </c>
      <c r="B10" s="58" t="n"/>
      <c r="C10" s="59" t="inlineStr">
        <is>
          <t>마케팅1팀</t>
        </is>
      </c>
      <c r="D10" s="60" t="n"/>
      <c r="E10" s="58" t="n"/>
      <c r="F10" s="61" t="n"/>
      <c r="G10" s="62" t="n"/>
      <c r="H10" s="60" t="n"/>
      <c r="I10" s="60" t="n"/>
      <c r="J10" s="60" t="n"/>
      <c r="K10" s="58" t="n"/>
      <c r="L10" s="63" t="n"/>
      <c r="M10" s="58" t="n"/>
      <c r="N10" s="63" t="n"/>
      <c r="O10" s="58" t="n"/>
      <c r="P10" s="63" t="n"/>
      <c r="Q10" s="64">
        <f>IF(SUM(L10,N10,P10)=0,"",SUM(L10,N10,P10))</f>
        <v/>
      </c>
      <c r="R10" s="65">
        <f>IF(L10&gt;0,"영 ","")&amp;IF(N10&gt;0,"이 ","")&amp;IF(P10&gt;0,"기 ","")</f>
        <v/>
      </c>
      <c r="S10" s="37">
        <f>IF(F10="","","W"&amp;ROUNDUP(DAY(F10)/7,0))</f>
        <v/>
      </c>
      <c r="T10" s="60" t="n"/>
      <c r="U10" s="37">
        <f>IF(Q10="",0,ROUNDUP(MAX(L10,N10,P10)/'마스터'!$J$5,0))</f>
        <v/>
      </c>
      <c r="V10" s="66">
        <f>IF(OR(F10="",U10=0),"",WORKDAY(F10,U10-1,'마스터'!$J$13:$J$27))</f>
        <v/>
      </c>
      <c r="W10" s="65">
        <f>IF(OR(G10="",V10=""),"",G10-V10)</f>
        <v/>
      </c>
      <c r="X10" s="58" t="n"/>
      <c r="Z10" s="67">
        <f>IF(AND($F10&lt;&gt;"",$V10&lt;&gt;"",Z$2&gt;=$F10,Z$2&lt;=$V10,WEEKDAY(Z$2,2)&lt;6,COUNTIF('마스터'!$J$13:$J$27,Z$2)=0),$Q10/$U10,"")</f>
        <v/>
      </c>
      <c r="AA10" s="67">
        <f>IF(AND($F10&lt;&gt;"",$V10&lt;&gt;"",AA$2&gt;=$F10,AA$2&lt;=$V10,WEEKDAY(AA$2,2)&lt;6,COUNTIF('마스터'!$J$13:$J$27,AA$2)=0),$Q10/$U10,"")</f>
        <v/>
      </c>
      <c r="AB10" s="67">
        <f>IF(AND($F10&lt;&gt;"",$V10&lt;&gt;"",AB$2&gt;=$F10,AB$2&lt;=$V10,WEEKDAY(AB$2,2)&lt;6,COUNTIF('마스터'!$J$13:$J$27,AB$2)=0),$Q10/$U10,"")</f>
        <v/>
      </c>
      <c r="AC10" s="67">
        <f>IF(AND($F10&lt;&gt;"",$V10&lt;&gt;"",AC$2&gt;=$F10,AC$2&lt;=$V10,WEEKDAY(AC$2,2)&lt;6,COUNTIF('마스터'!$J$13:$J$27,AC$2)=0),$Q10/$U10,"")</f>
        <v/>
      </c>
      <c r="AD10" s="67">
        <f>IF(AND($F10&lt;&gt;"",$V10&lt;&gt;"",AD$2&gt;=$F10,AD$2&lt;=$V10,WEEKDAY(AD$2,2)&lt;6,COUNTIF('마스터'!$J$13:$J$27,AD$2)=0),$Q10/$U10,"")</f>
        <v/>
      </c>
      <c r="AE10" s="67">
        <f>IF(AND($F10&lt;&gt;"",$V10&lt;&gt;"",AE$2&gt;=$F10,AE$2&lt;=$V10,WEEKDAY(AE$2,2)&lt;6,COUNTIF('마스터'!$J$13:$J$27,AE$2)=0),$Q10/$U10,"")</f>
        <v/>
      </c>
      <c r="AF10" s="67">
        <f>IF(AND($F10&lt;&gt;"",$V10&lt;&gt;"",AF$2&gt;=$F10,AF$2&lt;=$V10,WEEKDAY(AF$2,2)&lt;6,COUNTIF('마스터'!$J$13:$J$27,AF$2)=0),$Q10/$U10,"")</f>
        <v/>
      </c>
      <c r="AG10" s="67">
        <f>IF(AND($F10&lt;&gt;"",$V10&lt;&gt;"",AG$2&gt;=$F10,AG$2&lt;=$V10,WEEKDAY(AG$2,2)&lt;6,COUNTIF('마스터'!$J$13:$J$27,AG$2)=0),$Q10/$U10,"")</f>
        <v/>
      </c>
      <c r="AH10" s="67">
        <f>IF(AND($F10&lt;&gt;"",$V10&lt;&gt;"",AH$2&gt;=$F10,AH$2&lt;=$V10,WEEKDAY(AH$2,2)&lt;6,COUNTIF('마스터'!$J$13:$J$27,AH$2)=0),$Q10/$U10,"")</f>
        <v/>
      </c>
      <c r="AI10" s="67">
        <f>IF(AND($F10&lt;&gt;"",$V10&lt;&gt;"",AI$2&gt;=$F10,AI$2&lt;=$V10,WEEKDAY(AI$2,2)&lt;6,COUNTIF('마스터'!$J$13:$J$27,AI$2)=0),$Q10/$U10,"")</f>
        <v/>
      </c>
      <c r="AJ10" s="67">
        <f>IF(AND($F10&lt;&gt;"",$V10&lt;&gt;"",AJ$2&gt;=$F10,AJ$2&lt;=$V10,WEEKDAY(AJ$2,2)&lt;6,COUNTIF('마스터'!$J$13:$J$27,AJ$2)=0),$Q10/$U10,"")</f>
        <v/>
      </c>
      <c r="AK10" s="67">
        <f>IF(AND($F10&lt;&gt;"",$V10&lt;&gt;"",AK$2&gt;=$F10,AK$2&lt;=$V10,WEEKDAY(AK$2,2)&lt;6,COUNTIF('마스터'!$J$13:$J$27,AK$2)=0),$Q10/$U10,"")</f>
        <v/>
      </c>
      <c r="AL10" s="67">
        <f>IF(AND($F10&lt;&gt;"",$V10&lt;&gt;"",AL$2&gt;=$F10,AL$2&lt;=$V10,WEEKDAY(AL$2,2)&lt;6,COUNTIF('마스터'!$J$13:$J$27,AL$2)=0),$Q10/$U10,"")</f>
        <v/>
      </c>
      <c r="AM10" s="67">
        <f>IF(AND($F10&lt;&gt;"",$V10&lt;&gt;"",AM$2&gt;=$F10,AM$2&lt;=$V10,WEEKDAY(AM$2,2)&lt;6,COUNTIF('마스터'!$J$13:$J$27,AM$2)=0),$Q10/$U10,"")</f>
        <v/>
      </c>
      <c r="AN10" s="67">
        <f>IF(AND($F10&lt;&gt;"",$V10&lt;&gt;"",AN$2&gt;=$F10,AN$2&lt;=$V10,WEEKDAY(AN$2,2)&lt;6,COUNTIF('마스터'!$J$13:$J$27,AN$2)=0),$Q10/$U10,"")</f>
        <v/>
      </c>
      <c r="AO10" s="67">
        <f>IF(AND($F10&lt;&gt;"",$V10&lt;&gt;"",AO$2&gt;=$F10,AO$2&lt;=$V10,WEEKDAY(AO$2,2)&lt;6,COUNTIF('마스터'!$J$13:$J$27,AO$2)=0),$Q10/$U10,"")</f>
        <v/>
      </c>
      <c r="AP10" s="67">
        <f>IF(AND($F10&lt;&gt;"",$V10&lt;&gt;"",AP$2&gt;=$F10,AP$2&lt;=$V10,WEEKDAY(AP$2,2)&lt;6,COUNTIF('마스터'!$J$13:$J$27,AP$2)=0),$Q10/$U10,"")</f>
        <v/>
      </c>
      <c r="AQ10" s="67">
        <f>IF(AND($F10&lt;&gt;"",$V10&lt;&gt;"",AQ$2&gt;=$F10,AQ$2&lt;=$V10,WEEKDAY(AQ$2,2)&lt;6,COUNTIF('마스터'!$J$13:$J$27,AQ$2)=0),$Q10/$U10,"")</f>
        <v/>
      </c>
      <c r="AR10" s="67">
        <f>IF(AND($F10&lt;&gt;"",$V10&lt;&gt;"",AR$2&gt;=$F10,AR$2&lt;=$V10,WEEKDAY(AR$2,2)&lt;6,COUNTIF('마스터'!$J$13:$J$27,AR$2)=0),$Q10/$U10,"")</f>
        <v/>
      </c>
      <c r="AS10" s="67">
        <f>IF(AND($F10&lt;&gt;"",$V10&lt;&gt;"",AS$2&gt;=$F10,AS$2&lt;=$V10,WEEKDAY(AS$2,2)&lt;6,COUNTIF('마스터'!$J$13:$J$27,AS$2)=0),$Q10/$U10,"")</f>
        <v/>
      </c>
      <c r="AT10" s="67">
        <f>IF(AND($F10&lt;&gt;"",$V10&lt;&gt;"",AT$2&gt;=$F10,AT$2&lt;=$V10,WEEKDAY(AT$2,2)&lt;6,COUNTIF('마스터'!$J$13:$J$27,AT$2)=0),$Q10/$U10,"")</f>
        <v/>
      </c>
      <c r="AU10" s="67">
        <f>IF(AND($F10&lt;&gt;"",$V10&lt;&gt;"",AU$2&gt;=$F10,AU$2&lt;=$V10,WEEKDAY(AU$2,2)&lt;6,COUNTIF('마스터'!$J$13:$J$27,AU$2)=0),$Q10/$U10,"")</f>
        <v/>
      </c>
      <c r="AV10" s="67">
        <f>IF(AND($F10&lt;&gt;"",$V10&lt;&gt;"",AV$2&gt;=$F10,AV$2&lt;=$V10,WEEKDAY(AV$2,2)&lt;6,COUNTIF('마스터'!$J$13:$J$27,AV$2)=0),$Q10/$U10,"")</f>
        <v/>
      </c>
      <c r="AW10" s="67">
        <f>IF(AND($F10&lt;&gt;"",$V10&lt;&gt;"",AW$2&gt;=$F10,AW$2&lt;=$V10,WEEKDAY(AW$2,2)&lt;6,COUNTIF('마스터'!$J$13:$J$27,AW$2)=0),$Q10/$U10,"")</f>
        <v/>
      </c>
      <c r="AX10" s="67">
        <f>IF(AND($F10&lt;&gt;"",$V10&lt;&gt;"",AX$2&gt;=$F10,AX$2&lt;=$V10,WEEKDAY(AX$2,2)&lt;6,COUNTIF('마스터'!$J$13:$J$27,AX$2)=0),$Q10/$U10,"")</f>
        <v/>
      </c>
      <c r="AY10" s="67">
        <f>IF(AND($F10&lt;&gt;"",$V10&lt;&gt;"",AY$2&gt;=$F10,AY$2&lt;=$V10,WEEKDAY(AY$2,2)&lt;6,COUNTIF('마스터'!$J$13:$J$27,AY$2)=0),$Q10/$U10,"")</f>
        <v/>
      </c>
      <c r="AZ10" s="67">
        <f>IF(AND($F10&lt;&gt;"",$V10&lt;&gt;"",AZ$2&gt;=$F10,AZ$2&lt;=$V10,WEEKDAY(AZ$2,2)&lt;6,COUNTIF('마스터'!$J$13:$J$27,AZ$2)=0),$Q10/$U10,"")</f>
        <v/>
      </c>
      <c r="BA10" s="67">
        <f>IF(AND($F10&lt;&gt;"",$V10&lt;&gt;"",BA$2&gt;=$F10,BA$2&lt;=$V10,WEEKDAY(BA$2,2)&lt;6,COUNTIF('마스터'!$J$13:$J$27,BA$2)=0),$Q10/$U10,"")</f>
        <v/>
      </c>
      <c r="BB10" s="67">
        <f>IF(AND($F10&lt;&gt;"",$V10&lt;&gt;"",BB$2&gt;=$F10,BB$2&lt;=$V10,WEEKDAY(BB$2,2)&lt;6,COUNTIF('마스터'!$J$13:$J$27,BB$2)=0),$Q10/$U10,"")</f>
        <v/>
      </c>
      <c r="BC10" s="67">
        <f>IF(AND($F10&lt;&gt;"",$V10&lt;&gt;"",BC$2&gt;=$F10,BC$2&lt;=$V10,WEEKDAY(BC$2,2)&lt;6,COUNTIF('마스터'!$J$13:$J$27,BC$2)=0),$Q10/$U10,"")</f>
        <v/>
      </c>
      <c r="BD10" s="67">
        <f>IF(AND($F10&lt;&gt;"",$V10&lt;&gt;"",BD$2&gt;=$F10,BD$2&lt;=$V10,WEEKDAY(BD$2,2)&lt;6,COUNTIF('마스터'!$J$13:$J$27,BD$2)=0),$Q10/$U10,"")</f>
        <v/>
      </c>
    </row>
    <row r="11">
      <c r="A11" s="37">
        <f>IF(E11="","",COUNTA($E$9:E11))</f>
        <v/>
      </c>
      <c r="B11" s="58" t="n"/>
      <c r="C11" s="59" t="inlineStr">
        <is>
          <t>마케팅1팀</t>
        </is>
      </c>
      <c r="D11" s="60" t="n"/>
      <c r="E11" s="58" t="n"/>
      <c r="F11" s="61" t="n"/>
      <c r="G11" s="62" t="n"/>
      <c r="H11" s="60" t="n"/>
      <c r="I11" s="60" t="n"/>
      <c r="J11" s="60" t="n"/>
      <c r="K11" s="58" t="n"/>
      <c r="L11" s="63" t="n"/>
      <c r="M11" s="58" t="n"/>
      <c r="N11" s="63" t="n"/>
      <c r="O11" s="58" t="n"/>
      <c r="P11" s="63" t="n"/>
      <c r="Q11" s="64">
        <f>IF(SUM(L11,N11,P11)=0,"",SUM(L11,N11,P11))</f>
        <v/>
      </c>
      <c r="R11" s="65">
        <f>IF(L11&gt;0,"영 ","")&amp;IF(N11&gt;0,"이 ","")&amp;IF(P11&gt;0,"기 ","")</f>
        <v/>
      </c>
      <c r="S11" s="37">
        <f>IF(F11="","","W"&amp;ROUNDUP(DAY(F11)/7,0))</f>
        <v/>
      </c>
      <c r="T11" s="60" t="n"/>
      <c r="U11" s="37">
        <f>IF(Q11="",0,ROUNDUP(MAX(L11,N11,P11)/'마스터'!$J$5,0))</f>
        <v/>
      </c>
      <c r="V11" s="66">
        <f>IF(OR(F11="",U11=0),"",WORKDAY(F11,U11-1,'마스터'!$J$13:$J$27))</f>
        <v/>
      </c>
      <c r="W11" s="65">
        <f>IF(OR(G11="",V11=""),"",G11-V11)</f>
        <v/>
      </c>
      <c r="X11" s="58" t="n"/>
      <c r="Z11" s="67">
        <f>IF(AND($F11&lt;&gt;"",$V11&lt;&gt;"",Z$2&gt;=$F11,Z$2&lt;=$V11,WEEKDAY(Z$2,2)&lt;6,COUNTIF('마스터'!$J$13:$J$27,Z$2)=0),$Q11/$U11,"")</f>
        <v/>
      </c>
      <c r="AA11" s="67">
        <f>IF(AND($F11&lt;&gt;"",$V11&lt;&gt;"",AA$2&gt;=$F11,AA$2&lt;=$V11,WEEKDAY(AA$2,2)&lt;6,COUNTIF('마스터'!$J$13:$J$27,AA$2)=0),$Q11/$U11,"")</f>
        <v/>
      </c>
      <c r="AB11" s="67">
        <f>IF(AND($F11&lt;&gt;"",$V11&lt;&gt;"",AB$2&gt;=$F11,AB$2&lt;=$V11,WEEKDAY(AB$2,2)&lt;6,COUNTIF('마스터'!$J$13:$J$27,AB$2)=0),$Q11/$U11,"")</f>
        <v/>
      </c>
      <c r="AC11" s="67">
        <f>IF(AND($F11&lt;&gt;"",$V11&lt;&gt;"",AC$2&gt;=$F11,AC$2&lt;=$V11,WEEKDAY(AC$2,2)&lt;6,COUNTIF('마스터'!$J$13:$J$27,AC$2)=0),$Q11/$U11,"")</f>
        <v/>
      </c>
      <c r="AD11" s="67">
        <f>IF(AND($F11&lt;&gt;"",$V11&lt;&gt;"",AD$2&gt;=$F11,AD$2&lt;=$V11,WEEKDAY(AD$2,2)&lt;6,COUNTIF('마스터'!$J$13:$J$27,AD$2)=0),$Q11/$U11,"")</f>
        <v/>
      </c>
      <c r="AE11" s="67">
        <f>IF(AND($F11&lt;&gt;"",$V11&lt;&gt;"",AE$2&gt;=$F11,AE$2&lt;=$V11,WEEKDAY(AE$2,2)&lt;6,COUNTIF('마스터'!$J$13:$J$27,AE$2)=0),$Q11/$U11,"")</f>
        <v/>
      </c>
      <c r="AF11" s="67">
        <f>IF(AND($F11&lt;&gt;"",$V11&lt;&gt;"",AF$2&gt;=$F11,AF$2&lt;=$V11,WEEKDAY(AF$2,2)&lt;6,COUNTIF('마스터'!$J$13:$J$27,AF$2)=0),$Q11/$U11,"")</f>
        <v/>
      </c>
      <c r="AG11" s="67">
        <f>IF(AND($F11&lt;&gt;"",$V11&lt;&gt;"",AG$2&gt;=$F11,AG$2&lt;=$V11,WEEKDAY(AG$2,2)&lt;6,COUNTIF('마스터'!$J$13:$J$27,AG$2)=0),$Q11/$U11,"")</f>
        <v/>
      </c>
      <c r="AH11" s="67">
        <f>IF(AND($F11&lt;&gt;"",$V11&lt;&gt;"",AH$2&gt;=$F11,AH$2&lt;=$V11,WEEKDAY(AH$2,2)&lt;6,COUNTIF('마스터'!$J$13:$J$27,AH$2)=0),$Q11/$U11,"")</f>
        <v/>
      </c>
      <c r="AI11" s="67">
        <f>IF(AND($F11&lt;&gt;"",$V11&lt;&gt;"",AI$2&gt;=$F11,AI$2&lt;=$V11,WEEKDAY(AI$2,2)&lt;6,COUNTIF('마스터'!$J$13:$J$27,AI$2)=0),$Q11/$U11,"")</f>
        <v/>
      </c>
      <c r="AJ11" s="67">
        <f>IF(AND($F11&lt;&gt;"",$V11&lt;&gt;"",AJ$2&gt;=$F11,AJ$2&lt;=$V11,WEEKDAY(AJ$2,2)&lt;6,COUNTIF('마스터'!$J$13:$J$27,AJ$2)=0),$Q11/$U11,"")</f>
        <v/>
      </c>
      <c r="AK11" s="67">
        <f>IF(AND($F11&lt;&gt;"",$V11&lt;&gt;"",AK$2&gt;=$F11,AK$2&lt;=$V11,WEEKDAY(AK$2,2)&lt;6,COUNTIF('마스터'!$J$13:$J$27,AK$2)=0),$Q11/$U11,"")</f>
        <v/>
      </c>
      <c r="AL11" s="67">
        <f>IF(AND($F11&lt;&gt;"",$V11&lt;&gt;"",AL$2&gt;=$F11,AL$2&lt;=$V11,WEEKDAY(AL$2,2)&lt;6,COUNTIF('마스터'!$J$13:$J$27,AL$2)=0),$Q11/$U11,"")</f>
        <v/>
      </c>
      <c r="AM11" s="67">
        <f>IF(AND($F11&lt;&gt;"",$V11&lt;&gt;"",AM$2&gt;=$F11,AM$2&lt;=$V11,WEEKDAY(AM$2,2)&lt;6,COUNTIF('마스터'!$J$13:$J$27,AM$2)=0),$Q11/$U11,"")</f>
        <v/>
      </c>
      <c r="AN11" s="67">
        <f>IF(AND($F11&lt;&gt;"",$V11&lt;&gt;"",AN$2&gt;=$F11,AN$2&lt;=$V11,WEEKDAY(AN$2,2)&lt;6,COUNTIF('마스터'!$J$13:$J$27,AN$2)=0),$Q11/$U11,"")</f>
        <v/>
    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IF(AND($F11&lt;&gt;"",$V11&lt;&gt;"",AP$2&gt;=$F11,AP$2&lt;=$V11,WEEKDAY(AP$2,2)&lt;6,COUNTIF('마스터'!$J$13:$J$27,AP$2)=0),$Q11/$U11,"")</f>
        <v/>
      </c>
      <c r="AQ11" s="67">
        <f>IF(AND($F11&lt;&gt;"",$V11&lt;&gt;"",AQ$2&gt;=$F11,AQ$2&lt;=$V11,WEEKDAY(AQ$2,2)&lt;6,COUNTIF('마스터'!$J$13:$J$27,AQ$2)=0),$Q11/$U11,"")</f>
        <v/>
      </c>
      <c r="AR11" s="67">
        <f>IF(AND($F11&lt;&gt;"",$V11&lt;&gt;"",AR$2&gt;=$F11,AR$2&lt;=$V11,WEEKDAY(AR$2,2)&lt;6,COUNTIF('마스터'!$J$13:$J$27,AR$2)=0),$Q11/$U11,"")</f>
        <v/>
      </c>
      <c r="AS11" s="67">
        <f>IF(AND($F11&lt;&gt;"",$V11&lt;&gt;"",AS$2&gt;=$F11,AS$2&lt;=$V11,WEEKDAY(AS$2,2)&lt;6,COUNTIF('마스터'!$J$13:$J$27,AS$2)=0),$Q11/$U11,"")</f>
        <v/>
      </c>
      <c r="AT11" s="67">
        <f>IF(AND($F11&lt;&gt;"",$V11&lt;&gt;"",AT$2&gt;=$F11,AT$2&lt;=$V11,WEEKDAY(AT$2,2)&lt;6,COUNTIF('마스터'!$J$13:$J$27,AT$2)=0),$Q11/$U11,"")</f>
        <v/>
      </c>
      <c r="AU11" s="67">
        <f>IF(AND($F11&lt;&gt;"",$V11&lt;&gt;"",AU$2&gt;=$F11,AU$2&lt;=$V11,WEEKDAY(AU$2,2)&lt;6,COUNTIF('마스터'!$J$13:$J$27,AU$2)=0),$Q11/$U11,"")</f>
        <v/>
      </c>
      <c r="AV11" s="67">
        <f>IF(AND($F11&lt;&gt;"",$V11&lt;&gt;"",AV$2&gt;=$F11,AV$2&lt;=$V11,WEEKDAY(AV$2,2)&lt;6,COUNTIF('마스터'!$J$13:$J$27,AV$2)=0),$Q11/$U11,"")</f>
        <v/>
      </c>
      <c r="AW11" s="67">
        <f>IF(AND($F11&lt;&gt;"",$V11&lt;&gt;"",AW$2&gt;=$F11,AW$2&lt;=$V11,WEEKDAY(AW$2,2)&lt;6,COUNTIF('마스터'!$J$13:$J$27,AW$2)=0),$Q11/$U11,"")</f>
        <v/>
      </c>
      <c r="AX11" s="67">
        <f>IF(AND($F11&lt;&gt;"",$V11&lt;&gt;"",AX$2&gt;=$F11,AX$2&lt;=$V11,WEEKDAY(AX$2,2)&lt;6,COUNTIF('마스터'!$J$13:$J$27,AX$2)=0),$Q11/$U11,"")</f>
        <v/>
      </c>
      <c r="AY11" s="67">
        <f>IF(AND($F11&lt;&gt;"",$V11&lt;&gt;"",AY$2&gt;=$F11,AY$2&lt;=$V11,WEEKDAY(AY$2,2)&lt;6,COUNTIF('마스터'!$J$13:$J$27,AY$2)=0),$Q11/$U11,"")</f>
        <v/>
      </c>
      <c r="AZ11" s="67">
        <f>IF(AND($F11&lt;&gt;"",$V11&lt;&gt;"",AZ$2&gt;=$F11,AZ$2&lt;=$V11,WEEKDAY(AZ$2,2)&lt;6,COUNTIF('마스터'!$J$13:$J$27,AZ$2)=0),$Q11/$U11,"")</f>
        <v/>
      </c>
      <c r="BA11" s="67">
        <f>IF(AND($F11&lt;&gt;"",$V11&lt;&gt;"",BA$2&gt;=$F11,BA$2&lt;=$V11,WEEKDAY(BA$2,2)&lt;6,COUNTIF('마스터'!$J$13:$J$27,BA$2)=0),$Q11/$U11,"")</f>
        <v/>
      </c>
      <c r="BB11" s="67">
        <f>IF(AND($F11&lt;&gt;"",$V11&lt;&gt;"",BB$2&gt;=$F11,BB$2&lt;=$V11,WEEKDAY(BB$2,2)&lt;6,COUNTIF('마스터'!$J$13:$J$27,BB$2)=0),$Q11/$U11,"")</f>
        <v/>
      </c>
      <c r="BC11" s="67">
        <f>IF(AND($F11&lt;&gt;"",$V11&lt;&gt;"",BC$2&gt;=$F11,BC$2&lt;=$V11,WEEKDAY(BC$2,2)&lt;6,COUNTIF('마스터'!$J$13:$J$27,BC$2)=0),$Q11/$U11,"")</f>
        <v/>
      </c>
      <c r="BD11" s="67">
        <f>IF(AND($F11&lt;&gt;"",$V11&lt;&gt;"",BD$2&gt;=$F11,BD$2&lt;=$V11,WEEKDAY(BD$2,2)&lt;6,COUNTIF('마스터'!$J$13:$J$27,BD$2)=0),$Q11/$U11,"")</f>
        <v/>
      </c>
    </row>
    <row r="12">
      <c r="A12" s="37">
        <f>IF(E12="","",COUNTA($E$9:E12))</f>
        <v/>
      </c>
      <c r="B12" s="58" t="n"/>
      <c r="C12" s="59" t="inlineStr">
        <is>
          <t>마케팅1팀</t>
        </is>
      </c>
      <c r="D12" s="60" t="n"/>
      <c r="E12" s="58" t="n"/>
      <c r="F12" s="61" t="n"/>
      <c r="G12" s="62" t="n"/>
      <c r="H12" s="60" t="n"/>
      <c r="I12" s="60" t="n"/>
      <c r="J12" s="60" t="n"/>
      <c r="K12" s="58" t="n"/>
      <c r="L12" s="63" t="n"/>
      <c r="M12" s="58" t="n"/>
      <c r="N12" s="63" t="n"/>
      <c r="O12" s="58" t="n"/>
      <c r="P12" s="63" t="n"/>
      <c r="Q12" s="64">
        <f>IF(SUM(L12,N12,P12)=0,"",SUM(L12,N12,P12))</f>
        <v/>
      </c>
      <c r="R12" s="65">
        <f>IF(L12&gt;0,"영 ","")&amp;IF(N12&gt;0,"이 ","")&amp;IF(P12&gt;0,"기 ","")</f>
        <v/>
      </c>
      <c r="S12" s="37">
        <f>IF(F12="","","W"&amp;ROUNDUP(DAY(F12)/7,0))</f>
        <v/>
      </c>
      <c r="T12" s="60" t="n"/>
      <c r="U12" s="37">
        <f>IF(Q12="",0,ROUNDUP(MAX(L12,N12,P12)/'마스터'!$J$5,0))</f>
        <v/>
      </c>
      <c r="V12" s="66">
        <f>IF(OR(F12="",U12=0),"",WORKDAY(F12,U12-1,'마스터'!$J$13:$J$27))</f>
        <v/>
      </c>
      <c r="W12" s="65">
        <f>IF(OR(G12="",V12=""),"",G12-V12)</f>
        <v/>
      </c>
      <c r="X12" s="58" t="n"/>
      <c r="Z12" s="67">
        <f>IF(AND($F12&lt;&gt;"",$V12&lt;&gt;"",Z$2&gt;=$F12,Z$2&lt;=$V12,WEEKDAY(Z$2,2)&lt;6,COUNTIF('마스터'!$J$13:$J$27,Z$2)=0),$Q12/$U12,"")</f>
        <v/>
      </c>
      <c r="AA12" s="67">
        <f>IF(AND($F12&lt;&gt;"",$V12&lt;&gt;"",AA$2&gt;=$F12,AA$2&lt;=$V12,WEEKDAY(AA$2,2)&lt;6,COUNTIF('마스터'!$J$13:$J$27,AA$2)=0),$Q12/$U12,"")</f>
        <v/>
      </c>
      <c r="AB12" s="67">
        <f>IF(AND($F12&lt;&gt;"",$V12&lt;&gt;"",AB$2&gt;=$F12,AB$2&lt;=$V12,WEEKDAY(AB$2,2)&lt;6,COUNTIF('마스터'!$J$13:$J$27,AB$2)=0),$Q12/$U12,"")</f>
        <v/>
      </c>
      <c r="AC12" s="67">
        <f>IF(AND($F12&lt;&gt;"",$V12&lt;&gt;"",AC$2&gt;=$F12,AC$2&lt;=$V12,WEEKDAY(AC$2,2)&lt;6,COUNTIF('마스터'!$J$13:$J$27,AC$2)=0),$Q12/$U12,"")</f>
        <v/>
      </c>
      <c r="AD12" s="67">
        <f>IF(AND($F12&lt;&gt;"",$V12&lt;&gt;"",AD$2&gt;=$F12,AD$2&lt;=$V12,WEEKDAY(AD$2,2)&lt;6,COUNTIF('마스터'!$J$13:$J$27,AD$2)=0),$Q12/$U12,"")</f>
        <v/>
      </c>
      <c r="AE12" s="67">
        <f>IF(AND($F12&lt;&gt;"",$V12&lt;&gt;"",AE$2&gt;=$F12,AE$2&lt;=$V12,WEEKDAY(AE$2,2)&lt;6,COUNTIF('마스터'!$J$13:$J$27,AE$2)=0),$Q12/$U12,"")</f>
        <v/>
      </c>
      <c r="AF12" s="67">
        <f>IF(AND($F12&lt;&gt;"",$V12&lt;&gt;"",AF$2&gt;=$F12,AF$2&lt;=$V12,WEEKDAY(AF$2,2)&lt;6,COUNTIF('마스터'!$J$13:$J$27,AF$2)=0),$Q12/$U12,"")</f>
        <v/>
      </c>
      <c r="AG12" s="67">
        <f>IF(AND($F12&lt;&gt;"",$V12&lt;&gt;"",AG$2&gt;=$F12,AG$2&lt;=$V12,WEEKDAY(AG$2,2)&lt;6,COUNTIF('마스터'!$J$13:$J$27,AG$2)=0),$Q12/$U12,"")</f>
        <v/>
      </c>
      <c r="AH12" s="67">
        <f>IF(AND($F12&lt;&gt;"",$V12&lt;&gt;"",AH$2&gt;=$F12,AH$2&lt;=$V12,WEEKDAY(AH$2,2)&lt;6,COUNTIF('마스터'!$J$13:$J$27,AH$2)=0),$Q12/$U12,"")</f>
        <v/>
      </c>
      <c r="AI12" s="67">
        <f>IF(AND($F12&lt;&gt;"",$V12&lt;&gt;"",AI$2&gt;=$F12,AI$2&lt;=$V12,WEEKDAY(AI$2,2)&lt;6,COUNTIF('마스터'!$J$13:$J$27,AI$2)=0),$Q12/$U12,"")</f>
        <v/>
      </c>
      <c r="AJ12" s="67">
        <f>IF(AND($F12&lt;&gt;"",$V12&lt;&gt;"",AJ$2&gt;=$F12,AJ$2&lt;=$V12,WEEKDAY(AJ$2,2)&lt;6,COUNTIF('마스터'!$J$13:$J$27,AJ$2)=0),$Q12/$U12,"")</f>
        <v/>
      </c>
      <c r="AK12" s="67">
        <f>IF(AND($F12&lt;&gt;"",$V12&lt;&gt;"",AK$2&gt;=$F12,AK$2&lt;=$V12,WEEKDAY(AK$2,2)&lt;6,COUNTIF('마스터'!$J$13:$J$27,AK$2)=0),$Q12/$U12,"")</f>
        <v/>
      </c>
      <c r="AL12" s="67">
        <f>IF(AND($F12&lt;&gt;"",$V12&lt;&gt;"",AL$2&gt;=$F12,AL$2&lt;=$V12,WEEKDAY(AL$2,2)&lt;6,COUNTIF('마스터'!$J$13:$J$27,AL$2)=0),$Q12/$U12,"")</f>
        <v/>
      </c>
      <c r="AM12" s="67">
        <f>IF(AND($F12&lt;&gt;"",$V12&lt;&gt;"",AM$2&gt;=$F12,AM$2&lt;=$V12,WEEKDAY(AM$2,2)&lt;6,COUNTIF('마스터'!$J$13:$J$27,AM$2)=0),$Q12/$U12,"")</f>
        <v/>
      </c>
      <c r="AN12" s="67">
        <f>IF(AND($F12&lt;&gt;"",$V12&lt;&gt;"",AN$2&gt;=$F12,AN$2&lt;=$V12,WEEKDAY(AN$2,2)&lt;6,COUNTIF('마스터'!$J$13:$J$27,AN$2)=0),$Q12/$U12,"")</f>
        <v/>
      </c>
      <c r="AO12" s="67">
        <f>IF(AND($F12&lt;&gt;"",$V12&lt;&gt;"",AO$2&gt;=$F12,AO$2&lt;=$V12,WEEKDAY(AO$2,2)&lt;6,COUNTIF('마스터'!$J$13:$J$27,AO$2)=0),$Q12/$U12,"")</f>
        <v/>
      </c>
      <c r="AP12" s="67">
        <f>IF(AND($F12&lt;&gt;"",$V12&lt;&gt;"",AP$2&gt;=$F12,AP$2&lt;=$V12,WEEKDAY(AP$2,2)&lt;6,COUNTIF('마스터'!$J$13:$J$27,AP$2)=0),$Q12/$U12,"")</f>
        <v/>
      </c>
      <c r="AQ12" s="67">
        <f>IF(AND($F12&lt;&gt;"",$V12&lt;&gt;"",AQ$2&gt;=$F12,AQ$2&lt;=$V12,WEEKDAY(AQ$2,2)&lt;6,COUNTIF('마스터'!$J$13:$J$27,AQ$2)=0),$Q12/$U12,"")</f>
        <v/>
      </c>
      <c r="AR12" s="67">
        <f>IF(AND($F12&lt;&gt;"",$V12&lt;&gt;"",AR$2&gt;=$F12,AR$2&lt;=$V12,WEEKDAY(AR$2,2)&lt;6,COUNTIF('마스터'!$J$13:$J$27,AR$2)=0),$Q12/$U12,"")</f>
        <v/>
      </c>
      <c r="AS12" s="67">
        <f>IF(AND($F12&lt;&gt;"",$V12&lt;&gt;"",AS$2&gt;=$F12,AS$2&lt;=$V12,WEEKDAY(AS$2,2)&lt;6,COUNTIF('마스터'!$J$13:$J$27,AS$2)=0),$Q12/$U12,"")</f>
        <v/>
      </c>
      <c r="AT12" s="67">
        <f>IF(AND($F12&lt;&gt;"",$V12&lt;&gt;"",AT$2&gt;=$F12,AT$2&lt;=$V12,WEEKDAY(AT$2,2)&lt;6,COUNTIF('마스터'!$J$13:$J$27,AT$2)=0),$Q12/$U12,"")</f>
        <v/>
      </c>
      <c r="AU12" s="67">
        <f>IF(AND($F12&lt;&gt;"",$V12&lt;&gt;"",AU$2&gt;=$F12,AU$2&lt;=$V12,WEEKDAY(AU$2,2)&lt;6,COUNTIF('마스터'!$J$13:$J$27,AU$2)=0),$Q12/$U12,"")</f>
        <v/>
      </c>
      <c r="AV12" s="67">
        <f>IF(AND($F12&lt;&gt;"",$V12&lt;&gt;"",AV$2&gt;=$F12,AV$2&lt;=$V12,WEEKDAY(AV$2,2)&lt;6,COUNTIF('마스터'!$J$13:$J$27,AV$2)=0),$Q12/$U12,"")</f>
        <v/>
      </c>
      <c r="AW12" s="67">
        <f>IF(AND($F12&lt;&gt;"",$V12&lt;&gt;"",AW$2&gt;=$F12,AW$2&lt;=$V12,WEEKDAY(AW$2,2)&lt;6,COUNTIF('마스터'!$J$13:$J$27,AW$2)=0),$Q12/$U12,"")</f>
        <v/>
      </c>
      <c r="AX12" s="67">
        <f>IF(AND($F12&lt;&gt;"",$V12&lt;&gt;"",AX$2&gt;=$F12,AX$2&lt;=$V12,WEEKDAY(AX$2,2)&lt;6,COUNTIF('마스터'!$J$13:$J$27,AX$2)=0),$Q12/$U12,"")</f>
        <v/>
      </c>
      <c r="AY12" s="67">
        <f>IF(AND($F12&lt;&gt;"",$V12&lt;&gt;"",AY$2&gt;=$F12,AY$2&lt;=$V12,WEEKDAY(AY$2,2)&lt;6,COUNTIF('마스터'!$J$13:$J$27,AY$2)=0),$Q12/$U12,"")</f>
        <v/>
      </c>
      <c r="AZ12" s="67">
        <f>IF(AND($F12&lt;&gt;"",$V12&lt;&gt;"",AZ$2&gt;=$F12,AZ$2&lt;=$V12,WEEKDAY(AZ$2,2)&lt;6,COUNTIF('마스터'!$J$13:$J$27,AZ$2)=0),$Q12/$U12,"")</f>
        <v/>
      </c>
      <c r="BA12" s="67">
        <f>IF(AND($F12&lt;&gt;"",$V12&lt;&gt;"",BA$2&gt;=$F12,BA$2&lt;=$V12,WEEKDAY(BA$2,2)&lt;6,COUNTIF('마스터'!$J$13:$J$27,BA$2)=0),$Q12/$U12,"")</f>
        <v/>
      </c>
      <c r="BB12" s="67">
        <f>IF(AND($F12&lt;&gt;"",$V12&lt;&gt;"",BB$2&gt;=$F12,BB$2&lt;=$V12,WEEKDAY(BB$2,2)&lt;6,COUNTIF('마스터'!$J$13:$J$27,BB$2)=0),$Q12/$U12,"")</f>
        <v/>
      </c>
      <c r="BC12" s="67">
        <f>IF(AND($F12&lt;&gt;"",$V12&lt;&gt;"",BC$2&gt;=$F12,BC$2&lt;=$V12,WEEKDAY(BC$2,2)&lt;6,COUNTIF('마스터'!$J$13:$J$27,BC$2)=0),$Q12/$U12,"")</f>
        <v/>
      </c>
      <c r="BD12" s="67">
        <f>IF(AND($F12&lt;&gt;"",$V12&lt;&gt;"",BD$2&gt;=$F12,BD$2&lt;=$V12,WEEKDAY(BD$2,2)&lt;6,COUNTIF('마스터'!$J$13:$J$27,BD$2)=0),$Q12/$U12,"")</f>
        <v/>
      </c>
    </row>
    <row r="13">
      <c r="A13" s="37">
        <f>IF(E13="","",COUNTA($E$9:E13))</f>
        <v/>
      </c>
      <c r="B13" s="58" t="n"/>
      <c r="C13" s="59" t="inlineStr">
        <is>
          <t>마케팅1팀</t>
        </is>
      </c>
      <c r="D13" s="60" t="n"/>
      <c r="E13" s="58" t="n"/>
      <c r="F13" s="61" t="n"/>
      <c r="G13" s="62" t="n"/>
      <c r="H13" s="60" t="n"/>
      <c r="I13" s="60" t="n"/>
      <c r="J13" s="60" t="n"/>
      <c r="K13" s="58" t="n"/>
      <c r="L13" s="63" t="n"/>
      <c r="M13" s="58" t="n"/>
      <c r="N13" s="63" t="n"/>
      <c r="O13" s="58" t="n"/>
      <c r="P13" s="63" t="n"/>
      <c r="Q13" s="64">
        <f>IF(SUM(L13,N13,P13)=0,"",SUM(L13,N13,P13))</f>
        <v/>
      </c>
      <c r="R13" s="65">
        <f>IF(L13&gt;0,"영 ","")&amp;IF(N13&gt;0,"이 ","")&amp;IF(P13&gt;0,"기 ","")</f>
        <v/>
      </c>
      <c r="S13" s="37">
        <f>IF(F13="","","W"&amp;ROUNDUP(DAY(F13)/7,0))</f>
        <v/>
      </c>
      <c r="T13" s="60" t="n"/>
      <c r="U13" s="37">
        <f>IF(Q13="",0,ROUNDUP(MAX(L13,N13,P13)/'마스터'!$J$5,0))</f>
        <v/>
      </c>
      <c r="V13" s="66">
        <f>IF(OR(F13="",U13=0),"",WORKDAY(F13,U13-1,'마스터'!$J$13:$J$27))</f>
        <v/>
      </c>
      <c r="W13" s="65">
        <f>IF(OR(G13="",V13=""),"",G13-V13)</f>
        <v/>
      </c>
      <c r="X13" s="58" t="n"/>
      <c r="Z13" s="67">
        <f>IF(AND($F13&lt;&gt;"",$V13&lt;&gt;"",Z$2&gt;=$F13,Z$2&lt;=$V13,WEEKDAY(Z$2,2)&lt;6,COUNTIF('마스터'!$J$13:$J$27,Z$2)=0),$Q13/$U13,"")</f>
        <v/>
      </c>
      <c r="AA13" s="67">
        <f>IF(AND($F13&lt;&gt;"",$V13&lt;&gt;"",AA$2&gt;=$F13,AA$2&lt;=$V13,WEEKDAY(AA$2,2)&lt;6,COUNTIF('마스터'!$J$13:$J$27,AA$2)=0),$Q13/$U13,"")</f>
        <v/>
      </c>
      <c r="AB13" s="67">
        <f>IF(AND($F13&lt;&gt;"",$V13&lt;&gt;"",AB$2&gt;=$F13,AB$2&lt;=$V13,WEEKDAY(AB$2,2)&lt;6,COUNTIF('마스터'!$J$13:$J$27,AB$2)=0),$Q13/$U13,"")</f>
        <v/>
      </c>
      <c r="AC13" s="67">
        <f>IF(AND($F13&lt;&gt;"",$V13&lt;&gt;"",AC$2&gt;=$F13,AC$2&lt;=$V13,WEEKDAY(AC$2,2)&lt;6,COUNTIF('마스터'!$J$13:$J$27,AC$2)=0),$Q13/$U13,"")</f>
        <v/>
      </c>
      <c r="AD13" s="67">
        <f>IF(AND($F13&lt;&gt;"",$V13&lt;&gt;"",AD$2&gt;=$F13,AD$2&lt;=$V13,WEEKDAY(AD$2,2)&lt;6,COUNTIF('마스터'!$J$13:$J$27,AD$2)=0),$Q13/$U13,"")</f>
        <v/>
      </c>
      <c r="AE13" s="67">
        <f>IF(AND($F13&lt;&gt;"",$V13&lt;&gt;"",AE$2&gt;=$F13,AE$2&lt;=$V13,WEEKDAY(AE$2,2)&lt;6,COUNTIF('마스터'!$J$13:$J$27,AE$2)=0),$Q13/$U13,"")</f>
        <v/>
      </c>
      <c r="AF13" s="67">
        <f>IF(AND($F13&lt;&gt;"",$V13&lt;&gt;"",AF$2&gt;=$F13,AF$2&lt;=$V13,WEEKDAY(AF$2,2)&lt;6,COUNTIF('마스터'!$J$13:$J$27,AF$2)=0),$Q13/$U13,"")</f>
        <v/>
      </c>
      <c r="AG13" s="67">
        <f>IF(AND($F13&lt;&gt;"",$V13&lt;&gt;"",AG$2&gt;=$F13,AG$2&lt;=$V13,WEEKDAY(AG$2,2)&lt;6,COUNTIF('마스터'!$J$13:$J$27,AG$2)=0),$Q13/$U13,"")</f>
        <v/>
      </c>
      <c r="AH13" s="67">
        <f>IF(AND($F13&lt;&gt;"",$V13&lt;&gt;"",AH$2&gt;=$F13,AH$2&lt;=$V13,WEEKDAY(AH$2,2)&lt;6,COUNTIF('마스터'!$J$13:$J$27,AH$2)=0),$Q13/$U13,"")</f>
        <v/>
      </c>
      <c r="AI13" s="67">
        <f>IF(AND($F13&lt;&gt;"",$V13&lt;&gt;"",AI$2&gt;=$F13,AI$2&lt;=$V13,WEEKDAY(AI$2,2)&lt;6,COUNTIF('마스터'!$J$13:$J$27,AI$2)=0),$Q13/$U13,"")</f>
        <v/>
      </c>
      <c r="AJ13" s="67">
        <f>IF(AND($F13&lt;&gt;"",$V13&lt;&gt;"",AJ$2&gt;=$F13,AJ$2&lt;=$V13,WEEKDAY(AJ$2,2)&lt;6,COUNTIF('마스터'!$J$13:$J$27,AJ$2)=0),$Q13/$U13,"")</f>
        <v/>
      </c>
      <c r="AK13" s="67">
        <f>IF(AND($F13&lt;&gt;"",$V13&lt;&gt;"",AK$2&gt;=$F13,AK$2&lt;=$V13,WEEKDAY(AK$2,2)&lt;6,COUNTIF('마스터'!$J$13:$J$27,AK$2)=0),$Q13/$U13,"")</f>
        <v/>
      </c>
      <c r="AL13" s="67">
        <f>IF(AND($F13&lt;&gt;"",$V13&lt;&gt;"",AL$2&gt;=$F13,AL$2&lt;=$V13,WEEKDAY(AL$2,2)&lt;6,COUNTIF('마스터'!$J$13:$J$27,AL$2)=0),$Q13/$U13,"")</f>
        <v/>
      </c>
      <c r="AM13" s="67">
        <f>IF(AND($F13&lt;&gt;"",$V13&lt;&gt;"",AM$2&gt;=$F13,AM$2&lt;=$V13,WEEKDAY(AM$2,2)&lt;6,COUNTIF('마스터'!$J$13:$J$27,AM$2)=0),$Q13/$U13,"")</f>
        <v/>
      </c>
      <c r="AN13" s="67">
        <f>IF(AND($F13&lt;&gt;"",$V13&lt;&gt;"",AN$2&gt;=$F13,AN$2&lt;=$V13,WEEKDAY(AN$2,2)&lt;6,COUNTIF('마스터'!$J$13:$J$27,AN$2)=0),$Q13/$U13,"")</f>
        <v/>
      </c>
      <c r="AO13" s="67">
        <f>IF(AND($F13&lt;&gt;"",$V13&lt;&gt;"",AO$2&gt;=$F13,AO$2&lt;=$V13,WEEKDAY(AO$2,2)&lt;6,COUNTIF('마스터'!$J$13:$J$27,AO$2)=0),$Q13/$U13,"")</f>
        <v/>
      </c>
      <c r="AP13" s="67">
        <f>IF(AND($F13&lt;&gt;"",$V13&lt;&gt;"",AP$2&gt;=$F13,AP$2&lt;=$V13,WEEKDAY(AP$2,2)&lt;6,COUNTIF('마스터'!$J$13:$J$27,AP$2)=0),$Q13/$U13,"")</f>
        <v/>
      </c>
      <c r="AQ13" s="67">
        <f>IF(AND($F13&lt;&gt;"",$V13&lt;&gt;"",AQ$2&gt;=$F13,AQ$2&lt;=$V13,WEEKDAY(AQ$2,2)&lt;6,COUNTIF('마스터'!$J$13:$J$27,AQ$2)=0),$Q13/$U13,"")</f>
        <v/>
      </c>
      <c r="AR13" s="67">
        <f>IF(AND($F13&lt;&gt;"",$V13&lt;&gt;"",AR$2&gt;=$F13,AR$2&lt;=$V13,WEEKDAY(AR$2,2)&lt;6,COUNTIF('마스터'!$J$13:$J$27,AR$2)=0),$Q13/$U13,"")</f>
        <v/>
      </c>
      <c r="AS13" s="67">
        <f>IF(AND($F13&lt;&gt;"",$V13&lt;&gt;"",AS$2&gt;=$F13,AS$2&lt;=$V13,WEEKDAY(AS$2,2)&lt;6,COUNTIF('마스터'!$J$13:$J$27,AS$2)=0),$Q13/$U13,"")</f>
        <v/>
      </c>
      <c r="AT13" s="67">
        <f>IF(AND($F13&lt;&gt;"",$V13&lt;&gt;"",AT$2&gt;=$F13,AT$2&lt;=$V13,WEEKDAY(AT$2,2)&lt;6,COUNTIF('마스터'!$J$13:$J$27,AT$2)=0),$Q13/$U13,"")</f>
        <v/>
      </c>
      <c r="AU13" s="67">
        <f>IF(AND($F13&lt;&gt;"",$V13&lt;&gt;"",AU$2&gt;=$F13,AU$2&lt;=$V13,WEEKDAY(AU$2,2)&lt;6,COUNTIF('마스터'!$J$13:$J$27,AU$2)=0),$Q13/$U13,"")</f>
        <v/>
      </c>
      <c r="AV13" s="67">
        <f>IF(AND($F13&lt;&gt;"",$V13&lt;&gt;"",AV$2&gt;=$F13,AV$2&lt;=$V13,WEEKDAY(AV$2,2)&lt;6,COUNTIF('마스터'!$J$13:$J$27,AV$2)=0),$Q13/$U13,"")</f>
        <v/>
      </c>
      <c r="AW13" s="67">
        <f>IF(AND($F13&lt;&gt;"",$V13&lt;&gt;"",AW$2&gt;=$F13,AW$2&lt;=$V13,WEEKDAY(AW$2,2)&lt;6,COUNTIF('마스터'!$J$13:$J$27,AW$2)=0),$Q13/$U13,"")</f>
        <v/>
      </c>
      <c r="AX13" s="67">
        <f>IF(AND($F13&lt;&gt;"",$V13&lt;&gt;"",AX$2&gt;=$F13,AX$2&lt;=$V13,WEEKDAY(AX$2,2)&lt;6,COUNTIF('마스터'!$J$13:$J$27,AX$2)=0),$Q13/$U13,"")</f>
        <v/>
      </c>
      <c r="AY13" s="67">
        <f>IF(AND($F13&lt;&gt;"",$V13&lt;&gt;"",AY$2&gt;=$F13,AY$2&lt;=$V13,WEEKDAY(AY$2,2)&lt;6,COUNTIF('마스터'!$J$13:$J$27,AY$2)=0),$Q13/$U13,"")</f>
        <v/>
      </c>
      <c r="AZ13" s="67">
        <f>IF(AND($F13&lt;&gt;"",$V13&lt;&gt;"",AZ$2&gt;=$F13,AZ$2&lt;=$V13,WEEKDAY(AZ$2,2)&lt;6,COUNTIF('마스터'!$J$13:$J$27,AZ$2)=0),$Q13/$U13,"")</f>
        <v/>
      </c>
      <c r="BA13" s="67">
        <f>IF(AND($F13&lt;&gt;"",$V13&lt;&gt;"",BA$2&gt;=$F13,BA$2&lt;=$V13,WEEKDAY(BA$2,2)&lt;6,COUNTIF('마스터'!$J$13:$J$27,BA$2)=0),$Q13/$U13,"")</f>
        <v/>
      </c>
      <c r="BB13" s="67">
        <f>IF(AND($F13&lt;&gt;"",$V13&lt;&gt;"",BB$2&gt;=$F13,BB$2&lt;=$V13,WEEKDAY(BB$2,2)&lt;6,COUNTIF('마스터'!$J$13:$J$27,BB$2)=0),$Q13/$U13,"")</f>
        <v/>
      </c>
      <c r="BC13" s="67">
        <f>IF(AND($F13&lt;&gt;"",$V13&lt;&gt;"",BC$2&gt;=$F13,BC$2&lt;=$V13,WEEKDAY(BC$2,2)&lt;6,COUNTIF('마스터'!$J$13:$J$27,BC$2)=0),$Q13/$U13,"")</f>
        <v/>
      </c>
      <c r="BD13" s="67">
        <f>IF(AND($F13&lt;&gt;"",$V13&lt;&gt;"",BD$2&gt;=$F13,BD$2&lt;=$V13,WEEKDAY(BD$2,2)&lt;6,COUNTIF('마스터'!$J$13:$J$27,BD$2)=0),$Q13/$U13,"")</f>
        <v/>
      </c>
    </row>
    <row r="14">
      <c r="A14" s="37">
        <f>IF(E14="","",COUNTA($E$9:E14))</f>
        <v/>
      </c>
      <c r="B14" s="58" t="n"/>
      <c r="C14" s="59" t="inlineStr">
        <is>
          <t>마케팅1팀</t>
        </is>
      </c>
      <c r="D14" s="60" t="n"/>
      <c r="E14" s="58" t="n"/>
      <c r="F14" s="61" t="n"/>
      <c r="G14" s="62" t="n"/>
      <c r="H14" s="60" t="n"/>
      <c r="I14" s="60" t="n"/>
      <c r="J14" s="60" t="n"/>
      <c r="K14" s="58" t="n"/>
      <c r="L14" s="63" t="n"/>
      <c r="M14" s="58" t="n"/>
      <c r="N14" s="63" t="n"/>
      <c r="O14" s="58" t="n"/>
      <c r="P14" s="63" t="n"/>
      <c r="Q14" s="64">
        <f>IF(SUM(L14,N14,P14)=0,"",SUM(L14,N14,P14))</f>
        <v/>
      </c>
      <c r="R14" s="65">
        <f>IF(L14&gt;0,"영 ","")&amp;IF(N14&gt;0,"이 ","")&amp;IF(P14&gt;0,"기 ","")</f>
        <v/>
      </c>
      <c r="S14" s="37">
        <f>IF(F14="","","W"&amp;ROUNDUP(DAY(F14)/7,0))</f>
        <v/>
      </c>
      <c r="T14" s="60" t="n"/>
      <c r="U14" s="37">
        <f>IF(Q14="",0,ROUNDUP(MAX(L14,N14,P14)/'마스터'!$J$5,0))</f>
        <v/>
      </c>
      <c r="V14" s="66">
        <f>IF(OR(F14="",U14=0),"",WORKDAY(F14,U14-1,'마스터'!$J$13:$J$27))</f>
        <v/>
      </c>
      <c r="W14" s="65">
        <f>IF(OR(G14="",V14=""),"",G14-V14)</f>
        <v/>
      </c>
      <c r="X14" s="58" t="n"/>
      <c r="Z14" s="67">
        <f>IF(AND($F14&lt;&gt;"",$V14&lt;&gt;"",Z$2&gt;=$F14,Z$2&lt;=$V14,WEEKDAY(Z$2,2)&lt;6,COUNTIF('마스터'!$J$13:$J$27,Z$2)=0),$Q14/$U14,"")</f>
        <v/>
      </c>
      <c r="AA14" s="67">
        <f>IF(AND($F14&lt;&gt;"",$V14&lt;&gt;"",AA$2&gt;=$F14,AA$2&lt;=$V14,WEEKDAY(AA$2,2)&lt;6,COUNTIF('마스터'!$J$13:$J$27,AA$2)=0),$Q14/$U14,"")</f>
        <v/>
      </c>
      <c r="AB14" s="67">
        <f>IF(AND($F14&lt;&gt;"",$V14&lt;&gt;"",AB$2&gt;=$F14,AB$2&lt;=$V14,WEEKDAY(AB$2,2)&lt;6,COUNTIF('마스터'!$J$13:$J$27,AB$2)=0),$Q14/$U14,"")</f>
        <v/>
      </c>
      <c r="AC14" s="67">
        <f>IF(AND($F14&lt;&gt;"",$V14&lt;&gt;"",AC$2&gt;=$F14,AC$2&lt;=$V14,WEEKDAY(AC$2,2)&lt;6,COUNTIF('마스터'!$J$13:$J$27,AC$2)=0),$Q14/$U14,"")</f>
        <v/>
      </c>
      <c r="AD14" s="67">
        <f>IF(AND($F14&lt;&gt;"",$V14&lt;&gt;"",AD$2&gt;=$F14,AD$2&lt;=$V14,WEEKDAY(AD$2,2)&lt;6,COUNTIF('마스터'!$J$13:$J$27,AD$2)=0),$Q14/$U14,"")</f>
        <v/>
      </c>
      <c r="AE14" s="67">
        <f>IF(AND($F14&lt;&gt;"",$V14&lt;&gt;"",AE$2&gt;=$F14,AE$2&lt;=$V14,WEEKDAY(AE$2,2)&lt;6,COUNTIF('마스터'!$J$13:$J$27,AE$2)=0),$Q14/$U14,"")</f>
        <v/>
      </c>
      <c r="AF14" s="67">
        <f>IF(AND($F14&lt;&gt;"",$V14&lt;&gt;"",AF$2&gt;=$F14,AF$2&lt;=$V14,WEEKDAY(AF$2,2)&lt;6,COUNTIF('마스터'!$J$13:$J$27,AF$2)=0),$Q14/$U14,"")</f>
        <v/>
      </c>
      <c r="AG14" s="67">
        <f>IF(AND($F14&lt;&gt;"",$V14&lt;&gt;"",AG$2&gt;=$F14,AG$2&lt;=$V14,WEEKDAY(AG$2,2)&lt;6,COUNTIF('마스터'!$J$13:$J$27,AG$2)=0),$Q14/$U14,"")</f>
        <v/>
      </c>
      <c r="AH14" s="67">
        <f>IF(AND($F14&lt;&gt;"",$V14&lt;&gt;"",AH$2&gt;=$F14,AH$2&lt;=$V14,WEEKDAY(AH$2,2)&lt;6,COUNTIF('마스터'!$J$13:$J$27,AH$2)=0),$Q14/$U14,"")</f>
        <v/>
      </c>
      <c r="AI14" s="67">
        <f>IF(AND($F14&lt;&gt;"",$V14&lt;&gt;"",AI$2&gt;=$F14,AI$2&lt;=$V14,WEEKDAY(AI$2,2)&lt;6,COUNTIF('마스터'!$J$13:$J$27,AI$2)=0),$Q14/$U14,"")</f>
        <v/>
      </c>
      <c r="AJ14" s="67">
        <f>IF(AND($F14&lt;&gt;"",$V14&lt;&gt;"",AJ$2&gt;=$F14,AJ$2&lt;=$V14,WEEKDAY(AJ$2,2)&lt;6,COUNTIF('마스터'!$J$13:$J$27,AJ$2)=0),$Q14/$U14,"")</f>
        <v/>
      </c>
      <c r="AK14" s="67">
        <f>IF(AND($F14&lt;&gt;"",$V14&lt;&gt;"",AK$2&gt;=$F14,AK$2&lt;=$V14,WEEKDAY(AK$2,2)&lt;6,COUNTIF('마스터'!$J$13:$J$27,AK$2)=0),$Q14/$U14,"")</f>
        <v/>
      </c>
      <c r="AL14" s="67">
        <f>IF(AND($F14&lt;&gt;"",$V14&lt;&gt;"",AL$2&gt;=$F14,AL$2&lt;=$V14,WEEKDAY(AL$2,2)&lt;6,COUNTIF('마스터'!$J$13:$J$27,AL$2)=0),$Q14/$U14,"")</f>
        <v/>
      </c>
      <c r="AM14" s="67">
        <f>IF(AND($F14&lt;&gt;"",$V14&lt;&gt;"",AM$2&gt;=$F14,AM$2&lt;=$V14,WEEKDAY(AM$2,2)&lt;6,COUNTIF('마스터'!$J$13:$J$27,AM$2)=0),$Q14/$U14,"")</f>
        <v/>
      </c>
      <c r="AN14" s="67">
        <f>IF(AND($F14&lt;&gt;"",$V14&lt;&gt;"",AN$2&gt;=$F14,AN$2&lt;=$V14,WEEKDAY(AN$2,2)&lt;6,COUNTIF('마스터'!$J$13:$J$27,AN$2)=0),$Q14/$U14,"")</f>
        <v/>
      </c>
      <c r="AO14" s="67">
        <f>IF(AND($F14&lt;&gt;"",$V14&lt;&gt;"",AO$2&gt;=$F14,AO$2&lt;=$V14,WEEKDAY(AO$2,2)&lt;6,COUNTIF('마스터'!$J$13:$J$27,AO$2)=0),$Q14/$U14,"")</f>
        <v/>
      </c>
      <c r="AP14" s="67">
        <f>IF(AND($F14&lt;&gt;"",$V14&lt;&gt;"",AP$2&gt;=$F14,AP$2&lt;=$V14,WEEKDAY(AP$2,2)&lt;6,COUNTIF('마스터'!$J$13:$J$27,AP$2)=0),$Q14/$U14,"")</f>
        <v/>
      </c>
      <c r="AQ14" s="67">
        <f>IF(AND($F14&lt;&gt;"",$V14&lt;&gt;"",AQ$2&gt;=$F14,AQ$2&lt;=$V14,WEEKDAY(AQ$2,2)&lt;6,COUNTIF('마스터'!$J$13:$J$27,AQ$2)=0),$Q14/$U14,"")</f>
        <v/>
      </c>
      <c r="AR14" s="67">
        <f>IF(AND($F14&lt;&gt;"",$V14&lt;&gt;"",AR$2&gt;=$F14,AR$2&lt;=$V14,WEEKDAY(AR$2,2)&lt;6,COUNTIF('마스터'!$J$13:$J$27,AR$2)=0),$Q14/$U14,"")</f>
        <v/>
      </c>
      <c r="AS14" s="67">
        <f>IF(AND($F14&lt;&gt;"",$V14&lt;&gt;"",AS$2&gt;=$F14,AS$2&lt;=$V14,WEEKDAY(AS$2,2)&lt;6,COUNTIF('마스터'!$J$13:$J$27,AS$2)=0),$Q14/$U14,"")</f>
        <v/>
      </c>
      <c r="AT14" s="67">
        <f>IF(AND($F14&lt;&gt;"",$V14&lt;&gt;"",AT$2&gt;=$F14,AT$2&lt;=$V14,WEEKDAY(AT$2,2)&lt;6,COUNTIF('마스터'!$J$13:$J$27,AT$2)=0),$Q14/$U14,"")</f>
        <v/>
      </c>
      <c r="AU14" s="67">
        <f>IF(AND($F14&lt;&gt;"",$V14&lt;&gt;"",AU$2&gt;=$F14,AU$2&lt;=$V14,WEEKDAY(AU$2,2)&lt;6,COUNTIF('마스터'!$J$13:$J$27,AU$2)=0),$Q14/$U14,"")</f>
        <v/>
      </c>
      <c r="AV14" s="67">
        <f>IF(AND($F14&lt;&gt;"",$V14&lt;&gt;"",AV$2&gt;=$F14,AV$2&lt;=$V14,WEEKDAY(AV$2,2)&lt;6,COUNTIF('마스터'!$J$13:$J$27,AV$2)=0),$Q14/$U14,"")</f>
        <v/>
      </c>
      <c r="AW14" s="67">
        <f>IF(AND($F14&lt;&gt;"",$V14&lt;&gt;"",AW$2&gt;=$F14,AW$2&lt;=$V14,WEEKDAY(AW$2,2)&lt;6,COUNTIF('마스터'!$J$13:$J$27,AW$2)=0),$Q14/$U14,"")</f>
        <v/>
      </c>
      <c r="AX14" s="67">
        <f>IF(AND($F14&lt;&gt;"",$V14&lt;&gt;"",AX$2&gt;=$F14,AX$2&lt;=$V14,WEEKDAY(AX$2,2)&lt;6,COUNTIF('마스터'!$J$13:$J$27,AX$2)=0),$Q14/$U14,"")</f>
        <v/>
      </c>
      <c r="AY14" s="67">
        <f>IF(AND($F14&lt;&gt;"",$V14&lt;&gt;"",AY$2&gt;=$F14,AY$2&lt;=$V14,WEEKDAY(AY$2,2)&lt;6,COUNTIF('마스터'!$J$13:$J$27,AY$2)=0),$Q14/$U14,"")</f>
        <v/>
      </c>
      <c r="AZ14" s="67">
        <f>IF(AND($F14&lt;&gt;"",$V14&lt;&gt;"",AZ$2&gt;=$F14,AZ$2&lt;=$V14,WEEKDAY(AZ$2,2)&lt;6,COUNTIF('마스터'!$J$13:$J$27,AZ$2)=0),$Q14/$U14,"")</f>
        <v/>
      </c>
      <c r="BA14" s="67">
        <f>IF(AND($F14&lt;&gt;"",$V14&lt;&gt;"",BA$2&gt;=$F14,BA$2&lt;=$V14,WEEKDAY(BA$2,2)&lt;6,COUNTIF('마스터'!$J$13:$J$27,BA$2)=0),$Q14/$U14,"")</f>
        <v/>
      </c>
      <c r="BB14" s="67">
        <f>IF(AND($F14&lt;&gt;"",$V14&lt;&gt;"",BB$2&gt;=$F14,BB$2&lt;=$V14,WEEKDAY(BB$2,2)&lt;6,COUNTIF('마스터'!$J$13:$J$27,BB$2)=0),$Q14/$U14,"")</f>
        <v/>
      </c>
      <c r="BC14" s="67">
        <f>IF(AND($F14&lt;&gt;"",$V14&lt;&gt;"",BC$2&gt;=$F14,BC$2&lt;=$V14,WEEKDAY(BC$2,2)&lt;6,COUNTIF('마스터'!$J$13:$J$27,BC$2)=0),$Q14/$U14,"")</f>
        <v/>
      </c>
      <c r="BD14" s="67">
        <f>IF(AND($F14&lt;&gt;"",$V14&lt;&gt;"",BD$2&gt;=$F14,BD$2&lt;=$V14,WEEKDAY(BD$2,2)&lt;6,COUNTIF('마스터'!$J$13:$J$27,BD$2)=0),$Q14/$U14,"")</f>
        <v/>
      </c>
    </row>
    <row r="15">
      <c r="A15" s="37">
        <f>IF(E15="","",COUNTA($E$9:E15))</f>
        <v/>
      </c>
      <c r="B15" s="58" t="n"/>
      <c r="C15" s="59" t="inlineStr">
        <is>
          <t>마케팅1팀</t>
        </is>
      </c>
      <c r="D15" s="60" t="n"/>
      <c r="E15" s="58" t="n"/>
      <c r="F15" s="61" t="n"/>
      <c r="G15" s="62" t="n"/>
      <c r="H15" s="60" t="n"/>
      <c r="I15" s="60" t="n"/>
      <c r="J15" s="60" t="n"/>
      <c r="K15" s="58" t="n"/>
      <c r="L15" s="63" t="n"/>
      <c r="M15" s="58" t="n"/>
      <c r="N15" s="63" t="n"/>
      <c r="O15" s="58" t="n"/>
      <c r="P15" s="63" t="n"/>
      <c r="Q15" s="64">
        <f>IF(SUM(L15,N15,P15)=0,"",SUM(L15,N15,P15))</f>
        <v/>
      </c>
      <c r="R15" s="65">
        <f>IF(L15&gt;0,"영 ","")&amp;IF(N15&gt;0,"이 ","")&amp;IF(P15&gt;0,"기 ","")</f>
        <v/>
      </c>
      <c r="S15" s="37">
        <f>IF(F15="","","W"&amp;ROUNDUP(DAY(F15)/7,0))</f>
        <v/>
      </c>
      <c r="T15" s="60" t="n"/>
      <c r="U15" s="37">
        <f>IF(Q15="",0,ROUNDUP(MAX(L15,N15,P15)/'마스터'!$J$5,0))</f>
        <v/>
      </c>
      <c r="V15" s="66">
        <f>IF(OR(F15="",U15=0),"",WORKDAY(F15,U15-1,'마스터'!$J$13:$J$27))</f>
        <v/>
      </c>
      <c r="W15" s="65">
        <f>IF(OR(G15="",V15=""),"",G15-V15)</f>
        <v/>
      </c>
      <c r="X15" s="58" t="n"/>
      <c r="Z15" s="67">
        <f>IF(AND($F15&lt;&gt;"",$V15&lt;&gt;"",Z$2&gt;=$F15,Z$2&lt;=$V15,WEEKDAY(Z$2,2)&lt;6,COUNTIF('마스터'!$J$13:$J$27,Z$2)=0),$Q15/$U15,"")</f>
        <v/>
      </c>
      <c r="AA15" s="67">
        <f>IF(AND($F15&lt;&gt;"",$V15&lt;&gt;"",AA$2&gt;=$F15,AA$2&lt;=$V15,WEEKDAY(AA$2,2)&lt;6,COUNTIF('마스터'!$J$13:$J$27,AA$2)=0),$Q15/$U15,"")</f>
        <v/>
      </c>
      <c r="AB15" s="67">
        <f>IF(AND($F15&lt;&gt;"",$V15&lt;&gt;"",AB$2&gt;=$F15,AB$2&lt;=$V15,WEEKDAY(AB$2,2)&lt;6,COUNTIF('마스터'!$J$13:$J$27,AB$2)=0),$Q15/$U15,"")</f>
        <v/>
      </c>
      <c r="AC15" s="67">
        <f>IF(AND($F15&lt;&gt;"",$V15&lt;&gt;"",AC$2&gt;=$F15,AC$2&lt;=$V15,WEEKDAY(AC$2,2)&lt;6,COUNTIF('마스터'!$J$13:$J$27,AC$2)=0),$Q15/$U15,"")</f>
        <v/>
      </c>
      <c r="AD15" s="67">
        <f>IF(AND($F15&lt;&gt;"",$V15&lt;&gt;"",AD$2&gt;=$F15,AD$2&lt;=$V15,WEEKDAY(AD$2,2)&lt;6,COUNTIF('마스터'!$J$13:$J$27,AD$2)=0),$Q15/$U15,"")</f>
        <v/>
      </c>
      <c r="AE15" s="67">
        <f>IF(AND($F15&lt;&gt;"",$V15&lt;&gt;"",AE$2&gt;=$F15,AE$2&lt;=$V15,WEEKDAY(AE$2,2)&lt;6,COUNTIF('마스터'!$J$13:$J$27,AE$2)=0),$Q15/$U15,"")</f>
        <v/>
      </c>
      <c r="AF15" s="67">
        <f>IF(AND($F15&lt;&gt;"",$V15&lt;&gt;"",AF$2&gt;=$F15,AF$2&lt;=$V15,WEEKDAY(AF$2,2)&lt;6,COUNTIF('마스터'!$J$13:$J$27,AF$2)=0),$Q15/$U15,"")</f>
        <v/>
      </c>
      <c r="AG15" s="67">
        <f>IF(AND($F15&lt;&gt;"",$V15&lt;&gt;"",AG$2&gt;=$F15,AG$2&lt;=$V15,WEEKDAY(AG$2,2)&lt;6,COUNTIF('마스터'!$J$13:$J$27,AG$2)=0),$Q15/$U15,"")</f>
        <v/>
      </c>
      <c r="AH15" s="67">
        <f>IF(AND($F15&lt;&gt;"",$V15&lt;&gt;"",AH$2&gt;=$F15,AH$2&lt;=$V15,WEEKDAY(AH$2,2)&lt;6,COUNTIF('마스터'!$J$13:$J$27,AH$2)=0),$Q15/$U15,"")</f>
        <v/>
      </c>
      <c r="AI15" s="67">
        <f>IF(AND($F15&lt;&gt;"",$V15&lt;&gt;"",AI$2&gt;=$F15,AI$2&lt;=$V15,WEEKDAY(AI$2,2)&lt;6,COUNTIF('마스터'!$J$13:$J$27,AI$2)=0),$Q15/$U15,"")</f>
        <v/>
      </c>
      <c r="AJ15" s="67">
        <f>IF(AND($F15&lt;&gt;"",$V15&lt;&gt;"",AJ$2&gt;=$F15,AJ$2&lt;=$V15,WEEKDAY(AJ$2,2)&lt;6,COUNTIF('마스터'!$J$13:$J$27,AJ$2)=0),$Q15/$U15,"")</f>
        <v/>
      </c>
      <c r="AK15" s="67">
        <f>IF(AND($F15&lt;&gt;"",$V15&lt;&gt;"",AK$2&gt;=$F15,AK$2&lt;=$V15,WEEKDAY(AK$2,2)&lt;6,COUNTIF('마스터'!$J$13:$J$27,AK$2)=0),$Q15/$U15,"")</f>
        <v/>
      </c>
      <c r="AL15" s="67">
        <f>IF(AND($F15&lt;&gt;"",$V15&lt;&gt;"",AL$2&gt;=$F15,AL$2&lt;=$V15,WEEKDAY(AL$2,2)&lt;6,COUNTIF('마스터'!$J$13:$J$27,AL$2)=0),$Q15/$U15,"")</f>
        <v/>
      </c>
      <c r="AM15" s="67">
        <f>IF(AND($F15&lt;&gt;"",$V15&lt;&gt;"",AM$2&gt;=$F15,AM$2&lt;=$V15,WEEKDAY(AM$2,2)&lt;6,COUNTIF('마스터'!$J$13:$J$27,AM$2)=0),$Q15/$U15,"")</f>
        <v/>
      </c>
      <c r="AN15" s="67">
        <f>IF(AND($F15&lt;&gt;"",$V15&lt;&gt;"",AN$2&gt;=$F15,AN$2&lt;=$V15,WEEKDAY(AN$2,2)&lt;6,COUNTIF('마스터'!$J$13:$J$27,AN$2)=0),$Q15/$U15,"")</f>
        <v/>
      </c>
      <c r="AO15" s="67">
        <f>IF(AND($F15&lt;&gt;"",$V15&lt;&gt;"",AO$2&gt;=$F15,AO$2&lt;=$V15,WEEKDAY(AO$2,2)&lt;6,COUNTIF('마스터'!$J$13:$J$27,AO$2)=0),$Q15/$U15,"")</f>
        <v/>
      </c>
      <c r="AP15" s="67">
        <f>IF(AND($F15&lt;&gt;"",$V15&lt;&gt;"",AP$2&gt;=$F15,AP$2&lt;=$V15,WEEKDAY(AP$2,2)&lt;6,COUNTIF('마스터'!$J$13:$J$27,AP$2)=0),$Q15/$U15,"")</f>
        <v/>
      </c>
      <c r="AQ15" s="67">
        <f>IF(AND($F15&lt;&gt;"",$V15&lt;&gt;"",AQ$2&gt;=$F15,AQ$2&lt;=$V15,WEEKDAY(AQ$2,2)&lt;6,COUNTIF('마스터'!$J$13:$J$27,AQ$2)=0),$Q15/$U15,"")</f>
        <v/>
      </c>
      <c r="AR15" s="67">
        <f>IF(AND($F15&lt;&gt;"",$V15&lt;&gt;"",AR$2&gt;=$F15,AR$2&lt;=$V15,WEEKDAY(AR$2,2)&lt;6,COUNTIF('마스터'!$J$13:$J$27,AR$2)=0),$Q15/$U15,"")</f>
        <v/>
      </c>
      <c r="AS15" s="67">
        <f>IF(AND($F15&lt;&gt;"",$V15&lt;&gt;"",AS$2&gt;=$F15,AS$2&lt;=$V15,WEEKDAY(AS$2,2)&lt;6,COUNTIF('마스터'!$J$13:$J$27,AS$2)=0),$Q15/$U15,"")</f>
        <v/>
      </c>
      <c r="AT15" s="67">
        <f>IF(AND($F15&lt;&gt;"",$V15&lt;&gt;"",AT$2&gt;=$F15,AT$2&lt;=$V15,WEEKDAY(AT$2,2)&lt;6,COUNTIF('마스터'!$J$13:$J$27,AT$2)=0),$Q15/$U15,"")</f>
        <v/>
      </c>
      <c r="AU15" s="67">
        <f>IF(AND($F15&lt;&gt;"",$V15&lt;&gt;"",AU$2&gt;=$F15,AU$2&lt;=$V15,WEEKDAY(AU$2,2)&lt;6,COUNTIF('마스터'!$J$13:$J$27,AU$2)=0),$Q15/$U15,"")</f>
        <v/>
      </c>
      <c r="AV15" s="67">
        <f>IF(AND($F15&lt;&gt;"",$V15&lt;&gt;"",AV$2&gt;=$F15,AV$2&lt;=$V15,WEEKDAY(AV$2,2)&lt;6,COUNTIF('마스터'!$J$13:$J$27,AV$2)=0),$Q15/$U15,"")</f>
        <v/>
      </c>
      <c r="AW15" s="67">
        <f>IF(AND($F15&lt;&gt;"",$V15&lt;&gt;"",AW$2&gt;=$F15,AW$2&lt;=$V15,WEEKDAY(AW$2,2)&lt;6,COUNTIF('마스터'!$J$13:$J$27,AW$2)=0),$Q15/$U15,"")</f>
        <v/>
      </c>
      <c r="AX15" s="67">
        <f>IF(AND($F15&lt;&gt;"",$V15&lt;&gt;"",AX$2&gt;=$F15,AX$2&lt;=$V15,WEEKDAY(AX$2,2)&lt;6,COUNTIF('마스터'!$J$13:$J$27,AX$2)=0),$Q15/$U15,"")</f>
        <v/>
      </c>
      <c r="AY15" s="67">
        <f>IF(AND($F15&lt;&gt;"",$V15&lt;&gt;"",AY$2&gt;=$F15,AY$2&lt;=$V15,WEEKDAY(AY$2,2)&lt;6,COUNTIF('마스터'!$J$13:$J$27,AY$2)=0),$Q15/$U15,"")</f>
        <v/>
      </c>
      <c r="AZ15" s="67">
        <f>IF(AND($F15&lt;&gt;"",$V15&lt;&gt;"",AZ$2&gt;=$F15,AZ$2&lt;=$V15,WEEKDAY(AZ$2,2)&lt;6,COUNTIF('마스터'!$J$13:$J$27,AZ$2)=0),$Q15/$U15,"")</f>
        <v/>
      </c>
      <c r="BA15" s="67">
        <f>IF(AND($F15&lt;&gt;"",$V15&lt;&gt;"",BA$2&gt;=$F15,BA$2&lt;=$V15,WEEKDAY(BA$2,2)&lt;6,COUNTIF('마스터'!$J$13:$J$27,BA$2)=0),$Q15/$U15,"")</f>
        <v/>
      </c>
      <c r="BB15" s="67">
        <f>IF(AND($F15&lt;&gt;"",$V15&lt;&gt;"",BB$2&gt;=$F15,BB$2&lt;=$V15,WEEKDAY(BB$2,2)&lt;6,COUNTIF('마스터'!$J$13:$J$27,BB$2)=0),$Q15/$U15,"")</f>
        <v/>
      </c>
      <c r="BC15" s="67">
        <f>IF(AND($F15&lt;&gt;"",$V15&lt;&gt;"",BC$2&gt;=$F15,BC$2&lt;=$V15,WEEKDAY(BC$2,2)&lt;6,COUNTIF('마스터'!$J$13:$J$27,BC$2)=0),$Q15/$U15,"")</f>
        <v/>
      </c>
      <c r="BD15" s="67">
        <f>IF(AND($F15&lt;&gt;"",$V15&lt;&gt;"",BD$2&gt;=$F15,BD$2&lt;=$V15,WEEKDAY(BD$2,2)&lt;6,COUNTIF('마스터'!$J$13:$J$27,BD$2)=0),$Q15/$U15,"")</f>
        <v/>
      </c>
    </row>
    <row r="16">
      <c r="A16" s="37">
        <f>IF(E16="","",COUNTA($E$9:E16))</f>
        <v/>
      </c>
      <c r="B16" s="58" t="n"/>
      <c r="C16" s="59" t="inlineStr">
        <is>
          <t>마케팅1팀</t>
        </is>
      </c>
      <c r="D16" s="60" t="n"/>
      <c r="E16" s="58" t="n"/>
      <c r="F16" s="61" t="n"/>
      <c r="G16" s="62" t="n"/>
      <c r="H16" s="60" t="n"/>
      <c r="I16" s="60" t="n"/>
      <c r="J16" s="60" t="n"/>
      <c r="K16" s="58" t="n"/>
      <c r="L16" s="63" t="n"/>
      <c r="M16" s="58" t="n"/>
      <c r="N16" s="63" t="n"/>
      <c r="O16" s="58" t="n"/>
      <c r="P16" s="63" t="n"/>
      <c r="Q16" s="64">
        <f>IF(SUM(L16,N16,P16)=0,"",SUM(L16,N16,P16))</f>
        <v/>
      </c>
      <c r="R16" s="65">
        <f>IF(L16&gt;0,"영 ","")&amp;IF(N16&gt;0,"이 ","")&amp;IF(P16&gt;0,"기 ","")</f>
        <v/>
      </c>
      <c r="S16" s="37">
        <f>IF(F16="","","W"&amp;ROUNDUP(DAY(F16)/7,0))</f>
        <v/>
      </c>
      <c r="T16" s="60" t="n"/>
      <c r="U16" s="37">
        <f>IF(Q16="",0,ROUNDUP(MAX(L16,N16,P16)/'마스터'!$J$5,0))</f>
        <v/>
      </c>
      <c r="V16" s="66">
        <f>IF(OR(F16="",U16=0),"",WORKDAY(F16,U16-1,'마스터'!$J$13:$J$27))</f>
        <v/>
      </c>
      <c r="W16" s="65">
        <f>IF(OR(G16="",V16=""),"",G16-V16)</f>
        <v/>
      </c>
      <c r="X16" s="58" t="n"/>
      <c r="Z16" s="67">
        <f>IF(AND($F16&lt;&gt;"",$V16&lt;&gt;"",Z$2&gt;=$F16,Z$2&lt;=$V16,WEEKDAY(Z$2,2)&lt;6,COUNTIF('마스터'!$J$13:$J$27,Z$2)=0),$Q16/$U16,"")</f>
        <v/>
      </c>
      <c r="AA16" s="67">
        <f>IF(AND($F16&lt;&gt;"",$V16&lt;&gt;"",AA$2&gt;=$F16,AA$2&lt;=$V16,WEEKDAY(AA$2,2)&lt;6,COUNTIF('마스터'!$J$13:$J$27,AA$2)=0),$Q16/$U16,"")</f>
        <v/>
      </c>
      <c r="AB16" s="67">
        <f>IF(AND($F16&lt;&gt;"",$V16&lt;&gt;"",AB$2&gt;=$F16,AB$2&lt;=$V16,WEEKDAY(AB$2,2)&lt;6,COUNTIF('마스터'!$J$13:$J$27,AB$2)=0),$Q16/$U16,"")</f>
        <v/>
      </c>
      <c r="AC16" s="67">
        <f>IF(AND($F16&lt;&gt;"",$V16&lt;&gt;"",AC$2&gt;=$F16,AC$2&lt;=$V16,WEEKDAY(AC$2,2)&lt;6,COUNTIF('마스터'!$J$13:$J$27,AC$2)=0),$Q16/$U16,"")</f>
        <v/>
      </c>
      <c r="AD16" s="67">
        <f>IF(AND($F16&lt;&gt;"",$V16&lt;&gt;"",AD$2&gt;=$F16,AD$2&lt;=$V16,WEEKDAY(AD$2,2)&lt;6,COUNTIF('마스터'!$J$13:$J$27,AD$2)=0),$Q16/$U16,"")</f>
        <v/>
      </c>
      <c r="AE16" s="67">
        <f>IF(AND($F16&lt;&gt;"",$V16&lt;&gt;"",AE$2&gt;=$F16,AE$2&lt;=$V16,WEEKDAY(AE$2,2)&lt;6,COUNTIF('마스터'!$J$13:$J$27,AE$2)=0),$Q16/$U16,"")</f>
        <v/>
      </c>
      <c r="AF16" s="67">
        <f>IF(AND($F16&lt;&gt;"",$V16&lt;&gt;"",AF$2&gt;=$F16,AF$2&lt;=$V16,WEEKDAY(AF$2,2)&lt;6,COUNTIF('마스터'!$J$13:$J$27,AF$2)=0),$Q16/$U16,"")</f>
        <v/>
      </c>
      <c r="AG16" s="67">
        <f>IF(AND($F16&lt;&gt;"",$V16&lt;&gt;"",AG$2&gt;=$F16,AG$2&lt;=$V16,WEEKDAY(AG$2,2)&lt;6,COUNTIF('마스터'!$J$13:$J$27,AG$2)=0),$Q16/$U16,"")</f>
        <v/>
      </c>
      <c r="AH16" s="67">
        <f>IF(AND($F16&lt;&gt;"",$V16&lt;&gt;"",AH$2&gt;=$F16,AH$2&lt;=$V16,WEEKDAY(AH$2,2)&lt;6,COUNTIF('마스터'!$J$13:$J$27,AH$2)=0),$Q16/$U16,"")</f>
        <v/>
      </c>
      <c r="AI16" s="67">
        <f>IF(AND($F16&lt;&gt;"",$V16&lt;&gt;"",AI$2&gt;=$F16,AI$2&lt;=$V16,WEEKDAY(AI$2,2)&lt;6,COUNTIF('마스터'!$J$13:$J$27,AI$2)=0),$Q16/$U16,"")</f>
        <v/>
      </c>
      <c r="AJ16" s="67">
        <f>IF(AND($F16&lt;&gt;"",$V16&lt;&gt;"",AJ$2&gt;=$F16,AJ$2&lt;=$V16,WEEKDAY(AJ$2,2)&lt;6,COUNTIF('마스터'!$J$13:$J$27,AJ$2)=0),$Q16/$U16,"")</f>
        <v/>
      </c>
      <c r="AK16" s="67">
        <f>IF(AND($F16&lt;&gt;"",$V16&lt;&gt;"",AK$2&gt;=$F16,AK$2&lt;=$V16,WEEKDAY(AK$2,2)&lt;6,COUNTIF('마스터'!$J$13:$J$27,AK$2)=0),$Q16/$U16,"")</f>
        <v/>
      </c>
      <c r="AL16" s="67">
        <f>IF(AND($F16&lt;&gt;"",$V16&lt;&gt;"",AL$2&gt;=$F16,AL$2&lt;=$V16,WEEKDAY(AL$2,2)&lt;6,COUNTIF('마스터'!$J$13:$J$27,AL$2)=0),$Q16/$U16,"")</f>
        <v/>
      </c>
      <c r="AM16" s="67">
        <f>IF(AND($F16&lt;&gt;"",$V16&lt;&gt;"",AM$2&gt;=$F16,AM$2&lt;=$V16,WEEKDAY(AM$2,2)&lt;6,COUNTIF('마스터'!$J$13:$J$27,AM$2)=0),$Q16/$U16,"")</f>
        <v/>
      </c>
      <c r="AN16" s="67">
        <f>IF(AND($F16&lt;&gt;"",$V16&lt;&gt;"",AN$2&gt;=$F16,AN$2&lt;=$V16,WEEKDAY(AN$2,2)&lt;6,COUNTIF('마스터'!$J$13:$J$27,AN$2)=0),$Q16/$U16,"")</f>
        <v/>
      </c>
      <c r="AO16" s="67">
        <f>IF(AND($F16&lt;&gt;"",$V16&lt;&gt;"",AO$2&gt;=$F16,AO$2&lt;=$V16,WEEKDAY(AO$2,2)&lt;6,COUNTIF('마스터'!$J$13:$J$27,AO$2)=0),$Q16/$U16,"")</f>
        <v/>
      </c>
      <c r="AP16" s="67">
        <f>IF(AND($F16&lt;&gt;"",$V16&lt;&gt;"",AP$2&gt;=$F16,AP$2&lt;=$V16,WEEKDAY(AP$2,2)&lt;6,COUNTIF('마스터'!$J$13:$J$27,AP$2)=0),$Q16/$U16,"")</f>
        <v/>
      </c>
      <c r="AQ16" s="67">
        <f>IF(AND($F16&lt;&gt;"",$V16&lt;&gt;"",AQ$2&gt;=$F16,AQ$2&lt;=$V16,WEEKDAY(AQ$2,2)&lt;6,COUNTIF('마스터'!$J$13:$J$27,AQ$2)=0),$Q16/$U16,"")</f>
        <v/>
      </c>
      <c r="AR16" s="67">
        <f>IF(AND($F16&lt;&gt;"",$V16&lt;&gt;"",AR$2&gt;=$F16,AR$2&lt;=$V16,WEEKDAY(AR$2,2)&lt;6,COUNTIF('마스터'!$J$13:$J$27,AR$2)=0),$Q16/$U16,"")</f>
        <v/>
      </c>
      <c r="AS16" s="67">
        <f>IF(AND($F16&lt;&gt;"",$V16&lt;&gt;"",AS$2&gt;=$F16,AS$2&lt;=$V16,WEEKDAY(AS$2,2)&lt;6,COUNTIF('마스터'!$J$13:$J$27,AS$2)=0),$Q16/$U16,"")</f>
        <v/>
      </c>
      <c r="AT16" s="67">
        <f>IF(AND($F16&lt;&gt;"",$V16&lt;&gt;"",AT$2&gt;=$F16,AT$2&lt;=$V16,WEEKDAY(AT$2,2)&lt;6,COUNTIF('마스터'!$J$13:$J$27,AT$2)=0),$Q16/$U16,"")</f>
        <v/>
      </c>
      <c r="AU16" s="67">
        <f>IF(AND($F16&lt;&gt;"",$V16&lt;&gt;"",AU$2&gt;=$F16,AU$2&lt;=$V16,WEEKDAY(AU$2,2)&lt;6,COUNTIF('마스터'!$J$13:$J$27,AU$2)=0),$Q16/$U16,"")</f>
        <v/>
      </c>
      <c r="AV16" s="67">
        <f>IF(AND($F16&lt;&gt;"",$V16&lt;&gt;"",AV$2&gt;=$F16,AV$2&lt;=$V16,WEEKDAY(AV$2,2)&lt;6,COUNTIF('마스터'!$J$13:$J$27,AV$2)=0),$Q16/$U16,"")</f>
        <v/>
      </c>
      <c r="AW16" s="67">
        <f>IF(AND($F16&lt;&gt;"",$V16&lt;&gt;"",AW$2&gt;=$F16,AW$2&lt;=$V16,WEEKDAY(AW$2,2)&lt;6,COUNTIF('마스터'!$J$13:$J$27,AW$2)=0),$Q16/$U16,"")</f>
        <v/>
      </c>
      <c r="AX16" s="67">
        <f>IF(AND($F16&lt;&gt;"",$V16&lt;&gt;"",AX$2&gt;=$F16,AX$2&lt;=$V16,WEEKDAY(AX$2,2)&lt;6,COUNTIF('마스터'!$J$13:$J$27,AX$2)=0),$Q16/$U16,"")</f>
        <v/>
      </c>
      <c r="AY16" s="67">
        <f>IF(AND($F16&lt;&gt;"",$V16&lt;&gt;"",AY$2&gt;=$F16,AY$2&lt;=$V16,WEEKDAY(AY$2,2)&lt;6,COUNTIF('마스터'!$J$13:$J$27,AY$2)=0),$Q16/$U16,"")</f>
        <v/>
      </c>
      <c r="AZ16" s="67">
        <f>IF(AND($F16&lt;&gt;"",$V16&lt;&gt;"",AZ$2&gt;=$F16,AZ$2&lt;=$V16,WEEKDAY(AZ$2,2)&lt;6,COUNTIF('마스터'!$J$13:$J$27,AZ$2)=0),$Q16/$U16,"")</f>
        <v/>
      </c>
      <c r="BA16" s="67">
        <f>IF(AND($F16&lt;&gt;"",$V16&lt;&gt;"",BA$2&gt;=$F16,BA$2&lt;=$V16,WEEKDAY(BA$2,2)&lt;6,COUNTIF('마스터'!$J$13:$J$27,BA$2)=0),$Q16/$U16,"")</f>
        <v/>
      </c>
      <c r="BB16" s="67">
        <f>IF(AND($F16&lt;&gt;"",$V16&lt;&gt;"",BB$2&gt;=$F16,BB$2&lt;=$V16,WEEKDAY(BB$2,2)&lt;6,COUNTIF('마스터'!$J$13:$J$27,BB$2)=0),$Q16/$U16,"")</f>
        <v/>
      </c>
      <c r="BC16" s="67">
        <f>IF(AND($F16&lt;&gt;"",$V16&lt;&gt;"",BC$2&gt;=$F16,BC$2&lt;=$V16,WEEKDAY(BC$2,2)&lt;6,COUNTIF('마스터'!$J$13:$J$27,BC$2)=0),$Q16/$U16,"")</f>
        <v/>
      </c>
      <c r="BD16" s="67">
        <f>IF(AND($F16&lt;&gt;"",$V16&lt;&gt;"",BD$2&gt;=$F16,BD$2&lt;=$V16,WEEKDAY(BD$2,2)&lt;6,COUNTIF('마스터'!$J$13:$J$27,BD$2)=0),$Q16/$U16,"")</f>
        <v/>
      </c>
    </row>
    <row r="17">
      <c r="A17" s="37">
        <f>IF(E17="","",COUNTA($E$9:E17))</f>
        <v/>
      </c>
      <c r="B17" s="58" t="n"/>
      <c r="C17" s="59" t="inlineStr">
        <is>
          <t>마케팅1팀</t>
        </is>
      </c>
      <c r="D17" s="60" t="n"/>
      <c r="E17" s="58" t="n"/>
      <c r="F17" s="61" t="n"/>
      <c r="G17" s="62" t="n"/>
      <c r="H17" s="60" t="n"/>
      <c r="I17" s="60" t="n"/>
      <c r="J17" s="60" t="n"/>
      <c r="K17" s="58" t="n"/>
      <c r="L17" s="63" t="n"/>
      <c r="M17" s="58" t="n"/>
      <c r="N17" s="63" t="n"/>
      <c r="O17" s="58" t="n"/>
      <c r="P17" s="63" t="n"/>
      <c r="Q17" s="64">
        <f>IF(SUM(L17,N17,P17)=0,"",SUM(L17,N17,P17))</f>
        <v/>
      </c>
      <c r="R17" s="65">
        <f>IF(L17&gt;0,"영 ","")&amp;IF(N17&gt;0,"이 ","")&amp;IF(P17&gt;0,"기 ","")</f>
        <v/>
      </c>
      <c r="S17" s="37">
        <f>IF(F17="","","W"&amp;ROUNDUP(DAY(F17)/7,0))</f>
        <v/>
      </c>
      <c r="T17" s="60" t="n"/>
      <c r="U17" s="37">
        <f>IF(Q17="",0,ROUNDUP(MAX(L17,N17,P17)/'마스터'!$J$5,0))</f>
        <v/>
      </c>
      <c r="V17" s="66">
        <f>IF(OR(F17="",U17=0),"",WORKDAY(F17,U17-1,'마스터'!$J$13:$J$27))</f>
        <v/>
      </c>
      <c r="W17" s="65">
        <f>IF(OR(G17="",V17=""),"",G17-V17)</f>
        <v/>
      </c>
      <c r="X17" s="58" t="n"/>
      <c r="Z17" s="67">
        <f>IF(AND($F17&lt;&gt;"",$V17&lt;&gt;"",Z$2&gt;=$F17,Z$2&lt;=$V17,WEEKDAY(Z$2,2)&lt;6,COUNTIF('마스터'!$J$13:$J$27,Z$2)=0),$Q17/$U17,"")</f>
        <v/>
      </c>
      <c r="AA17" s="67">
        <f>IF(AND($F17&lt;&gt;"",$V17&lt;&gt;"",AA$2&gt;=$F17,AA$2&lt;=$V17,WEEKDAY(AA$2,2)&lt;6,COUNTIF('마스터'!$J$13:$J$27,AA$2)=0),$Q17/$U17,"")</f>
        <v/>
      </c>
      <c r="AB17" s="67">
        <f>IF(AND($F17&lt;&gt;"",$V17&lt;&gt;"",AB$2&gt;=$F17,AB$2&lt;=$V17,WEEKDAY(AB$2,2)&lt;6,COUNTIF('마스터'!$J$13:$J$27,AB$2)=0),$Q17/$U17,"")</f>
        <v/>
      </c>
      <c r="AC17" s="67">
        <f>IF(AND($F17&lt;&gt;"",$V17&lt;&gt;"",AC$2&gt;=$F17,AC$2&lt;=$V17,WEEKDAY(AC$2,2)&lt;6,COUNTIF('마스터'!$J$13:$J$27,AC$2)=0),$Q17/$U17,"")</f>
        <v/>
      </c>
      <c r="AD17" s="67">
        <f>IF(AND($F17&lt;&gt;"",$V17&lt;&gt;"",AD$2&gt;=$F17,AD$2&lt;=$V17,WEEKDAY(AD$2,2)&lt;6,COUNTIF('마스터'!$J$13:$J$27,AD$2)=0),$Q17/$U17,"")</f>
        <v/>
      </c>
      <c r="AE17" s="67">
        <f>IF(AND($F17&lt;&gt;"",$V17&lt;&gt;"",AE$2&gt;=$F17,AE$2&lt;=$V17,WEEKDAY(AE$2,2)&lt;6,COUNTIF('마스터'!$J$13:$J$27,AE$2)=0),$Q17/$U17,"")</f>
        <v/>
      </c>
      <c r="AF17" s="67">
        <f>IF(AND($F17&lt;&gt;"",$V17&lt;&gt;"",AF$2&gt;=$F17,AF$2&lt;=$V17,WEEKDAY(AF$2,2)&lt;6,COUNTIF('마스터'!$J$13:$J$27,AF$2)=0),$Q17/$U17,"")</f>
        <v/>
      </c>
      <c r="AG17" s="67">
        <f>IF(AND($F17&lt;&gt;"",$V17&lt;&gt;"",AG$2&gt;=$F17,AG$2&lt;=$V17,WEEKDAY(AG$2,2)&lt;6,COUNTIF('마스터'!$J$13:$J$27,AG$2)=0),$Q17/$U17,"")</f>
        <v/>
      </c>
      <c r="AH17" s="67">
        <f>IF(AND($F17&lt;&gt;"",$V17&lt;&gt;"",AH$2&gt;=$F17,AH$2&lt;=$V17,WEEKDAY(AH$2,2)&lt;6,COUNTIF('마스터'!$J$13:$J$27,AH$2)=0),$Q17/$U17,"")</f>
        <v/>
      </c>
      <c r="AI17" s="67">
        <f>IF(AND($F17&lt;&gt;"",$V17&lt;&gt;"",AI$2&gt;=$F17,AI$2&lt;=$V17,WEEKDAY(AI$2,2)&lt;6,COUNTIF('마스터'!$J$13:$J$27,AI$2)=0),$Q17/$U17,"")</f>
        <v/>
      </c>
      <c r="AJ17" s="67">
        <f>IF(AND($F17&lt;&gt;"",$V17&lt;&gt;"",AJ$2&gt;=$F17,AJ$2&lt;=$V17,WEEKDAY(AJ$2,2)&lt;6,COUNTIF('마스터'!$J$13:$J$27,AJ$2)=0),$Q17/$U17,"")</f>
        <v/>
      </c>
      <c r="AK17" s="67">
        <f>IF(AND($F17&lt;&gt;"",$V17&lt;&gt;"",AK$2&gt;=$F17,AK$2&lt;=$V17,WEEKDAY(AK$2,2)&lt;6,COUNTIF('마스터'!$J$13:$J$27,AK$2)=0),$Q17/$U17,"")</f>
        <v/>
      </c>
      <c r="AL17" s="67">
        <f>IF(AND($F17&lt;&gt;"",$V17&lt;&gt;"",AL$2&gt;=$F17,AL$2&lt;=$V17,WEEKDAY(AL$2,2)&lt;6,COUNTIF('마스터'!$J$13:$J$27,AL$2)=0),$Q17/$U17,"")</f>
        <v/>
      </c>
      <c r="AM17" s="67">
        <f>IF(AND($F17&lt;&gt;"",$V17&lt;&gt;"",AM$2&gt;=$F17,AM$2&lt;=$V17,WEEKDAY(AM$2,2)&lt;6,COUNTIF('마스터'!$J$13:$J$27,AM$2)=0),$Q17/$U17,"")</f>
        <v/>
      </c>
      <c r="AN17" s="67">
        <f>IF(AND($F17&lt;&gt;"",$V17&lt;&gt;"",AN$2&gt;=$F17,AN$2&lt;=$V17,WEEKDAY(AN$2,2)&lt;6,COUNTIF('마스터'!$J$13:$J$27,AN$2)=0),$Q17/$U17,"")</f>
        <v/>
      </c>
      <c r="AO17" s="67">
        <f>IF(AND($F17&lt;&gt;"",$V17&lt;&gt;"",AO$2&gt;=$F17,AO$2&lt;=$V17,WEEKDAY(AO$2,2)&lt;6,COUNTIF('마스터'!$J$13:$J$27,AO$2)=0),$Q17/$U17,"")</f>
        <v/>
      </c>
      <c r="AP17" s="67">
        <f>IF(AND($F17&lt;&gt;"",$V17&lt;&gt;"",AP$2&gt;=$F17,AP$2&lt;=$V17,WEEKDAY(AP$2,2)&lt;6,COUNTIF('마스터'!$J$13:$J$27,AP$2)=0),$Q17/$U17,"")</f>
        <v/>
      </c>
      <c r="AQ17" s="67">
        <f>IF(AND($F17&lt;&gt;"",$V17&lt;&gt;"",AQ$2&gt;=$F17,AQ$2&lt;=$V17,WEEKDAY(AQ$2,2)&lt;6,COUNTIF('마스터'!$J$13:$J$27,AQ$2)=0),$Q17/$U17,"")</f>
        <v/>
      </c>
      <c r="AR17" s="67">
        <f>IF(AND($F17&lt;&gt;"",$V17&lt;&gt;"",AR$2&gt;=$F17,AR$2&lt;=$V17,WEEKDAY(AR$2,2)&lt;6,COUNTIF('마스터'!$J$13:$J$27,AR$2)=0),$Q17/$U17,"")</f>
        <v/>
      </c>
      <c r="AS17" s="67">
        <f>IF(AND($F17&lt;&gt;"",$V17&lt;&gt;"",AS$2&gt;=$F17,AS$2&lt;=$V17,WEEKDAY(AS$2,2)&lt;6,COUNTIF('마스터'!$J$13:$J$27,AS$2)=0),$Q17/$U17,"")</f>
        <v/>
      </c>
      <c r="AT17" s="67">
        <f>IF(AND($F17&lt;&gt;"",$V17&lt;&gt;"",AT$2&gt;=$F17,AT$2&lt;=$V17,WEEKDAY(AT$2,2)&lt;6,COUNTIF('마스터'!$J$13:$J$27,AT$2)=0),$Q17/$U17,"")</f>
        <v/>
      </c>
      <c r="AU17" s="67">
        <f>IF(AND($F17&lt;&gt;"",$V17&lt;&gt;"",AU$2&gt;=$F17,AU$2&lt;=$V17,WEEKDAY(AU$2,2)&lt;6,COUNTIF('마스터'!$J$13:$J$27,AU$2)=0),$Q17/$U17,"")</f>
        <v/>
      </c>
      <c r="AV17" s="67">
        <f>IF(AND($F17&lt;&gt;"",$V17&lt;&gt;"",AV$2&gt;=$F17,AV$2&lt;=$V17,WEEKDAY(AV$2,2)&lt;6,COUNTIF('마스터'!$J$13:$J$27,AV$2)=0),$Q17/$U17,"")</f>
        <v/>
      </c>
      <c r="AW17" s="67">
        <f>IF(AND($F17&lt;&gt;"",$V17&lt;&gt;"",AW$2&gt;=$F17,AW$2&lt;=$V17,WEEKDAY(AW$2,2)&lt;6,COUNTIF('마스터'!$J$13:$J$27,AW$2)=0),$Q17/$U17,"")</f>
        <v/>
      </c>
      <c r="AX17" s="67">
        <f>IF(AND($F17&lt;&gt;"",$V17&lt;&gt;"",AX$2&gt;=$F17,AX$2&lt;=$V17,WEEKDAY(AX$2,2)&lt;6,COUNTIF('마스터'!$J$13:$J$27,AX$2)=0),$Q17/$U17,"")</f>
        <v/>
      </c>
      <c r="AY17" s="67">
        <f>IF(AND($F17&lt;&gt;"",$V17&lt;&gt;"",AY$2&gt;=$F17,AY$2&lt;=$V17,WEEKDAY(AY$2,2)&lt;6,COUNTIF('마스터'!$J$13:$J$27,AY$2)=0),$Q17/$U17,"")</f>
        <v/>
      </c>
      <c r="AZ17" s="67">
        <f>IF(AND($F17&lt;&gt;"",$V17&lt;&gt;"",AZ$2&gt;=$F17,AZ$2&lt;=$V17,WEEKDAY(AZ$2,2)&lt;6,COUNTIF('마스터'!$J$13:$J$27,AZ$2)=0),$Q17/$U17,"")</f>
        <v/>
      </c>
      <c r="BA17" s="67">
        <f>IF(AND($F17&lt;&gt;"",$V17&lt;&gt;"",BA$2&gt;=$F17,BA$2&lt;=$V17,WEEKDAY(BA$2,2)&lt;6,COUNTIF('마스터'!$J$13:$J$27,BA$2)=0),$Q17/$U17,"")</f>
        <v/>
      </c>
      <c r="BB17" s="67">
        <f>IF(AND($F17&lt;&gt;"",$V17&lt;&gt;"",BB$2&gt;=$F17,BB$2&lt;=$V17,WEEKDAY(BB$2,2)&lt;6,COUNTIF('마스터'!$J$13:$J$27,BB$2)=0),$Q17/$U17,"")</f>
        <v/>
      </c>
      <c r="BC17" s="67">
        <f>IF(AND($F17&lt;&gt;"",$V17&lt;&gt;"",BC$2&gt;=$F17,BC$2&lt;=$V17,WEEKDAY(BC$2,2)&lt;6,COUNTIF('마스터'!$J$13:$J$27,BC$2)=0),$Q17/$U17,"")</f>
        <v/>
      </c>
      <c r="BD17" s="67">
        <f>IF(AND($F17&lt;&gt;"",$V17&lt;&gt;"",BD$2&gt;=$F17,BD$2&lt;=$V17,WEEKDAY(BD$2,2)&lt;6,COUNTIF('마스터'!$J$13:$J$27,BD$2)=0),$Q17/$U17,"")</f>
        <v/>
      </c>
    </row>
    <row r="18">
      <c r="A18" s="37">
        <f>IF(E18="","",COUNTA($E$9:E18))</f>
        <v/>
      </c>
      <c r="B18" s="58" t="n"/>
      <c r="C18" s="59" t="inlineStr">
        <is>
          <t>마케팅1팀</t>
        </is>
      </c>
      <c r="D18" s="60" t="n"/>
      <c r="E18" s="58" t="n"/>
      <c r="F18" s="61" t="n"/>
      <c r="G18" s="62" t="n"/>
      <c r="H18" s="60" t="n"/>
      <c r="I18" s="60" t="n"/>
      <c r="J18" s="60" t="n"/>
      <c r="K18" s="58" t="n"/>
      <c r="L18" s="63" t="n"/>
      <c r="M18" s="58" t="n"/>
      <c r="N18" s="63" t="n"/>
      <c r="O18" s="58" t="n"/>
      <c r="P18" s="63" t="n"/>
      <c r="Q18" s="64">
        <f>IF(SUM(L18,N18,P18)=0,"",SUM(L18,N18,P18))</f>
        <v/>
      </c>
      <c r="R18" s="65">
        <f>IF(L18&gt;0,"영 ","")&amp;IF(N18&gt;0,"이 ","")&amp;IF(P18&gt;0,"기 ","")</f>
        <v/>
      </c>
      <c r="S18" s="37">
        <f>IF(F18="","","W"&amp;ROUNDUP(DAY(F18)/7,0))</f>
        <v/>
      </c>
      <c r="T18" s="60" t="n"/>
      <c r="U18" s="37">
        <f>IF(Q18="",0,ROUNDUP(MAX(L18,N18,P18)/'마스터'!$J$5,0))</f>
        <v/>
      </c>
      <c r="V18" s="66">
        <f>IF(OR(F18="",U18=0),"",WORKDAY(F18,U18-1,'마스터'!$J$13:$J$27))</f>
        <v/>
      </c>
      <c r="W18" s="65">
        <f>IF(OR(G18="",V18=""),"",G18-V18)</f>
        <v/>
      </c>
      <c r="X18" s="58" t="n"/>
      <c r="Z18" s="67">
        <f>IF(AND($F18&lt;&gt;"",$V18&lt;&gt;"",Z$2&gt;=$F18,Z$2&lt;=$V18,WEEKDAY(Z$2,2)&lt;6,COUNTIF('마스터'!$J$13:$J$27,Z$2)=0),$Q18/$U18,"")</f>
        <v/>
      </c>
      <c r="AA18" s="67">
        <f>IF(AND($F18&lt;&gt;"",$V18&lt;&gt;"",AA$2&gt;=$F18,AA$2&lt;=$V18,WEEKDAY(AA$2,2)&lt;6,COUNTIF('마스터'!$J$13:$J$27,AA$2)=0),$Q18/$U18,"")</f>
        <v/>
      </c>
      <c r="AB18" s="67">
        <f>IF(AND($F18&lt;&gt;"",$V18&lt;&gt;"",AB$2&gt;=$F18,AB$2&lt;=$V18,WEEKDAY(AB$2,2)&lt;6,COUNTIF('마스터'!$J$13:$J$27,AB$2)=0),$Q18/$U18,"")</f>
        <v/>
      </c>
      <c r="AC18" s="67">
        <f>IF(AND($F18&lt;&gt;"",$V18&lt;&gt;"",AC$2&gt;=$F18,AC$2&lt;=$V18,WEEKDAY(AC$2,2)&lt;6,COUNTIF('마스터'!$J$13:$J$27,AC$2)=0),$Q18/$U18,"")</f>
        <v/>
      </c>
      <c r="AD18" s="67">
        <f>IF(AND($F18&lt;&gt;"",$V18&lt;&gt;"",AD$2&gt;=$F18,AD$2&lt;=$V18,WEEKDAY(AD$2,2)&lt;6,COUNTIF('마스터'!$J$13:$J$27,AD$2)=0),$Q18/$U18,"")</f>
        <v/>
      </c>
      <c r="AE18" s="67">
        <f>IF(AND($F18&lt;&gt;"",$V18&lt;&gt;"",AE$2&gt;=$F18,AE$2&lt;=$V18,WEEKDAY(AE$2,2)&lt;6,COUNTIF('마스터'!$J$13:$J$27,AE$2)=0),$Q18/$U18,"")</f>
        <v/>
      </c>
      <c r="AF18" s="67">
        <f>IF(AND($F18&lt;&gt;"",$V18&lt;&gt;"",AF$2&gt;=$F18,AF$2&lt;=$V18,WEEKDAY(AF$2,2)&lt;6,COUNTIF('마스터'!$J$13:$J$27,AF$2)=0),$Q18/$U18,"")</f>
        <v/>
      </c>
      <c r="AG18" s="67">
        <f>IF(AND($F18&lt;&gt;"",$V18&lt;&gt;"",AG$2&gt;=$F18,AG$2&lt;=$V18,WEEKDAY(AG$2,2)&lt;6,COUNTIF('마스터'!$J$13:$J$27,AG$2)=0),$Q18/$U18,"")</f>
        <v/>
      </c>
      <c r="AH18" s="67">
        <f>IF(AND($F18&lt;&gt;"",$V18&lt;&gt;"",AH$2&gt;=$F18,AH$2&lt;=$V18,WEEKDAY(AH$2,2)&lt;6,COUNTIF('마스터'!$J$13:$J$27,AH$2)=0),$Q18/$U18,"")</f>
        <v/>
      </c>
      <c r="AI18" s="67">
        <f>IF(AND($F18&lt;&gt;"",$V18&lt;&gt;"",AI$2&gt;=$F18,AI$2&lt;=$V18,WEEKDAY(AI$2,2)&lt;6,COUNTIF('마스터'!$J$13:$J$27,AI$2)=0),$Q18/$U18,"")</f>
        <v/>
      </c>
      <c r="AJ18" s="67">
        <f>IF(AND($F18&lt;&gt;"",$V18&lt;&gt;"",AJ$2&gt;=$F18,AJ$2&lt;=$V18,WEEKDAY(AJ$2,2)&lt;6,COUNTIF('마스터'!$J$13:$J$27,AJ$2)=0),$Q18/$U18,"")</f>
        <v/>
      </c>
      <c r="AK18" s="67">
        <f>IF(AND($F18&lt;&gt;"",$V18&lt;&gt;"",AK$2&gt;=$F18,AK$2&lt;=$V18,WEEKDAY(AK$2,2)&lt;6,COUNTIF('마스터'!$J$13:$J$27,AK$2)=0),$Q18/$U18,"")</f>
        <v/>
      </c>
      <c r="AL18" s="67">
        <f>IF(AND($F18&lt;&gt;"",$V18&lt;&gt;"",AL$2&gt;=$F18,AL$2&lt;=$V18,WEEKDAY(AL$2,2)&lt;6,COUNTIF('마스터'!$J$13:$J$27,AL$2)=0),$Q18/$U18,"")</f>
        <v/>
      </c>
      <c r="AM18" s="67">
        <f>IF(AND($F18&lt;&gt;"",$V18&lt;&gt;"",AM$2&gt;=$F18,AM$2&lt;=$V18,WEEKDAY(AM$2,2)&lt;6,COUNTIF('마스터'!$J$13:$J$27,AM$2)=0),$Q18/$U18,"")</f>
        <v/>
      </c>
      <c r="AN18" s="67">
        <f>IF(AND($F18&lt;&gt;"",$V18&lt;&gt;"",AN$2&gt;=$F18,AN$2&lt;=$V18,WEEKDAY(AN$2,2)&lt;6,COUNTIF('마스터'!$J$13:$J$27,AN$2)=0),$Q18/$U18,"")</f>
        <v/>
      </c>
      <c r="AO18" s="67">
        <f>IF(AND($F18&lt;&gt;"",$V18&lt;&gt;"",AO$2&gt;=$F18,AO$2&lt;=$V18,WEEKDAY(AO$2,2)&lt;6,COUNTIF('마스터'!$J$13:$J$27,AO$2)=0),$Q18/$U18,"")</f>
        <v/>
      </c>
      <c r="AP18" s="67">
        <f>IF(AND($F18&lt;&gt;"",$V18&lt;&gt;"",AP$2&gt;=$F18,AP$2&lt;=$V18,WEEKDAY(AP$2,2)&lt;6,COUNTIF('마스터'!$J$13:$J$27,AP$2)=0),$Q18/$U18,"")</f>
        <v/>
      </c>
      <c r="AQ18" s="67">
        <f>IF(AND($F18&lt;&gt;"",$V18&lt;&gt;"",AQ$2&gt;=$F18,AQ$2&lt;=$V18,WEEKDAY(AQ$2,2)&lt;6,COUNTIF('마스터'!$J$13:$J$27,AQ$2)=0),$Q18/$U18,"")</f>
        <v/>
      </c>
      <c r="AR18" s="67">
        <f>IF(AND($F18&lt;&gt;"",$V18&lt;&gt;"",AR$2&gt;=$F18,AR$2&lt;=$V18,WEEKDAY(AR$2,2)&lt;6,COUNTIF('마스터'!$J$13:$J$27,AR$2)=0),$Q18/$U18,"")</f>
        <v/>
      </c>
      <c r="AS18" s="67">
        <f>IF(AND($F18&lt;&gt;"",$V18&lt;&gt;"",AS$2&gt;=$F18,AS$2&lt;=$V18,WEEKDAY(AS$2,2)&lt;6,COUNTIF('마스터'!$J$13:$J$27,AS$2)=0),$Q18/$U18,"")</f>
        <v/>
      </c>
      <c r="AT18" s="67">
        <f>IF(AND($F18&lt;&gt;"",$V18&lt;&gt;"",AT$2&gt;=$F18,AT$2&lt;=$V18,WEEKDAY(AT$2,2)&lt;6,COUNTIF('마스터'!$J$13:$J$27,AT$2)=0),$Q18/$U18,"")</f>
        <v/>
      </c>
      <c r="AU18" s="67">
        <f>IF(AND($F18&lt;&gt;"",$V18&lt;&gt;"",AU$2&gt;=$F18,AU$2&lt;=$V18,WEEKDAY(AU$2,2)&lt;6,COUNTIF('마스터'!$J$13:$J$27,AU$2)=0),$Q18/$U18,"")</f>
        <v/>
      </c>
      <c r="AV18" s="67">
        <f>IF(AND($F18&lt;&gt;"",$V18&lt;&gt;"",AV$2&gt;=$F18,AV$2&lt;=$V18,WEEKDAY(AV$2,2)&lt;6,COUNTIF('마스터'!$J$13:$J$27,AV$2)=0),$Q18/$U18,"")</f>
        <v/>
      </c>
      <c r="AW18" s="67">
        <f>IF(AND($F18&lt;&gt;"",$V18&lt;&gt;"",AW$2&gt;=$F18,AW$2&lt;=$V18,WEEKDAY(AW$2,2)&lt;6,COUNTIF('마스터'!$J$13:$J$27,AW$2)=0),$Q18/$U18,"")</f>
        <v/>
      </c>
      <c r="AX18" s="67">
        <f>IF(AND($F18&lt;&gt;"",$V18&lt;&gt;"",AX$2&gt;=$F18,AX$2&lt;=$V18,WEEKDAY(AX$2,2)&lt;6,COUNTIF('마스터'!$J$13:$J$27,AX$2)=0),$Q18/$U18,"")</f>
        <v/>
      </c>
      <c r="AY18" s="67">
        <f>IF(AND($F18&lt;&gt;"",$V18&lt;&gt;"",AY$2&gt;=$F18,AY$2&lt;=$V18,WEEKDAY(AY$2,2)&lt;6,COUNTIF('마스터'!$J$13:$J$27,AY$2)=0),$Q18/$U18,"")</f>
        <v/>
      </c>
      <c r="AZ18" s="67">
        <f>IF(AND($F18&lt;&gt;"",$V18&lt;&gt;"",AZ$2&gt;=$F18,AZ$2&lt;=$V18,WEEKDAY(AZ$2,2)&lt;6,COUNTIF('마스터'!$J$13:$J$27,AZ$2)=0),$Q18/$U18,"")</f>
        <v/>
      </c>
      <c r="BA18" s="67">
        <f>IF(AND($F18&lt;&gt;"",$V18&lt;&gt;"",BA$2&gt;=$F18,BA$2&lt;=$V18,WEEKDAY(BA$2,2)&lt;6,COUNTIF('마스터'!$J$13:$J$27,BA$2)=0),$Q18/$U18,"")</f>
        <v/>
      </c>
      <c r="BB18" s="67">
        <f>IF(AND($F18&lt;&gt;"",$V18&lt;&gt;"",BB$2&gt;=$F18,BB$2&lt;=$V18,WEEKDAY(BB$2,2)&lt;6,COUNTIF('마스터'!$J$13:$J$27,BB$2)=0),$Q18/$U18,"")</f>
        <v/>
      </c>
      <c r="BC18" s="67">
        <f>IF(AND($F18&lt;&gt;"",$V18&lt;&gt;"",BC$2&gt;=$F18,BC$2&lt;=$V18,WEEKDAY(BC$2,2)&lt;6,COUNTIF('마스터'!$J$13:$J$27,BC$2)=0),$Q18/$U18,"")</f>
        <v/>
      </c>
      <c r="BD18" s="67">
        <f>IF(AND($F18&lt;&gt;"",$V18&lt;&gt;"",BD$2&gt;=$F18,BD$2&lt;=$V18,WEEKDAY(BD$2,2)&lt;6,COUNTIF('마스터'!$J$13:$J$27,BD$2)=0),$Q18/$U18,"")</f>
        <v/>
      </c>
    </row>
    <row r="19">
      <c r="A19" s="37">
        <f>IF(E19="","",COUNTA($E$9:E19))</f>
        <v/>
      </c>
      <c r="B19" s="58" t="n"/>
      <c r="C19" s="59" t="inlineStr">
        <is>
          <t>마케팅1팀</t>
        </is>
      </c>
      <c r="D19" s="60" t="n"/>
      <c r="E19" s="58" t="n"/>
      <c r="F19" s="61" t="n"/>
      <c r="G19" s="62" t="n"/>
      <c r="H19" s="60" t="n"/>
      <c r="I19" s="60" t="n"/>
      <c r="J19" s="60" t="n"/>
      <c r="K19" s="58" t="n"/>
      <c r="L19" s="63" t="n"/>
      <c r="M19" s="58" t="n"/>
      <c r="N19" s="63" t="n"/>
      <c r="O19" s="58" t="n"/>
      <c r="P19" s="63" t="n"/>
      <c r="Q19" s="64">
        <f>IF(SUM(L19,N19,P19)=0,"",SUM(L19,N19,P19))</f>
        <v/>
      </c>
      <c r="R19" s="65">
        <f>IF(L19&gt;0,"영 ","")&amp;IF(N19&gt;0,"이 ","")&amp;IF(P19&gt;0,"기 ","")</f>
        <v/>
      </c>
      <c r="S19" s="37">
        <f>IF(F19="","","W"&amp;ROUNDUP(DAY(F19)/7,0))</f>
        <v/>
      </c>
      <c r="T19" s="60" t="n"/>
      <c r="U19" s="37">
        <f>IF(Q19="",0,ROUNDUP(MAX(L19,N19,P19)/'마스터'!$J$5,0))</f>
        <v/>
      </c>
      <c r="V19" s="66">
        <f>IF(OR(F19="",U19=0),"",WORKDAY(F19,U19-1,'마스터'!$J$13:$J$27))</f>
        <v/>
      </c>
      <c r="W19" s="65">
        <f>IF(OR(G19="",V19=""),"",G19-V19)</f>
        <v/>
      </c>
      <c r="X19" s="58" t="n"/>
      <c r="Z19" s="67">
        <f>IF(AND($F19&lt;&gt;"",$V19&lt;&gt;"",Z$2&gt;=$F19,Z$2&lt;=$V19,WEEKDAY(Z$2,2)&lt;6,COUNTIF('마스터'!$J$13:$J$27,Z$2)=0),$Q19/$U19,"")</f>
        <v/>
      </c>
      <c r="AA19" s="67">
        <f>IF(AND($F19&lt;&gt;"",$V19&lt;&gt;"",AA$2&gt;=$F19,AA$2&lt;=$V19,WEEKDAY(AA$2,2)&lt;6,COUNTIF('마스터'!$J$13:$J$27,AA$2)=0),$Q19/$U19,"")</f>
        <v/>
      </c>
      <c r="AB19" s="67">
        <f>IF(AND($F19&lt;&gt;"",$V19&lt;&gt;"",AB$2&gt;=$F19,AB$2&lt;=$V19,WEEKDAY(AB$2,2)&lt;6,COUNTIF('마스터'!$J$13:$J$27,AB$2)=0),$Q19/$U19,"")</f>
        <v/>
      </c>
      <c r="AC19" s="67">
        <f>IF(AND($F19&lt;&gt;"",$V19&lt;&gt;"",AC$2&gt;=$F19,AC$2&lt;=$V19,WEEKDAY(AC$2,2)&lt;6,COUNTIF('마스터'!$J$13:$J$27,AC$2)=0),$Q19/$U19,"")</f>
        <v/>
      </c>
      <c r="AD19" s="67">
        <f>IF(AND($F19&lt;&gt;"",$V19&lt;&gt;"",AD$2&gt;=$F19,AD$2&lt;=$V19,WEEKDAY(AD$2,2)&lt;6,COUNTIF('마스터'!$J$13:$J$27,AD$2)=0),$Q19/$U19,"")</f>
        <v/>
      </c>
      <c r="AE19" s="67">
        <f>IF(AND($F19&lt;&gt;"",$V19&lt;&gt;"",AE$2&gt;=$F19,AE$2&lt;=$V19,WEEKDAY(AE$2,2)&lt;6,COUNTIF('마스터'!$J$13:$J$27,AE$2)=0),$Q19/$U19,"")</f>
        <v/>
      </c>
      <c r="AF19" s="67">
        <f>IF(AND($F19&lt;&gt;"",$V19&lt;&gt;"",AF$2&gt;=$F19,AF$2&lt;=$V19,WEEKDAY(AF$2,2)&lt;6,COUNTIF('마스터'!$J$13:$J$27,AF$2)=0),$Q19/$U19,"")</f>
        <v/>
      </c>
      <c r="AG19" s="67">
        <f>IF(AND($F19&lt;&gt;"",$V19&lt;&gt;"",AG$2&gt;=$F19,AG$2&lt;=$V19,WEEKDAY(AG$2,2)&lt;6,COUNTIF('마스터'!$J$13:$J$27,AG$2)=0),$Q19/$U19,"")</f>
        <v/>
      </c>
      <c r="AH19" s="67">
        <f>IF(AND($F19&lt;&gt;"",$V19&lt;&gt;"",AH$2&gt;=$F19,AH$2&lt;=$V19,WEEKDAY(AH$2,2)&lt;6,COUNTIF('마스터'!$J$13:$J$27,AH$2)=0),$Q19/$U19,"")</f>
        <v/>
      </c>
      <c r="AI19" s="67">
        <f>IF(AND($F19&lt;&gt;"",$V19&lt;&gt;"",AI$2&gt;=$F19,AI$2&lt;=$V19,WEEKDAY(AI$2,2)&lt;6,COUNTIF('마스터'!$J$13:$J$27,AI$2)=0),$Q19/$U19,"")</f>
        <v/>
      </c>
      <c r="AJ19" s="67">
        <f>IF(AND($F19&lt;&gt;"",$V19&lt;&gt;"",AJ$2&gt;=$F19,AJ$2&lt;=$V19,WEEKDAY(AJ$2,2)&lt;6,COUNTIF('마스터'!$J$13:$J$27,AJ$2)=0),$Q19/$U19,"")</f>
        <v/>
      </c>
      <c r="AK19" s="67">
        <f>IF(AND($F19&lt;&gt;"",$V19&lt;&gt;"",AK$2&gt;=$F19,AK$2&lt;=$V19,WEEKDAY(AK$2,2)&lt;6,COUNTIF('마스터'!$J$13:$J$27,AK$2)=0),$Q19/$U19,"")</f>
        <v/>
      </c>
      <c r="AL19" s="67">
        <f>IF(AND($F19&lt;&gt;"",$V19&lt;&gt;"",AL$2&gt;=$F19,AL$2&lt;=$V19,WEEKDAY(AL$2,2)&lt;6,COUNTIF('마스터'!$J$13:$J$27,AL$2)=0),$Q19/$U19,"")</f>
        <v/>
      </c>
      <c r="AM19" s="67">
        <f>IF(AND($F19&lt;&gt;"",$V19&lt;&gt;"",AM$2&gt;=$F19,AM$2&lt;=$V19,WEEKDAY(AM$2,2)&lt;6,COUNTIF('마스터'!$J$13:$J$27,AM$2)=0),$Q19/$U19,"")</f>
        <v/>
      </c>
      <c r="AN19" s="67">
        <f>IF(AND($F19&lt;&gt;"",$V19&lt;&gt;"",AN$2&gt;=$F19,AN$2&lt;=$V19,WEEKDAY(AN$2,2)&lt;6,COUNTIF('마스터'!$J$13:$J$27,AN$2)=0),$Q19/$U19,"")</f>
        <v/>
      </c>
      <c r="AO19" s="67">
        <f>IF(AND($F19&lt;&gt;"",$V19&lt;&gt;"",AO$2&gt;=$F19,AO$2&lt;=$V19,WEEKDAY(AO$2,2)&lt;6,COUNTIF('마스터'!$J$13:$J$27,AO$2)=0),$Q19/$U19,"")</f>
        <v/>
      </c>
      <c r="AP19" s="67">
        <f>IF(AND($F19&lt;&gt;"",$V19&lt;&gt;"",AP$2&gt;=$F19,AP$2&lt;=$V19,WEEKDAY(AP$2,2)&lt;6,COUNTIF('마스터'!$J$13:$J$27,AP$2)=0),$Q19/$U19,"")</f>
        <v/>
      </c>
      <c r="AQ19" s="67">
        <f>IF(AND($F19&lt;&gt;"",$V19&lt;&gt;"",AQ$2&gt;=$F19,AQ$2&lt;=$V19,WEEKDAY(AQ$2,2)&lt;6,COUNTIF('마스터'!$J$13:$J$27,AQ$2)=0),$Q19/$U19,"")</f>
        <v/>
      </c>
      <c r="AR19" s="67">
        <f>IF(AND($F19&lt;&gt;"",$V19&lt;&gt;"",AR$2&gt;=$F19,AR$2&lt;=$V19,WEEKDAY(AR$2,2)&lt;6,COUNTIF('마스터'!$J$13:$J$27,AR$2)=0),$Q19/$U19,"")</f>
        <v/>
      </c>
      <c r="AS19" s="67">
        <f>IF(AND($F19&lt;&gt;"",$V19&lt;&gt;"",AS$2&gt;=$F19,AS$2&lt;=$V19,WEEKDAY(AS$2,2)&lt;6,COUNTIF('마스터'!$J$13:$J$27,AS$2)=0),$Q19/$U19,"")</f>
        <v/>
      </c>
      <c r="AT19" s="67">
        <f>IF(AND($F19&lt;&gt;"",$V19&lt;&gt;"",AT$2&gt;=$F19,AT$2&lt;=$V19,WEEKDAY(AT$2,2)&lt;6,COUNTIF('마스터'!$J$13:$J$27,AT$2)=0),$Q19/$U19,"")</f>
        <v/>
      </c>
      <c r="AU19" s="67">
        <f>IF(AND($F19&lt;&gt;"",$V19&lt;&gt;"",AU$2&gt;=$F19,AU$2&lt;=$V19,WEEKDAY(AU$2,2)&lt;6,COUNTIF('마스터'!$J$13:$J$27,AU$2)=0),$Q19/$U19,"")</f>
        <v/>
      </c>
      <c r="AV19" s="67">
        <f>IF(AND($F19&lt;&gt;"",$V19&lt;&gt;"",AV$2&gt;=$F19,AV$2&lt;=$V19,WEEKDAY(AV$2,2)&lt;6,COUNTIF('마스터'!$J$13:$J$27,AV$2)=0),$Q19/$U19,"")</f>
        <v/>
      </c>
      <c r="AW19" s="67">
        <f>IF(AND($F19&lt;&gt;"",$V19&lt;&gt;"",AW$2&gt;=$F19,AW$2&lt;=$V19,WEEKDAY(AW$2,2)&lt;6,COUNTIF('마스터'!$J$13:$J$27,AW$2)=0),$Q19/$U19,"")</f>
        <v/>
      </c>
      <c r="AX19" s="67">
        <f>IF(AND($F19&lt;&gt;"",$V19&lt;&gt;"",AX$2&gt;=$F19,AX$2&lt;=$V19,WEEKDAY(AX$2,2)&lt;6,COUNTIF('마스터'!$J$13:$J$27,AX$2)=0),$Q19/$U19,"")</f>
        <v/>
      </c>
      <c r="AY19" s="67">
        <f>IF(AND($F19&lt;&gt;"",$V19&lt;&gt;"",AY$2&gt;=$F19,AY$2&lt;=$V19,WEEKDAY(AY$2,2)&lt;6,COUNTIF('마스터'!$J$13:$J$27,AY$2)=0),$Q19/$U19,"")</f>
        <v/>
      </c>
      <c r="AZ19" s="67">
        <f>IF(AND($F19&lt;&gt;"",$V19&lt;&gt;"",AZ$2&gt;=$F19,AZ$2&lt;=$V19,WEEKDAY(AZ$2,2)&lt;6,COUNTIF('마스터'!$J$13:$J$27,AZ$2)=0),$Q19/$U19,"")</f>
        <v/>
      </c>
      <c r="BA19" s="67">
        <f>IF(AND($F19&lt;&gt;"",$V19&lt;&gt;"",BA$2&gt;=$F19,BA$2&lt;=$V19,WEEKDAY(BA$2,2)&lt;6,COUNTIF('마스터'!$J$13:$J$27,BA$2)=0),$Q19/$U19,"")</f>
        <v/>
      </c>
      <c r="BB19" s="67">
        <f>IF(AND($F19&lt;&gt;"",$V19&lt;&gt;"",BB$2&gt;=$F19,BB$2&lt;=$V19,WEEKDAY(BB$2,2)&lt;6,COUNTIF('마스터'!$J$13:$J$27,BB$2)=0),$Q19/$U19,"")</f>
        <v/>
      </c>
      <c r="BC19" s="67">
        <f>IF(AND($F19&lt;&gt;"",$V19&lt;&gt;"",BC$2&gt;=$F19,BC$2&lt;=$V19,WEEKDAY(BC$2,2)&lt;6,COUNTIF('마스터'!$J$13:$J$27,BC$2)=0),$Q19/$U19,"")</f>
        <v/>
      </c>
      <c r="BD19" s="67">
        <f>IF(AND($F19&lt;&gt;"",$V19&lt;&gt;"",BD$2&gt;=$F19,BD$2&lt;=$V19,WEEKDAY(BD$2,2)&lt;6,COUNTIF('마스터'!$J$13:$J$27,BD$2)=0),$Q19/$U19,"")</f>
        <v/>
      </c>
    </row>
    <row r="20">
      <c r="A20" s="37">
        <f>IF(E20="","",COUNTA($E$9:E20))</f>
        <v/>
      </c>
      <c r="B20" s="58" t="n"/>
      <c r="C20" s="59" t="inlineStr">
        <is>
          <t>마케팅1팀</t>
        </is>
      </c>
      <c r="D20" s="60" t="n"/>
      <c r="E20" s="58" t="n"/>
      <c r="F20" s="61" t="n"/>
      <c r="G20" s="62" t="n"/>
      <c r="H20" s="60" t="n"/>
      <c r="I20" s="60" t="n"/>
      <c r="J20" s="60" t="n"/>
      <c r="K20" s="58" t="n"/>
      <c r="L20" s="63" t="n"/>
      <c r="M20" s="58" t="n"/>
      <c r="N20" s="63" t="n"/>
      <c r="O20" s="58" t="n"/>
      <c r="P20" s="63" t="n"/>
      <c r="Q20" s="64">
        <f>IF(SUM(L20,N20,P20)=0,"",SUM(L20,N20,P20))</f>
        <v/>
      </c>
      <c r="R20" s="65">
        <f>IF(L20&gt;0,"영 ","")&amp;IF(N20&gt;0,"이 ","")&amp;IF(P20&gt;0,"기 ","")</f>
        <v/>
      </c>
      <c r="S20" s="37">
        <f>IF(F20="","","W"&amp;ROUNDUP(DAY(F20)/7,0))</f>
        <v/>
      </c>
      <c r="T20" s="60" t="n"/>
      <c r="U20" s="37">
        <f>IF(Q20="",0,ROUNDUP(MAX(L20,N20,P20)/'마스터'!$J$5,0))</f>
        <v/>
      </c>
      <c r="V20" s="66">
        <f>IF(OR(F20="",U20=0),"",WORKDAY(F20,U20-1,'마스터'!$J$13:$J$27))</f>
        <v/>
      </c>
      <c r="W20" s="65">
        <f>IF(OR(G20="",V20=""),"",G20-V20)</f>
        <v/>
      </c>
      <c r="X20" s="58" t="n"/>
      <c r="Z20" s="67">
        <f>IF(AND($F20&lt;&gt;"",$V20&lt;&gt;"",Z$2&gt;=$F20,Z$2&lt;=$V20,WEEKDAY(Z$2,2)&lt;6,COUNTIF('마스터'!$J$13:$J$27,Z$2)=0),$Q20/$U20,"")</f>
        <v/>
      </c>
      <c r="AA20" s="67">
        <f>IF(AND($F20&lt;&gt;"",$V20&lt;&gt;"",AA$2&gt;=$F20,AA$2&lt;=$V20,WEEKDAY(AA$2,2)&lt;6,COUNTIF('마스터'!$J$13:$J$27,AA$2)=0),$Q20/$U20,"")</f>
        <v/>
      </c>
      <c r="AB20" s="67">
        <f>IF(AND($F20&lt;&gt;"",$V20&lt;&gt;"",AB$2&gt;=$F20,AB$2&lt;=$V20,WEEKDAY(AB$2,2)&lt;6,COUNTIF('마스터'!$J$13:$J$27,AB$2)=0),$Q20/$U20,"")</f>
        <v/>
      </c>
      <c r="AC20" s="67">
        <f>IF(AND($F20&lt;&gt;"",$V20&lt;&gt;"",AC$2&gt;=$F20,AC$2&lt;=$V20,WEEKDAY(AC$2,2)&lt;6,COUNTIF('마스터'!$J$13:$J$27,AC$2)=0),$Q20/$U20,"")</f>
        <v/>
      </c>
      <c r="AD20" s="67">
        <f>IF(AND($F20&lt;&gt;"",$V20&lt;&gt;"",AD$2&gt;=$F20,AD$2&lt;=$V20,WEEKDAY(AD$2,2)&lt;6,COUNTIF('마스터'!$J$13:$J$27,AD$2)=0),$Q20/$U20,"")</f>
        <v/>
      </c>
      <c r="AE20" s="67">
        <f>IF(AND($F20&lt;&gt;"",$V20&lt;&gt;"",AE$2&gt;=$F20,AE$2&lt;=$V20,WEEKDAY(AE$2,2)&lt;6,COUNTIF('마스터'!$J$13:$J$27,AE$2)=0),$Q20/$U20,"")</f>
        <v/>
      </c>
      <c r="AF20" s="67">
        <f>IF(AND($F20&lt;&gt;"",$V20&lt;&gt;"",AF$2&gt;=$F20,AF$2&lt;=$V20,WEEKDAY(AF$2,2)&lt;6,COUNTIF('마스터'!$J$13:$J$27,AF$2)=0),$Q20/$U20,"")</f>
        <v/>
      </c>
      <c r="AG20" s="67">
        <f>IF(AND($F20&lt;&gt;"",$V20&lt;&gt;"",AG$2&gt;=$F20,AG$2&lt;=$V20,WEEKDAY(AG$2,2)&lt;6,COUNTIF('마스터'!$J$13:$J$27,AG$2)=0),$Q20/$U20,"")</f>
        <v/>
      </c>
      <c r="AH20" s="67">
        <f>IF(AND($F20&lt;&gt;"",$V20&lt;&gt;"",AH$2&gt;=$F20,AH$2&lt;=$V20,WEEKDAY(AH$2,2)&lt;6,COUNTIF('마스터'!$J$13:$J$27,AH$2)=0),$Q20/$U20,"")</f>
        <v/>
      </c>
      <c r="AI20" s="67">
        <f>IF(AND($F20&lt;&gt;"",$V20&lt;&gt;"",AI$2&gt;=$F20,AI$2&lt;=$V20,WEEKDAY(AI$2,2)&lt;6,COUNTIF('마스터'!$J$13:$J$27,AI$2)=0),$Q20/$U20,"")</f>
        <v/>
      </c>
      <c r="AJ20" s="67">
        <f>IF(AND($F20&lt;&gt;"",$V20&lt;&gt;"",AJ$2&gt;=$F20,AJ$2&lt;=$V20,WEEKDAY(AJ$2,2)&lt;6,COUNTIF('마스터'!$J$13:$J$27,AJ$2)=0),$Q20/$U20,"")</f>
        <v/>
      </c>
      <c r="AK20" s="67">
        <f>IF(AND($F20&lt;&gt;"",$V20&lt;&gt;"",AK$2&gt;=$F20,AK$2&lt;=$V20,WEEKDAY(AK$2,2)&lt;6,COUNTIF('마스터'!$J$13:$J$27,AK$2)=0),$Q20/$U20,"")</f>
        <v/>
      </c>
      <c r="AL20" s="67">
        <f>IF(AND($F20&lt;&gt;"",$V20&lt;&gt;"",AL$2&gt;=$F20,AL$2&lt;=$V20,WEEKDAY(AL$2,2)&lt;6,COUNTIF('마스터'!$J$13:$J$27,AL$2)=0),$Q20/$U20,"")</f>
        <v/>
      </c>
      <c r="AM20" s="67">
        <f>IF(AND($F20&lt;&gt;"",$V20&lt;&gt;"",AM$2&gt;=$F20,AM$2&lt;=$V20,WEEKDAY(AM$2,2)&lt;6,COUNTIF('마스터'!$J$13:$J$27,AM$2)=0),$Q20/$U20,"")</f>
        <v/>
      </c>
      <c r="AN20" s="67">
        <f>IF(AND($F20&lt;&gt;"",$V20&lt;&gt;"",AN$2&gt;=$F20,AN$2&lt;=$V20,WEEKDAY(AN$2,2)&lt;6,COUNTIF('마스터'!$J$13:$J$27,AN$2)=0),$Q20/$U20,"")</f>
        <v/>
      </c>
      <c r="AO20" s="67">
        <f>IF(AND($F20&lt;&gt;"",$V20&lt;&gt;"",AO$2&gt;=$F20,AO$2&lt;=$V20,WEEKDAY(AO$2,2)&lt;6,COUNTIF('마스터'!$J$13:$J$27,AO$2)=0),$Q20/$U20,"")</f>
        <v/>
      </c>
      <c r="AP20" s="67">
        <f>IF(AND($F20&lt;&gt;"",$V20&lt;&gt;"",AP$2&gt;=$F20,AP$2&lt;=$V20,WEEKDAY(AP$2,2)&lt;6,COUNTIF('마스터'!$J$13:$J$27,AP$2)=0),$Q20/$U20,"")</f>
        <v/>
      </c>
      <c r="AQ20" s="67">
        <f>IF(AND($F20&lt;&gt;"",$V20&lt;&gt;"",AQ$2&gt;=$F20,AQ$2&lt;=$V20,WEEKDAY(AQ$2,2)&lt;6,COUNTIF('마스터'!$J$13:$J$27,AQ$2)=0),$Q20/$U20,"")</f>
        <v/>
      </c>
      <c r="AR20" s="67">
        <f>IF(AND($F20&lt;&gt;"",$V20&lt;&gt;"",AR$2&gt;=$F20,AR$2&lt;=$V20,WEEKDAY(AR$2,2)&lt;6,COUNTIF('마스터'!$J$13:$J$27,AR$2)=0),$Q20/$U20,"")</f>
        <v/>
      </c>
      <c r="AS20" s="67">
        <f>IF(AND($F20&lt;&gt;"",$V20&lt;&gt;"",AS$2&gt;=$F20,AS$2&lt;=$V20,WEEKDAY(AS$2,2)&lt;6,COUNTIF('마스터'!$J$13:$J$27,AS$2)=0),$Q20/$U20,"")</f>
        <v/>
      </c>
      <c r="AT20" s="67">
        <f>IF(AND($F20&lt;&gt;"",$V20&lt;&gt;"",AT$2&gt;=$F20,AT$2&lt;=$V20,WEEKDAY(AT$2,2)&lt;6,COUNTIF('마스터'!$J$13:$J$27,AT$2)=0),$Q20/$U20,"")</f>
        <v/>
      </c>
      <c r="AU20" s="67">
        <f>IF(AND($F20&lt;&gt;"",$V20&lt;&gt;"",AU$2&gt;=$F20,AU$2&lt;=$V20,WEEKDAY(AU$2,2)&lt;6,COUNTIF('마스터'!$J$13:$J$27,AU$2)=0),$Q20/$U20,"")</f>
        <v/>
      </c>
      <c r="AV20" s="67">
        <f>IF(AND($F20&lt;&gt;"",$V20&lt;&gt;"",AV$2&gt;=$F20,AV$2&lt;=$V20,WEEKDAY(AV$2,2)&lt;6,COUNTIF('마스터'!$J$13:$J$27,AV$2)=0),$Q20/$U20,"")</f>
        <v/>
      </c>
      <c r="AW20" s="67">
        <f>IF(AND($F20&lt;&gt;"",$V20&lt;&gt;"",AW$2&gt;=$F20,AW$2&lt;=$V20,WEEKDAY(AW$2,2)&lt;6,COUNTIF('마스터'!$J$13:$J$27,AW$2)=0),$Q20/$U20,"")</f>
        <v/>
      </c>
      <c r="AX20" s="67">
        <f>IF(AND($F20&lt;&gt;"",$V20&lt;&gt;"",AX$2&gt;=$F20,AX$2&lt;=$V20,WEEKDAY(AX$2,2)&lt;6,COUNTIF('마스터'!$J$13:$J$27,AX$2)=0),$Q20/$U20,"")</f>
        <v/>
      </c>
      <c r="AY20" s="67">
        <f>IF(AND($F20&lt;&gt;"",$V20&lt;&gt;"",AY$2&gt;=$F20,AY$2&lt;=$V20,WEEKDAY(AY$2,2)&lt;6,COUNTIF('마스터'!$J$13:$J$27,AY$2)=0),$Q20/$U20,"")</f>
        <v/>
      </c>
      <c r="AZ20" s="67">
        <f>IF(AND($F20&lt;&gt;"",$V20&lt;&gt;"",AZ$2&gt;=$F20,AZ$2&lt;=$V20,WEEKDAY(AZ$2,2)&lt;6,COUNTIF('마스터'!$J$13:$J$27,AZ$2)=0),$Q20/$U20,"")</f>
        <v/>
      </c>
      <c r="BA20" s="67">
        <f>IF(AND($F20&lt;&gt;"",$V20&lt;&gt;"",BA$2&gt;=$F20,BA$2&lt;=$V20,WEEKDAY(BA$2,2)&lt;6,COUNTIF('마스터'!$J$13:$J$27,BA$2)=0),$Q20/$U20,"")</f>
        <v/>
      </c>
      <c r="BB20" s="67">
        <f>IF(AND($F20&lt;&gt;"",$V20&lt;&gt;"",BB$2&gt;=$F20,BB$2&lt;=$V20,WEEKDAY(BB$2,2)&lt;6,COUNTIF('마스터'!$J$13:$J$27,BB$2)=0),$Q20/$U20,"")</f>
        <v/>
      </c>
      <c r="BC20" s="67">
        <f>IF(AND($F20&lt;&gt;"",$V20&lt;&gt;"",BC$2&gt;=$F20,BC$2&lt;=$V20,WEEKDAY(BC$2,2)&lt;6,COUNTIF('마스터'!$J$13:$J$27,BC$2)=0),$Q20/$U20,"")</f>
        <v/>
      </c>
      <c r="BD20" s="67">
        <f>IF(AND($F20&lt;&gt;"",$V20&lt;&gt;"",BD$2&gt;=$F20,BD$2&lt;=$V20,WEEKDAY(BD$2,2)&lt;6,COUNTIF('마스터'!$J$13:$J$27,BD$2)=0),$Q20/$U20,"")</f>
        <v/>
      </c>
    </row>
    <row r="21">
      <c r="A21" s="37">
        <f>IF(E21="","",COUNTA($E$9:E21))</f>
        <v/>
      </c>
      <c r="B21" s="58" t="n"/>
      <c r="C21" s="59" t="inlineStr">
        <is>
          <t>마케팅1팀</t>
        </is>
      </c>
      <c r="D21" s="60" t="n"/>
      <c r="E21" s="58" t="n"/>
      <c r="F21" s="61" t="n"/>
      <c r="G21" s="62" t="n"/>
      <c r="H21" s="60" t="n"/>
      <c r="I21" s="60" t="n"/>
      <c r="J21" s="60" t="n"/>
      <c r="K21" s="58" t="n"/>
      <c r="L21" s="63" t="n"/>
      <c r="M21" s="58" t="n"/>
      <c r="N21" s="63" t="n"/>
      <c r="O21" s="58" t="n"/>
      <c r="P21" s="63" t="n"/>
      <c r="Q21" s="64">
        <f>IF(SUM(L21,N21,P21)=0,"",SUM(L21,N21,P21))</f>
        <v/>
      </c>
      <c r="R21" s="65">
        <f>IF(L21&gt;0,"영 ","")&amp;IF(N21&gt;0,"이 ","")&amp;IF(P21&gt;0,"기 ","")</f>
        <v/>
      </c>
      <c r="S21" s="37">
        <f>IF(F21="","","W"&amp;ROUNDUP(DAY(F21)/7,0))</f>
        <v/>
      </c>
      <c r="T21" s="60" t="n"/>
      <c r="U21" s="37">
        <f>IF(Q21="",0,ROUNDUP(MAX(L21,N21,P21)/'마스터'!$J$5,0))</f>
        <v/>
      </c>
      <c r="V21" s="66">
        <f>IF(OR(F21="",U21=0),"",WORKDAY(F21,U21-1,'마스터'!$J$13:$J$27))</f>
        <v/>
      </c>
      <c r="W21" s="65">
        <f>IF(OR(G21="",V21=""),"",G21-V21)</f>
        <v/>
      </c>
      <c r="X21" s="58" t="n"/>
      <c r="Z21" s="67">
        <f>IF(AND($F21&lt;&gt;"",$V21&lt;&gt;"",Z$2&gt;=$F21,Z$2&lt;=$V21,WEEKDAY(Z$2,2)&lt;6,COUNTIF('마스터'!$J$13:$J$27,Z$2)=0),$Q21/$U21,"")</f>
        <v/>
      </c>
      <c r="AA21" s="67">
        <f>IF(AND($F21&lt;&gt;"",$V21&lt;&gt;"",AA$2&gt;=$F21,AA$2&lt;=$V21,WEEKDAY(AA$2,2)&lt;6,COUNTIF('마스터'!$J$13:$J$27,AA$2)=0),$Q21/$U21,"")</f>
        <v/>
      </c>
      <c r="AB21" s="67">
        <f>IF(AND($F21&lt;&gt;"",$V21&lt;&gt;"",AB$2&gt;=$F21,AB$2&lt;=$V21,WEEKDAY(AB$2,2)&lt;6,COUNTIF('마스터'!$J$13:$J$27,AB$2)=0),$Q21/$U21,"")</f>
        <v/>
      </c>
      <c r="AC21" s="67">
        <f>IF(AND($F21&lt;&gt;"",$V21&lt;&gt;"",AC$2&gt;=$F21,AC$2&lt;=$V21,WEEKDAY(AC$2,2)&lt;6,COUNTIF('마스터'!$J$13:$J$27,AC$2)=0),$Q21/$U21,"")</f>
        <v/>
      </c>
      <c r="AD21" s="67">
        <f>IF(AND($F21&lt;&gt;"",$V21&lt;&gt;"",AD$2&gt;=$F21,AD$2&lt;=$V21,WEEKDAY(AD$2,2)&lt;6,COUNTIF('마스터'!$J$13:$J$27,AD$2)=0),$Q21/$U21,"")</f>
        <v/>
      </c>
      <c r="AE21" s="67">
        <f>IF(AND($F21&lt;&gt;"",$V21&lt;&gt;"",AE$2&gt;=$F21,AE$2&lt;=$V21,WEEKDAY(AE$2,2)&lt;6,COUNTIF('마스터'!$J$13:$J$27,AE$2)=0),$Q21/$U21,"")</f>
        <v/>
      </c>
      <c r="AF21" s="67">
        <f>IF(AND($F21&lt;&gt;"",$V21&lt;&gt;"",AF$2&gt;=$F21,AF$2&lt;=$V21,WEEKDAY(AF$2,2)&lt;6,COUNTIF('마스터'!$J$13:$J$27,AF$2)=0),$Q21/$U21,"")</f>
        <v/>
      </c>
      <c r="AG21" s="67">
        <f>IF(AND($F21&lt;&gt;"",$V21&lt;&gt;"",AG$2&gt;=$F21,AG$2&lt;=$V21,WEEKDAY(AG$2,2)&lt;6,COUNTIF('마스터'!$J$13:$J$27,AG$2)=0),$Q21/$U21,"")</f>
        <v/>
      </c>
      <c r="AH21" s="67">
        <f>IF(AND($F21&lt;&gt;"",$V21&lt;&gt;"",AH$2&gt;=$F21,AH$2&lt;=$V21,WEEKDAY(AH$2,2)&lt;6,COUNTIF('마스터'!$J$13:$J$27,AH$2)=0),$Q21/$U21,"")</f>
        <v/>
      </c>
      <c r="AI21" s="67">
        <f>IF(AND($F21&lt;&gt;"",$V21&lt;&gt;"",AI$2&gt;=$F21,AI$2&lt;=$V21,WEEKDAY(AI$2,2)&lt;6,COUNTIF('마스터'!$J$13:$J$27,AI$2)=0),$Q21/$U21,"")</f>
        <v/>
      </c>
      <c r="AJ21" s="67">
        <f>IF(AND($F21&lt;&gt;"",$V21&lt;&gt;"",AJ$2&gt;=$F21,AJ$2&lt;=$V21,WEEKDAY(AJ$2,2)&lt;6,COUNTIF('마스터'!$J$13:$J$27,AJ$2)=0),$Q21/$U21,"")</f>
        <v/>
      </c>
      <c r="AK21" s="67">
        <f>IF(AND($F21&lt;&gt;"",$V21&lt;&gt;"",AK$2&gt;=$F21,AK$2&lt;=$V21,WEEKDAY(AK$2,2)&lt;6,COUNTIF('마스터'!$J$13:$J$27,AK$2)=0),$Q21/$U21,"")</f>
        <v/>
      </c>
      <c r="AL21" s="67">
        <f>IF(AND($F21&lt;&gt;"",$V21&lt;&gt;"",AL$2&gt;=$F21,AL$2&lt;=$V21,WEEKDAY(AL$2,2)&lt;6,COUNTIF('마스터'!$J$13:$J$27,AL$2)=0),$Q21/$U21,"")</f>
        <v/>
      </c>
      <c r="AM21" s="67">
        <f>IF(AND($F21&lt;&gt;"",$V21&lt;&gt;"",AM$2&gt;=$F21,AM$2&lt;=$V21,WEEKDAY(AM$2,2)&lt;6,COUNTIF('마스터'!$J$13:$J$27,AM$2)=0),$Q21/$U21,"")</f>
        <v/>
      </c>
      <c r="AN21" s="67">
        <f>IF(AND($F21&lt;&gt;"",$V21&lt;&gt;"",AN$2&gt;=$F21,AN$2&lt;=$V21,WEEKDAY(AN$2,2)&lt;6,COUNTIF('마스터'!$J$13:$J$27,AN$2)=0),$Q21/$U21,"")</f>
        <v/>
      </c>
      <c r="AO21" s="67">
        <f>IF(AND($F21&lt;&gt;"",$V21&lt;&gt;"",AO$2&gt;=$F21,AO$2&lt;=$V21,WEEKDAY(AO$2,2)&lt;6,COUNTIF('마스터'!$J$13:$J$27,AO$2)=0),$Q21/$U21,"")</f>
        <v/>
      </c>
      <c r="AP21" s="67">
        <f>IF(AND($F21&lt;&gt;"",$V21&lt;&gt;"",AP$2&gt;=$F21,AP$2&lt;=$V21,WEEKDAY(AP$2,2)&lt;6,COUNTIF('마스터'!$J$13:$J$27,AP$2)=0),$Q21/$U21,"")</f>
        <v/>
      </c>
      <c r="AQ21" s="67">
        <f>IF(AND($F21&lt;&gt;"",$V21&lt;&gt;"",AQ$2&gt;=$F21,AQ$2&lt;=$V21,WEEKDAY(AQ$2,2)&lt;6,COUNTIF('마스터'!$J$13:$J$27,AQ$2)=0),$Q21/$U21,"")</f>
        <v/>
      </c>
      <c r="AR21" s="67">
        <f>IF(AND($F21&lt;&gt;"",$V21&lt;&gt;"",AR$2&gt;=$F21,AR$2&lt;=$V21,WEEKDAY(AR$2,2)&lt;6,COUNTIF('마스터'!$J$13:$J$27,AR$2)=0),$Q21/$U21,"")</f>
        <v/>
      </c>
      <c r="AS21" s="67">
        <f>IF(AND($F21&lt;&gt;"",$V21&lt;&gt;"",AS$2&gt;=$F21,AS$2&lt;=$V21,WEEKDAY(AS$2,2)&lt;6,COUNTIF('마스터'!$J$13:$J$27,AS$2)=0),$Q21/$U21,"")</f>
        <v/>
      </c>
      <c r="AT21" s="67">
        <f>IF(AND($F21&lt;&gt;"",$V21&lt;&gt;"",AT$2&gt;=$F21,AT$2&lt;=$V21,WEEKDAY(AT$2,2)&lt;6,COUNTIF('마스터'!$J$13:$J$27,AT$2)=0),$Q21/$U21,"")</f>
        <v/>
      </c>
      <c r="AU21" s="67">
        <f>IF(AND($F21&lt;&gt;"",$V21&lt;&gt;"",AU$2&gt;=$F21,AU$2&lt;=$V21,WEEKDAY(AU$2,2)&lt;6,COUNTIF('마스터'!$J$13:$J$27,AU$2)=0),$Q21/$U21,"")</f>
        <v/>
      </c>
      <c r="AV21" s="67">
        <f>IF(AND($F21&lt;&gt;"",$V21&lt;&gt;"",AV$2&gt;=$F21,AV$2&lt;=$V21,WEEKDAY(AV$2,2)&lt;6,COUNTIF('마스터'!$J$13:$J$27,AV$2)=0),$Q21/$U21,"")</f>
        <v/>
      </c>
      <c r="AW21" s="67">
        <f>IF(AND($F21&lt;&gt;"",$V21&lt;&gt;"",AW$2&gt;=$F21,AW$2&lt;=$V21,WEEKDAY(AW$2,2)&lt;6,COUNTIF('마스터'!$J$13:$J$27,AW$2)=0),$Q21/$U21,"")</f>
        <v/>
      </c>
      <c r="AX21" s="67">
        <f>IF(AND($F21&lt;&gt;"",$V21&lt;&gt;"",AX$2&gt;=$F21,AX$2&lt;=$V21,WEEKDAY(AX$2,2)&lt;6,COUNTIF('마스터'!$J$13:$J$27,AX$2)=0),$Q21/$U21,"")</f>
        <v/>
      </c>
      <c r="AY21" s="67">
        <f>IF(AND($F21&lt;&gt;"",$V21&lt;&gt;"",AY$2&gt;=$F21,AY$2&lt;=$V21,WEEKDAY(AY$2,2)&lt;6,COUNTIF('마스터'!$J$13:$J$27,AY$2)=0),$Q21/$U21,"")</f>
        <v/>
      </c>
      <c r="AZ21" s="67">
        <f>IF(AND($F21&lt;&gt;"",$V21&lt;&gt;"",AZ$2&gt;=$F21,AZ$2&lt;=$V21,WEEKDAY(AZ$2,2)&lt;6,COUNTIF('마스터'!$J$13:$J$27,AZ$2)=0),$Q21/$U21,"")</f>
        <v/>
      </c>
      <c r="BA21" s="67">
        <f>IF(AND($F21&lt;&gt;"",$V21&lt;&gt;"",BA$2&gt;=$F21,BA$2&lt;=$V21,WEEKDAY(BA$2,2)&lt;6,COUNTIF('마스터'!$J$13:$J$27,BA$2)=0),$Q21/$U21,"")</f>
        <v/>
      </c>
      <c r="BB21" s="67">
        <f>IF(AND($F21&lt;&gt;"",$V21&lt;&gt;"",BB$2&gt;=$F21,BB$2&lt;=$V21,WEEKDAY(BB$2,2)&lt;6,COUNTIF('마스터'!$J$13:$J$27,BB$2)=0),$Q21/$U21,"")</f>
        <v/>
      </c>
      <c r="BC21" s="67">
        <f>IF(AND($F21&lt;&gt;"",$V21&lt;&gt;"",BC$2&gt;=$F21,BC$2&lt;=$V21,WEEKDAY(BC$2,2)&lt;6,COUNTIF('마스터'!$J$13:$J$27,BC$2)=0),$Q21/$U21,"")</f>
        <v/>
      </c>
      <c r="BD21" s="67">
        <f>IF(AND($F21&lt;&gt;"",$V21&lt;&gt;"",BD$2&gt;=$F21,BD$2&lt;=$V21,WEEKDAY(BD$2,2)&lt;6,COUNTIF('마스터'!$J$13:$J$27,BD$2)=0),$Q21/$U21,"")</f>
        <v/>
      </c>
    </row>
    <row r="22">
      <c r="A22" s="37">
        <f>IF(E22="","",COUNTA($E$9:E22))</f>
        <v/>
      </c>
      <c r="B22" s="58" t="n"/>
      <c r="C22" s="59" t="inlineStr">
        <is>
          <t>마케팅1팀</t>
        </is>
      </c>
      <c r="D22" s="60" t="n"/>
      <c r="E22" s="58" t="n"/>
      <c r="F22" s="61" t="n"/>
      <c r="G22" s="62" t="n"/>
      <c r="H22" s="60" t="n"/>
      <c r="I22" s="60" t="n"/>
      <c r="J22" s="60" t="n"/>
      <c r="K22" s="58" t="n"/>
      <c r="L22" s="63" t="n"/>
      <c r="M22" s="58" t="n"/>
      <c r="N22" s="63" t="n"/>
      <c r="O22" s="58" t="n"/>
      <c r="P22" s="63" t="n"/>
      <c r="Q22" s="64">
        <f>IF(SUM(L22,N22,P22)=0,"",SUM(L22,N22,P22))</f>
        <v/>
      </c>
      <c r="R22" s="65">
        <f>IF(L22&gt;0,"영 ","")&amp;IF(N22&gt;0,"이 ","")&amp;IF(P22&gt;0,"기 ","")</f>
        <v/>
      </c>
      <c r="S22" s="37">
        <f>IF(F22="","","W"&amp;ROUNDUP(DAY(F22)/7,0))</f>
        <v/>
      </c>
      <c r="T22" s="60" t="n"/>
      <c r="U22" s="37">
        <f>IF(Q22="",0,ROUNDUP(MAX(L22,N22,P22)/'마스터'!$J$5,0))</f>
        <v/>
      </c>
      <c r="V22" s="66">
        <f>IF(OR(F22="",U22=0),"",WORKDAY(F22,U22-1,'마스터'!$J$13:$J$27))</f>
        <v/>
      </c>
      <c r="W22" s="65">
        <f>IF(OR(G22="",V22=""),"",G22-V22)</f>
        <v/>
      </c>
      <c r="X22" s="58" t="n"/>
      <c r="Z22" s="67">
        <f>IF(AND($F22&lt;&gt;"",$V22&lt;&gt;"",Z$2&gt;=$F22,Z$2&lt;=$V22,WEEKDAY(Z$2,2)&lt;6,COUNTIF('마스터'!$J$13:$J$27,Z$2)=0),$Q22/$U22,"")</f>
        <v/>
      </c>
      <c r="AA22" s="67">
        <f>IF(AND($F22&lt;&gt;"",$V22&lt;&gt;"",AA$2&gt;=$F22,AA$2&lt;=$V22,WEEKDAY(AA$2,2)&lt;6,COUNTIF('마스터'!$J$13:$J$27,AA$2)=0),$Q22/$U22,"")</f>
        <v/>
      </c>
      <c r="AB22" s="67">
        <f>IF(AND($F22&lt;&gt;"",$V22&lt;&gt;"",AB$2&gt;=$F22,AB$2&lt;=$V22,WEEKDAY(AB$2,2)&lt;6,COUNTIF('마스터'!$J$13:$J$27,AB$2)=0),$Q22/$U22,"")</f>
        <v/>
      </c>
      <c r="AC22" s="67">
        <f>IF(AND($F22&lt;&gt;"",$V22&lt;&gt;"",AC$2&gt;=$F22,AC$2&lt;=$V22,WEEKDAY(AC$2,2)&lt;6,COUNTIF('마스터'!$J$13:$J$27,AC$2)=0),$Q22/$U22,"")</f>
        <v/>
      </c>
      <c r="AD22" s="67">
        <f>IF(AND($F22&lt;&gt;"",$V22&lt;&gt;"",AD$2&gt;=$F22,AD$2&lt;=$V22,WEEKDAY(AD$2,2)&lt;6,COUNTIF('마스터'!$J$13:$J$27,AD$2)=0),$Q22/$U22,"")</f>
        <v/>
      </c>
      <c r="AE22" s="67">
        <f>IF(AND($F22&lt;&gt;"",$V22&lt;&gt;"",AE$2&gt;=$F22,AE$2&lt;=$V22,WEEKDAY(AE$2,2)&lt;6,COUNTIF('마스터'!$J$13:$J$27,AE$2)=0),$Q22/$U22,"")</f>
        <v/>
      </c>
      <c r="AF22" s="67">
        <f>IF(AND($F22&lt;&gt;"",$V22&lt;&gt;"",AF$2&gt;=$F22,AF$2&lt;=$V22,WEEKDAY(AF$2,2)&lt;6,COUNTIF('마스터'!$J$13:$J$27,AF$2)=0),$Q22/$U22,"")</f>
        <v/>
      </c>
      <c r="AG22" s="67">
        <f>IF(AND($F22&lt;&gt;"",$V22&lt;&gt;"",AG$2&gt;=$F22,AG$2&lt;=$V22,WEEKDAY(AG$2,2)&lt;6,COUNTIF('마스터'!$J$13:$J$27,AG$2)=0),$Q22/$U22,"")</f>
        <v/>
      </c>
      <c r="AH22" s="67">
        <f>IF(AND($F22&lt;&gt;"",$V22&lt;&gt;"",AH$2&gt;=$F22,AH$2&lt;=$V22,WEEKDAY(AH$2,2)&lt;6,COUNTIF('마스터'!$J$13:$J$27,AH$2)=0),$Q22/$U22,"")</f>
        <v/>
      </c>
      <c r="AI22" s="67">
        <f>IF(AND($F22&lt;&gt;"",$V22&lt;&gt;"",AI$2&gt;=$F22,AI$2&lt;=$V22,WEEKDAY(AI$2,2)&lt;6,COUNTIF('마스터'!$J$13:$J$27,AI$2)=0),$Q22/$U22,"")</f>
        <v/>
      </c>
      <c r="AJ22" s="67">
        <f>IF(AND($F22&lt;&gt;"",$V22&lt;&gt;"",AJ$2&gt;=$F22,AJ$2&lt;=$V22,WEEKDAY(AJ$2,2)&lt;6,COUNTIF('마스터'!$J$13:$J$27,AJ$2)=0),$Q22/$U22,"")</f>
        <v/>
      </c>
      <c r="AK22" s="67">
        <f>IF(AND($F22&lt;&gt;"",$V22&lt;&gt;"",AK$2&gt;=$F22,AK$2&lt;=$V22,WEEKDAY(AK$2,2)&lt;6,COUNTIF('마스터'!$J$13:$J$27,AK$2)=0),$Q22/$U22,"")</f>
        <v/>
      </c>
      <c r="AL22" s="67">
        <f>IF(AND($F22&lt;&gt;"",$V22&lt;&gt;"",AL$2&gt;=$F22,AL$2&lt;=$V22,WEEKDAY(AL$2,2)&lt;6,COUNTIF('마스터'!$J$13:$J$27,AL$2)=0),$Q22/$U22,"")</f>
        <v/>
      </c>
      <c r="AM22" s="67">
        <f>IF(AND($F22&lt;&gt;"",$V22&lt;&gt;"",AM$2&gt;=$F22,AM$2&lt;=$V22,WEEKDAY(AM$2,2)&lt;6,COUNTIF('마스터'!$J$13:$J$27,AM$2)=0),$Q22/$U22,"")</f>
        <v/>
      </c>
      <c r="AN22" s="67">
        <f>IF(AND($F22&lt;&gt;"",$V22&lt;&gt;"",AN$2&gt;=$F22,AN$2&lt;=$V22,WEEKDAY(AN$2,2)&lt;6,COUNTIF('마스터'!$J$13:$J$27,AN$2)=0),$Q22/$U22,"")</f>
        <v/>
      </c>
      <c r="AO22" s="67">
        <f>IF(AND($F22&lt;&gt;"",$V22&lt;&gt;"",AO$2&gt;=$F22,AO$2&lt;=$V22,WEEKDAY(AO$2,2)&lt;6,COUNTIF('마스터'!$J$13:$J$27,AO$2)=0),$Q22/$U22,"")</f>
        <v/>
      </c>
      <c r="AP22" s="67">
        <f>IF(AND($F22&lt;&gt;"",$V22&lt;&gt;"",AP$2&gt;=$F22,AP$2&lt;=$V22,WEEKDAY(AP$2,2)&lt;6,COUNTIF('마스터'!$J$13:$J$27,AP$2)=0),$Q22/$U22,"")</f>
        <v/>
      </c>
      <c r="AQ22" s="67">
        <f>IF(AND($F22&lt;&gt;"",$V22&lt;&gt;"",AQ$2&gt;=$F22,AQ$2&lt;=$V22,WEEKDAY(AQ$2,2)&lt;6,COUNTIF('마스터'!$J$13:$J$27,AQ$2)=0),$Q22/$U22,"")</f>
        <v/>
      </c>
      <c r="AR22" s="67">
        <f>IF(AND($F22&lt;&gt;"",$V22&lt;&gt;"",AR$2&gt;=$F22,AR$2&lt;=$V22,WEEKDAY(AR$2,2)&lt;6,COUNTIF('마스터'!$J$13:$J$27,AR$2)=0),$Q22/$U22,"")</f>
        <v/>
      </c>
      <c r="AS22" s="67">
        <f>IF(AND($F22&lt;&gt;"",$V22&lt;&gt;"",AS$2&gt;=$F22,AS$2&lt;=$V22,WEEKDAY(AS$2,2)&lt;6,COUNTIF('마스터'!$J$13:$J$27,AS$2)=0),$Q22/$U22,"")</f>
        <v/>
      </c>
      <c r="AT22" s="67">
        <f>IF(AND($F22&lt;&gt;"",$V22&lt;&gt;"",AT$2&gt;=$F22,AT$2&lt;=$V22,WEEKDAY(AT$2,2)&lt;6,COUNTIF('마스터'!$J$13:$J$27,AT$2)=0),$Q22/$U22,"")</f>
        <v/>
      </c>
      <c r="AU22" s="67">
        <f>IF(AND($F22&lt;&gt;"",$V22&lt;&gt;"",AU$2&gt;=$F22,AU$2&lt;=$V22,WEEKDAY(AU$2,2)&lt;6,COUNTIF('마스터'!$J$13:$J$27,AU$2)=0),$Q22/$U22,"")</f>
        <v/>
      </c>
      <c r="AV22" s="67">
        <f>IF(AND($F22&lt;&gt;"",$V22&lt;&gt;"",AV$2&gt;=$F22,AV$2&lt;=$V22,WEEKDAY(AV$2,2)&lt;6,COUNTIF('마스터'!$J$13:$J$27,AV$2)=0),$Q22/$U22,"")</f>
        <v/>
      </c>
      <c r="AW22" s="67">
        <f>IF(AND($F22&lt;&gt;"",$V22&lt;&gt;"",AW$2&gt;=$F22,AW$2&lt;=$V22,WEEKDAY(AW$2,2)&lt;6,COUNTIF('마스터'!$J$13:$J$27,AW$2)=0),$Q22/$U22,"")</f>
        <v/>
      </c>
      <c r="AX22" s="67">
        <f>IF(AND($F22&lt;&gt;"",$V22&lt;&gt;"",AX$2&gt;=$F22,AX$2&lt;=$V22,WEEKDAY(AX$2,2)&lt;6,COUNTIF('마스터'!$J$13:$J$27,AX$2)=0),$Q22/$U22,"")</f>
        <v/>
      </c>
      <c r="AY22" s="67">
        <f>IF(AND($F22&lt;&gt;"",$V22&lt;&gt;"",AY$2&gt;=$F22,AY$2&lt;=$V22,WEEKDAY(AY$2,2)&lt;6,COUNTIF('마스터'!$J$13:$J$27,AY$2)=0),$Q22/$U22,"")</f>
        <v/>
      </c>
      <c r="AZ22" s="67">
        <f>IF(AND($F22&lt;&gt;"",$V22&lt;&gt;"",AZ$2&gt;=$F22,AZ$2&lt;=$V22,WEEKDAY(AZ$2,2)&lt;6,COUNTIF('마스터'!$J$13:$J$27,AZ$2)=0),$Q22/$U22,"")</f>
        <v/>
      </c>
      <c r="BA22" s="67">
        <f>IF(AND($F22&lt;&gt;"",$V22&lt;&gt;"",BA$2&gt;=$F22,BA$2&lt;=$V22,WEEKDAY(BA$2,2)&lt;6,COUNTIF('마스터'!$J$13:$J$27,BA$2)=0),$Q22/$U22,"")</f>
        <v/>
      </c>
      <c r="BB22" s="67">
        <f>IF(AND($F22&lt;&gt;"",$V22&lt;&gt;"",BB$2&gt;=$F22,BB$2&lt;=$V22,WEEKDAY(BB$2,2)&lt;6,COUNTIF('마스터'!$J$13:$J$27,BB$2)=0),$Q22/$U22,"")</f>
        <v/>
      </c>
      <c r="BC22" s="67">
        <f>IF(AND($F22&lt;&gt;"",$V22&lt;&gt;"",BC$2&gt;=$F22,BC$2&lt;=$V22,WEEKDAY(BC$2,2)&lt;6,COUNTIF('마스터'!$J$13:$J$27,BC$2)=0),$Q22/$U22,"")</f>
        <v/>
      </c>
      <c r="BD22" s="67">
        <f>IF(AND($F22&lt;&gt;"",$V22&lt;&gt;"",BD$2&gt;=$F22,BD$2&lt;=$V22,WEEKDAY(BD$2,2)&lt;6,COUNTIF('마스터'!$J$13:$J$27,BD$2)=0),$Q22/$U22,"")</f>
        <v/>
      </c>
    </row>
    <row r="23">
      <c r="A23" s="37">
        <f>IF(E23="","",COUNTA($E$9:E23))</f>
        <v/>
      </c>
      <c r="B23" s="58" t="n"/>
      <c r="C23" s="59" t="inlineStr">
        <is>
          <t>마케팅1팀</t>
        </is>
      </c>
      <c r="D23" s="60" t="n"/>
      <c r="E23" s="58" t="n"/>
      <c r="F23" s="61" t="n"/>
      <c r="G23" s="62" t="n"/>
      <c r="H23" s="60" t="n"/>
      <c r="I23" s="60" t="n"/>
      <c r="J23" s="60" t="n"/>
      <c r="K23" s="58" t="n"/>
      <c r="L23" s="63" t="n"/>
      <c r="M23" s="58" t="n"/>
      <c r="N23" s="63" t="n"/>
      <c r="O23" s="58" t="n"/>
      <c r="P23" s="63" t="n"/>
      <c r="Q23" s="64">
        <f>IF(SUM(L23,N23,P23)=0,"",SUM(L23,N23,P23))</f>
        <v/>
      </c>
      <c r="R23" s="65">
        <f>IF(L23&gt;0,"영 ","")&amp;IF(N23&gt;0,"이 ","")&amp;IF(P23&gt;0,"기 ","")</f>
        <v/>
      </c>
      <c r="S23" s="37">
        <f>IF(F23="","","W"&amp;ROUNDUP(DAY(F23)/7,0))</f>
        <v/>
      </c>
      <c r="T23" s="60" t="n"/>
      <c r="U23" s="37">
        <f>IF(Q23="",0,ROUNDUP(MAX(L23,N23,P23)/'마스터'!$J$5,0))</f>
        <v/>
      </c>
      <c r="V23" s="66">
        <f>IF(OR(F23="",U23=0),"",WORKDAY(F23,U23-1,'마스터'!$J$13:$J$27))</f>
        <v/>
      </c>
      <c r="W23" s="65">
        <f>IF(OR(G23="",V23=""),"",G23-V23)</f>
        <v/>
      </c>
      <c r="X23" s="58" t="n"/>
      <c r="Z23" s="67">
        <f>IF(AND($F23&lt;&gt;"",$V23&lt;&gt;"",Z$2&gt;=$F23,Z$2&lt;=$V23,WEEKDAY(Z$2,2)&lt;6,COUNTIF('마스터'!$J$13:$J$27,Z$2)=0),$Q23/$U23,"")</f>
        <v/>
      </c>
      <c r="AA23" s="67">
        <f>IF(AND($F23&lt;&gt;"",$V23&lt;&gt;"",AA$2&gt;=$F23,AA$2&lt;=$V23,WEEKDAY(AA$2,2)&lt;6,COUNTIF('마스터'!$J$13:$J$27,AA$2)=0),$Q23/$U23,"")</f>
        <v/>
      </c>
      <c r="AB23" s="67">
        <f>IF(AND($F23&lt;&gt;"",$V23&lt;&gt;"",AB$2&gt;=$F23,AB$2&lt;=$V23,WEEKDAY(AB$2,2)&lt;6,COUNTIF('마스터'!$J$13:$J$27,AB$2)=0),$Q23/$U23,"")</f>
        <v/>
      </c>
      <c r="AC23" s="67">
        <f>IF(AND($F23&lt;&gt;"",$V23&lt;&gt;"",AC$2&gt;=$F23,AC$2&lt;=$V23,WEEKDAY(AC$2,2)&lt;6,COUNTIF('마스터'!$J$13:$J$27,AC$2)=0),$Q23/$U23,"")</f>
        <v/>
      </c>
      <c r="AD23" s="67">
        <f>IF(AND($F23&lt;&gt;"",$V23&lt;&gt;"",AD$2&gt;=$F23,AD$2&lt;=$V23,WEEKDAY(AD$2,2)&lt;6,COUNTIF('마스터'!$J$13:$J$27,AD$2)=0),$Q23/$U23,"")</f>
        <v/>
      </c>
      <c r="AE23" s="67">
        <f>IF(AND($F23&lt;&gt;"",$V23&lt;&gt;"",AE$2&gt;=$F23,AE$2&lt;=$V23,WEEKDAY(AE$2,2)&lt;6,COUNTIF('마스터'!$J$13:$J$27,AE$2)=0),$Q23/$U23,"")</f>
        <v/>
      </c>
      <c r="AF23" s="67">
        <f>IF(AND($F23&lt;&gt;"",$V23&lt;&gt;"",AF$2&gt;=$F23,AF$2&lt;=$V23,WEEKDAY(AF$2,2)&lt;6,COUNTIF('마스터'!$J$13:$J$27,AF$2)=0),$Q23/$U23,"")</f>
        <v/>
      </c>
      <c r="AG23" s="67">
        <f>IF(AND($F23&lt;&gt;"",$V23&lt;&gt;"",AG$2&gt;=$F23,AG$2&lt;=$V23,WEEKDAY(AG$2,2)&lt;6,COUNTIF('마스터'!$J$13:$J$27,AG$2)=0),$Q23/$U23,"")</f>
        <v/>
      </c>
      <c r="AH23" s="67">
        <f>IF(AND($F23&lt;&gt;"",$V23&lt;&gt;"",AH$2&gt;=$F23,AH$2&lt;=$V23,WEEKDAY(AH$2,2)&lt;6,COUNTIF('마스터'!$J$13:$J$27,AH$2)=0),$Q23/$U23,"")</f>
        <v/>
      </c>
      <c r="AI23" s="67">
        <f>IF(AND($F23&lt;&gt;"",$V23&lt;&gt;"",AI$2&gt;=$F23,AI$2&lt;=$V23,WEEKDAY(AI$2,2)&lt;6,COUNTIF('마스터'!$J$13:$J$27,AI$2)=0),$Q23/$U23,"")</f>
        <v/>
      </c>
      <c r="AJ23" s="67">
        <f>IF(AND($F23&lt;&gt;"",$V23&lt;&gt;"",AJ$2&gt;=$F23,AJ$2&lt;=$V23,WEEKDAY(AJ$2,2)&lt;6,COUNTIF('마스터'!$J$13:$J$27,AJ$2)=0),$Q23/$U23,"")</f>
        <v/>
      </c>
      <c r="AK23" s="67">
        <f>IF(AND($F23&lt;&gt;"",$V23&lt;&gt;"",AK$2&gt;=$F23,AK$2&lt;=$V23,WEEKDAY(AK$2,2)&lt;6,COUNTIF('마스터'!$J$13:$J$27,AK$2)=0),$Q23/$U23,"")</f>
        <v/>
      </c>
      <c r="AL23" s="67">
        <f>IF(AND($F23&lt;&gt;"",$V23&lt;&gt;"",AL$2&gt;=$F23,AL$2&lt;=$V23,WEEKDAY(AL$2,2)&lt;6,COUNTIF('마스터'!$J$13:$J$27,AL$2)=0),$Q23/$U23,"")</f>
        <v/>
      </c>
      <c r="AM23" s="67">
        <f>IF(AND($F23&lt;&gt;"",$V23&lt;&gt;"",AM$2&gt;=$F23,AM$2&lt;=$V23,WEEKDAY(AM$2,2)&lt;6,COUNTIF('마스터'!$J$13:$J$27,AM$2)=0),$Q23/$U23,"")</f>
        <v/>
      </c>
      <c r="AN23" s="67">
        <f>IF(AND($F23&lt;&gt;"",$V23&lt;&gt;"",AN$2&gt;=$F23,AN$2&lt;=$V23,WEEKDAY(AN$2,2)&lt;6,COUNTIF('마스터'!$J$13:$J$27,AN$2)=0),$Q23/$U23,"")</f>
        <v/>
      </c>
      <c r="AO23" s="67">
        <f>IF(AND($F23&lt;&gt;"",$V23&lt;&gt;"",AO$2&gt;=$F23,AO$2&lt;=$V23,WEEKDAY(AO$2,2)&lt;6,COUNTIF('마스터'!$J$13:$J$27,AO$2)=0),$Q23/$U23,"")</f>
        <v/>
      </c>
      <c r="AP23" s="67">
        <f>IF(AND($F23&lt;&gt;"",$V23&lt;&gt;"",AP$2&gt;=$F23,AP$2&lt;=$V23,WEEKDAY(AP$2,2)&lt;6,COUNTIF('마스터'!$J$13:$J$27,AP$2)=0),$Q23/$U23,"")</f>
        <v/>
      </c>
      <c r="AQ23" s="67">
        <f>IF(AND($F23&lt;&gt;"",$V23&lt;&gt;"",AQ$2&gt;=$F23,AQ$2&lt;=$V23,WEEKDAY(AQ$2,2)&lt;6,COUNTIF('마스터'!$J$13:$J$27,AQ$2)=0),$Q23/$U23,"")</f>
        <v/>
      </c>
      <c r="AR23" s="67">
        <f>IF(AND($F23&lt;&gt;"",$V23&lt;&gt;"",AR$2&gt;=$F23,AR$2&lt;=$V23,WEEKDAY(AR$2,2)&lt;6,COUNTIF('마스터'!$J$13:$J$27,AR$2)=0),$Q23/$U23,"")</f>
        <v/>
      </c>
      <c r="AS23" s="67">
        <f>IF(AND($F23&lt;&gt;"",$V23&lt;&gt;"",AS$2&gt;=$F23,AS$2&lt;=$V23,WEEKDAY(AS$2,2)&lt;6,COUNTIF('마스터'!$J$13:$J$27,AS$2)=0),$Q23/$U23,"")</f>
        <v/>
      </c>
      <c r="AT23" s="67">
        <f>IF(AND($F23&lt;&gt;"",$V23&lt;&gt;"",AT$2&gt;=$F23,AT$2&lt;=$V23,WEEKDAY(AT$2,2)&lt;6,COUNTIF('마스터'!$J$13:$J$27,AT$2)=0),$Q23/$U23,"")</f>
        <v/>
      </c>
      <c r="AU23" s="67">
        <f>IF(AND($F23&lt;&gt;"",$V23&lt;&gt;"",AU$2&gt;=$F23,AU$2&lt;=$V23,WEEKDAY(AU$2,2)&lt;6,COUNTIF('마스터'!$J$13:$J$27,AU$2)=0),$Q23/$U23,"")</f>
        <v/>
      </c>
      <c r="AV23" s="67">
        <f>IF(AND($F23&lt;&gt;"",$V23&lt;&gt;"",AV$2&gt;=$F23,AV$2&lt;=$V23,WEEKDAY(AV$2,2)&lt;6,COUNTIF('마스터'!$J$13:$J$27,AV$2)=0),$Q23/$U23,"")</f>
        <v/>
      </c>
      <c r="AW23" s="67">
        <f>IF(AND($F23&lt;&gt;"",$V23&lt;&gt;"",AW$2&gt;=$F23,AW$2&lt;=$V23,WEEKDAY(AW$2,2)&lt;6,COUNTIF('마스터'!$J$13:$J$27,AW$2)=0),$Q23/$U23,"")</f>
        <v/>
      </c>
      <c r="AX23" s="67">
        <f>IF(AND($F23&lt;&gt;"",$V23&lt;&gt;"",AX$2&gt;=$F23,AX$2&lt;=$V23,WEEKDAY(AX$2,2)&lt;6,COUNTIF('마스터'!$J$13:$J$27,AX$2)=0),$Q23/$U23,"")</f>
        <v/>
      </c>
      <c r="AY23" s="67">
        <f>IF(AND($F23&lt;&gt;"",$V23&lt;&gt;"",AY$2&gt;=$F23,AY$2&lt;=$V23,WEEKDAY(AY$2,2)&lt;6,COUNTIF('마스터'!$J$13:$J$27,AY$2)=0),$Q23/$U23,"")</f>
        <v/>
      </c>
      <c r="AZ23" s="67">
        <f>IF(AND($F23&lt;&gt;"",$V23&lt;&gt;"",AZ$2&gt;=$F23,AZ$2&lt;=$V23,WEEKDAY(AZ$2,2)&lt;6,COUNTIF('마스터'!$J$13:$J$27,AZ$2)=0),$Q23/$U23,"")</f>
        <v/>
      </c>
      <c r="BA23" s="67">
        <f>IF(AND($F23&lt;&gt;"",$V23&lt;&gt;"",BA$2&gt;=$F23,BA$2&lt;=$V23,WEEKDAY(BA$2,2)&lt;6,COUNTIF('마스터'!$J$13:$J$27,BA$2)=0),$Q23/$U23,"")</f>
        <v/>
      </c>
      <c r="BB23" s="67">
        <f>IF(AND($F23&lt;&gt;"",$V23&lt;&gt;"",BB$2&gt;=$F23,BB$2&lt;=$V23,WEEKDAY(BB$2,2)&lt;6,COUNTIF('마스터'!$J$13:$J$27,BB$2)=0),$Q23/$U23,"")</f>
        <v/>
      </c>
      <c r="BC23" s="67">
        <f>IF(AND($F23&lt;&gt;"",$V23&lt;&gt;"",BC$2&gt;=$F23,BC$2&lt;=$V23,WEEKDAY(BC$2,2)&lt;6,COUNTIF('마스터'!$J$13:$J$27,BC$2)=0),$Q23/$U23,"")</f>
        <v/>
      </c>
      <c r="BD23" s="67">
        <f>IF(AND($F23&lt;&gt;"",$V23&lt;&gt;"",BD$2&gt;=$F23,BD$2&lt;=$V23,WEEKDAY(BD$2,2)&lt;6,COUNTIF('마스터'!$J$13:$J$27,BD$2)=0),$Q23/$U23,"")</f>
        <v/>
      </c>
    </row>
    <row r="24">
      <c r="A24" s="37">
        <f>IF(E24="","",COUNTA($E$9:E24))</f>
        <v/>
      </c>
      <c r="B24" s="58" t="n"/>
      <c r="C24" s="59" t="inlineStr">
        <is>
          <t>마케팅1팀</t>
        </is>
      </c>
      <c r="D24" s="60" t="n"/>
      <c r="E24" s="58" t="n"/>
      <c r="F24" s="61" t="n"/>
      <c r="G24" s="62" t="n"/>
      <c r="H24" s="60" t="n"/>
      <c r="I24" s="60" t="n"/>
      <c r="J24" s="60" t="n"/>
      <c r="K24" s="58" t="n"/>
      <c r="L24" s="63" t="n"/>
      <c r="M24" s="58" t="n"/>
      <c r="N24" s="63" t="n"/>
      <c r="O24" s="58" t="n"/>
      <c r="P24" s="63" t="n"/>
      <c r="Q24" s="64">
        <f>IF(SUM(L24,N24,P24)=0,"",SUM(L24,N24,P24))</f>
        <v/>
      </c>
      <c r="R24" s="65">
        <f>IF(L24&gt;0,"영 ","")&amp;IF(N24&gt;0,"이 ","")&amp;IF(P24&gt;0,"기 ","")</f>
        <v/>
      </c>
      <c r="S24" s="37">
        <f>IF(F24="","","W"&amp;ROUNDUP(DAY(F24)/7,0))</f>
        <v/>
      </c>
      <c r="T24" s="60" t="n"/>
      <c r="U24" s="37">
        <f>IF(Q24="",0,ROUNDUP(MAX(L24,N24,P24)/'마스터'!$J$5,0))</f>
        <v/>
      </c>
      <c r="V24" s="66">
        <f>IF(OR(F24="",U24=0),"",WORKDAY(F24,U24-1,'마스터'!$J$13:$J$27))</f>
        <v/>
      </c>
      <c r="W24" s="65">
        <f>IF(OR(G24="",V24=""),"",G24-V24)</f>
        <v/>
      </c>
      <c r="X24" s="58" t="n"/>
      <c r="Z24" s="67">
        <f>IF(AND($F24&lt;&gt;"",$V24&lt;&gt;"",Z$2&gt;=$F24,Z$2&lt;=$V24,WEEKDAY(Z$2,2)&lt;6,COUNTIF('마스터'!$J$13:$J$27,Z$2)=0),$Q24/$U24,"")</f>
        <v/>
      </c>
      <c r="AA24" s="67">
        <f>IF(AND($F24&lt;&gt;"",$V24&lt;&gt;"",AA$2&gt;=$F24,AA$2&lt;=$V24,WEEKDAY(AA$2,2)&lt;6,COUNTIF('마스터'!$J$13:$J$27,AA$2)=0),$Q24/$U24,"")</f>
        <v/>
      </c>
      <c r="AB24" s="67">
        <f>IF(AND($F24&lt;&gt;"",$V24&lt;&gt;"",AB$2&gt;=$F24,AB$2&lt;=$V24,WEEKDAY(AB$2,2)&lt;6,COUNTIF('마스터'!$J$13:$J$27,AB$2)=0),$Q24/$U24,"")</f>
        <v/>
      </c>
      <c r="AC24" s="67">
        <f>IF(AND($F24&lt;&gt;"",$V24&lt;&gt;"",AC$2&gt;=$F24,AC$2&lt;=$V24,WEEKDAY(AC$2,2)&lt;6,COUNTIF('마스터'!$J$13:$J$27,AC$2)=0),$Q24/$U24,"")</f>
        <v/>
      </c>
      <c r="AD24" s="67">
        <f>IF(AND($F24&lt;&gt;"",$V24&lt;&gt;"",AD$2&gt;=$F24,AD$2&lt;=$V24,WEEKDAY(AD$2,2)&lt;6,COUNTIF('마스터'!$J$13:$J$27,AD$2)=0),$Q24/$U24,"")</f>
        <v/>
      </c>
      <c r="AE24" s="67">
        <f>IF(AND($F24&lt;&gt;"",$V24&lt;&gt;"",AE$2&gt;=$F24,AE$2&lt;=$V24,WEEKDAY(AE$2,2)&lt;6,COUNTIF('마스터'!$J$13:$J$27,AE$2)=0),$Q24/$U24,"")</f>
        <v/>
      </c>
      <c r="AF24" s="67">
        <f>IF(AND($F24&lt;&gt;"",$V24&lt;&gt;"",AF$2&gt;=$F24,AF$2&lt;=$V24,WEEKDAY(AF$2,2)&lt;6,COUNTIF('마스터'!$J$13:$J$27,AF$2)=0),$Q24/$U24,"")</f>
        <v/>
      </c>
      <c r="AG24" s="67">
        <f>IF(AND($F24&lt;&gt;"",$V24&lt;&gt;"",AG$2&gt;=$F24,AG$2&lt;=$V24,WEEKDAY(AG$2,2)&lt;6,COUNTIF('마스터'!$J$13:$J$27,AG$2)=0),$Q24/$U24,"")</f>
        <v/>
      </c>
      <c r="AH24" s="67">
        <f>IF(AND($F24&lt;&gt;"",$V24&lt;&gt;"",AH$2&gt;=$F24,AH$2&lt;=$V24,WEEKDAY(AH$2,2)&lt;6,COUNTIF('마스터'!$J$13:$J$27,AH$2)=0),$Q24/$U24,"")</f>
        <v/>
      </c>
      <c r="AI24" s="67">
        <f>IF(AND($F24&lt;&gt;"",$V24&lt;&gt;"",AI$2&gt;=$F24,AI$2&lt;=$V24,WEEKDAY(AI$2,2)&lt;6,COUNTIF('마스터'!$J$13:$J$27,AI$2)=0),$Q24/$U24,"")</f>
        <v/>
      </c>
      <c r="AJ24" s="67">
        <f>IF(AND($F24&lt;&gt;"",$V24&lt;&gt;"",AJ$2&gt;=$F24,AJ$2&lt;=$V24,WEEKDAY(AJ$2,2)&lt;6,COUNTIF('마스터'!$J$13:$J$27,AJ$2)=0),$Q24/$U24,"")</f>
        <v/>
      </c>
      <c r="AK24" s="67">
        <f>IF(AND($F24&lt;&gt;"",$V24&lt;&gt;"",AK$2&gt;=$F24,AK$2&lt;=$V24,WEEKDAY(AK$2,2)&lt;6,COUNTIF('마스터'!$J$13:$J$27,AK$2)=0),$Q24/$U24,"")</f>
        <v/>
      </c>
      <c r="AL24" s="67">
        <f>IF(AND($F24&lt;&gt;"",$V24&lt;&gt;"",AL$2&gt;=$F24,AL$2&lt;=$V24,WEEKDAY(AL$2,2)&lt;6,COUNTIF('마스터'!$J$13:$J$27,AL$2)=0),$Q24/$U24,"")</f>
        <v/>
      </c>
      <c r="AM24" s="67">
        <f>IF(AND($F24&lt;&gt;"",$V24&lt;&gt;"",AM$2&gt;=$F24,AM$2&lt;=$V24,WEEKDAY(AM$2,2)&lt;6,COUNTIF('마스터'!$J$13:$J$27,AM$2)=0),$Q24/$U24,"")</f>
        <v/>
      </c>
      <c r="AN24" s="67">
        <f>IF(AND($F24&lt;&gt;"",$V24&lt;&gt;"",AN$2&gt;=$F24,AN$2&lt;=$V24,WEEKDAY(AN$2,2)&lt;6,COUNTIF('마스터'!$J$13:$J$27,AN$2)=0),$Q24/$U24,"")</f>
        <v/>
      </c>
      <c r="AO24" s="67">
        <f>IF(AND($F24&lt;&gt;"",$V24&lt;&gt;"",AO$2&gt;=$F24,AO$2&lt;=$V24,WEEKDAY(AO$2,2)&lt;6,COUNTIF('마스터'!$J$13:$J$27,AO$2)=0),$Q24/$U24,"")</f>
        <v/>
      </c>
      <c r="AP24" s="67">
        <f>IF(AND($F24&lt;&gt;"",$V24&lt;&gt;"",AP$2&gt;=$F24,AP$2&lt;=$V24,WEEKDAY(AP$2,2)&lt;6,COUNTIF('마스터'!$J$13:$J$27,AP$2)=0),$Q24/$U24,"")</f>
        <v/>
      </c>
      <c r="AQ24" s="67">
        <f>IF(AND($F24&lt;&gt;"",$V24&lt;&gt;"",AQ$2&gt;=$F24,AQ$2&lt;=$V24,WEEKDAY(AQ$2,2)&lt;6,COUNTIF('마스터'!$J$13:$J$27,AQ$2)=0),$Q24/$U24,"")</f>
        <v/>
      </c>
      <c r="AR24" s="67">
        <f>IF(AND($F24&lt;&gt;"",$V24&lt;&gt;"",AR$2&gt;=$F24,AR$2&lt;=$V24,WEEKDAY(AR$2,2)&lt;6,COUNTIF('마스터'!$J$13:$J$27,AR$2)=0),$Q24/$U24,"")</f>
        <v/>
      </c>
      <c r="AS24" s="67">
        <f>IF(AND($F24&lt;&gt;"",$V24&lt;&gt;"",AS$2&gt;=$F24,AS$2&lt;=$V24,WEEKDAY(AS$2,2)&lt;6,COUNTIF('마스터'!$J$13:$J$27,AS$2)=0),$Q24/$U24,"")</f>
        <v/>
      </c>
      <c r="AT24" s="67">
        <f>IF(AND($F24&lt;&gt;"",$V24&lt;&gt;"",AT$2&gt;=$F24,AT$2&lt;=$V24,WEEKDAY(AT$2,2)&lt;6,COUNTIF('마스터'!$J$13:$J$27,AT$2)=0),$Q24/$U24,"")</f>
        <v/>
      </c>
      <c r="AU24" s="67">
        <f>IF(AND($F24&lt;&gt;"",$V24&lt;&gt;"",AU$2&gt;=$F24,AU$2&lt;=$V24,WEEKDAY(AU$2,2)&lt;6,COUNTIF('마스터'!$J$13:$J$27,AU$2)=0),$Q24/$U24,"")</f>
        <v/>
      </c>
      <c r="AV24" s="67">
        <f>IF(AND($F24&lt;&gt;"",$V24&lt;&gt;"",AV$2&gt;=$F24,AV$2&lt;=$V24,WEEKDAY(AV$2,2)&lt;6,COUNTIF('마스터'!$J$13:$J$27,AV$2)=0),$Q24/$U24,"")</f>
        <v/>
      </c>
      <c r="AW24" s="67">
        <f>IF(AND($F24&lt;&gt;"",$V24&lt;&gt;"",AW$2&gt;=$F24,AW$2&lt;=$V24,WEEKDAY(AW$2,2)&lt;6,COUNTIF('마스터'!$J$13:$J$27,AW$2)=0),$Q24/$U24,"")</f>
        <v/>
      </c>
      <c r="AX24" s="67">
        <f>IF(AND($F24&lt;&gt;"",$V24&lt;&gt;"",AX$2&gt;=$F24,AX$2&lt;=$V24,WEEKDAY(AX$2,2)&lt;6,COUNTIF('마스터'!$J$13:$J$27,AX$2)=0),$Q24/$U24,"")</f>
        <v/>
      </c>
      <c r="AY24" s="67">
        <f>IF(AND($F24&lt;&gt;"",$V24&lt;&gt;"",AY$2&gt;=$F24,AY$2&lt;=$V24,WEEKDAY(AY$2,2)&lt;6,COUNTIF('마스터'!$J$13:$J$27,AY$2)=0),$Q24/$U24,"")</f>
        <v/>
      </c>
      <c r="AZ24" s="67">
        <f>IF(AND($F24&lt;&gt;"",$V24&lt;&gt;"",AZ$2&gt;=$F24,AZ$2&lt;=$V24,WEEKDAY(AZ$2,2)&lt;6,COUNTIF('마스터'!$J$13:$J$27,AZ$2)=0),$Q24/$U24,"")</f>
        <v/>
      </c>
      <c r="BA24" s="67">
        <f>IF(AND($F24&lt;&gt;"",$V24&lt;&gt;"",BA$2&gt;=$F24,BA$2&lt;=$V24,WEEKDAY(BA$2,2)&lt;6,COUNTIF('마스터'!$J$13:$J$27,BA$2)=0),$Q24/$U24,"")</f>
        <v/>
      </c>
      <c r="BB24" s="67">
        <f>IF(AND($F24&lt;&gt;"",$V24&lt;&gt;"",BB$2&gt;=$F24,BB$2&lt;=$V24,WEEKDAY(BB$2,2)&lt;6,COUNTIF('마스터'!$J$13:$J$27,BB$2)=0),$Q24/$U24,"")</f>
        <v/>
      </c>
      <c r="BC24" s="67">
        <f>IF(AND($F24&lt;&gt;"",$V24&lt;&gt;"",BC$2&gt;=$F24,BC$2&lt;=$V24,WEEKDAY(BC$2,2)&lt;6,COUNTIF('마스터'!$J$13:$J$27,BC$2)=0),$Q24/$U24,"")</f>
        <v/>
      </c>
      <c r="BD24" s="67">
        <f>IF(AND($F24&lt;&gt;"",$V24&lt;&gt;"",BD$2&gt;=$F24,BD$2&lt;=$V24,WEEKDAY(BD$2,2)&lt;6,COUNTIF('마스터'!$J$13:$J$27,BD$2)=0),$Q24/$U24,"")</f>
        <v/>
      </c>
    </row>
    <row r="25">
      <c r="A25" s="37">
        <f>IF(E25="","",COUNTA($E$9:E25))</f>
        <v/>
      </c>
      <c r="B25" s="58" t="n"/>
      <c r="C25" s="59" t="inlineStr">
        <is>
          <t>마케팅1팀</t>
        </is>
      </c>
      <c r="D25" s="60" t="n"/>
      <c r="E25" s="58" t="n"/>
      <c r="F25" s="61" t="n"/>
      <c r="G25" s="62" t="n"/>
      <c r="H25" s="60" t="n"/>
      <c r="I25" s="60" t="n"/>
      <c r="J25" s="60" t="n"/>
      <c r="K25" s="58" t="n"/>
      <c r="L25" s="63" t="n"/>
      <c r="M25" s="58" t="n"/>
      <c r="N25" s="63" t="n"/>
      <c r="O25" s="58" t="n"/>
      <c r="P25" s="63" t="n"/>
      <c r="Q25" s="64">
        <f>IF(SUM(L25,N25,P25)=0,"",SUM(L25,N25,P25))</f>
        <v/>
      </c>
      <c r="R25" s="65">
        <f>IF(L25&gt;0,"영 ","")&amp;IF(N25&gt;0,"이 ","")&amp;IF(P25&gt;0,"기 ","")</f>
        <v/>
      </c>
      <c r="S25" s="37">
        <f>IF(F25="","","W"&amp;ROUNDUP(DAY(F25)/7,0))</f>
        <v/>
      </c>
      <c r="T25" s="60" t="n"/>
      <c r="U25" s="37">
        <f>IF(Q25="",0,ROUNDUP(MAX(L25,N25,P25)/'마스터'!$J$5,0))</f>
        <v/>
      </c>
      <c r="V25" s="66">
        <f>IF(OR(F25="",U25=0),"",WORKDAY(F25,U25-1,'마스터'!$J$13:$J$27))</f>
        <v/>
      </c>
      <c r="W25" s="65">
        <f>IF(OR(G25="",V25=""),"",G25-V25)</f>
        <v/>
      </c>
      <c r="X25" s="58" t="n"/>
      <c r="Z25" s="67">
        <f>IF(AND($F25&lt;&gt;"",$V25&lt;&gt;"",Z$2&gt;=$F25,Z$2&lt;=$V25,WEEKDAY(Z$2,2)&lt;6,COUNTIF('마스터'!$J$13:$J$27,Z$2)=0),$Q25/$U25,"")</f>
        <v/>
      </c>
      <c r="AA25" s="67">
        <f>IF(AND($F25&lt;&gt;"",$V25&lt;&gt;"",AA$2&gt;=$F25,AA$2&lt;=$V25,WEEKDAY(AA$2,2)&lt;6,COUNTIF('마스터'!$J$13:$J$27,AA$2)=0),$Q25/$U25,"")</f>
        <v/>
      </c>
      <c r="AB25" s="67">
        <f>IF(AND($F25&lt;&gt;"",$V25&lt;&gt;"",AB$2&gt;=$F25,AB$2&lt;=$V25,WEEKDAY(AB$2,2)&lt;6,COUNTIF('마스터'!$J$13:$J$27,AB$2)=0),$Q25/$U25,"")</f>
        <v/>
      </c>
      <c r="AC25" s="67">
        <f>IF(AND($F25&lt;&gt;"",$V25&lt;&gt;"",AC$2&gt;=$F25,AC$2&lt;=$V25,WEEKDAY(AC$2,2)&lt;6,COUNTIF('마스터'!$J$13:$J$27,AC$2)=0),$Q25/$U25,"")</f>
        <v/>
      </c>
      <c r="AD25" s="67">
        <f>IF(AND($F25&lt;&gt;"",$V25&lt;&gt;"",AD$2&gt;=$F25,AD$2&lt;=$V25,WEEKDAY(AD$2,2)&lt;6,COUNTIF('마스터'!$J$13:$J$27,AD$2)=0),$Q25/$U25,"")</f>
        <v/>
      </c>
      <c r="AE25" s="67">
        <f>IF(AND($F25&lt;&gt;"",$V25&lt;&gt;"",AE$2&gt;=$F25,AE$2&lt;=$V25,WEEKDAY(AE$2,2)&lt;6,COUNTIF('마스터'!$J$13:$J$27,AE$2)=0),$Q25/$U25,"")</f>
        <v/>
      </c>
      <c r="AF25" s="67">
        <f>IF(AND($F25&lt;&gt;"",$V25&lt;&gt;"",AF$2&gt;=$F25,AF$2&lt;=$V25,WEEKDAY(AF$2,2)&lt;6,COUNTIF('마스터'!$J$13:$J$27,AF$2)=0),$Q25/$U25,"")</f>
        <v/>
      </c>
      <c r="AG25" s="67">
        <f>IF(AND($F25&lt;&gt;"",$V25&lt;&gt;"",AG$2&gt;=$F25,AG$2&lt;=$V25,WEEKDAY(AG$2,2)&lt;6,COUNTIF('마스터'!$J$13:$J$27,AG$2)=0),$Q25/$U25,"")</f>
        <v/>
      </c>
      <c r="AH25" s="67">
        <f>IF(AND($F25&lt;&gt;"",$V25&lt;&gt;"",AH$2&gt;=$F25,AH$2&lt;=$V25,WEEKDAY(AH$2,2)&lt;6,COUNTIF('마스터'!$J$13:$J$27,AH$2)=0),$Q25/$U25,"")</f>
        <v/>
      </c>
      <c r="AI25" s="67">
        <f>IF(AND($F25&lt;&gt;"",$V25&lt;&gt;"",AI$2&gt;=$F25,AI$2&lt;=$V25,WEEKDAY(AI$2,2)&lt;6,COUNTIF('마스터'!$J$13:$J$27,AI$2)=0),$Q25/$U25,"")</f>
        <v/>
      </c>
      <c r="AJ25" s="67">
        <f>IF(AND($F25&lt;&gt;"",$V25&lt;&gt;"",AJ$2&gt;=$F25,AJ$2&lt;=$V25,WEEKDAY(AJ$2,2)&lt;6,COUNTIF('마스터'!$J$13:$J$27,AJ$2)=0),$Q25/$U25,"")</f>
        <v/>
      </c>
      <c r="AK25" s="67">
        <f>IF(AND($F25&lt;&gt;"",$V25&lt;&gt;"",AK$2&gt;=$F25,AK$2&lt;=$V25,WEEKDAY(AK$2,2)&lt;6,COUNTIF('마스터'!$J$13:$J$27,AK$2)=0),$Q25/$U25,"")</f>
        <v/>
      </c>
      <c r="AL25" s="67">
        <f>IF(AND($F25&lt;&gt;"",$V25&lt;&gt;"",AL$2&gt;=$F25,AL$2&lt;=$V25,WEEKDAY(AL$2,2)&lt;6,COUNTIF('마스터'!$J$13:$J$27,AL$2)=0),$Q25/$U25,"")</f>
        <v/>
      </c>
      <c r="AM25" s="67">
        <f>IF(AND($F25&lt;&gt;"",$V25&lt;&gt;"",AM$2&gt;=$F25,AM$2&lt;=$V25,WEEKDAY(AM$2,2)&lt;6,COUNTIF('마스터'!$J$13:$J$27,AM$2)=0),$Q25/$U25,"")</f>
        <v/>
      </c>
      <c r="AN25" s="67">
        <f>IF(AND($F25&lt;&gt;"",$V25&lt;&gt;"",AN$2&gt;=$F25,AN$2&lt;=$V25,WEEKDAY(AN$2,2)&lt;6,COUNTIF('마스터'!$J$13:$J$27,AN$2)=0),$Q25/$U25,"")</f>
        <v/>
      </c>
      <c r="AO25" s="67">
        <f>IF(AND($F25&lt;&gt;"",$V25&lt;&gt;"",AO$2&gt;=$F25,AO$2&lt;=$V25,WEEKDAY(AO$2,2)&lt;6,COUNTIF('마스터'!$J$13:$J$27,AO$2)=0),$Q25/$U25,"")</f>
        <v/>
      </c>
      <c r="AP25" s="67">
        <f>IF(AND($F25&lt;&gt;"",$V25&lt;&gt;"",AP$2&gt;=$F25,AP$2&lt;=$V25,WEEKDAY(AP$2,2)&lt;6,COUNTIF('마스터'!$J$13:$J$27,AP$2)=0),$Q25/$U25,"")</f>
        <v/>
      </c>
      <c r="AQ25" s="67">
        <f>IF(AND($F25&lt;&gt;"",$V25&lt;&gt;"",AQ$2&gt;=$F25,AQ$2&lt;=$V25,WEEKDAY(AQ$2,2)&lt;6,COUNTIF('마스터'!$J$13:$J$27,AQ$2)=0),$Q25/$U25,"")</f>
        <v/>
      </c>
      <c r="AR25" s="67">
        <f>IF(AND($F25&lt;&gt;"",$V25&lt;&gt;"",AR$2&gt;=$F25,AR$2&lt;=$V25,WEEKDAY(AR$2,2)&lt;6,COUNTIF('마스터'!$J$13:$J$27,AR$2)=0),$Q25/$U25,"")</f>
        <v/>
      </c>
      <c r="AS25" s="67">
        <f>IF(AND($F25&lt;&gt;"",$V25&lt;&gt;"",AS$2&gt;=$F25,AS$2&lt;=$V25,WEEKDAY(AS$2,2)&lt;6,COUNTIF('마스터'!$J$13:$J$27,AS$2)=0),$Q25/$U25,"")</f>
        <v/>
      </c>
      <c r="AT25" s="67">
        <f>IF(AND($F25&lt;&gt;"",$V25&lt;&gt;"",AT$2&gt;=$F25,AT$2&lt;=$V25,WEEKDAY(AT$2,2)&lt;6,COUNTIF('마스터'!$J$13:$J$27,AT$2)=0),$Q25/$U25,"")</f>
        <v/>
      </c>
      <c r="AU25" s="67">
        <f>IF(AND($F25&lt;&gt;"",$V25&lt;&gt;"",AU$2&gt;=$F25,AU$2&lt;=$V25,WEEKDAY(AU$2,2)&lt;6,COUNTIF('마스터'!$J$13:$J$27,AU$2)=0),$Q25/$U25,"")</f>
        <v/>
      </c>
      <c r="AV25" s="67">
        <f>IF(AND($F25&lt;&gt;"",$V25&lt;&gt;"",AV$2&gt;=$F25,AV$2&lt;=$V25,WEEKDAY(AV$2,2)&lt;6,COUNTIF('마스터'!$J$13:$J$27,AV$2)=0),$Q25/$U25,"")</f>
        <v/>
      </c>
      <c r="AW25" s="67">
        <f>IF(AND($F25&lt;&gt;"",$V25&lt;&gt;"",AW$2&gt;=$F25,AW$2&lt;=$V25,WEEKDAY(AW$2,2)&lt;6,COUNTIF('마스터'!$J$13:$J$27,AW$2)=0),$Q25/$U25,"")</f>
        <v/>
      </c>
      <c r="AX25" s="67">
        <f>IF(AND($F25&lt;&gt;"",$V25&lt;&gt;"",AX$2&gt;=$F25,AX$2&lt;=$V25,WEEKDAY(AX$2,2)&lt;6,COUNTIF('마스터'!$J$13:$J$27,AX$2)=0),$Q25/$U25,"")</f>
        <v/>
      </c>
      <c r="AY25" s="67">
        <f>IF(AND($F25&lt;&gt;"",$V25&lt;&gt;"",AY$2&gt;=$F25,AY$2&lt;=$V25,WEEKDAY(AY$2,2)&lt;6,COUNTIF('마스터'!$J$13:$J$27,AY$2)=0),$Q25/$U25,"")</f>
        <v/>
      </c>
      <c r="AZ25" s="67">
        <f>IF(AND($F25&lt;&gt;"",$V25&lt;&gt;"",AZ$2&gt;=$F25,AZ$2&lt;=$V25,WEEKDAY(AZ$2,2)&lt;6,COUNTIF('마스터'!$J$13:$J$27,AZ$2)=0),$Q25/$U25,"")</f>
        <v/>
      </c>
      <c r="BA25" s="67">
        <f>IF(AND($F25&lt;&gt;"",$V25&lt;&gt;"",BA$2&gt;=$F25,BA$2&lt;=$V25,WEEKDAY(BA$2,2)&lt;6,COUNTIF('마스터'!$J$13:$J$27,BA$2)=0),$Q25/$U25,"")</f>
        <v/>
      </c>
      <c r="BB25" s="67">
        <f>IF(AND($F25&lt;&gt;"",$V25&lt;&gt;"",BB$2&gt;=$F25,BB$2&lt;=$V25,WEEKDAY(BB$2,2)&lt;6,COUNTIF('마스터'!$J$13:$J$27,BB$2)=0),$Q25/$U25,"")</f>
        <v/>
      </c>
      <c r="BC25" s="67">
        <f>IF(AND($F25&lt;&gt;"",$V25&lt;&gt;"",BC$2&gt;=$F25,BC$2&lt;=$V25,WEEKDAY(BC$2,2)&lt;6,COUNTIF('마스터'!$J$13:$J$27,BC$2)=0),$Q25/$U25,"")</f>
        <v/>
      </c>
      <c r="BD25" s="67">
        <f>IF(AND($F25&lt;&gt;"",$V25&lt;&gt;"",BD$2&gt;=$F25,BD$2&lt;=$V25,WEEKDAY(BD$2,2)&lt;6,COUNTIF('마스터'!$J$13:$J$27,BD$2)=0),$Q25/$U25,"")</f>
        <v/>
      </c>
    </row>
    <row r="26">
      <c r="A26" s="37">
        <f>IF(E26="","",COUNTA($E$9:E26))</f>
        <v/>
      </c>
      <c r="B26" s="58" t="n"/>
      <c r="C26" s="59" t="inlineStr">
        <is>
          <t>마케팅1팀</t>
        </is>
      </c>
      <c r="D26" s="60" t="n"/>
      <c r="E26" s="58" t="n"/>
      <c r="F26" s="61" t="n"/>
      <c r="G26" s="62" t="n"/>
      <c r="H26" s="60" t="n"/>
      <c r="I26" s="60" t="n"/>
      <c r="J26" s="60" t="n"/>
      <c r="K26" s="58" t="n"/>
      <c r="L26" s="63" t="n"/>
      <c r="M26" s="58" t="n"/>
      <c r="N26" s="63" t="n"/>
      <c r="O26" s="58" t="n"/>
      <c r="P26" s="63" t="n"/>
      <c r="Q26" s="64">
        <f>IF(SUM(L26,N26,P26)=0,"",SUM(L26,N26,P26))</f>
        <v/>
      </c>
      <c r="R26" s="65">
        <f>IF(L26&gt;0,"영 ","")&amp;IF(N26&gt;0,"이 ","")&amp;IF(P26&gt;0,"기 ","")</f>
        <v/>
      </c>
      <c r="S26" s="37">
        <f>IF(F26="","","W"&amp;ROUNDUP(DAY(F26)/7,0))</f>
        <v/>
      </c>
      <c r="T26" s="60" t="n"/>
      <c r="U26" s="37">
        <f>IF(Q26="",0,ROUNDUP(MAX(L26,N26,P26)/'마스터'!$J$5,0))</f>
        <v/>
      </c>
      <c r="V26" s="66">
        <f>IF(OR(F26="",U26=0),"",WORKDAY(F26,U26-1,'마스터'!$J$13:$J$27))</f>
        <v/>
      </c>
      <c r="W26" s="65">
        <f>IF(OR(G26="",V26=""),"",G26-V26)</f>
        <v/>
      </c>
      <c r="X26" s="58" t="n"/>
      <c r="Z26" s="67">
        <f>IF(AND($F26&lt;&gt;"",$V26&lt;&gt;"",Z$2&gt;=$F26,Z$2&lt;=$V26,WEEKDAY(Z$2,2)&lt;6,COUNTIF('마스터'!$J$13:$J$27,Z$2)=0),$Q26/$U26,"")</f>
        <v/>
      </c>
      <c r="AA26" s="67">
        <f>IF(AND($F26&lt;&gt;"",$V26&lt;&gt;"",AA$2&gt;=$F26,AA$2&lt;=$V26,WEEKDAY(AA$2,2)&lt;6,COUNTIF('마스터'!$J$13:$J$27,AA$2)=0),$Q26/$U26,"")</f>
        <v/>
      </c>
      <c r="AB26" s="67">
        <f>IF(AND($F26&lt;&gt;"",$V26&lt;&gt;"",AB$2&gt;=$F26,AB$2&lt;=$V26,WEEKDAY(AB$2,2)&lt;6,COUNTIF('마스터'!$J$13:$J$27,AB$2)=0),$Q26/$U26,"")</f>
        <v/>
      </c>
      <c r="AC26" s="67">
        <f>IF(AND($F26&lt;&gt;"",$V26&lt;&gt;"",AC$2&gt;=$F26,AC$2&lt;=$V26,WEEKDAY(AC$2,2)&lt;6,COUNTIF('마스터'!$J$13:$J$27,AC$2)=0),$Q26/$U26,"")</f>
        <v/>
      </c>
      <c r="AD26" s="67">
        <f>IF(AND($F26&lt;&gt;"",$V26&lt;&gt;"",AD$2&gt;=$F26,AD$2&lt;=$V26,WEEKDAY(AD$2,2)&lt;6,COUNTIF('마스터'!$J$13:$J$27,AD$2)=0),$Q26/$U26,"")</f>
        <v/>
      </c>
      <c r="AE26" s="67">
        <f>IF(AND($F26&lt;&gt;"",$V26&lt;&gt;"",AE$2&gt;=$F26,AE$2&lt;=$V26,WEEKDAY(AE$2,2)&lt;6,COUNTIF('마스터'!$J$13:$J$27,AE$2)=0),$Q26/$U26,"")</f>
        <v/>
      </c>
      <c r="AF26" s="67">
        <f>IF(AND($F26&lt;&gt;"",$V26&lt;&gt;"",AF$2&gt;=$F26,AF$2&lt;=$V26,WEEKDAY(AF$2,2)&lt;6,COUNTIF('마스터'!$J$13:$J$27,AF$2)=0),$Q26/$U26,"")</f>
        <v/>
      </c>
      <c r="AG26" s="67">
        <f>IF(AND($F26&lt;&gt;"",$V26&lt;&gt;"",AG$2&gt;=$F26,AG$2&lt;=$V26,WEEKDAY(AG$2,2)&lt;6,COUNTIF('마스터'!$J$13:$J$27,AG$2)=0),$Q26/$U26,"")</f>
        <v/>
      </c>
      <c r="AH26" s="67">
        <f>IF(AND($F26&lt;&gt;"",$V26&lt;&gt;"",AH$2&gt;=$F26,AH$2&lt;=$V26,WEEKDAY(AH$2,2)&lt;6,COUNTIF('마스터'!$J$13:$J$27,AH$2)=0),$Q26/$U26,"")</f>
        <v/>
      </c>
      <c r="AI26" s="67">
        <f>IF(AND($F26&lt;&gt;"",$V26&lt;&gt;"",AI$2&gt;=$F26,AI$2&lt;=$V26,WEEKDAY(AI$2,2)&lt;6,COUNTIF('마스터'!$J$13:$J$27,AI$2)=0),$Q26/$U26,"")</f>
        <v/>
      </c>
      <c r="AJ26" s="67">
        <f>IF(AND($F26&lt;&gt;"",$V26&lt;&gt;"",AJ$2&gt;=$F26,AJ$2&lt;=$V26,WEEKDAY(AJ$2,2)&lt;6,COUNTIF('마스터'!$J$13:$J$27,AJ$2)=0),$Q26/$U26,"")</f>
        <v/>
      </c>
      <c r="AK26" s="67">
        <f>IF(AND($F26&lt;&gt;"",$V26&lt;&gt;"",AK$2&gt;=$F26,AK$2&lt;=$V26,WEEKDAY(AK$2,2)&lt;6,COUNTIF('마스터'!$J$13:$J$27,AK$2)=0),$Q26/$U26,"")</f>
        <v/>
      </c>
      <c r="AL26" s="67">
        <f>IF(AND($F26&lt;&gt;"",$V26&lt;&gt;"",AL$2&gt;=$F26,AL$2&lt;=$V26,WEEKDAY(AL$2,2)&lt;6,COUNTIF('마스터'!$J$13:$J$27,AL$2)=0),$Q26/$U26,"")</f>
        <v/>
      </c>
      <c r="AM26" s="67">
        <f>IF(AND($F26&lt;&gt;"",$V26&lt;&gt;"",AM$2&gt;=$F26,AM$2&lt;=$V26,WEEKDAY(AM$2,2)&lt;6,COUNTIF('마스터'!$J$13:$J$27,AM$2)=0),$Q26/$U26,"")</f>
        <v/>
      </c>
      <c r="AN26" s="67">
        <f>IF(AND($F26&lt;&gt;"",$V26&lt;&gt;"",AN$2&gt;=$F26,AN$2&lt;=$V26,WEEKDAY(AN$2,2)&lt;6,COUNTIF('마스터'!$J$13:$J$27,AN$2)=0),$Q26/$U26,"")</f>
        <v/>
      </c>
      <c r="AO26" s="67">
        <f>IF(AND($F26&lt;&gt;"",$V26&lt;&gt;"",AO$2&gt;=$F26,AO$2&lt;=$V26,WEEKDAY(AO$2,2)&lt;6,COUNTIF('마스터'!$J$13:$J$27,AO$2)=0),$Q26/$U26,"")</f>
        <v/>
      </c>
      <c r="AP26" s="67">
        <f>IF(AND($F26&lt;&gt;"",$V26&lt;&gt;"",AP$2&gt;=$F26,AP$2&lt;=$V26,WEEKDAY(AP$2,2)&lt;6,COUNTIF('마스터'!$J$13:$J$27,AP$2)=0),$Q26/$U26,"")</f>
        <v/>
      </c>
      <c r="AQ26" s="67">
        <f>IF(AND($F26&lt;&gt;"",$V26&lt;&gt;"",AQ$2&gt;=$F26,AQ$2&lt;=$V26,WEEKDAY(AQ$2,2)&lt;6,COUNTIF('마스터'!$J$13:$J$27,AQ$2)=0),$Q26/$U26,"")</f>
        <v/>
      </c>
      <c r="AR26" s="67">
        <f>IF(AND($F26&lt;&gt;"",$V26&lt;&gt;"",AR$2&gt;=$F26,AR$2&lt;=$V26,WEEKDAY(AR$2,2)&lt;6,COUNTIF('마스터'!$J$13:$J$27,AR$2)=0),$Q26/$U26,"")</f>
        <v/>
      </c>
      <c r="AS26" s="67">
        <f>IF(AND($F26&lt;&gt;"",$V26&lt;&gt;"",AS$2&gt;=$F26,AS$2&lt;=$V26,WEEKDAY(AS$2,2)&lt;6,COUNTIF('마스터'!$J$13:$J$27,AS$2)=0),$Q26/$U26,"")</f>
        <v/>
      </c>
      <c r="AT26" s="67">
        <f>IF(AND($F26&lt;&gt;"",$V26&lt;&gt;"",AT$2&gt;=$F26,AT$2&lt;=$V26,WEEKDAY(AT$2,2)&lt;6,COUNTIF('마스터'!$J$13:$J$27,AT$2)=0),$Q26/$U26,"")</f>
        <v/>
      </c>
      <c r="AU26" s="67">
        <f>IF(AND($F26&lt;&gt;"",$V26&lt;&gt;"",AU$2&gt;=$F26,AU$2&lt;=$V26,WEEKDAY(AU$2,2)&lt;6,COUNTIF('마스터'!$J$13:$J$27,AU$2)=0),$Q26/$U26,"")</f>
        <v/>
      </c>
      <c r="AV26" s="67">
        <f>IF(AND($F26&lt;&gt;"",$V26&lt;&gt;"",AV$2&gt;=$F26,AV$2&lt;=$V26,WEEKDAY(AV$2,2)&lt;6,COUNTIF('마스터'!$J$13:$J$27,AV$2)=0),$Q26/$U26,"")</f>
        <v/>
      </c>
      <c r="AW26" s="67">
        <f>IF(AND($F26&lt;&gt;"",$V26&lt;&gt;"",AW$2&gt;=$F26,AW$2&lt;=$V26,WEEKDAY(AW$2,2)&lt;6,COUNTIF('마스터'!$J$13:$J$27,AW$2)=0),$Q26/$U26,"")</f>
        <v/>
      </c>
      <c r="AX26" s="67">
        <f>IF(AND($F26&lt;&gt;"",$V26&lt;&gt;"",AX$2&gt;=$F26,AX$2&lt;=$V26,WEEKDAY(AX$2,2)&lt;6,COUNTIF('마스터'!$J$13:$J$27,AX$2)=0),$Q26/$U26,"")</f>
        <v/>
      </c>
      <c r="AY26" s="67">
        <f>IF(AND($F26&lt;&gt;"",$V26&lt;&gt;"",AY$2&gt;=$F26,AY$2&lt;=$V26,WEEKDAY(AY$2,2)&lt;6,COUNTIF('마스터'!$J$13:$J$27,AY$2)=0),$Q26/$U26,"")</f>
        <v/>
      </c>
      <c r="AZ26" s="67">
        <f>IF(AND($F26&lt;&gt;"",$V26&lt;&gt;"",AZ$2&gt;=$F26,AZ$2&lt;=$V26,WEEKDAY(AZ$2,2)&lt;6,COUNTIF('마스터'!$J$13:$J$27,AZ$2)=0),$Q26/$U26,"")</f>
        <v/>
      </c>
      <c r="BA26" s="67">
        <f>IF(AND($F26&lt;&gt;"",$V26&lt;&gt;"",BA$2&gt;=$F26,BA$2&lt;=$V26,WEEKDAY(BA$2,2)&lt;6,COUNTIF('마스터'!$J$13:$J$27,BA$2)=0),$Q26/$U26,"")</f>
        <v/>
      </c>
      <c r="BB26" s="67">
        <f>IF(AND($F26&lt;&gt;"",$V26&lt;&gt;"",BB$2&gt;=$F26,BB$2&lt;=$V26,WEEKDAY(BB$2,2)&lt;6,COUNTIF('마스터'!$J$13:$J$27,BB$2)=0),$Q26/$U26,"")</f>
        <v/>
      </c>
      <c r="BC26" s="67">
        <f>IF(AND($F26&lt;&gt;"",$V26&lt;&gt;"",BC$2&gt;=$F26,BC$2&lt;=$V26,WEEKDAY(BC$2,2)&lt;6,COUNTIF('마스터'!$J$13:$J$27,BC$2)=0),$Q26/$U26,"")</f>
        <v/>
      </c>
      <c r="BD26" s="67">
        <f>IF(AND($F26&lt;&gt;"",$V26&lt;&gt;"",BD$2&gt;=$F26,BD$2&lt;=$V26,WEEKDAY(BD$2,2)&lt;6,COUNTIF('마스터'!$J$13:$J$27,BD$2)=0),$Q26/$U26,"")</f>
        <v/>
      </c>
    </row>
    <row r="27">
      <c r="A27" s="37">
        <f>IF(E27="","",COUNTA($E$9:E27))</f>
        <v/>
      </c>
      <c r="B27" s="58" t="n"/>
      <c r="C27" s="59" t="inlineStr">
        <is>
          <t>마케팅1팀</t>
        </is>
      </c>
      <c r="D27" s="60" t="n"/>
      <c r="E27" s="58" t="n"/>
      <c r="F27" s="61" t="n"/>
      <c r="G27" s="62" t="n"/>
      <c r="H27" s="60" t="n"/>
      <c r="I27" s="60" t="n"/>
      <c r="J27" s="60" t="n"/>
      <c r="K27" s="58" t="n"/>
      <c r="L27" s="63" t="n"/>
      <c r="M27" s="58" t="n"/>
      <c r="N27" s="63" t="n"/>
      <c r="O27" s="58" t="n"/>
      <c r="P27" s="63" t="n"/>
      <c r="Q27" s="64">
        <f>IF(SUM(L27,N27,P27)=0,"",SUM(L27,N27,P27))</f>
        <v/>
      </c>
      <c r="R27" s="65">
        <f>IF(L27&gt;0,"영 ","")&amp;IF(N27&gt;0,"이 ","")&amp;IF(P27&gt;0,"기 ","")</f>
        <v/>
      </c>
      <c r="S27" s="37">
        <f>IF(F27="","","W"&amp;ROUNDUP(DAY(F27)/7,0))</f>
        <v/>
      </c>
      <c r="T27" s="60" t="n"/>
      <c r="U27" s="37">
        <f>IF(Q27="",0,ROUNDUP(MAX(L27,N27,P27)/'마스터'!$J$5,0))</f>
        <v/>
      </c>
      <c r="V27" s="66">
        <f>IF(OR(F27="",U27=0),"",WORKDAY(F27,U27-1,'마스터'!$J$13:$J$27))</f>
        <v/>
      </c>
      <c r="W27" s="65">
        <f>IF(OR(G27="",V27=""),"",G27-V27)</f>
        <v/>
      </c>
      <c r="X27" s="58" t="n"/>
      <c r="Z27" s="67">
        <f>IF(AND($F27&lt;&gt;"",$V27&lt;&gt;"",Z$2&gt;=$F27,Z$2&lt;=$V27,WEEKDAY(Z$2,2)&lt;6,COUNTIF('마스터'!$J$13:$J$27,Z$2)=0),$Q27/$U27,"")</f>
        <v/>
      </c>
      <c r="AA27" s="67">
        <f>IF(AND($F27&lt;&gt;"",$V27&lt;&gt;"",AA$2&gt;=$F27,AA$2&lt;=$V27,WEEKDAY(AA$2,2)&lt;6,COUNTIF('마스터'!$J$13:$J$27,AA$2)=0),$Q27/$U27,"")</f>
        <v/>
      </c>
      <c r="AB27" s="67">
        <f>IF(AND($F27&lt;&gt;"",$V27&lt;&gt;"",AB$2&gt;=$F27,AB$2&lt;=$V27,WEEKDAY(AB$2,2)&lt;6,COUNTIF('마스터'!$J$13:$J$27,AB$2)=0),$Q27/$U27,"")</f>
        <v/>
      </c>
      <c r="AC27" s="67">
        <f>IF(AND($F27&lt;&gt;"",$V27&lt;&gt;"",AC$2&gt;=$F27,AC$2&lt;=$V27,WEEKDAY(AC$2,2)&lt;6,COUNTIF('마스터'!$J$13:$J$27,AC$2)=0),$Q27/$U27,"")</f>
        <v/>
      </c>
      <c r="AD27" s="67">
        <f>IF(AND($F27&lt;&gt;"",$V27&lt;&gt;"",AD$2&gt;=$F27,AD$2&lt;=$V27,WEEKDAY(AD$2,2)&lt;6,COUNTIF('마스터'!$J$13:$J$27,AD$2)=0),$Q27/$U27,"")</f>
        <v/>
      </c>
      <c r="AE27" s="67">
        <f>IF(AND($F27&lt;&gt;"",$V27&lt;&gt;"",AE$2&gt;=$F27,AE$2&lt;=$V27,WEEKDAY(AE$2,2)&lt;6,COUNTIF('마스터'!$J$13:$J$27,AE$2)=0),$Q27/$U27,"")</f>
        <v/>
      </c>
      <c r="AF27" s="67">
        <f>IF(AND($F27&lt;&gt;"",$V27&lt;&gt;"",AF$2&gt;=$F27,AF$2&lt;=$V27,WEEKDAY(AF$2,2)&lt;6,COUNTIF('마스터'!$J$13:$J$27,AF$2)=0),$Q27/$U27,"")</f>
        <v/>
      </c>
      <c r="AG27" s="67">
        <f>IF(AND($F27&lt;&gt;"",$V27&lt;&gt;"",AG$2&gt;=$F27,AG$2&lt;=$V27,WEEKDAY(AG$2,2)&lt;6,COUNTIF('마스터'!$J$13:$J$27,AG$2)=0),$Q27/$U27,"")</f>
        <v/>
      </c>
      <c r="AH27" s="67">
        <f>IF(AND($F27&lt;&gt;"",$V27&lt;&gt;"",AH$2&gt;=$F27,AH$2&lt;=$V27,WEEKDAY(AH$2,2)&lt;6,COUNTIF('마스터'!$J$13:$J$27,AH$2)=0),$Q27/$U27,"")</f>
        <v/>
      </c>
      <c r="AI27" s="67">
        <f>IF(AND($F27&lt;&gt;"",$V27&lt;&gt;"",AI$2&gt;=$F27,AI$2&lt;=$V27,WEEKDAY(AI$2,2)&lt;6,COUNTIF('마스터'!$J$13:$J$27,AI$2)=0),$Q27/$U27,"")</f>
        <v/>
      </c>
      <c r="AJ27" s="67">
        <f>IF(AND($F27&lt;&gt;"",$V27&lt;&gt;"",AJ$2&gt;=$F27,AJ$2&lt;=$V27,WEEKDAY(AJ$2,2)&lt;6,COUNTIF('마스터'!$J$13:$J$27,AJ$2)=0),$Q27/$U27,"")</f>
        <v/>
      </c>
      <c r="AK27" s="67">
        <f>IF(AND($F27&lt;&gt;"",$V27&lt;&gt;"",AK$2&gt;=$F27,AK$2&lt;=$V27,WEEKDAY(AK$2,2)&lt;6,COUNTIF('마스터'!$J$13:$J$27,AK$2)=0),$Q27/$U27,"")</f>
        <v/>
      </c>
      <c r="AL27" s="67">
        <f>IF(AND($F27&lt;&gt;"",$V27&lt;&gt;"",AL$2&gt;=$F27,AL$2&lt;=$V27,WEEKDAY(AL$2,2)&lt;6,COUNTIF('마스터'!$J$13:$J$27,AL$2)=0),$Q27/$U27,"")</f>
        <v/>
      </c>
      <c r="AM27" s="67">
        <f>IF(AND($F27&lt;&gt;"",$V27&lt;&gt;"",AM$2&gt;=$F27,AM$2&lt;=$V27,WEEKDAY(AM$2,2)&lt;6,COUNTIF('마스터'!$J$13:$J$27,AM$2)=0),$Q27/$U27,"")</f>
        <v/>
      </c>
      <c r="AN27" s="67">
        <f>IF(AND($F27&lt;&gt;"",$V27&lt;&gt;"",AN$2&gt;=$F27,AN$2&lt;=$V27,WEEKDAY(AN$2,2)&lt;6,COUNTIF('마스터'!$J$13:$J$27,AN$2)=0),$Q27/$U27,"")</f>
        <v/>
      </c>
      <c r="AO27" s="67">
        <f>IF(AND($F27&lt;&gt;"",$V27&lt;&gt;"",AO$2&gt;=$F27,AO$2&lt;=$V27,WEEKDAY(AO$2,2)&lt;6,COUNTIF('마스터'!$J$13:$J$27,AO$2)=0),$Q27/$U27,"")</f>
        <v/>
      </c>
      <c r="AP27" s="67">
        <f>IF(AND($F27&lt;&gt;"",$V27&lt;&gt;"",AP$2&gt;=$F27,AP$2&lt;=$V27,WEEKDAY(AP$2,2)&lt;6,COUNTIF('마스터'!$J$13:$J$27,AP$2)=0),$Q27/$U27,"")</f>
        <v/>
      </c>
      <c r="AQ27" s="67">
        <f>IF(AND($F27&lt;&gt;"",$V27&lt;&gt;"",AQ$2&gt;=$F27,AQ$2&lt;=$V27,WEEKDAY(AQ$2,2)&lt;6,COUNTIF('마스터'!$J$13:$J$27,AQ$2)=0),$Q27/$U27,"")</f>
        <v/>
      </c>
      <c r="AR27" s="67">
        <f>IF(AND($F27&lt;&gt;"",$V27&lt;&gt;"",AR$2&gt;=$F27,AR$2&lt;=$V27,WEEKDAY(AR$2,2)&lt;6,COUNTIF('마스터'!$J$13:$J$27,AR$2)=0),$Q27/$U27,"")</f>
        <v/>
      </c>
      <c r="AS27" s="67">
        <f>IF(AND($F27&lt;&gt;"",$V27&lt;&gt;"",AS$2&gt;=$F27,AS$2&lt;=$V27,WEEKDAY(AS$2,2)&lt;6,COUNTIF('마스터'!$J$13:$J$27,AS$2)=0),$Q27/$U27,"")</f>
        <v/>
      </c>
      <c r="AT27" s="67">
        <f>IF(AND($F27&lt;&gt;"",$V27&lt;&gt;"",AT$2&gt;=$F27,AT$2&lt;=$V27,WEEKDAY(AT$2,2)&lt;6,COUNTIF('마스터'!$J$13:$J$27,AT$2)=0),$Q27/$U27,"")</f>
        <v/>
      </c>
      <c r="AU27" s="67">
        <f>IF(AND($F27&lt;&gt;"",$V27&lt;&gt;"",AU$2&gt;=$F27,AU$2&lt;=$V27,WEEKDAY(AU$2,2)&lt;6,COUNTIF('마스터'!$J$13:$J$27,AU$2)=0),$Q27/$U27,"")</f>
        <v/>
      </c>
      <c r="AV27" s="67">
        <f>IF(AND($F27&lt;&gt;"",$V27&lt;&gt;"",AV$2&gt;=$F27,AV$2&lt;=$V27,WEEKDAY(AV$2,2)&lt;6,COUNTIF('마스터'!$J$13:$J$27,AV$2)=0),$Q27/$U27,"")</f>
        <v/>
      </c>
      <c r="AW27" s="67">
        <f>IF(AND($F27&lt;&gt;"",$V27&lt;&gt;"",AW$2&gt;=$F27,AW$2&lt;=$V27,WEEKDAY(AW$2,2)&lt;6,COUNTIF('마스터'!$J$13:$J$27,AW$2)=0),$Q27/$U27,"")</f>
        <v/>
      </c>
      <c r="AX27" s="67">
        <f>IF(AND($F27&lt;&gt;"",$V27&lt;&gt;"",AX$2&gt;=$F27,AX$2&lt;=$V27,WEEKDAY(AX$2,2)&lt;6,COUNTIF('마스터'!$J$13:$J$27,AX$2)=0),$Q27/$U27,"")</f>
        <v/>
      </c>
      <c r="AY27" s="67">
        <f>IF(AND($F27&lt;&gt;"",$V27&lt;&gt;"",AY$2&gt;=$F27,AY$2&lt;=$V27,WEEKDAY(AY$2,2)&lt;6,COUNTIF('마스터'!$J$13:$J$27,AY$2)=0),$Q27/$U27,"")</f>
        <v/>
      </c>
      <c r="AZ27" s="67">
        <f>IF(AND($F27&lt;&gt;"",$V27&lt;&gt;"",AZ$2&gt;=$F27,AZ$2&lt;=$V27,WEEKDAY(AZ$2,2)&lt;6,COUNTIF('마스터'!$J$13:$J$27,AZ$2)=0),$Q27/$U27,"")</f>
        <v/>
      </c>
      <c r="BA27" s="67">
        <f>IF(AND($F27&lt;&gt;"",$V27&lt;&gt;"",BA$2&gt;=$F27,BA$2&lt;=$V27,WEEKDAY(BA$2,2)&lt;6,COUNTIF('마스터'!$J$13:$J$27,BA$2)=0),$Q27/$U27,"")</f>
        <v/>
      </c>
      <c r="BB27" s="67">
        <f>IF(AND($F27&lt;&gt;"",$V27&lt;&gt;"",BB$2&gt;=$F27,BB$2&lt;=$V27,WEEKDAY(BB$2,2)&lt;6,COUNTIF('마스터'!$J$13:$J$27,BB$2)=0),$Q27/$U27,"")</f>
        <v/>
      </c>
      <c r="BC27" s="67">
        <f>IF(AND($F27&lt;&gt;"",$V27&lt;&gt;"",BC$2&gt;=$F27,BC$2&lt;=$V27,WEEKDAY(BC$2,2)&lt;6,COUNTIF('마스터'!$J$13:$J$27,BC$2)=0),$Q27/$U27,"")</f>
        <v/>
      </c>
      <c r="BD27" s="67">
        <f>IF(AND($F27&lt;&gt;"",$V27&lt;&gt;"",BD$2&gt;=$F27,BD$2&lt;=$V27,WEEKDAY(BD$2,2)&lt;6,COUNTIF('마스터'!$J$13:$J$27,BD$2)=0),$Q27/$U27,"")</f>
        <v/>
      </c>
    </row>
    <row r="28">
      <c r="A28" s="37">
        <f>IF(E28="","",COUNTA($E$9:E28))</f>
        <v/>
      </c>
      <c r="B28" s="58" t="n"/>
      <c r="C28" s="59" t="inlineStr">
        <is>
          <t>마케팅1팀</t>
        </is>
      </c>
      <c r="D28" s="60" t="n"/>
      <c r="E28" s="58" t="n"/>
      <c r="F28" s="61" t="n"/>
      <c r="G28" s="62" t="n"/>
      <c r="H28" s="60" t="n"/>
      <c r="I28" s="60" t="n"/>
      <c r="J28" s="60" t="n"/>
      <c r="K28" s="58" t="n"/>
      <c r="L28" s="63" t="n"/>
      <c r="M28" s="58" t="n"/>
      <c r="N28" s="63" t="n"/>
      <c r="O28" s="58" t="n"/>
      <c r="P28" s="63" t="n"/>
      <c r="Q28" s="64">
        <f>IF(SUM(L28,N28,P28)=0,"",SUM(L28,N28,P28))</f>
        <v/>
      </c>
      <c r="R28" s="65">
        <f>IF(L28&gt;0,"영 ","")&amp;IF(N28&gt;0,"이 ","")&amp;IF(P28&gt;0,"기 ","")</f>
        <v/>
      </c>
      <c r="S28" s="37">
        <f>IF(F28="","","W"&amp;ROUNDUP(DAY(F28)/7,0))</f>
        <v/>
      </c>
      <c r="T28" s="60" t="n"/>
      <c r="U28" s="37">
        <f>IF(Q28="",0,ROUNDUP(MAX(L28,N28,P28)/'마스터'!$J$5,0))</f>
        <v/>
      </c>
      <c r="V28" s="66">
        <f>IF(OR(F28="",U28=0),"",WORKDAY(F28,U28-1,'마스터'!$J$13:$J$27))</f>
        <v/>
      </c>
      <c r="W28" s="65">
        <f>IF(OR(G28="",V28=""),"",G28-V28)</f>
        <v/>
      </c>
      <c r="X28" s="58" t="n"/>
      <c r="Z28" s="67">
        <f>IF(AND($F28&lt;&gt;"",$V28&lt;&gt;"",Z$2&gt;=$F28,Z$2&lt;=$V28,WEEKDAY(Z$2,2)&lt;6,COUNTIF('마스터'!$J$13:$J$27,Z$2)=0),$Q28/$U28,"")</f>
        <v/>
      </c>
      <c r="AA28" s="67">
        <f>IF(AND($F28&lt;&gt;"",$V28&lt;&gt;"",AA$2&gt;=$F28,AA$2&lt;=$V28,WEEKDAY(AA$2,2)&lt;6,COUNTIF('마스터'!$J$13:$J$27,AA$2)=0),$Q28/$U28,"")</f>
        <v/>
      </c>
      <c r="AB28" s="67">
        <f>IF(AND($F28&lt;&gt;"",$V28&lt;&gt;"",AB$2&gt;=$F28,AB$2&lt;=$V28,WEEKDAY(AB$2,2)&lt;6,COUNTIF('마스터'!$J$13:$J$27,AB$2)=0),$Q28/$U28,"")</f>
        <v/>
      </c>
      <c r="AC28" s="67">
        <f>IF(AND($F28&lt;&gt;"",$V28&lt;&gt;"",AC$2&gt;=$F28,AC$2&lt;=$V28,WEEKDAY(AC$2,2)&lt;6,COUNTIF('마스터'!$J$13:$J$27,AC$2)=0),$Q28/$U28,"")</f>
        <v/>
      </c>
      <c r="AD28" s="67">
        <f>IF(AND($F28&lt;&gt;"",$V28&lt;&gt;"",AD$2&gt;=$F28,AD$2&lt;=$V28,WEEKDAY(AD$2,2)&lt;6,COUNTIF('마스터'!$J$13:$J$27,AD$2)=0),$Q28/$U28,"")</f>
        <v/>
      </c>
      <c r="AE28" s="67">
        <f>IF(AND($F28&lt;&gt;"",$V28&lt;&gt;"",AE$2&gt;=$F28,AE$2&lt;=$V28,WEEKDAY(AE$2,2)&lt;6,COUNTIF('마스터'!$J$13:$J$27,AE$2)=0),$Q28/$U28,"")</f>
        <v/>
      </c>
      <c r="AF28" s="67">
        <f>IF(AND($F28&lt;&gt;"",$V28&lt;&gt;"",AF$2&gt;=$F28,AF$2&lt;=$V28,WEEKDAY(AF$2,2)&lt;6,COUNTIF('마스터'!$J$13:$J$27,AF$2)=0),$Q28/$U28,"")</f>
        <v/>
      </c>
      <c r="AG28" s="67">
        <f>IF(AND($F28&lt;&gt;"",$V28&lt;&gt;"",AG$2&gt;=$F28,AG$2&lt;=$V28,WEEKDAY(AG$2,2)&lt;6,COUNTIF('마스터'!$J$13:$J$27,AG$2)=0),$Q28/$U28,"")</f>
        <v/>
      </c>
      <c r="AH28" s="67">
        <f>IF(AND($F28&lt;&gt;"",$V28&lt;&gt;"",AH$2&gt;=$F28,AH$2&lt;=$V28,WEEKDAY(AH$2,2)&lt;6,COUNTIF('마스터'!$J$13:$J$27,AH$2)=0),$Q28/$U28,"")</f>
        <v/>
      </c>
      <c r="AI28" s="67">
        <f>IF(AND($F28&lt;&gt;"",$V28&lt;&gt;"",AI$2&gt;=$F28,AI$2&lt;=$V28,WEEKDAY(AI$2,2)&lt;6,COUNTIF('마스터'!$J$13:$J$27,AI$2)=0),$Q28/$U28,"")</f>
        <v/>
      </c>
      <c r="AJ28" s="67">
        <f>IF(AND($F28&lt;&gt;"",$V28&lt;&gt;"",AJ$2&gt;=$F28,AJ$2&lt;=$V28,WEEKDAY(AJ$2,2)&lt;6,COUNTIF('마스터'!$J$13:$J$27,AJ$2)=0),$Q28/$U28,"")</f>
        <v/>
      </c>
      <c r="AK28" s="67">
        <f>IF(AND($F28&lt;&gt;"",$V28&lt;&gt;"",AK$2&gt;=$F28,AK$2&lt;=$V28,WEEKDAY(AK$2,2)&lt;6,COUNTIF('마스터'!$J$13:$J$27,AK$2)=0),$Q28/$U28,"")</f>
        <v/>
      </c>
      <c r="AL28" s="67">
        <f>IF(AND($F28&lt;&gt;"",$V28&lt;&gt;"",AL$2&gt;=$F28,AL$2&lt;=$V28,WEEKDAY(AL$2,2)&lt;6,COUNTIF('마스터'!$J$13:$J$27,AL$2)=0),$Q28/$U28,"")</f>
        <v/>
      </c>
      <c r="AM28" s="67">
        <f>IF(AND($F28&lt;&gt;"",$V28&lt;&gt;"",AM$2&gt;=$F28,AM$2&lt;=$V28,WEEKDAY(AM$2,2)&lt;6,COUNTIF('마스터'!$J$13:$J$27,AM$2)=0),$Q28/$U28,"")</f>
        <v/>
      </c>
      <c r="AN28" s="67">
        <f>IF(AND($F28&lt;&gt;"",$V28&lt;&gt;"",AN$2&gt;=$F28,AN$2&lt;=$V28,WEEKDAY(AN$2,2)&lt;6,COUNTIF('마스터'!$J$13:$J$27,AN$2)=0),$Q28/$U28,"")</f>
        <v/>
      </c>
      <c r="AO28" s="67">
        <f>IF(AND($F28&lt;&gt;"",$V28&lt;&gt;"",AO$2&gt;=$F28,AO$2&lt;=$V28,WEEKDAY(AO$2,2)&lt;6,COUNTIF('마스터'!$J$13:$J$27,AO$2)=0),$Q28/$U28,"")</f>
        <v/>
      </c>
      <c r="AP28" s="67">
        <f>IF(AND($F28&lt;&gt;"",$V28&lt;&gt;"",AP$2&gt;=$F28,AP$2&lt;=$V28,WEEKDAY(AP$2,2)&lt;6,COUNTIF('마스터'!$J$13:$J$27,AP$2)=0),$Q28/$U28,"")</f>
        <v/>
      </c>
      <c r="AQ28" s="67">
        <f>IF(AND($F28&lt;&gt;"",$V28&lt;&gt;"",AQ$2&gt;=$F28,AQ$2&lt;=$V28,WEEKDAY(AQ$2,2)&lt;6,COUNTIF('마스터'!$J$13:$J$27,AQ$2)=0),$Q28/$U28,"")</f>
        <v/>
      </c>
      <c r="AR28" s="67">
        <f>IF(AND($F28&lt;&gt;"",$V28&lt;&gt;"",AR$2&gt;=$F28,AR$2&lt;=$V28,WEEKDAY(AR$2,2)&lt;6,COUNTIF('마스터'!$J$13:$J$27,AR$2)=0),$Q28/$U28,"")</f>
        <v/>
      </c>
      <c r="AS28" s="67">
        <f>IF(AND($F28&lt;&gt;"",$V28&lt;&gt;"",AS$2&gt;=$F28,AS$2&lt;=$V28,WEEKDAY(AS$2,2)&lt;6,COUNTIF('마스터'!$J$13:$J$27,AS$2)=0),$Q28/$U28,"")</f>
        <v/>
      </c>
      <c r="AT28" s="67">
        <f>IF(AND($F28&lt;&gt;"",$V28&lt;&gt;"",AT$2&gt;=$F28,AT$2&lt;=$V28,WEEKDAY(AT$2,2)&lt;6,COUNTIF('마스터'!$J$13:$J$27,AT$2)=0),$Q28/$U28,"")</f>
        <v/>
      </c>
      <c r="AU28" s="67">
        <f>IF(AND($F28&lt;&gt;"",$V28&lt;&gt;"",AU$2&gt;=$F28,AU$2&lt;=$V28,WEEKDAY(AU$2,2)&lt;6,COUNTIF('마스터'!$J$13:$J$27,AU$2)=0),$Q28/$U28,"")</f>
        <v/>
      </c>
      <c r="AV28" s="67">
        <f>IF(AND($F28&lt;&gt;"",$V28&lt;&gt;"",AV$2&gt;=$F28,AV$2&lt;=$V28,WEEKDAY(AV$2,2)&lt;6,COUNTIF('마스터'!$J$13:$J$27,AV$2)=0),$Q28/$U28,"")</f>
        <v/>
      </c>
      <c r="AW28" s="67">
        <f>IF(AND($F28&lt;&gt;"",$V28&lt;&gt;"",AW$2&gt;=$F28,AW$2&lt;=$V28,WEEKDAY(AW$2,2)&lt;6,COUNTIF('마스터'!$J$13:$J$27,AW$2)=0),$Q28/$U28,"")</f>
        <v/>
      </c>
      <c r="AX28" s="67">
        <f>IF(AND($F28&lt;&gt;"",$V28&lt;&gt;"",AX$2&gt;=$F28,AX$2&lt;=$V28,WEEKDAY(AX$2,2)&lt;6,COUNTIF('마스터'!$J$13:$J$27,AX$2)=0),$Q28/$U28,"")</f>
        <v/>
      </c>
      <c r="AY28" s="67">
        <f>IF(AND($F28&lt;&gt;"",$V28&lt;&gt;"",AY$2&gt;=$F28,AY$2&lt;=$V28,WEEKDAY(AY$2,2)&lt;6,COUNTIF('마스터'!$J$13:$J$27,AY$2)=0),$Q28/$U28,"")</f>
        <v/>
      </c>
      <c r="AZ28" s="67">
        <f>IF(AND($F28&lt;&gt;"",$V28&lt;&gt;"",AZ$2&gt;=$F28,AZ$2&lt;=$V28,WEEKDAY(AZ$2,2)&lt;6,COUNTIF('마스터'!$J$13:$J$27,AZ$2)=0),$Q28/$U28,"")</f>
        <v/>
      </c>
      <c r="BA28" s="67">
        <f>IF(AND($F28&lt;&gt;"",$V28&lt;&gt;"",BA$2&gt;=$F28,BA$2&lt;=$V28,WEEKDAY(BA$2,2)&lt;6,COUNTIF('마스터'!$J$13:$J$27,BA$2)=0),$Q28/$U28,"")</f>
        <v/>
      </c>
      <c r="BB28" s="67">
        <f>IF(AND($F28&lt;&gt;"",$V28&lt;&gt;"",BB$2&gt;=$F28,BB$2&lt;=$V28,WEEKDAY(BB$2,2)&lt;6,COUNTIF('마스터'!$J$13:$J$27,BB$2)=0),$Q28/$U28,"")</f>
        <v/>
      </c>
      <c r="BC28" s="67">
        <f>IF(AND($F28&lt;&gt;"",$V28&lt;&gt;"",BC$2&gt;=$F28,BC$2&lt;=$V28,WEEKDAY(BC$2,2)&lt;6,COUNTIF('마스터'!$J$13:$J$27,BC$2)=0),$Q28/$U28,"")</f>
        <v/>
      </c>
      <c r="BD28" s="67">
        <f>IF(AND($F28&lt;&gt;"",$V28&lt;&gt;"",BD$2&gt;=$F28,BD$2&lt;=$V28,WEEKDAY(BD$2,2)&lt;6,COUNTIF('마스터'!$J$13:$J$27,BD$2)=0),$Q28/$U28,"")</f>
        <v/>
      </c>
    </row>
    <row r="29">
      <c r="A29" s="37">
        <f>IF(E29="","",COUNTA($E$9:E29))</f>
        <v/>
      </c>
      <c r="B29" s="58" t="n"/>
      <c r="C29" s="59" t="inlineStr">
        <is>
          <t>마케팅1팀</t>
        </is>
      </c>
      <c r="D29" s="60" t="n"/>
      <c r="E29" s="58" t="n"/>
      <c r="F29" s="61" t="n"/>
      <c r="G29" s="62" t="n"/>
      <c r="H29" s="60" t="n"/>
      <c r="I29" s="60" t="n"/>
      <c r="J29" s="60" t="n"/>
      <c r="K29" s="58" t="n"/>
      <c r="L29" s="63" t="n"/>
      <c r="M29" s="58" t="n"/>
      <c r="N29" s="63" t="n"/>
      <c r="O29" s="58" t="n"/>
      <c r="P29" s="63" t="n"/>
      <c r="Q29" s="64">
        <f>IF(SUM(L29,N29,P29)=0,"",SUM(L29,N29,P29))</f>
        <v/>
      </c>
      <c r="R29" s="65">
        <f>IF(L29&gt;0,"영 ","")&amp;IF(N29&gt;0,"이 ","")&amp;IF(P29&gt;0,"기 ","")</f>
        <v/>
      </c>
      <c r="S29" s="37">
        <f>IF(F29="","","W"&amp;ROUNDUP(DAY(F29)/7,0))</f>
        <v/>
      </c>
      <c r="T29" s="60" t="n"/>
      <c r="U29" s="37">
        <f>IF(Q29="",0,ROUNDUP(MAX(L29,N29,P29)/'마스터'!$J$5,0))</f>
        <v/>
      </c>
      <c r="V29" s="66">
        <f>IF(OR(F29="",U29=0),"",WORKDAY(F29,U29-1,'마스터'!$J$13:$J$27))</f>
        <v/>
      </c>
      <c r="W29" s="65">
        <f>IF(OR(G29="",V29=""),"",G29-V29)</f>
        <v/>
      </c>
      <c r="X29" s="58" t="n"/>
      <c r="Z29" s="67">
        <f>IF(AND($F29&lt;&gt;"",$V29&lt;&gt;"",Z$2&gt;=$F29,Z$2&lt;=$V29,WEEKDAY(Z$2,2)&lt;6,COUNTIF('마스터'!$J$13:$J$27,Z$2)=0),$Q29/$U29,"")</f>
        <v/>
      </c>
      <c r="AA29" s="67">
        <f>IF(AND($F29&lt;&gt;"",$V29&lt;&gt;"",AA$2&gt;=$F29,AA$2&lt;=$V29,WEEKDAY(AA$2,2)&lt;6,COUNTIF('마스터'!$J$13:$J$27,AA$2)=0),$Q29/$U29,"")</f>
        <v/>
      </c>
      <c r="AB29" s="67">
        <f>IF(AND($F29&lt;&gt;"",$V29&lt;&gt;"",AB$2&gt;=$F29,AB$2&lt;=$V29,WEEKDAY(AB$2,2)&lt;6,COUNTIF('마스터'!$J$13:$J$27,AB$2)=0),$Q29/$U29,"")</f>
        <v/>
      </c>
      <c r="AC29" s="67">
        <f>IF(AND($F29&lt;&gt;"",$V29&lt;&gt;"",AC$2&gt;=$F29,AC$2&lt;=$V29,WEEKDAY(AC$2,2)&lt;6,COUNTIF('마스터'!$J$13:$J$27,AC$2)=0),$Q29/$U29,"")</f>
        <v/>
      </c>
      <c r="AD29" s="67">
        <f>IF(AND($F29&lt;&gt;"",$V29&lt;&gt;"",AD$2&gt;=$F29,AD$2&lt;=$V29,WEEKDAY(AD$2,2)&lt;6,COUNTIF('마스터'!$J$13:$J$27,AD$2)=0),$Q29/$U29,"")</f>
        <v/>
      </c>
      <c r="AE29" s="67">
        <f>IF(AND($F29&lt;&gt;"",$V29&lt;&gt;"",AE$2&gt;=$F29,AE$2&lt;=$V29,WEEKDAY(AE$2,2)&lt;6,COUNTIF('마스터'!$J$13:$J$27,AE$2)=0),$Q29/$U29,"")</f>
        <v/>
      </c>
      <c r="AF29" s="67">
        <f>IF(AND($F29&lt;&gt;"",$V29&lt;&gt;"",AF$2&gt;=$F29,AF$2&lt;=$V29,WEEKDAY(AF$2,2)&lt;6,COUNTIF('마스터'!$J$13:$J$27,AF$2)=0),$Q29/$U29,"")</f>
        <v/>
      </c>
      <c r="AG29" s="67">
        <f>IF(AND($F29&lt;&gt;"",$V29&lt;&gt;"",AG$2&gt;=$F29,AG$2&lt;=$V29,WEEKDAY(AG$2,2)&lt;6,COUNTIF('마스터'!$J$13:$J$27,AG$2)=0),$Q29/$U29,"")</f>
        <v/>
      </c>
      <c r="AH29" s="67">
        <f>IF(AND($F29&lt;&gt;"",$V29&lt;&gt;"",AH$2&gt;=$F29,AH$2&lt;=$V29,WEEKDAY(AH$2,2)&lt;6,COUNTIF('마스터'!$J$13:$J$27,AH$2)=0),$Q29/$U29,"")</f>
        <v/>
      </c>
      <c r="AI29" s="67">
        <f>IF(AND($F29&lt;&gt;"",$V29&lt;&gt;"",AI$2&gt;=$F29,AI$2&lt;=$V29,WEEKDAY(AI$2,2)&lt;6,COUNTIF('마스터'!$J$13:$J$27,AI$2)=0),$Q29/$U29,"")</f>
        <v/>
      </c>
      <c r="AJ29" s="67">
        <f>IF(AND($F29&lt;&gt;"",$V29&lt;&gt;"",AJ$2&gt;=$F29,AJ$2&lt;=$V29,WEEKDAY(AJ$2,2)&lt;6,COUNTIF('마스터'!$J$13:$J$27,AJ$2)=0),$Q29/$U29,"")</f>
        <v/>
      </c>
      <c r="AK29" s="67">
        <f>IF(AND($F29&lt;&gt;"",$V29&lt;&gt;"",AK$2&gt;=$F29,AK$2&lt;=$V29,WEEKDAY(AK$2,2)&lt;6,COUNTIF('마스터'!$J$13:$J$27,AK$2)=0),$Q29/$U29,"")</f>
        <v/>
      </c>
      <c r="AL29" s="67">
        <f>IF(AND($F29&lt;&gt;"",$V29&lt;&gt;"",AL$2&gt;=$F29,AL$2&lt;=$V29,WEEKDAY(AL$2,2)&lt;6,COUNTIF('마스터'!$J$13:$J$27,AL$2)=0),$Q29/$U29,"")</f>
        <v/>
      </c>
      <c r="AM29" s="67">
        <f>IF(AND($F29&lt;&gt;"",$V29&lt;&gt;"",AM$2&gt;=$F29,AM$2&lt;=$V29,WEEKDAY(AM$2,2)&lt;6,COUNTIF('마스터'!$J$13:$J$27,AM$2)=0),$Q29/$U29,"")</f>
        <v/>
      </c>
      <c r="AN29" s="67">
        <f>IF(AND($F29&lt;&gt;"",$V29&lt;&gt;"",AN$2&gt;=$F29,AN$2&lt;=$V29,WEEKDAY(AN$2,2)&lt;6,COUNTIF('마스터'!$J$13:$J$27,AN$2)=0),$Q29/$U29,"")</f>
        <v/>
      </c>
      <c r="AO29" s="67">
        <f>IF(AND($F29&lt;&gt;"",$V29&lt;&gt;"",AO$2&gt;=$F29,AO$2&lt;=$V29,WEEKDAY(AO$2,2)&lt;6,COUNTIF('마스터'!$J$13:$J$27,AO$2)=0),$Q29/$U29,"")</f>
        <v/>
      </c>
      <c r="AP29" s="67">
        <f>IF(AND($F29&lt;&gt;"",$V29&lt;&gt;"",AP$2&gt;=$F29,AP$2&lt;=$V29,WEEKDAY(AP$2,2)&lt;6,COUNTIF('마스터'!$J$13:$J$27,AP$2)=0),$Q29/$U29,"")</f>
        <v/>
      </c>
      <c r="AQ29" s="67">
        <f>IF(AND($F29&lt;&gt;"",$V29&lt;&gt;"",AQ$2&gt;=$F29,AQ$2&lt;=$V29,WEEKDAY(AQ$2,2)&lt;6,COUNTIF('마스터'!$J$13:$J$27,AQ$2)=0),$Q29/$U29,"")</f>
        <v/>
      </c>
      <c r="AR29" s="67">
        <f>IF(AND($F29&lt;&gt;"",$V29&lt;&gt;"",AR$2&gt;=$F29,AR$2&lt;=$V29,WEEKDAY(AR$2,2)&lt;6,COUNTIF('마스터'!$J$13:$J$27,AR$2)=0),$Q29/$U29,"")</f>
        <v/>
      </c>
      <c r="AS29" s="67">
        <f>IF(AND($F29&lt;&gt;"",$V29&lt;&gt;"",AS$2&gt;=$F29,AS$2&lt;=$V29,WEEKDAY(AS$2,2)&lt;6,COUNTIF('마스터'!$J$13:$J$27,AS$2)=0),$Q29/$U29,"")</f>
        <v/>
      </c>
      <c r="AT29" s="67">
        <f>IF(AND($F29&lt;&gt;"",$V29&lt;&gt;"",AT$2&gt;=$F29,AT$2&lt;=$V29,WEEKDAY(AT$2,2)&lt;6,COUNTIF('마스터'!$J$13:$J$27,AT$2)=0),$Q29/$U29,"")</f>
        <v/>
      </c>
      <c r="AU29" s="67">
        <f>IF(AND($F29&lt;&gt;"",$V29&lt;&gt;"",AU$2&gt;=$F29,AU$2&lt;=$V29,WEEKDAY(AU$2,2)&lt;6,COUNTIF('마스터'!$J$13:$J$27,AU$2)=0),$Q29/$U29,"")</f>
        <v/>
      </c>
      <c r="AV29" s="67">
        <f>IF(AND($F29&lt;&gt;"",$V29&lt;&gt;"",AV$2&gt;=$F29,AV$2&lt;=$V29,WEEKDAY(AV$2,2)&lt;6,COUNTIF('마스터'!$J$13:$J$27,AV$2)=0),$Q29/$U29,"")</f>
        <v/>
      </c>
      <c r="AW29" s="67">
        <f>IF(AND($F29&lt;&gt;"",$V29&lt;&gt;"",AW$2&gt;=$F29,AW$2&lt;=$V29,WEEKDAY(AW$2,2)&lt;6,COUNTIF('마스터'!$J$13:$J$27,AW$2)=0),$Q29/$U29,"")</f>
        <v/>
      </c>
      <c r="AX29" s="67">
        <f>IF(AND($F29&lt;&gt;"",$V29&lt;&gt;"",AX$2&gt;=$F29,AX$2&lt;=$V29,WEEKDAY(AX$2,2)&lt;6,COUNTIF('마스터'!$J$13:$J$27,AX$2)=0),$Q29/$U29,"")</f>
        <v/>
      </c>
      <c r="AY29" s="67">
        <f>IF(AND($F29&lt;&gt;"",$V29&lt;&gt;"",AY$2&gt;=$F29,AY$2&lt;=$V29,WEEKDAY(AY$2,2)&lt;6,COUNTIF('마스터'!$J$13:$J$27,AY$2)=0),$Q29/$U29,"")</f>
        <v/>
      </c>
      <c r="AZ29" s="67">
        <f>IF(AND($F29&lt;&gt;"",$V29&lt;&gt;"",AZ$2&gt;=$F29,AZ$2&lt;=$V29,WEEKDAY(AZ$2,2)&lt;6,COUNTIF('마스터'!$J$13:$J$27,AZ$2)=0),$Q29/$U29,"")</f>
        <v/>
      </c>
      <c r="BA29" s="67">
        <f>IF(AND($F29&lt;&gt;"",$V29&lt;&gt;"",BA$2&gt;=$F29,BA$2&lt;=$V29,WEEKDAY(BA$2,2)&lt;6,COUNTIF('마스터'!$J$13:$J$27,BA$2)=0),$Q29/$U29,"")</f>
        <v/>
      </c>
      <c r="BB29" s="67">
        <f>IF(AND($F29&lt;&gt;"",$V29&lt;&gt;"",BB$2&gt;=$F29,BB$2&lt;=$V29,WEEKDAY(BB$2,2)&lt;6,COUNTIF('마스터'!$J$13:$J$27,BB$2)=0),$Q29/$U29,"")</f>
        <v/>
      </c>
      <c r="BC29" s="67">
        <f>IF(AND($F29&lt;&gt;"",$V29&lt;&gt;"",BC$2&gt;=$F29,BC$2&lt;=$V29,WEEKDAY(BC$2,2)&lt;6,COUNTIF('마스터'!$J$13:$J$27,BC$2)=0),$Q29/$U29,"")</f>
        <v/>
      </c>
      <c r="BD29" s="67">
        <f>IF(AND($F29&lt;&gt;"",$V29&lt;&gt;"",BD$2&gt;=$F29,BD$2&lt;=$V29,WEEKDAY(BD$2,2)&lt;6,COUNTIF('마스터'!$J$13:$J$27,BD$2)=0),$Q29/$U29,"")</f>
        <v/>
      </c>
    </row>
    <row r="30">
      <c r="A30" s="37">
        <f>IF(E30="","",COUNTA($E$9:E30))</f>
        <v/>
      </c>
      <c r="B30" s="58" t="n"/>
      <c r="C30" s="59" t="inlineStr">
        <is>
          <t>마케팅1팀</t>
        </is>
      </c>
      <c r="D30" s="60" t="n"/>
      <c r="E30" s="58" t="n"/>
      <c r="F30" s="61" t="n"/>
      <c r="G30" s="62" t="n"/>
      <c r="H30" s="60" t="n"/>
      <c r="I30" s="60" t="n"/>
      <c r="J30" s="60" t="n"/>
      <c r="K30" s="58" t="n"/>
      <c r="L30" s="63" t="n"/>
      <c r="M30" s="58" t="n"/>
      <c r="N30" s="63" t="n"/>
      <c r="O30" s="58" t="n"/>
      <c r="P30" s="63" t="n"/>
      <c r="Q30" s="64">
        <f>IF(SUM(L30,N30,P30)=0,"",SUM(L30,N30,P30))</f>
        <v/>
      </c>
      <c r="R30" s="65">
        <f>IF(L30&gt;0,"영 ","")&amp;IF(N30&gt;0,"이 ","")&amp;IF(P30&gt;0,"기 ","")</f>
        <v/>
      </c>
      <c r="S30" s="37">
        <f>IF(F30="","","W"&amp;ROUNDUP(DAY(F30)/7,0))</f>
        <v/>
      </c>
      <c r="T30" s="60" t="n"/>
      <c r="U30" s="37">
        <f>IF(Q30="",0,ROUNDUP(MAX(L30,N30,P30)/'마스터'!$J$5,0))</f>
        <v/>
      </c>
      <c r="V30" s="66">
        <f>IF(OR(F30="",U30=0),"",WORKDAY(F30,U30-1,'마스터'!$J$13:$J$27))</f>
        <v/>
      </c>
      <c r="W30" s="65">
        <f>IF(OR(G30="",V30=""),"",G30-V30)</f>
        <v/>
      </c>
      <c r="X30" s="58" t="n"/>
      <c r="Z30" s="67">
        <f>IF(AND($F30&lt;&gt;"",$V30&lt;&gt;"",Z$2&gt;=$F30,Z$2&lt;=$V30,WEEKDAY(Z$2,2)&lt;6,COUNTIF('마스터'!$J$13:$J$27,Z$2)=0),$Q30/$U30,"")</f>
        <v/>
      </c>
      <c r="AA30" s="67">
        <f>IF(AND($F30&lt;&gt;"",$V30&lt;&gt;"",AA$2&gt;=$F30,AA$2&lt;=$V30,WEEKDAY(AA$2,2)&lt;6,COUNTIF('마스터'!$J$13:$J$27,AA$2)=0),$Q30/$U30,"")</f>
        <v/>
      </c>
      <c r="AB30" s="67">
        <f>IF(AND($F30&lt;&gt;"",$V30&lt;&gt;"",AB$2&gt;=$F30,AB$2&lt;=$V30,WEEKDAY(AB$2,2)&lt;6,COUNTIF('마스터'!$J$13:$J$27,AB$2)=0),$Q30/$U30,"")</f>
        <v/>
      </c>
      <c r="AC30" s="67">
        <f>IF(AND($F30&lt;&gt;"",$V30&lt;&gt;"",AC$2&gt;=$F30,AC$2&lt;=$V30,WEEKDAY(AC$2,2)&lt;6,COUNTIF('마스터'!$J$13:$J$27,AC$2)=0),$Q30/$U30,"")</f>
        <v/>
      </c>
      <c r="AD30" s="67">
        <f>IF(AND($F30&lt;&gt;"",$V30&lt;&gt;"",AD$2&gt;=$F30,AD$2&lt;=$V30,WEEKDAY(AD$2,2)&lt;6,COUNTIF('마스터'!$J$13:$J$27,AD$2)=0),$Q30/$U30,"")</f>
        <v/>
      </c>
      <c r="AE30" s="67">
        <f>IF(AND($F30&lt;&gt;"",$V30&lt;&gt;"",AE$2&gt;=$F30,AE$2&lt;=$V30,WEEKDAY(AE$2,2)&lt;6,COUNTIF('마스터'!$J$13:$J$27,AE$2)=0),$Q30/$U30,"")</f>
        <v/>
      </c>
      <c r="AF30" s="67">
        <f>IF(AND($F30&lt;&gt;"",$V30&lt;&gt;"",AF$2&gt;=$F30,AF$2&lt;=$V30,WEEKDAY(AF$2,2)&lt;6,COUNTIF('마스터'!$J$13:$J$27,AF$2)=0),$Q30/$U30,"")</f>
        <v/>
      </c>
      <c r="AG30" s="67">
        <f>IF(AND($F30&lt;&gt;"",$V30&lt;&gt;"",AG$2&gt;=$F30,AG$2&lt;=$V30,WEEKDAY(AG$2,2)&lt;6,COUNTIF('마스터'!$J$13:$J$27,AG$2)=0),$Q30/$U30,"")</f>
        <v/>
      </c>
      <c r="AH30" s="67">
        <f>IF(AND($F30&lt;&gt;"",$V30&lt;&gt;"",AH$2&gt;=$F30,AH$2&lt;=$V30,WEEKDAY(AH$2,2)&lt;6,COUNTIF('마스터'!$J$13:$J$27,AH$2)=0),$Q30/$U30,"")</f>
        <v/>
      </c>
      <c r="AI30" s="67">
        <f>IF(AND($F30&lt;&gt;"",$V30&lt;&gt;"",AI$2&gt;=$F30,AI$2&lt;=$V30,WEEKDAY(AI$2,2)&lt;6,COUNTIF('마스터'!$J$13:$J$27,AI$2)=0),$Q30/$U30,"")</f>
        <v/>
      </c>
      <c r="AJ30" s="67">
        <f>IF(AND($F30&lt;&gt;"",$V30&lt;&gt;"",AJ$2&gt;=$F30,AJ$2&lt;=$V30,WEEKDAY(AJ$2,2)&lt;6,COUNTIF('마스터'!$J$13:$J$27,AJ$2)=0),$Q30/$U30,"")</f>
        <v/>
      </c>
      <c r="AK30" s="67">
        <f>IF(AND($F30&lt;&gt;"",$V30&lt;&gt;"",AK$2&gt;=$F30,AK$2&lt;=$V30,WEEKDAY(AK$2,2)&lt;6,COUNTIF('마스터'!$J$13:$J$27,AK$2)=0),$Q30/$U30,"")</f>
        <v/>
      </c>
      <c r="AL30" s="67">
        <f>IF(AND($F30&lt;&gt;"",$V30&lt;&gt;"",AL$2&gt;=$F30,AL$2&lt;=$V30,WEEKDAY(AL$2,2)&lt;6,COUNTIF('마스터'!$J$13:$J$27,AL$2)=0),$Q30/$U30,"")</f>
        <v/>
      </c>
      <c r="AM30" s="67">
        <f>IF(AND($F30&lt;&gt;"",$V30&lt;&gt;"",AM$2&gt;=$F30,AM$2&lt;=$V30,WEEKDAY(AM$2,2)&lt;6,COUNTIF('마스터'!$J$13:$J$27,AM$2)=0),$Q30/$U30,"")</f>
        <v/>
      </c>
      <c r="AN30" s="67">
        <f>IF(AND($F30&lt;&gt;"",$V30&lt;&gt;"",AN$2&gt;=$F30,AN$2&lt;=$V30,WEEKDAY(AN$2,2)&lt;6,COUNTIF('마스터'!$J$13:$J$27,AN$2)=0),$Q30/$U30,"")</f>
        <v/>
      </c>
      <c r="AO30" s="67">
        <f>IF(AND($F30&lt;&gt;"",$V30&lt;&gt;"",AO$2&gt;=$F30,AO$2&lt;=$V30,WEEKDAY(AO$2,2)&lt;6,COUNTIF('마스터'!$J$13:$J$27,AO$2)=0),$Q30/$U30,"")</f>
        <v/>
      </c>
      <c r="AP30" s="67">
        <f>IF(AND($F30&lt;&gt;"",$V30&lt;&gt;"",AP$2&gt;=$F30,AP$2&lt;=$V30,WEEKDAY(AP$2,2)&lt;6,COUNTIF('마스터'!$J$13:$J$27,AP$2)=0),$Q30/$U30,"")</f>
        <v/>
      </c>
      <c r="AQ30" s="67">
        <f>IF(AND($F30&lt;&gt;"",$V30&lt;&gt;"",AQ$2&gt;=$F30,AQ$2&lt;=$V30,WEEKDAY(AQ$2,2)&lt;6,COUNTIF('마스터'!$J$13:$J$27,AQ$2)=0),$Q30/$U30,"")</f>
        <v/>
      </c>
      <c r="AR30" s="67">
        <f>IF(AND($F30&lt;&gt;"",$V30&lt;&gt;"",AR$2&gt;=$F30,AR$2&lt;=$V30,WEEKDAY(AR$2,2)&lt;6,COUNTIF('마스터'!$J$13:$J$27,AR$2)=0),$Q30/$U30,"")</f>
        <v/>
      </c>
      <c r="AS30" s="67">
        <f>IF(AND($F30&lt;&gt;"",$V30&lt;&gt;"",AS$2&gt;=$F30,AS$2&lt;=$V30,WEEKDAY(AS$2,2)&lt;6,COUNTIF('마스터'!$J$13:$J$27,AS$2)=0),$Q30/$U30,"")</f>
        <v/>
      </c>
      <c r="AT30" s="67">
        <f>IF(AND($F30&lt;&gt;"",$V30&lt;&gt;"",AT$2&gt;=$F30,AT$2&lt;=$V30,WEEKDAY(AT$2,2)&lt;6,COUNTIF('마스터'!$J$13:$J$27,AT$2)=0),$Q30/$U30,"")</f>
        <v/>
      </c>
      <c r="AU30" s="67">
        <f>IF(AND($F30&lt;&gt;"",$V30&lt;&gt;"",AU$2&gt;=$F30,AU$2&lt;=$V30,WEEKDAY(AU$2,2)&lt;6,COUNTIF('마스터'!$J$13:$J$27,AU$2)=0),$Q30/$U30,"")</f>
        <v/>
      </c>
      <c r="AV30" s="67">
        <f>IF(AND($F30&lt;&gt;"",$V30&lt;&gt;"",AV$2&gt;=$F30,AV$2&lt;=$V30,WEEKDAY(AV$2,2)&lt;6,COUNTIF('마스터'!$J$13:$J$27,AV$2)=0),$Q30/$U30,"")</f>
        <v/>
      </c>
      <c r="AW30" s="67">
        <f>IF(AND($F30&lt;&gt;"",$V30&lt;&gt;"",AW$2&gt;=$F30,AW$2&lt;=$V30,WEEKDAY(AW$2,2)&lt;6,COUNTIF('마스터'!$J$13:$J$27,AW$2)=0),$Q30/$U30,"")</f>
        <v/>
      </c>
      <c r="AX30" s="67">
        <f>IF(AND($F30&lt;&gt;"",$V30&lt;&gt;"",AX$2&gt;=$F30,AX$2&lt;=$V30,WEEKDAY(AX$2,2)&lt;6,COUNTIF('마스터'!$J$13:$J$27,AX$2)=0),$Q30/$U30,"")</f>
        <v/>
      </c>
      <c r="AY30" s="67">
        <f>IF(AND($F30&lt;&gt;"",$V30&lt;&gt;"",AY$2&gt;=$F30,AY$2&lt;=$V30,WEEKDAY(AY$2,2)&lt;6,COUNTIF('마스터'!$J$13:$J$27,AY$2)=0),$Q30/$U30,"")</f>
        <v/>
      </c>
      <c r="AZ30" s="67">
        <f>IF(AND($F30&lt;&gt;"",$V30&lt;&gt;"",AZ$2&gt;=$F30,AZ$2&lt;=$V30,WEEKDAY(AZ$2,2)&lt;6,COUNTIF('마스터'!$J$13:$J$27,AZ$2)=0),$Q30/$U30,"")</f>
        <v/>
      </c>
      <c r="BA30" s="67">
        <f>IF(AND($F30&lt;&gt;"",$V30&lt;&gt;"",BA$2&gt;=$F30,BA$2&lt;=$V30,WEEKDAY(BA$2,2)&lt;6,COUNTIF('마스터'!$J$13:$J$27,BA$2)=0),$Q30/$U30,"")</f>
        <v/>
      </c>
      <c r="BB30" s="67">
        <f>IF(AND($F30&lt;&gt;"",$V30&lt;&gt;"",BB$2&gt;=$F30,BB$2&lt;=$V30,WEEKDAY(BB$2,2)&lt;6,COUNTIF('마스터'!$J$13:$J$27,BB$2)=0),$Q30/$U30,"")</f>
        <v/>
      </c>
      <c r="BC30" s="67">
        <f>IF(AND($F30&lt;&gt;"",$V30&lt;&gt;"",BC$2&gt;=$F30,BC$2&lt;=$V30,WEEKDAY(BC$2,2)&lt;6,COUNTIF('마스터'!$J$13:$J$27,BC$2)=0),$Q30/$U30,"")</f>
        <v/>
      </c>
      <c r="BD30" s="67">
        <f>IF(AND($F30&lt;&gt;"",$V30&lt;&gt;"",BD$2&gt;=$F30,BD$2&lt;=$V30,WEEKDAY(BD$2,2)&lt;6,COUNTIF('마스터'!$J$13:$J$27,BD$2)=0),$Q30/$U30,"")</f>
        <v/>
      </c>
    </row>
    <row r="31">
      <c r="A31" s="37">
        <f>IF(E31="","",COUNTA($E$9:E31))</f>
        <v/>
      </c>
      <c r="B31" s="58" t="n"/>
      <c r="C31" s="59" t="inlineStr">
        <is>
          <t>마케팅1팀</t>
        </is>
      </c>
      <c r="D31" s="60" t="n"/>
      <c r="E31" s="58" t="n"/>
      <c r="F31" s="61" t="n"/>
      <c r="G31" s="62" t="n"/>
      <c r="H31" s="60" t="n"/>
      <c r="I31" s="60" t="n"/>
      <c r="J31" s="60" t="n"/>
      <c r="K31" s="58" t="n"/>
      <c r="L31" s="63" t="n"/>
      <c r="M31" s="58" t="n"/>
      <c r="N31" s="63" t="n"/>
      <c r="O31" s="58" t="n"/>
      <c r="P31" s="63" t="n"/>
      <c r="Q31" s="64">
        <f>IF(SUM(L31,N31,P31)=0,"",SUM(L31,N31,P31))</f>
        <v/>
      </c>
      <c r="R31" s="65">
        <f>IF(L31&gt;0,"영 ","")&amp;IF(N31&gt;0,"이 ","")&amp;IF(P31&gt;0,"기 ","")</f>
        <v/>
      </c>
      <c r="S31" s="37">
        <f>IF(F31="","","W"&amp;ROUNDUP(DAY(F31)/7,0))</f>
        <v/>
      </c>
      <c r="T31" s="60" t="n"/>
      <c r="U31" s="37">
        <f>IF(Q31="",0,ROUNDUP(MAX(L31,N31,P31)/'마스터'!$J$5,0))</f>
        <v/>
      </c>
      <c r="V31" s="66">
        <f>IF(OR(F31="",U31=0),"",WORKDAY(F31,U31-1,'마스터'!$J$13:$J$27))</f>
        <v/>
      </c>
      <c r="W31" s="65">
        <f>IF(OR(G31="",V31=""),"",G31-V31)</f>
        <v/>
      </c>
      <c r="X31" s="58" t="n"/>
      <c r="Z31" s="67">
        <f>IF(AND($F31&lt;&gt;"",$V31&lt;&gt;"",Z$2&gt;=$F31,Z$2&lt;=$V31,WEEKDAY(Z$2,2)&lt;6,COUNTIF('마스터'!$J$13:$J$27,Z$2)=0),$Q31/$U31,"")</f>
        <v/>
      </c>
      <c r="AA31" s="67">
        <f>IF(AND($F31&lt;&gt;"",$V31&lt;&gt;"",AA$2&gt;=$F31,AA$2&lt;=$V31,WEEKDAY(AA$2,2)&lt;6,COUNTIF('마스터'!$J$13:$J$27,AA$2)=0),$Q31/$U31,"")</f>
        <v/>
      </c>
      <c r="AB31" s="67">
        <f>IF(AND($F31&lt;&gt;"",$V31&lt;&gt;"",AB$2&gt;=$F31,AB$2&lt;=$V31,WEEKDAY(AB$2,2)&lt;6,COUNTIF('마스터'!$J$13:$J$27,AB$2)=0),$Q31/$U31,"")</f>
        <v/>
      </c>
      <c r="AC31" s="67">
        <f>IF(AND($F31&lt;&gt;"",$V31&lt;&gt;"",AC$2&gt;=$F31,AC$2&lt;=$V31,WEEKDAY(AC$2,2)&lt;6,COUNTIF('마스터'!$J$13:$J$27,AC$2)=0),$Q31/$U31,"")</f>
        <v/>
      </c>
      <c r="AD31" s="67">
        <f>IF(AND($F31&lt;&gt;"",$V31&lt;&gt;"",AD$2&gt;=$F31,AD$2&lt;=$V31,WEEKDAY(AD$2,2)&lt;6,COUNTIF('마스터'!$J$13:$J$27,AD$2)=0),$Q31/$U31,"")</f>
        <v/>
      </c>
      <c r="AE31" s="67">
        <f>IF(AND($F31&lt;&gt;"",$V31&lt;&gt;"",AE$2&gt;=$F31,AE$2&lt;=$V31,WEEKDAY(AE$2,2)&lt;6,COUNTIF('마스터'!$J$13:$J$27,AE$2)=0),$Q31/$U31,"")</f>
        <v/>
      </c>
      <c r="AF31" s="67">
        <f>IF(AND($F31&lt;&gt;"",$V31&lt;&gt;"",AF$2&gt;=$F31,AF$2&lt;=$V31,WEEKDAY(AF$2,2)&lt;6,COUNTIF('마스터'!$J$13:$J$27,AF$2)=0),$Q31/$U31,"")</f>
        <v/>
      </c>
      <c r="AG31" s="67">
        <f>IF(AND($F31&lt;&gt;"",$V31&lt;&gt;"",AG$2&gt;=$F31,AG$2&lt;=$V31,WEEKDAY(AG$2,2)&lt;6,COUNTIF('마스터'!$J$13:$J$27,AG$2)=0),$Q31/$U31,"")</f>
        <v/>
      </c>
      <c r="AH31" s="67">
        <f>IF(AND($F31&lt;&gt;"",$V31&lt;&gt;"",AH$2&gt;=$F31,AH$2&lt;=$V31,WEEKDAY(AH$2,2)&lt;6,COUNTIF('마스터'!$J$13:$J$27,AH$2)=0),$Q31/$U31,"")</f>
        <v/>
      </c>
      <c r="AI31" s="67">
        <f>IF(AND($F31&lt;&gt;"",$V31&lt;&gt;"",AI$2&gt;=$F31,AI$2&lt;=$V31,WEEKDAY(AI$2,2)&lt;6,COUNTIF('마스터'!$J$13:$J$27,AI$2)=0),$Q31/$U31,"")</f>
        <v/>
      </c>
      <c r="AJ31" s="67">
        <f>IF(AND($F31&lt;&gt;"",$V31&lt;&gt;"",AJ$2&gt;=$F31,AJ$2&lt;=$V31,WEEKDAY(AJ$2,2)&lt;6,COUNTIF('마스터'!$J$13:$J$27,AJ$2)=0),$Q31/$U31,"")</f>
        <v/>
      </c>
      <c r="AK31" s="67">
        <f>IF(AND($F31&lt;&gt;"",$V31&lt;&gt;"",AK$2&gt;=$F31,AK$2&lt;=$V31,WEEKDAY(AK$2,2)&lt;6,COUNTIF('마스터'!$J$13:$J$27,AK$2)=0),$Q31/$U31,"")</f>
        <v/>
      </c>
      <c r="AL31" s="67">
        <f>IF(AND($F31&lt;&gt;"",$V31&lt;&gt;"",AL$2&gt;=$F31,AL$2&lt;=$V31,WEEKDAY(AL$2,2)&lt;6,COUNTIF('마스터'!$J$13:$J$27,AL$2)=0),$Q31/$U31,"")</f>
        <v/>
      </c>
      <c r="AM31" s="67">
        <f>IF(AND($F31&lt;&gt;"",$V31&lt;&gt;"",AM$2&gt;=$F31,AM$2&lt;=$V31,WEEKDAY(AM$2,2)&lt;6,COUNTIF('마스터'!$J$13:$J$27,AM$2)=0),$Q31/$U31,"")</f>
        <v/>
      </c>
      <c r="AN31" s="67">
        <f>IF(AND($F31&lt;&gt;"",$V31&lt;&gt;"",AN$2&gt;=$F31,AN$2&lt;=$V31,WEEKDAY(AN$2,2)&lt;6,COUNTIF('마스터'!$J$13:$J$27,AN$2)=0),$Q31/$U31,"")</f>
        <v/>
      </c>
      <c r="AO31" s="67">
        <f>IF(AND($F31&lt;&gt;"",$V31&lt;&gt;"",AO$2&gt;=$F31,AO$2&lt;=$V31,WEEKDAY(AO$2,2)&lt;6,COUNTIF('마스터'!$J$13:$J$27,AO$2)=0),$Q31/$U31,"")</f>
        <v/>
      </c>
      <c r="AP31" s="67">
        <f>IF(AND($F31&lt;&gt;"",$V31&lt;&gt;"",AP$2&gt;=$F31,AP$2&lt;=$V31,WEEKDAY(AP$2,2)&lt;6,COUNTIF('마스터'!$J$13:$J$27,AP$2)=0),$Q31/$U31,"")</f>
        <v/>
      </c>
      <c r="AQ31" s="67">
        <f>IF(AND($F31&lt;&gt;"",$V31&lt;&gt;"",AQ$2&gt;=$F31,AQ$2&lt;=$V31,WEEKDAY(AQ$2,2)&lt;6,COUNTIF('마스터'!$J$13:$J$27,AQ$2)=0),$Q31/$U31,"")</f>
        <v/>
      </c>
      <c r="AR31" s="67">
        <f>IF(AND($F31&lt;&gt;"",$V31&lt;&gt;"",AR$2&gt;=$F31,AR$2&lt;=$V31,WEEKDAY(AR$2,2)&lt;6,COUNTIF('마스터'!$J$13:$J$27,AR$2)=0),$Q31/$U31,"")</f>
        <v/>
      </c>
      <c r="AS31" s="67">
        <f>IF(AND($F31&lt;&gt;"",$V31&lt;&gt;"",AS$2&gt;=$F31,AS$2&lt;=$V31,WEEKDAY(AS$2,2)&lt;6,COUNTIF('마스터'!$J$13:$J$27,AS$2)=0),$Q31/$U31,"")</f>
        <v/>
      </c>
      <c r="AT31" s="67">
        <f>IF(AND($F31&lt;&gt;"",$V31&lt;&gt;"",AT$2&gt;=$F31,AT$2&lt;=$V31,WEEKDAY(AT$2,2)&lt;6,COUNTIF('마스터'!$J$13:$J$27,AT$2)=0),$Q31/$U31,"")</f>
        <v/>
      </c>
      <c r="AU31" s="67">
        <f>IF(AND($F31&lt;&gt;"",$V31&lt;&gt;"",AU$2&gt;=$F31,AU$2&lt;=$V31,WEEKDAY(AU$2,2)&lt;6,COUNTIF('마스터'!$J$13:$J$27,AU$2)=0),$Q31/$U31,"")</f>
        <v/>
      </c>
      <c r="AV31" s="67">
        <f>IF(AND($F31&lt;&gt;"",$V31&lt;&gt;"",AV$2&gt;=$F31,AV$2&lt;=$V31,WEEKDAY(AV$2,2)&lt;6,COUNTIF('마스터'!$J$13:$J$27,AV$2)=0),$Q31/$U31,"")</f>
        <v/>
      </c>
      <c r="AW31" s="67">
        <f>IF(AND($F31&lt;&gt;"",$V31&lt;&gt;"",AW$2&gt;=$F31,AW$2&lt;=$V31,WEEKDAY(AW$2,2)&lt;6,COUNTIF('마스터'!$J$13:$J$27,AW$2)=0),$Q31/$U31,"")</f>
        <v/>
      </c>
      <c r="AX31" s="67">
        <f>IF(AND($F31&lt;&gt;"",$V31&lt;&gt;"",AX$2&gt;=$F31,AX$2&lt;=$V31,WEEKDAY(AX$2,2)&lt;6,COUNTIF('마스터'!$J$13:$J$27,AX$2)=0),$Q31/$U31,"")</f>
        <v/>
      </c>
      <c r="AY31" s="67">
        <f>IF(AND($F31&lt;&gt;"",$V31&lt;&gt;"",AY$2&gt;=$F31,AY$2&lt;=$V31,WEEKDAY(AY$2,2)&lt;6,COUNTIF('마스터'!$J$13:$J$27,AY$2)=0),$Q31/$U31,"")</f>
        <v/>
      </c>
      <c r="AZ31" s="67">
        <f>IF(AND($F31&lt;&gt;"",$V31&lt;&gt;"",AZ$2&gt;=$F31,AZ$2&lt;=$V31,WEEKDAY(AZ$2,2)&lt;6,COUNTIF('마스터'!$J$13:$J$27,AZ$2)=0),$Q31/$U31,"")</f>
        <v/>
      </c>
      <c r="BA31" s="67">
        <f>IF(AND($F31&lt;&gt;"",$V31&lt;&gt;"",BA$2&gt;=$F31,BA$2&lt;=$V31,WEEKDAY(BA$2,2)&lt;6,COUNTIF('마스터'!$J$13:$J$27,BA$2)=0),$Q31/$U31,"")</f>
        <v/>
      </c>
      <c r="BB31" s="67">
        <f>IF(AND($F31&lt;&gt;"",$V31&lt;&gt;"",BB$2&gt;=$F31,BB$2&lt;=$V31,WEEKDAY(BB$2,2)&lt;6,COUNTIF('마스터'!$J$13:$J$27,BB$2)=0),$Q31/$U31,"")</f>
        <v/>
      </c>
      <c r="BC31" s="67">
        <f>IF(AND($F31&lt;&gt;"",$V31&lt;&gt;"",BC$2&gt;=$F31,BC$2&lt;=$V31,WEEKDAY(BC$2,2)&lt;6,COUNTIF('마스터'!$J$13:$J$27,BC$2)=0),$Q31/$U31,"")</f>
        <v/>
      </c>
      <c r="BD31" s="67">
        <f>IF(AND($F31&lt;&gt;"",$V31&lt;&gt;"",BD$2&gt;=$F31,BD$2&lt;=$V31,WEEKDAY(BD$2,2)&lt;6,COUNTIF('마스터'!$J$13:$J$27,BD$2)=0),$Q31/$U31,"")</f>
        <v/>
      </c>
    </row>
    <row r="32">
      <c r="A32" s="37">
        <f>IF(E32="","",COUNTA($E$9:E32))</f>
        <v/>
      </c>
      <c r="B32" s="58" t="n"/>
      <c r="C32" s="59" t="inlineStr">
        <is>
          <t>마케팅1팀</t>
        </is>
      </c>
      <c r="D32" s="60" t="n"/>
      <c r="E32" s="58" t="n"/>
      <c r="F32" s="61" t="n"/>
      <c r="G32" s="62" t="n"/>
      <c r="H32" s="60" t="n"/>
      <c r="I32" s="60" t="n"/>
      <c r="J32" s="60" t="n"/>
      <c r="K32" s="58" t="n"/>
      <c r="L32" s="63" t="n"/>
      <c r="M32" s="58" t="n"/>
      <c r="N32" s="63" t="n"/>
      <c r="O32" s="58" t="n"/>
      <c r="P32" s="63" t="n"/>
      <c r="Q32" s="64">
        <f>IF(SUM(L32,N32,P32)=0,"",SUM(L32,N32,P32))</f>
        <v/>
      </c>
      <c r="R32" s="65">
        <f>IF(L32&gt;0,"영 ","")&amp;IF(N32&gt;0,"이 ","")&amp;IF(P32&gt;0,"기 ","")</f>
        <v/>
      </c>
      <c r="S32" s="37">
        <f>IF(F32="","","W"&amp;ROUNDUP(DAY(F32)/7,0))</f>
        <v/>
      </c>
      <c r="T32" s="60" t="n"/>
      <c r="U32" s="37">
        <f>IF(Q32="",0,ROUNDUP(MAX(L32,N32,P32)/'마스터'!$J$5,0))</f>
        <v/>
      </c>
      <c r="V32" s="66">
        <f>IF(OR(F32="",U32=0),"",WORKDAY(F32,U32-1,'마스터'!$J$13:$J$27))</f>
        <v/>
      </c>
      <c r="W32" s="65">
        <f>IF(OR(G32="",V32=""),"",G32-V32)</f>
        <v/>
      </c>
      <c r="X32" s="58" t="n"/>
      <c r="Z32" s="67">
        <f>IF(AND($F32&lt;&gt;"",$V32&lt;&gt;"",Z$2&gt;=$F32,Z$2&lt;=$V32,WEEKDAY(Z$2,2)&lt;6,COUNTIF('마스터'!$J$13:$J$27,Z$2)=0),$Q32/$U32,"")</f>
        <v/>
      </c>
      <c r="AA32" s="67">
        <f>IF(AND($F32&lt;&gt;"",$V32&lt;&gt;"",AA$2&gt;=$F32,AA$2&lt;=$V32,WEEKDAY(AA$2,2)&lt;6,COUNTIF('마스터'!$J$13:$J$27,AA$2)=0),$Q32/$U32,"")</f>
        <v/>
      </c>
      <c r="AB32" s="67">
        <f>IF(AND($F32&lt;&gt;"",$V32&lt;&gt;"",AB$2&gt;=$F32,AB$2&lt;=$V32,WEEKDAY(AB$2,2)&lt;6,COUNTIF('마스터'!$J$13:$J$27,AB$2)=0),$Q32/$U32,"")</f>
        <v/>
      </c>
      <c r="AC32" s="67">
        <f>IF(AND($F32&lt;&gt;"",$V32&lt;&gt;"",AC$2&gt;=$F32,AC$2&lt;=$V32,WEEKDAY(AC$2,2)&lt;6,COUNTIF('마스터'!$J$13:$J$27,AC$2)=0),$Q32/$U32,"")</f>
        <v/>
      </c>
      <c r="AD32" s="67">
        <f>IF(AND($F32&lt;&gt;"",$V32&lt;&gt;"",AD$2&gt;=$F32,AD$2&lt;=$V32,WEEKDAY(AD$2,2)&lt;6,COUNTIF('마스터'!$J$13:$J$27,AD$2)=0),$Q32/$U32,"")</f>
        <v/>
      </c>
      <c r="AE32" s="67">
        <f>IF(AND($F32&lt;&gt;"",$V32&lt;&gt;"",AE$2&gt;=$F32,AE$2&lt;=$V32,WEEKDAY(AE$2,2)&lt;6,COUNTIF('마스터'!$J$13:$J$27,AE$2)=0),$Q32/$U32,"")</f>
        <v/>
      </c>
      <c r="AF32" s="67">
        <f>IF(AND($F32&lt;&gt;"",$V32&lt;&gt;"",AF$2&gt;=$F32,AF$2&lt;=$V32,WEEKDAY(AF$2,2)&lt;6,COUNTIF('마스터'!$J$13:$J$27,AF$2)=0),$Q32/$U32,"")</f>
        <v/>
      </c>
      <c r="AG32" s="67">
        <f>IF(AND($F32&lt;&gt;"",$V32&lt;&gt;"",AG$2&gt;=$F32,AG$2&lt;=$V32,WEEKDAY(AG$2,2)&lt;6,COUNTIF('마스터'!$J$13:$J$27,AG$2)=0),$Q32/$U32,"")</f>
        <v/>
      </c>
      <c r="AH32" s="67">
        <f>IF(AND($F32&lt;&gt;"",$V32&lt;&gt;"",AH$2&gt;=$F32,AH$2&lt;=$V32,WEEKDAY(AH$2,2)&lt;6,COUNTIF('마스터'!$J$13:$J$27,AH$2)=0),$Q32/$U32,"")</f>
        <v/>
      </c>
      <c r="AI32" s="67">
        <f>IF(AND($F32&lt;&gt;"",$V32&lt;&gt;"",AI$2&gt;=$F32,AI$2&lt;=$V32,WEEKDAY(AI$2,2)&lt;6,COUNTIF('마스터'!$J$13:$J$27,AI$2)=0),$Q32/$U32,"")</f>
        <v/>
      </c>
      <c r="AJ32" s="67">
        <f>IF(AND($F32&lt;&gt;"",$V32&lt;&gt;"",AJ$2&gt;=$F32,AJ$2&lt;=$V32,WEEKDAY(AJ$2,2)&lt;6,COUNTIF('마스터'!$J$13:$J$27,AJ$2)=0),$Q32/$U32,"")</f>
        <v/>
      </c>
      <c r="AK32" s="67">
        <f>IF(AND($F32&lt;&gt;"",$V32&lt;&gt;"",AK$2&gt;=$F32,AK$2&lt;=$V32,WEEKDAY(AK$2,2)&lt;6,COUNTIF('마스터'!$J$13:$J$27,AK$2)=0),$Q32/$U32,"")</f>
        <v/>
      </c>
      <c r="AL32" s="67">
        <f>IF(AND($F32&lt;&gt;"",$V32&lt;&gt;"",AL$2&gt;=$F32,AL$2&lt;=$V32,WEEKDAY(AL$2,2)&lt;6,COUNTIF('마스터'!$J$13:$J$27,AL$2)=0),$Q32/$U32,"")</f>
        <v/>
      </c>
      <c r="AM32" s="67">
        <f>IF(AND($F32&lt;&gt;"",$V32&lt;&gt;"",AM$2&gt;=$F32,AM$2&lt;=$V32,WEEKDAY(AM$2,2)&lt;6,COUNTIF('마스터'!$J$13:$J$27,AM$2)=0),$Q32/$U32,"")</f>
        <v/>
      </c>
      <c r="AN32" s="67">
        <f>IF(AND($F32&lt;&gt;"",$V32&lt;&gt;"",AN$2&gt;=$F32,AN$2&lt;=$V32,WEEKDAY(AN$2,2)&lt;6,COUNTIF('마스터'!$J$13:$J$27,AN$2)=0),$Q32/$U32,"")</f>
        <v/>
      </c>
      <c r="AO32" s="67">
        <f>IF(AND($F32&lt;&gt;"",$V32&lt;&gt;"",AO$2&gt;=$F32,AO$2&lt;=$V32,WEEKDAY(AO$2,2)&lt;6,COUNTIF('마스터'!$J$13:$J$27,AO$2)=0),$Q32/$U32,"")</f>
        <v/>
      </c>
      <c r="AP32" s="67">
        <f>IF(AND($F32&lt;&gt;"",$V32&lt;&gt;"",AP$2&gt;=$F32,AP$2&lt;=$V32,WEEKDAY(AP$2,2)&lt;6,COUNTIF('마스터'!$J$13:$J$27,AP$2)=0),$Q32/$U32,"")</f>
        <v/>
      </c>
      <c r="AQ32" s="67">
        <f>IF(AND($F32&lt;&gt;"",$V32&lt;&gt;"",AQ$2&gt;=$F32,AQ$2&lt;=$V32,WEEKDAY(AQ$2,2)&lt;6,COUNTIF('마스터'!$J$13:$J$27,AQ$2)=0),$Q32/$U32,"")</f>
        <v/>
      </c>
      <c r="AR32" s="67">
        <f>IF(AND($F32&lt;&gt;"",$V32&lt;&gt;"",AR$2&gt;=$F32,AR$2&lt;=$V32,WEEKDAY(AR$2,2)&lt;6,COUNTIF('마스터'!$J$13:$J$27,AR$2)=0),$Q32/$U32,"")</f>
        <v/>
      </c>
      <c r="AS32" s="67">
        <f>IF(AND($F32&lt;&gt;"",$V32&lt;&gt;"",AS$2&gt;=$F32,AS$2&lt;=$V32,WEEKDAY(AS$2,2)&lt;6,COUNTIF('마스터'!$J$13:$J$27,AS$2)=0),$Q32/$U32,"")</f>
        <v/>
      </c>
      <c r="AT32" s="67">
        <f>IF(AND($F32&lt;&gt;"",$V32&lt;&gt;"",AT$2&gt;=$F32,AT$2&lt;=$V32,WEEKDAY(AT$2,2)&lt;6,COUNTIF('마스터'!$J$13:$J$27,AT$2)=0),$Q32/$U32,"")</f>
        <v/>
      </c>
      <c r="AU32" s="67">
        <f>IF(AND($F32&lt;&gt;"",$V32&lt;&gt;"",AU$2&gt;=$F32,AU$2&lt;=$V32,WEEKDAY(AU$2,2)&lt;6,COUNTIF('마스터'!$J$13:$J$27,AU$2)=0),$Q32/$U32,"")</f>
        <v/>
      </c>
      <c r="AV32" s="67">
        <f>IF(AND($F32&lt;&gt;"",$V32&lt;&gt;"",AV$2&gt;=$F32,AV$2&lt;=$V32,WEEKDAY(AV$2,2)&lt;6,COUNTIF('마스터'!$J$13:$J$27,AV$2)=0),$Q32/$U32,"")</f>
        <v/>
      </c>
      <c r="AW32" s="67">
        <f>IF(AND($F32&lt;&gt;"",$V32&lt;&gt;"",AW$2&gt;=$F32,AW$2&lt;=$V32,WEEKDAY(AW$2,2)&lt;6,COUNTIF('마스터'!$J$13:$J$27,AW$2)=0),$Q32/$U32,"")</f>
        <v/>
      </c>
      <c r="AX32" s="67">
        <f>IF(AND($F32&lt;&gt;"",$V32&lt;&gt;"",AX$2&gt;=$F32,AX$2&lt;=$V32,WEEKDAY(AX$2,2)&lt;6,COUNTIF('마스터'!$J$13:$J$27,AX$2)=0),$Q32/$U32,"")</f>
        <v/>
      </c>
      <c r="AY32" s="67">
        <f>IF(AND($F32&lt;&gt;"",$V32&lt;&gt;"",AY$2&gt;=$F32,AY$2&lt;=$V32,WEEKDAY(AY$2,2)&lt;6,COUNTIF('마스터'!$J$13:$J$27,AY$2)=0),$Q32/$U32,"")</f>
        <v/>
      </c>
      <c r="AZ32" s="67">
        <f>IF(AND($F32&lt;&gt;"",$V32&lt;&gt;"",AZ$2&gt;=$F32,AZ$2&lt;=$V32,WEEKDAY(AZ$2,2)&lt;6,COUNTIF('마스터'!$J$13:$J$27,AZ$2)=0),$Q32/$U32,"")</f>
        <v/>
      </c>
      <c r="BA32" s="67">
        <f>IF(AND($F32&lt;&gt;"",$V32&lt;&gt;"",BA$2&gt;=$F32,BA$2&lt;=$V32,WEEKDAY(BA$2,2)&lt;6,COUNTIF('마스터'!$J$13:$J$27,BA$2)=0),$Q32/$U32,"")</f>
        <v/>
      </c>
      <c r="BB32" s="67">
        <f>IF(AND($F32&lt;&gt;"",$V32&lt;&gt;"",BB$2&gt;=$F32,BB$2&lt;=$V32,WEEKDAY(BB$2,2)&lt;6,COUNTIF('마스터'!$J$13:$J$27,BB$2)=0),$Q32/$U32,"")</f>
        <v/>
      </c>
      <c r="BC32" s="67">
        <f>IF(AND($F32&lt;&gt;"",$V32&lt;&gt;"",BC$2&gt;=$F32,BC$2&lt;=$V32,WEEKDAY(BC$2,2)&lt;6,COUNTIF('마스터'!$J$13:$J$27,BC$2)=0),$Q32/$U32,"")</f>
        <v/>
      </c>
      <c r="BD32" s="67">
        <f>IF(AND($F32&lt;&gt;"",$V32&lt;&gt;"",BD$2&gt;=$F32,BD$2&lt;=$V32,WEEKDAY(BD$2,2)&lt;6,COUNTIF('마스터'!$J$13:$J$27,BD$2)=0),$Q32/$U32,"")</f>
        <v/>
      </c>
    </row>
    <row r="33">
      <c r="A33" s="37">
        <f>IF(E33="","",COUNTA($E$9:E33))</f>
        <v/>
      </c>
      <c r="B33" s="58" t="n"/>
      <c r="C33" s="59" t="inlineStr">
        <is>
          <t>마케팅1팀</t>
        </is>
      </c>
      <c r="D33" s="60" t="n"/>
      <c r="E33" s="58" t="n"/>
      <c r="F33" s="61" t="n"/>
      <c r="G33" s="62" t="n"/>
      <c r="H33" s="60" t="n"/>
      <c r="I33" s="60" t="n"/>
      <c r="J33" s="60" t="n"/>
      <c r="K33" s="58" t="n"/>
      <c r="L33" s="63" t="n"/>
      <c r="M33" s="58" t="n"/>
      <c r="N33" s="63" t="n"/>
      <c r="O33" s="58" t="n"/>
      <c r="P33" s="63" t="n"/>
      <c r="Q33" s="64">
        <f>IF(SUM(L33,N33,P33)=0,"",SUM(L33,N33,P33))</f>
        <v/>
      </c>
      <c r="R33" s="65">
        <f>IF(L33&gt;0,"영 ","")&amp;IF(N33&gt;0,"이 ","")&amp;IF(P33&gt;0,"기 ","")</f>
        <v/>
      </c>
      <c r="S33" s="37">
        <f>IF(F33="","","W"&amp;ROUNDUP(DAY(F33)/7,0))</f>
        <v/>
      </c>
      <c r="T33" s="60" t="n"/>
      <c r="U33" s="37">
        <f>IF(Q33="",0,ROUNDUP(MAX(L33,N33,P33)/'마스터'!$J$5,0))</f>
        <v/>
      </c>
      <c r="V33" s="66">
        <f>IF(OR(F33="",U33=0),"",WORKDAY(F33,U33-1,'마스터'!$J$13:$J$27))</f>
        <v/>
      </c>
      <c r="W33" s="65">
        <f>IF(OR(G33="",V33=""),"",G33-V33)</f>
        <v/>
      </c>
      <c r="X33" s="58" t="n"/>
      <c r="Z33" s="67">
        <f>IF(AND($F33&lt;&gt;"",$V33&lt;&gt;"",Z$2&gt;=$F33,Z$2&lt;=$V33,WEEKDAY(Z$2,2)&lt;6,COUNTIF('마스터'!$J$13:$J$27,Z$2)=0),$Q33/$U33,"")</f>
        <v/>
      </c>
      <c r="AA33" s="67">
        <f>IF(AND($F33&lt;&gt;"",$V33&lt;&gt;"",AA$2&gt;=$F33,AA$2&lt;=$V33,WEEKDAY(AA$2,2)&lt;6,COUNTIF('마스터'!$J$13:$J$27,AA$2)=0),$Q33/$U33,"")</f>
        <v/>
      </c>
      <c r="AB33" s="67">
        <f>IF(AND($F33&lt;&gt;"",$V33&lt;&gt;"",AB$2&gt;=$F33,AB$2&lt;=$V33,WEEKDAY(AB$2,2)&lt;6,COUNTIF('마스터'!$J$13:$J$27,AB$2)=0),$Q33/$U33,"")</f>
        <v/>
      </c>
      <c r="AC33" s="67">
        <f>IF(AND($F33&lt;&gt;"",$V33&lt;&gt;"",AC$2&gt;=$F33,AC$2&lt;=$V33,WEEKDAY(AC$2,2)&lt;6,COUNTIF('마스터'!$J$13:$J$27,AC$2)=0),$Q33/$U33,"")</f>
        <v/>
      </c>
      <c r="AD33" s="67">
        <f>IF(AND($F33&lt;&gt;"",$V33&lt;&gt;"",AD$2&gt;=$F33,AD$2&lt;=$V33,WEEKDAY(AD$2,2)&lt;6,COUNTIF('마스터'!$J$13:$J$27,AD$2)=0),$Q33/$U33,"")</f>
        <v/>
      </c>
      <c r="AE33" s="67">
        <f>IF(AND($F33&lt;&gt;"",$V33&lt;&gt;"",AE$2&gt;=$F33,AE$2&lt;=$V33,WEEKDAY(AE$2,2)&lt;6,COUNTIF('마스터'!$J$13:$J$27,AE$2)=0),$Q33/$U33,"")</f>
        <v/>
      </c>
      <c r="AF33" s="67">
        <f>IF(AND($F33&lt;&gt;"",$V33&lt;&gt;"",AF$2&gt;=$F33,AF$2&lt;=$V33,WEEKDAY(AF$2,2)&lt;6,COUNTIF('마스터'!$J$13:$J$27,AF$2)=0),$Q33/$U33,"")</f>
        <v/>
      </c>
      <c r="AG33" s="67">
        <f>IF(AND($F33&lt;&gt;"",$V33&lt;&gt;"",AG$2&gt;=$F33,AG$2&lt;=$V33,WEEKDAY(AG$2,2)&lt;6,COUNTIF('마스터'!$J$13:$J$27,AG$2)=0),$Q33/$U33,"")</f>
        <v/>
      </c>
      <c r="AH33" s="67">
        <f>IF(AND($F33&lt;&gt;"",$V33&lt;&gt;"",AH$2&gt;=$F33,AH$2&lt;=$V33,WEEKDAY(AH$2,2)&lt;6,COUNTIF('마스터'!$J$13:$J$27,AH$2)=0),$Q33/$U33,"")</f>
        <v/>
      </c>
      <c r="AI33" s="67">
        <f>IF(AND($F33&lt;&gt;"",$V33&lt;&gt;"",AI$2&gt;=$F33,AI$2&lt;=$V33,WEEKDAY(AI$2,2)&lt;6,COUNTIF('마스터'!$J$13:$J$27,AI$2)=0),$Q33/$U33,"")</f>
        <v/>
      </c>
      <c r="AJ33" s="67">
        <f>IF(AND($F33&lt;&gt;"",$V33&lt;&gt;"",AJ$2&gt;=$F33,AJ$2&lt;=$V33,WEEKDAY(AJ$2,2)&lt;6,COUNTIF('마스터'!$J$13:$J$27,AJ$2)=0),$Q33/$U33,"")</f>
        <v/>
      </c>
      <c r="AK33" s="67">
        <f>IF(AND($F33&lt;&gt;"",$V33&lt;&gt;"",AK$2&gt;=$F33,AK$2&lt;=$V33,WEEKDAY(AK$2,2)&lt;6,COUNTIF('마스터'!$J$13:$J$27,AK$2)=0),$Q33/$U33,"")</f>
        <v/>
      </c>
      <c r="AL33" s="67">
        <f>IF(AND($F33&lt;&gt;"",$V33&lt;&gt;"",AL$2&gt;=$F33,AL$2&lt;=$V33,WEEKDAY(AL$2,2)&lt;6,COUNTIF('마스터'!$J$13:$J$27,AL$2)=0),$Q33/$U33,"")</f>
        <v/>
      </c>
      <c r="AM33" s="67">
        <f>IF(AND($F33&lt;&gt;"",$V33&lt;&gt;"",AM$2&gt;=$F33,AM$2&lt;=$V33,WEEKDAY(AM$2,2)&lt;6,COUNTIF('마스터'!$J$13:$J$27,AM$2)=0),$Q33/$U33,"")</f>
        <v/>
      </c>
      <c r="AN33" s="67">
        <f>IF(AND($F33&lt;&gt;"",$V33&lt;&gt;"",AN$2&gt;=$F33,AN$2&lt;=$V33,WEEKDAY(AN$2,2)&lt;6,COUNTIF('마스터'!$J$13:$J$27,AN$2)=0),$Q33/$U33,"")</f>
        <v/>
      </c>
      <c r="AO33" s="67">
        <f>IF(AND($F33&lt;&gt;"",$V33&lt;&gt;"",AO$2&gt;=$F33,AO$2&lt;=$V33,WEEKDAY(AO$2,2)&lt;6,COUNTIF('마스터'!$J$13:$J$27,AO$2)=0),$Q33/$U33,"")</f>
        <v/>
      </c>
      <c r="AP33" s="67">
        <f>IF(AND($F33&lt;&gt;"",$V33&lt;&gt;"",AP$2&gt;=$F33,AP$2&lt;=$V33,WEEKDAY(AP$2,2)&lt;6,COUNTIF('마스터'!$J$13:$J$27,AP$2)=0),$Q33/$U33,"")</f>
        <v/>
      </c>
      <c r="AQ33" s="67">
        <f>IF(AND($F33&lt;&gt;"",$V33&lt;&gt;"",AQ$2&gt;=$F33,AQ$2&lt;=$V33,WEEKDAY(AQ$2,2)&lt;6,COUNTIF('마스터'!$J$13:$J$27,AQ$2)=0),$Q33/$U33,"")</f>
        <v/>
      </c>
      <c r="AR33" s="67">
        <f>IF(AND($F33&lt;&gt;"",$V33&lt;&gt;"",AR$2&gt;=$F33,AR$2&lt;=$V33,WEEKDAY(AR$2,2)&lt;6,COUNTIF('마스터'!$J$13:$J$27,AR$2)=0),$Q33/$U33,"")</f>
        <v/>
      </c>
      <c r="AS33" s="67">
        <f>IF(AND($F33&lt;&gt;"",$V33&lt;&gt;"",AS$2&gt;=$F33,AS$2&lt;=$V33,WEEKDAY(AS$2,2)&lt;6,COUNTIF('마스터'!$J$13:$J$27,AS$2)=0),$Q33/$U33,"")</f>
        <v/>
      </c>
      <c r="AT33" s="67">
        <f>IF(AND($F33&lt;&gt;"",$V33&lt;&gt;"",AT$2&gt;=$F33,AT$2&lt;=$V33,WEEKDAY(AT$2,2)&lt;6,COUNTIF('마스터'!$J$13:$J$27,AT$2)=0),$Q33/$U33,"")</f>
        <v/>
      </c>
      <c r="AU33" s="67">
        <f>IF(AND($F33&lt;&gt;"",$V33&lt;&gt;"",AU$2&gt;=$F33,AU$2&lt;=$V33,WEEKDAY(AU$2,2)&lt;6,COUNTIF('마스터'!$J$13:$J$27,AU$2)=0),$Q33/$U33,"")</f>
        <v/>
      </c>
      <c r="AV33" s="67">
        <f>IF(AND($F33&lt;&gt;"",$V33&lt;&gt;"",AV$2&gt;=$F33,AV$2&lt;=$V33,WEEKDAY(AV$2,2)&lt;6,COUNTIF('마스터'!$J$13:$J$27,AV$2)=0),$Q33/$U33,"")</f>
        <v/>
      </c>
      <c r="AW33" s="67">
        <f>IF(AND($F33&lt;&gt;"",$V33&lt;&gt;"",AW$2&gt;=$F33,AW$2&lt;=$V33,WEEKDAY(AW$2,2)&lt;6,COUNTIF('마스터'!$J$13:$J$27,AW$2)=0),$Q33/$U33,"")</f>
        <v/>
      </c>
      <c r="AX33" s="67">
        <f>IF(AND($F33&lt;&gt;"",$V33&lt;&gt;"",AX$2&gt;=$F33,AX$2&lt;=$V33,WEEKDAY(AX$2,2)&lt;6,COUNTIF('마스터'!$J$13:$J$27,AX$2)=0),$Q33/$U33,"")</f>
        <v/>
      </c>
      <c r="AY33" s="67">
        <f>IF(AND($F33&lt;&gt;"",$V33&lt;&gt;"",AY$2&gt;=$F33,AY$2&lt;=$V33,WEEKDAY(AY$2,2)&lt;6,COUNTIF('마스터'!$J$13:$J$27,AY$2)=0),$Q33/$U33,"")</f>
        <v/>
      </c>
      <c r="AZ33" s="67">
        <f>IF(AND($F33&lt;&gt;"",$V33&lt;&gt;"",AZ$2&gt;=$F33,AZ$2&lt;=$V33,WEEKDAY(AZ$2,2)&lt;6,COUNTIF('마스터'!$J$13:$J$27,AZ$2)=0),$Q33/$U33,"")</f>
        <v/>
      </c>
      <c r="BA33" s="67">
        <f>IF(AND($F33&lt;&gt;"",$V33&lt;&gt;"",BA$2&gt;=$F33,BA$2&lt;=$V33,WEEKDAY(BA$2,2)&lt;6,COUNTIF('마스터'!$J$13:$J$27,BA$2)=0),$Q33/$U33,"")</f>
        <v/>
      </c>
      <c r="BB33" s="67">
        <f>IF(AND($F33&lt;&gt;"",$V33&lt;&gt;"",BB$2&gt;=$F33,BB$2&lt;=$V33,WEEKDAY(BB$2,2)&lt;6,COUNTIF('마스터'!$J$13:$J$27,BB$2)=0),$Q33/$U33,"")</f>
        <v/>
      </c>
      <c r="BC33" s="67">
        <f>IF(AND($F33&lt;&gt;"",$V33&lt;&gt;"",BC$2&gt;=$F33,BC$2&lt;=$V33,WEEKDAY(BC$2,2)&lt;6,COUNTIF('마스터'!$J$13:$J$27,BC$2)=0),$Q33/$U33,"")</f>
        <v/>
      </c>
      <c r="BD33" s="67">
        <f>IF(AND($F33&lt;&gt;"",$V33&lt;&gt;"",BD$2&gt;=$F33,BD$2&lt;=$V33,WEEKDAY(BD$2,2)&lt;6,COUNTIF('마스터'!$J$13:$J$27,BD$2)=0),$Q33/$U33,"")</f>
        <v/>
      </c>
    </row>
    <row r="34">
      <c r="A34" s="37">
        <f>IF(E34="","",COUNTA($E$9:E34))</f>
        <v/>
      </c>
      <c r="B34" s="58" t="n"/>
      <c r="C34" s="59" t="inlineStr">
        <is>
          <t>마케팅1팀</t>
        </is>
      </c>
      <c r="D34" s="60" t="n"/>
      <c r="E34" s="58" t="n"/>
      <c r="F34" s="61" t="n"/>
      <c r="G34" s="62" t="n"/>
      <c r="H34" s="60" t="n"/>
      <c r="I34" s="60" t="n"/>
      <c r="J34" s="60" t="n"/>
      <c r="K34" s="58" t="n"/>
      <c r="L34" s="63" t="n"/>
      <c r="M34" s="58" t="n"/>
      <c r="N34" s="63" t="n"/>
      <c r="O34" s="58" t="n"/>
      <c r="P34" s="63" t="n"/>
      <c r="Q34" s="64">
        <f>IF(SUM(L34,N34,P34)=0,"",SUM(L34,N34,P34))</f>
        <v/>
      </c>
      <c r="R34" s="65">
        <f>IF(L34&gt;0,"영 ","")&amp;IF(N34&gt;0,"이 ","")&amp;IF(P34&gt;0,"기 ","")</f>
        <v/>
      </c>
      <c r="S34" s="37">
        <f>IF(F34="","","W"&amp;ROUNDUP(DAY(F34)/7,0))</f>
        <v/>
      </c>
      <c r="T34" s="60" t="n"/>
      <c r="U34" s="37">
        <f>IF(Q34="",0,ROUNDUP(MAX(L34,N34,P34)/'마스터'!$J$5,0))</f>
        <v/>
      </c>
      <c r="V34" s="66">
        <f>IF(OR(F34="",U34=0),"",WORKDAY(F34,U34-1,'마스터'!$J$13:$J$27))</f>
        <v/>
      </c>
      <c r="W34" s="65">
        <f>IF(OR(G34="",V34=""),"",G34-V34)</f>
        <v/>
      </c>
      <c r="X34" s="58" t="n"/>
      <c r="Z34" s="67">
        <f>IF(AND($F34&lt;&gt;"",$V34&lt;&gt;"",Z$2&gt;=$F34,Z$2&lt;=$V34,WEEKDAY(Z$2,2)&lt;6,COUNTIF('마스터'!$J$13:$J$27,Z$2)=0),$Q34/$U34,"")</f>
        <v/>
      </c>
      <c r="AA34" s="67">
        <f>IF(AND($F34&lt;&gt;"",$V34&lt;&gt;"",AA$2&gt;=$F34,AA$2&lt;=$V34,WEEKDAY(AA$2,2)&lt;6,COUNTIF('마스터'!$J$13:$J$27,AA$2)=0),$Q34/$U34,"")</f>
        <v/>
      </c>
      <c r="AB34" s="67">
        <f>IF(AND($F34&lt;&gt;"",$V34&lt;&gt;"",AB$2&gt;=$F34,AB$2&lt;=$V34,WEEKDAY(AB$2,2)&lt;6,COUNTIF('마스터'!$J$13:$J$27,AB$2)=0),$Q34/$U34,"")</f>
        <v/>
      </c>
      <c r="AC34" s="67">
        <f>IF(AND($F34&lt;&gt;"",$V34&lt;&gt;"",AC$2&gt;=$F34,AC$2&lt;=$V34,WEEKDAY(AC$2,2)&lt;6,COUNTIF('마스터'!$J$13:$J$27,AC$2)=0),$Q34/$U34,"")</f>
        <v/>
      </c>
      <c r="AD34" s="67">
        <f>IF(AND($F34&lt;&gt;"",$V34&lt;&gt;"",AD$2&gt;=$F34,AD$2&lt;=$V34,WEEKDAY(AD$2,2)&lt;6,COUNTIF('마스터'!$J$13:$J$27,AD$2)=0),$Q34/$U34,"")</f>
        <v/>
      </c>
      <c r="AE34" s="67">
        <f>IF(AND($F34&lt;&gt;"",$V34&lt;&gt;"",AE$2&gt;=$F34,AE$2&lt;=$V34,WEEKDAY(AE$2,2)&lt;6,COUNTIF('마스터'!$J$13:$J$27,AE$2)=0),$Q34/$U34,"")</f>
        <v/>
      </c>
      <c r="AF34" s="67">
        <f>IF(AND($F34&lt;&gt;"",$V34&lt;&gt;"",AF$2&gt;=$F34,AF$2&lt;=$V34,WEEKDAY(AF$2,2)&lt;6,COUNTIF('마스터'!$J$13:$J$27,AF$2)=0),$Q34/$U34,"")</f>
        <v/>
      </c>
      <c r="AG34" s="67">
        <f>IF(AND($F34&lt;&gt;"",$V34&lt;&gt;"",AG$2&gt;=$F34,AG$2&lt;=$V34,WEEKDAY(AG$2,2)&lt;6,COUNTIF('마스터'!$J$13:$J$27,AG$2)=0),$Q34/$U34,"")</f>
        <v/>
      </c>
      <c r="AH34" s="67">
        <f>IF(AND($F34&lt;&gt;"",$V34&lt;&gt;"",AH$2&gt;=$F34,AH$2&lt;=$V34,WEEKDAY(AH$2,2)&lt;6,COUNTIF('마스터'!$J$13:$J$27,AH$2)=0),$Q34/$U34,"")</f>
        <v/>
      </c>
      <c r="AI34" s="67">
        <f>IF(AND($F34&lt;&gt;"",$V34&lt;&gt;"",AI$2&gt;=$F34,AI$2&lt;=$V34,WEEKDAY(AI$2,2)&lt;6,COUNTIF('마스터'!$J$13:$J$27,AI$2)=0),$Q34/$U34,"")</f>
        <v/>
      </c>
      <c r="AJ34" s="67">
        <f>IF(AND($F34&lt;&gt;"",$V34&lt;&gt;"",AJ$2&gt;=$F34,AJ$2&lt;=$V34,WEEKDAY(AJ$2,2)&lt;6,COUNTIF('마스터'!$J$13:$J$27,AJ$2)=0),$Q34/$U34,"")</f>
        <v/>
      </c>
      <c r="AK34" s="67">
        <f>IF(AND($F34&lt;&gt;"",$V34&lt;&gt;"",AK$2&gt;=$F34,AK$2&lt;=$V34,WEEKDAY(AK$2,2)&lt;6,COUNTIF('마스터'!$J$13:$J$27,AK$2)=0),$Q34/$U34,"")</f>
        <v/>
      </c>
      <c r="AL34" s="67">
        <f>IF(AND($F34&lt;&gt;"",$V34&lt;&gt;"",AL$2&gt;=$F34,AL$2&lt;=$V34,WEEKDAY(AL$2,2)&lt;6,COUNTIF('마스터'!$J$13:$J$27,AL$2)=0),$Q34/$U34,"")</f>
        <v/>
      </c>
      <c r="AM34" s="67">
        <f>IF(AND($F34&lt;&gt;"",$V34&lt;&gt;"",AM$2&gt;=$F34,AM$2&lt;=$V34,WEEKDAY(AM$2,2)&lt;6,COUNTIF('마스터'!$J$13:$J$27,AM$2)=0),$Q34/$U34,"")</f>
        <v/>
      </c>
      <c r="AN34" s="67">
        <f>IF(AND($F34&lt;&gt;"",$V34&lt;&gt;"",AN$2&gt;=$F34,AN$2&lt;=$V34,WEEKDAY(AN$2,2)&lt;6,COUNTIF('마스터'!$J$13:$J$27,AN$2)=0),$Q34/$U34,"")</f>
        <v/>
      </c>
      <c r="AO34" s="67">
        <f>IF(AND($F34&lt;&gt;"",$V34&lt;&gt;"",AO$2&gt;=$F34,AO$2&lt;=$V34,WEEKDAY(AO$2,2)&lt;6,COUNTIF('마스터'!$J$13:$J$27,AO$2)=0),$Q34/$U34,"")</f>
        <v/>
      </c>
      <c r="AP34" s="67">
        <f>IF(AND($F34&lt;&gt;"",$V34&lt;&gt;"",AP$2&gt;=$F34,AP$2&lt;=$V34,WEEKDAY(AP$2,2)&lt;6,COUNTIF('마스터'!$J$13:$J$27,AP$2)=0),$Q34/$U34,"")</f>
        <v/>
      </c>
      <c r="AQ34" s="67">
        <f>IF(AND($F34&lt;&gt;"",$V34&lt;&gt;"",AQ$2&gt;=$F34,AQ$2&lt;=$V34,WEEKDAY(AQ$2,2)&lt;6,COUNTIF('마스터'!$J$13:$J$27,AQ$2)=0),$Q34/$U34,"")</f>
        <v/>
      </c>
      <c r="AR34" s="67">
        <f>IF(AND($F34&lt;&gt;"",$V34&lt;&gt;"",AR$2&gt;=$F34,AR$2&lt;=$V34,WEEKDAY(AR$2,2)&lt;6,COUNTIF('마스터'!$J$13:$J$27,AR$2)=0),$Q34/$U34,"")</f>
        <v/>
      </c>
      <c r="AS34" s="67">
        <f>IF(AND($F34&lt;&gt;"",$V34&lt;&gt;"",AS$2&gt;=$F34,AS$2&lt;=$V34,WEEKDAY(AS$2,2)&lt;6,COUNTIF('마스터'!$J$13:$J$27,AS$2)=0),$Q34/$U34,"")</f>
        <v/>
      </c>
      <c r="AT34" s="67">
        <f>IF(AND($F34&lt;&gt;"",$V34&lt;&gt;"",AT$2&gt;=$F34,AT$2&lt;=$V34,WEEKDAY(AT$2,2)&lt;6,COUNTIF('마스터'!$J$13:$J$27,AT$2)=0),$Q34/$U34,"")</f>
        <v/>
      </c>
      <c r="AU34" s="67">
        <f>IF(AND($F34&lt;&gt;"",$V34&lt;&gt;"",AU$2&gt;=$F34,AU$2&lt;=$V34,WEEKDAY(AU$2,2)&lt;6,COUNTIF('마스터'!$J$13:$J$27,AU$2)=0),$Q34/$U34,"")</f>
        <v/>
      </c>
      <c r="AV34" s="67">
        <f>IF(AND($F34&lt;&gt;"",$V34&lt;&gt;"",AV$2&gt;=$F34,AV$2&lt;=$V34,WEEKDAY(AV$2,2)&lt;6,COUNTIF('마스터'!$J$13:$J$27,AV$2)=0),$Q34/$U34,"")</f>
        <v/>
      </c>
      <c r="AW34" s="67">
        <f>IF(AND($F34&lt;&gt;"",$V34&lt;&gt;"",AW$2&gt;=$F34,AW$2&lt;=$V34,WEEKDAY(AW$2,2)&lt;6,COUNTIF('마스터'!$J$13:$J$27,AW$2)=0),$Q34/$U34,"")</f>
        <v/>
      </c>
      <c r="AX34" s="67">
        <f>IF(AND($F34&lt;&gt;"",$V34&lt;&gt;"",AX$2&gt;=$F34,AX$2&lt;=$V34,WEEKDAY(AX$2,2)&lt;6,COUNTIF('마스터'!$J$13:$J$27,AX$2)=0),$Q34/$U34,"")</f>
        <v/>
      </c>
      <c r="AY34" s="67">
        <f>IF(AND($F34&lt;&gt;"",$V34&lt;&gt;"",AY$2&gt;=$F34,AY$2&lt;=$V34,WEEKDAY(AY$2,2)&lt;6,COUNTIF('마스터'!$J$13:$J$27,AY$2)=0),$Q34/$U34,"")</f>
        <v/>
      </c>
      <c r="AZ34" s="67">
        <f>IF(AND($F34&lt;&gt;"",$V34&lt;&gt;"",AZ$2&gt;=$F34,AZ$2&lt;=$V34,WEEKDAY(AZ$2,2)&lt;6,COUNTIF('마스터'!$J$13:$J$27,AZ$2)=0),$Q34/$U34,"")</f>
        <v/>
      </c>
      <c r="BA34" s="67">
        <f>IF(AND($F34&lt;&gt;"",$V34&lt;&gt;"",BA$2&gt;=$F34,BA$2&lt;=$V34,WEEKDAY(BA$2,2)&lt;6,COUNTIF('마스터'!$J$13:$J$27,BA$2)=0),$Q34/$U34,"")</f>
        <v/>
      </c>
      <c r="BB34" s="67">
        <f>IF(AND($F34&lt;&gt;"",$V34&lt;&gt;"",BB$2&gt;=$F34,BB$2&lt;=$V34,WEEKDAY(BB$2,2)&lt;6,COUNTIF('마스터'!$J$13:$J$27,BB$2)=0),$Q34/$U34,"")</f>
        <v/>
      </c>
      <c r="BC34" s="67">
        <f>IF(AND($F34&lt;&gt;"",$V34&lt;&gt;"",BC$2&gt;=$F34,BC$2&lt;=$V34,WEEKDAY(BC$2,2)&lt;6,COUNTIF('마스터'!$J$13:$J$27,BC$2)=0),$Q34/$U34,"")</f>
        <v/>
      </c>
      <c r="BD34" s="67">
        <f>IF(AND($F34&lt;&gt;"",$V34&lt;&gt;"",BD$2&gt;=$F34,BD$2&lt;=$V34,WEEKDAY(BD$2,2)&lt;6,COUNTIF('마스터'!$J$13:$J$27,BD$2)=0),$Q34/$U34,"")</f>
        <v/>
      </c>
    </row>
    <row r="35">
      <c r="A35" s="37">
        <f>IF(E35="","",COUNTA($E$9:E35))</f>
        <v/>
      </c>
      <c r="B35" s="58" t="n"/>
      <c r="C35" s="59" t="inlineStr">
        <is>
          <t>마케팅1팀</t>
        </is>
      </c>
      <c r="D35" s="60" t="n"/>
      <c r="E35" s="58" t="n"/>
      <c r="F35" s="61" t="n"/>
      <c r="G35" s="62" t="n"/>
      <c r="H35" s="60" t="n"/>
      <c r="I35" s="60" t="n"/>
      <c r="J35" s="60" t="n"/>
      <c r="K35" s="58" t="n"/>
      <c r="L35" s="63" t="n"/>
      <c r="M35" s="58" t="n"/>
      <c r="N35" s="63" t="n"/>
      <c r="O35" s="58" t="n"/>
      <c r="P35" s="63" t="n"/>
      <c r="Q35" s="64">
        <f>IF(SUM(L35,N35,P35)=0,"",SUM(L35,N35,P35))</f>
        <v/>
      </c>
      <c r="R35" s="65">
        <f>IF(L35&gt;0,"영 ","")&amp;IF(N35&gt;0,"이 ","")&amp;IF(P35&gt;0,"기 ","")</f>
        <v/>
      </c>
      <c r="S35" s="37">
        <f>IF(F35="","","W"&amp;ROUNDUP(DAY(F35)/7,0))</f>
        <v/>
      </c>
      <c r="T35" s="60" t="n"/>
      <c r="U35" s="37">
        <f>IF(Q35="",0,ROUNDUP(MAX(L35,N35,P35)/'마스터'!$J$5,0))</f>
        <v/>
      </c>
      <c r="V35" s="66">
        <f>IF(OR(F35="",U35=0),"",WORKDAY(F35,U35-1,'마스터'!$J$13:$J$27))</f>
        <v/>
      </c>
      <c r="W35" s="65">
        <f>IF(OR(G35="",V35=""),"",G35-V35)</f>
        <v/>
      </c>
      <c r="X35" s="58" t="n"/>
      <c r="Z35" s="67">
        <f>IF(AND($F35&lt;&gt;"",$V35&lt;&gt;"",Z$2&gt;=$F35,Z$2&lt;=$V35,WEEKDAY(Z$2,2)&lt;6,COUNTIF('마스터'!$J$13:$J$27,Z$2)=0),$Q35/$U35,"")</f>
        <v/>
      </c>
      <c r="AA35" s="67">
        <f>IF(AND($F35&lt;&gt;"",$V35&lt;&gt;"",AA$2&gt;=$F35,AA$2&lt;=$V35,WEEKDAY(AA$2,2)&lt;6,COUNTIF('마스터'!$J$13:$J$27,AA$2)=0),$Q35/$U35,"")</f>
        <v/>
      </c>
      <c r="AB35" s="67">
        <f>IF(AND($F35&lt;&gt;"",$V35&lt;&gt;"",AB$2&gt;=$F35,AB$2&lt;=$V35,WEEKDAY(AB$2,2)&lt;6,COUNTIF('마스터'!$J$13:$J$27,AB$2)=0),$Q35/$U35,"")</f>
        <v/>
      </c>
      <c r="AC35" s="67">
        <f>IF(AND($F35&lt;&gt;"",$V35&lt;&gt;"",AC$2&gt;=$F35,AC$2&lt;=$V35,WEEKDAY(AC$2,2)&lt;6,COUNTIF('마스터'!$J$13:$J$27,AC$2)=0),$Q35/$U35,"")</f>
        <v/>
      </c>
      <c r="AD35" s="67">
        <f>IF(AND($F35&lt;&gt;"",$V35&lt;&gt;"",AD$2&gt;=$F35,AD$2&lt;=$V35,WEEKDAY(AD$2,2)&lt;6,COUNTIF('마스터'!$J$13:$J$27,AD$2)=0),$Q35/$U35,"")</f>
        <v/>
      </c>
      <c r="AE35" s="67">
        <f>IF(AND($F35&lt;&gt;"",$V35&lt;&gt;"",AE$2&gt;=$F35,AE$2&lt;=$V35,WEEKDAY(AE$2,2)&lt;6,COUNTIF('마스터'!$J$13:$J$27,AE$2)=0),$Q35/$U35,"")</f>
        <v/>
      </c>
      <c r="AF35" s="67">
        <f>IF(AND($F35&lt;&gt;"",$V35&lt;&gt;"",AF$2&gt;=$F35,AF$2&lt;=$V35,WEEKDAY(AF$2,2)&lt;6,COUNTIF('마스터'!$J$13:$J$27,AF$2)=0),$Q35/$U35,"")</f>
        <v/>
      </c>
      <c r="AG35" s="67">
        <f>IF(AND($F35&lt;&gt;"",$V35&lt;&gt;"",AG$2&gt;=$F35,AG$2&lt;=$V35,WEEKDAY(AG$2,2)&lt;6,COUNTIF('마스터'!$J$13:$J$27,AG$2)=0),$Q35/$U35,"")</f>
        <v/>
      </c>
      <c r="AH35" s="67">
        <f>IF(AND($F35&lt;&gt;"",$V35&lt;&gt;"",AH$2&gt;=$F35,AH$2&lt;=$V35,WEEKDAY(AH$2,2)&lt;6,COUNTIF('마스터'!$J$13:$J$27,AH$2)=0),$Q35/$U35,"")</f>
        <v/>
      </c>
      <c r="AI35" s="67">
        <f>IF(AND($F35&lt;&gt;"",$V35&lt;&gt;"",AI$2&gt;=$F35,AI$2&lt;=$V35,WEEKDAY(AI$2,2)&lt;6,COUNTIF('마스터'!$J$13:$J$27,AI$2)=0),$Q35/$U35,"")</f>
        <v/>
      </c>
      <c r="AJ35" s="67">
        <f>IF(AND($F35&lt;&gt;"",$V35&lt;&gt;"",AJ$2&gt;=$F35,AJ$2&lt;=$V35,WEEKDAY(AJ$2,2)&lt;6,COUNTIF('마스터'!$J$13:$J$27,AJ$2)=0),$Q35/$U35,"")</f>
        <v/>
      </c>
      <c r="AK35" s="67">
        <f>IF(AND($F35&lt;&gt;"",$V35&lt;&gt;"",AK$2&gt;=$F35,AK$2&lt;=$V35,WEEKDAY(AK$2,2)&lt;6,COUNTIF('마스터'!$J$13:$J$27,AK$2)=0),$Q35/$U35,"")</f>
        <v/>
      </c>
      <c r="AL35" s="67">
        <f>IF(AND($F35&lt;&gt;"",$V35&lt;&gt;"",AL$2&gt;=$F35,AL$2&lt;=$V35,WEEKDAY(AL$2,2)&lt;6,COUNTIF('마스터'!$J$13:$J$27,AL$2)=0),$Q35/$U35,"")</f>
        <v/>
      </c>
      <c r="AM35" s="67">
        <f>IF(AND($F35&lt;&gt;"",$V35&lt;&gt;"",AM$2&gt;=$F35,AM$2&lt;=$V35,WEEKDAY(AM$2,2)&lt;6,COUNTIF('마스터'!$J$13:$J$27,AM$2)=0),$Q35/$U35,"")</f>
        <v/>
      </c>
      <c r="AN35" s="67">
        <f>IF(AND($F35&lt;&gt;"",$V35&lt;&gt;"",AN$2&gt;=$F35,AN$2&lt;=$V35,WEEKDAY(AN$2,2)&lt;6,COUNTIF('마스터'!$J$13:$J$27,AN$2)=0),$Q35/$U35,"")</f>
        <v/>
      </c>
      <c r="AO35" s="67">
        <f>IF(AND($F35&lt;&gt;"",$V35&lt;&gt;"",AO$2&gt;=$F35,AO$2&lt;=$V35,WEEKDAY(AO$2,2)&lt;6,COUNTIF('마스터'!$J$13:$J$27,AO$2)=0),$Q35/$U35,"")</f>
        <v/>
      </c>
      <c r="AP35" s="67">
        <f>IF(AND($F35&lt;&gt;"",$V35&lt;&gt;"",AP$2&gt;=$F35,AP$2&lt;=$V35,WEEKDAY(AP$2,2)&lt;6,COUNTIF('마스터'!$J$13:$J$27,AP$2)=0),$Q35/$U35,"")</f>
        <v/>
      </c>
      <c r="AQ35" s="67">
        <f>IF(AND($F35&lt;&gt;"",$V35&lt;&gt;"",AQ$2&gt;=$F35,AQ$2&lt;=$V35,WEEKDAY(AQ$2,2)&lt;6,COUNTIF('마스터'!$J$13:$J$27,AQ$2)=0),$Q35/$U35,"")</f>
        <v/>
      </c>
      <c r="AR35" s="67">
        <f>IF(AND($F35&lt;&gt;"",$V35&lt;&gt;"",AR$2&gt;=$F35,AR$2&lt;=$V35,WEEKDAY(AR$2,2)&lt;6,COUNTIF('마스터'!$J$13:$J$27,AR$2)=0),$Q35/$U35,"")</f>
        <v/>
      </c>
      <c r="AS35" s="67">
        <f>IF(AND($F35&lt;&gt;"",$V35&lt;&gt;"",AS$2&gt;=$F35,AS$2&lt;=$V35,WEEKDAY(AS$2,2)&lt;6,COUNTIF('마스터'!$J$13:$J$27,AS$2)=0),$Q35/$U35,"")</f>
        <v/>
      </c>
      <c r="AT35" s="67">
        <f>IF(AND($F35&lt;&gt;"",$V35&lt;&gt;"",AT$2&gt;=$F35,AT$2&lt;=$V35,WEEKDAY(AT$2,2)&lt;6,COUNTIF('마스터'!$J$13:$J$27,AT$2)=0),$Q35/$U35,"")</f>
        <v/>
      </c>
      <c r="AU35" s="67">
        <f>IF(AND($F35&lt;&gt;"",$V35&lt;&gt;"",AU$2&gt;=$F35,AU$2&lt;=$V35,WEEKDAY(AU$2,2)&lt;6,COUNTIF('마스터'!$J$13:$J$27,AU$2)=0),$Q35/$U35,"")</f>
        <v/>
      </c>
      <c r="AV35" s="67">
        <f>IF(AND($F35&lt;&gt;"",$V35&lt;&gt;"",AV$2&gt;=$F35,AV$2&lt;=$V35,WEEKDAY(AV$2,2)&lt;6,COUNTIF('마스터'!$J$13:$J$27,AV$2)=0),$Q35/$U35,"")</f>
        <v/>
      </c>
      <c r="AW35" s="67">
        <f>IF(AND($F35&lt;&gt;"",$V35&lt;&gt;"",AW$2&gt;=$F35,AW$2&lt;=$V35,WEEKDAY(AW$2,2)&lt;6,COUNTIF('마스터'!$J$13:$J$27,AW$2)=0),$Q35/$U35,"")</f>
        <v/>
      </c>
      <c r="AX35" s="67">
        <f>IF(AND($F35&lt;&gt;"",$V35&lt;&gt;"",AX$2&gt;=$F35,AX$2&lt;=$V35,WEEKDAY(AX$2,2)&lt;6,COUNTIF('마스터'!$J$13:$J$27,AX$2)=0),$Q35/$U35,"")</f>
        <v/>
      </c>
      <c r="AY35" s="67">
        <f>IF(AND($F35&lt;&gt;"",$V35&lt;&gt;"",AY$2&gt;=$F35,AY$2&lt;=$V35,WEEKDAY(AY$2,2)&lt;6,COUNTIF('마스터'!$J$13:$J$27,AY$2)=0),$Q35/$U35,"")</f>
        <v/>
      </c>
      <c r="AZ35" s="67">
        <f>IF(AND($F35&lt;&gt;"",$V35&lt;&gt;"",AZ$2&gt;=$F35,AZ$2&lt;=$V35,WEEKDAY(AZ$2,2)&lt;6,COUNTIF('마스터'!$J$13:$J$27,AZ$2)=0),$Q35/$U35,"")</f>
        <v/>
      </c>
      <c r="BA35" s="67">
        <f>IF(AND($F35&lt;&gt;"",$V35&lt;&gt;"",BA$2&gt;=$F35,BA$2&lt;=$V35,WEEKDAY(BA$2,2)&lt;6,COUNTIF('마스터'!$J$13:$J$27,BA$2)=0),$Q35/$U35,"")</f>
        <v/>
      </c>
      <c r="BB35" s="67">
        <f>IF(AND($F35&lt;&gt;"",$V35&lt;&gt;"",BB$2&gt;=$F35,BB$2&lt;=$V35,WEEKDAY(BB$2,2)&lt;6,COUNTIF('마스터'!$J$13:$J$27,BB$2)=0),$Q35/$U35,"")</f>
        <v/>
      </c>
      <c r="BC35" s="67">
        <f>IF(AND($F35&lt;&gt;"",$V35&lt;&gt;"",BC$2&gt;=$F35,BC$2&lt;=$V35,WEEKDAY(BC$2,2)&lt;6,COUNTIF('마스터'!$J$13:$J$27,BC$2)=0),$Q35/$U35,"")</f>
        <v/>
      </c>
      <c r="BD35" s="67">
        <f>IF(AND($F35&lt;&gt;"",$V35&lt;&gt;"",BD$2&gt;=$F35,BD$2&lt;=$V35,WEEKDAY(BD$2,2)&lt;6,COUNTIF('마스터'!$J$13:$J$27,BD$2)=0),$Q35/$U35,"")</f>
        <v/>
      </c>
    </row>
    <row r="36">
      <c r="A36" s="37">
        <f>IF(E36="","",COUNTA($E$9:E36))</f>
        <v/>
      </c>
      <c r="B36" s="58" t="n"/>
      <c r="C36" s="59" t="inlineStr">
        <is>
          <t>마케팅1팀</t>
        </is>
      </c>
      <c r="D36" s="60" t="n"/>
      <c r="E36" s="58" t="n"/>
      <c r="F36" s="61" t="n"/>
      <c r="G36" s="62" t="n"/>
      <c r="H36" s="60" t="n"/>
      <c r="I36" s="60" t="n"/>
      <c r="J36" s="60" t="n"/>
      <c r="K36" s="58" t="n"/>
      <c r="L36" s="63" t="n"/>
      <c r="M36" s="58" t="n"/>
      <c r="N36" s="63" t="n"/>
      <c r="O36" s="58" t="n"/>
      <c r="P36" s="63" t="n"/>
      <c r="Q36" s="64">
        <f>IF(SUM(L36,N36,P36)=0,"",SUM(L36,N36,P36))</f>
        <v/>
      </c>
      <c r="R36" s="65">
        <f>IF(L36&gt;0,"영 ","")&amp;IF(N36&gt;0,"이 ","")&amp;IF(P36&gt;0,"기 ","")</f>
        <v/>
      </c>
      <c r="S36" s="37">
        <f>IF(F36="","","W"&amp;ROUNDUP(DAY(F36)/7,0))</f>
        <v/>
      </c>
      <c r="T36" s="60" t="n"/>
      <c r="U36" s="37">
        <f>IF(Q36="",0,ROUNDUP(MAX(L36,N36,P36)/'마스터'!$J$5,0))</f>
        <v/>
      </c>
      <c r="V36" s="66">
        <f>IF(OR(F36="",U36=0),"",WORKDAY(F36,U36-1,'마스터'!$J$13:$J$27))</f>
        <v/>
      </c>
      <c r="W36" s="65">
        <f>IF(OR(G36="",V36=""),"",G36-V36)</f>
        <v/>
      </c>
      <c r="X36" s="58" t="n"/>
      <c r="Z36" s="67">
        <f>IF(AND($F36&lt;&gt;"",$V36&lt;&gt;"",Z$2&gt;=$F36,Z$2&lt;=$V36,WEEKDAY(Z$2,2)&lt;6,COUNTIF('마스터'!$J$13:$J$27,Z$2)=0),$Q36/$U36,"")</f>
        <v/>
      </c>
      <c r="AA36" s="67">
        <f>IF(AND($F36&lt;&gt;"",$V36&lt;&gt;"",AA$2&gt;=$F36,AA$2&lt;=$V36,WEEKDAY(AA$2,2)&lt;6,COUNTIF('마스터'!$J$13:$J$27,AA$2)=0),$Q36/$U36,"")</f>
        <v/>
      </c>
      <c r="AB36" s="67">
        <f>IF(AND($F36&lt;&gt;"",$V36&lt;&gt;"",AB$2&gt;=$F36,AB$2&lt;=$V36,WEEKDAY(AB$2,2)&lt;6,COUNTIF('마스터'!$J$13:$J$27,AB$2)=0),$Q36/$U36,"")</f>
        <v/>
      </c>
      <c r="AC36" s="67">
        <f>IF(AND($F36&lt;&gt;"",$V36&lt;&gt;"",AC$2&gt;=$F36,AC$2&lt;=$V36,WEEKDAY(AC$2,2)&lt;6,COUNTIF('마스터'!$J$13:$J$27,AC$2)=0),$Q36/$U36,"")</f>
        <v/>
      </c>
      <c r="AD36" s="67">
        <f>IF(AND($F36&lt;&gt;"",$V36&lt;&gt;"",AD$2&gt;=$F36,AD$2&lt;=$V36,WEEKDAY(AD$2,2)&lt;6,COUNTIF('마스터'!$J$13:$J$27,AD$2)=0),$Q36/$U36,"")</f>
        <v/>
      </c>
      <c r="AE36" s="67">
        <f>IF(AND($F36&lt;&gt;"",$V36&lt;&gt;"",AE$2&gt;=$F36,AE$2&lt;=$V36,WEEKDAY(AE$2,2)&lt;6,COUNTIF('마스터'!$J$13:$J$27,AE$2)=0),$Q36/$U36,"")</f>
        <v/>
      </c>
      <c r="AF36" s="67">
        <f>IF(AND($F36&lt;&gt;"",$V36&lt;&gt;"",AF$2&gt;=$F36,AF$2&lt;=$V36,WEEKDAY(AF$2,2)&lt;6,COUNTIF('마스터'!$J$13:$J$27,AF$2)=0),$Q36/$U36,"")</f>
        <v/>
      </c>
      <c r="AG36" s="67">
        <f>IF(AND($F36&lt;&gt;"",$V36&lt;&gt;"",AG$2&gt;=$F36,AG$2&lt;=$V36,WEEKDAY(AG$2,2)&lt;6,COUNTIF('마스터'!$J$13:$J$27,AG$2)=0),$Q36/$U36,"")</f>
        <v/>
      </c>
      <c r="AH36" s="67">
        <f>IF(AND($F36&lt;&gt;"",$V36&lt;&gt;"",AH$2&gt;=$F36,AH$2&lt;=$V36,WEEKDAY(AH$2,2)&lt;6,COUNTIF('마스터'!$J$13:$J$27,AH$2)=0),$Q36/$U36,"")</f>
        <v/>
      </c>
      <c r="AI36" s="67">
        <f>IF(AND($F36&lt;&gt;"",$V36&lt;&gt;"",AI$2&gt;=$F36,AI$2&lt;=$V36,WEEKDAY(AI$2,2)&lt;6,COUNTIF('마스터'!$J$13:$J$27,AI$2)=0),$Q36/$U36,"")</f>
        <v/>
      </c>
      <c r="AJ36" s="67">
        <f>IF(AND($F36&lt;&gt;"",$V36&lt;&gt;"",AJ$2&gt;=$F36,AJ$2&lt;=$V36,WEEKDAY(AJ$2,2)&lt;6,COUNTIF('마스터'!$J$13:$J$27,AJ$2)=0),$Q36/$U36,"")</f>
        <v/>
      </c>
      <c r="AK36" s="67">
        <f>IF(AND($F36&lt;&gt;"",$V36&lt;&gt;"",AK$2&gt;=$F36,AK$2&lt;=$V36,WEEKDAY(AK$2,2)&lt;6,COUNTIF('마스터'!$J$13:$J$27,AK$2)=0),$Q36/$U36,"")</f>
        <v/>
      </c>
      <c r="AL36" s="67">
        <f>IF(AND($F36&lt;&gt;"",$V36&lt;&gt;"",AL$2&gt;=$F36,AL$2&lt;=$V36,WEEKDAY(AL$2,2)&lt;6,COUNTIF('마스터'!$J$13:$J$27,AL$2)=0),$Q36/$U36,"")</f>
        <v/>
      </c>
      <c r="AM36" s="67">
        <f>IF(AND($F36&lt;&gt;"",$V36&lt;&gt;"",AM$2&gt;=$F36,AM$2&lt;=$V36,WEEKDAY(AM$2,2)&lt;6,COUNTIF('마스터'!$J$13:$J$27,AM$2)=0),$Q36/$U36,"")</f>
        <v/>
      </c>
      <c r="AN36" s="67">
        <f>IF(AND($F36&lt;&gt;"",$V36&lt;&gt;"",AN$2&gt;=$F36,AN$2&lt;=$V36,WEEKDAY(AN$2,2)&lt;6,COUNTIF('마스터'!$J$13:$J$27,AN$2)=0),$Q36/$U36,"")</f>
        <v/>
      </c>
      <c r="AO36" s="67">
        <f>IF(AND($F36&lt;&gt;"",$V36&lt;&gt;"",AO$2&gt;=$F36,AO$2&lt;=$V36,WEEKDAY(AO$2,2)&lt;6,COUNTIF('마스터'!$J$13:$J$27,AO$2)=0),$Q36/$U36,"")</f>
        <v/>
      </c>
      <c r="AP36" s="67">
        <f>IF(AND($F36&lt;&gt;"",$V36&lt;&gt;"",AP$2&gt;=$F36,AP$2&lt;=$V36,WEEKDAY(AP$2,2)&lt;6,COUNTIF('마스터'!$J$13:$J$27,AP$2)=0),$Q36/$U36,"")</f>
        <v/>
      </c>
      <c r="AQ36" s="67">
        <f>IF(AND($F36&lt;&gt;"",$V36&lt;&gt;"",AQ$2&gt;=$F36,AQ$2&lt;=$V36,WEEKDAY(AQ$2,2)&lt;6,COUNTIF('마스터'!$J$13:$J$27,AQ$2)=0),$Q36/$U36,"")</f>
        <v/>
      </c>
      <c r="AR36" s="67">
        <f>IF(AND($F36&lt;&gt;"",$V36&lt;&gt;"",AR$2&gt;=$F36,AR$2&lt;=$V36,WEEKDAY(AR$2,2)&lt;6,COUNTIF('마스터'!$J$13:$J$27,AR$2)=0),$Q36/$U36,"")</f>
        <v/>
      </c>
      <c r="AS36" s="67">
        <f>IF(AND($F36&lt;&gt;"",$V36&lt;&gt;"",AS$2&gt;=$F36,AS$2&lt;=$V36,WEEKDAY(AS$2,2)&lt;6,COUNTIF('마스터'!$J$13:$J$27,AS$2)=0),$Q36/$U36,"")</f>
        <v/>
      </c>
      <c r="AT36" s="67">
        <f>IF(AND($F36&lt;&gt;"",$V36&lt;&gt;"",AT$2&gt;=$F36,AT$2&lt;=$V36,WEEKDAY(AT$2,2)&lt;6,COUNTIF('마스터'!$J$13:$J$27,AT$2)=0),$Q36/$U36,"")</f>
        <v/>
      </c>
      <c r="AU36" s="67">
        <f>IF(AND($F36&lt;&gt;"",$V36&lt;&gt;"",AU$2&gt;=$F36,AU$2&lt;=$V36,WEEKDAY(AU$2,2)&lt;6,COUNTIF('마스터'!$J$13:$J$27,AU$2)=0),$Q36/$U36,"")</f>
        <v/>
      </c>
      <c r="AV36" s="67">
        <f>IF(AND($F36&lt;&gt;"",$V36&lt;&gt;"",AV$2&gt;=$F36,AV$2&lt;=$V36,WEEKDAY(AV$2,2)&lt;6,COUNTIF('마스터'!$J$13:$J$27,AV$2)=0),$Q36/$U36,"")</f>
        <v/>
      </c>
      <c r="AW36" s="67">
        <f>IF(AND($F36&lt;&gt;"",$V36&lt;&gt;"",AW$2&gt;=$F36,AW$2&lt;=$V36,WEEKDAY(AW$2,2)&lt;6,COUNTIF('마스터'!$J$13:$J$27,AW$2)=0),$Q36/$U36,"")</f>
        <v/>
      </c>
      <c r="AX36" s="67">
        <f>IF(AND($F36&lt;&gt;"",$V36&lt;&gt;"",AX$2&gt;=$F36,AX$2&lt;=$V36,WEEKDAY(AX$2,2)&lt;6,COUNTIF('마스터'!$J$13:$J$27,AX$2)=0),$Q36/$U36,"")</f>
        <v/>
      </c>
      <c r="AY36" s="67">
        <f>IF(AND($F36&lt;&gt;"",$V36&lt;&gt;"",AY$2&gt;=$F36,AY$2&lt;=$V36,WEEKDAY(AY$2,2)&lt;6,COUNTIF('마스터'!$J$13:$J$27,AY$2)=0),$Q36/$U36,"")</f>
        <v/>
      </c>
      <c r="AZ36" s="67">
        <f>IF(AND($F36&lt;&gt;"",$V36&lt;&gt;"",AZ$2&gt;=$F36,AZ$2&lt;=$V36,WEEKDAY(AZ$2,2)&lt;6,COUNTIF('마스터'!$J$13:$J$27,AZ$2)=0),$Q36/$U36,"")</f>
        <v/>
      </c>
      <c r="BA36" s="67">
        <f>IF(AND($F36&lt;&gt;"",$V36&lt;&gt;"",BA$2&gt;=$F36,BA$2&lt;=$V36,WEEKDAY(BA$2,2)&lt;6,COUNTIF('마스터'!$J$13:$J$27,BA$2)=0),$Q36/$U36,"")</f>
        <v/>
      </c>
      <c r="BB36" s="67">
        <f>IF(AND($F36&lt;&gt;"",$V36&lt;&gt;"",BB$2&gt;=$F36,BB$2&lt;=$V36,WEEKDAY(BB$2,2)&lt;6,COUNTIF('마스터'!$J$13:$J$27,BB$2)=0),$Q36/$U36,"")</f>
        <v/>
      </c>
      <c r="BC36" s="67">
        <f>IF(AND($F36&lt;&gt;"",$V36&lt;&gt;"",BC$2&gt;=$F36,BC$2&lt;=$V36,WEEKDAY(BC$2,2)&lt;6,COUNTIF('마스터'!$J$13:$J$27,BC$2)=0),$Q36/$U36,"")</f>
        <v/>
      </c>
      <c r="BD36" s="67">
        <f>IF(AND($F36&lt;&gt;"",$V36&lt;&gt;"",BD$2&gt;=$F36,BD$2&lt;=$V36,WEEKDAY(BD$2,2)&lt;6,COUNTIF('마스터'!$J$13:$J$27,BD$2)=0),$Q36/$U36,"")</f>
        <v/>
      </c>
    </row>
    <row r="37">
      <c r="A37" s="37">
        <f>IF(E37="","",COUNTA($E$9:E37))</f>
        <v/>
      </c>
      <c r="B37" s="58" t="n"/>
      <c r="C37" s="59" t="inlineStr">
        <is>
          <t>마케팅1팀</t>
        </is>
      </c>
      <c r="D37" s="60" t="n"/>
      <c r="E37" s="58" t="n"/>
      <c r="F37" s="61" t="n"/>
      <c r="G37" s="62" t="n"/>
      <c r="H37" s="60" t="n"/>
      <c r="I37" s="60" t="n"/>
      <c r="J37" s="60" t="n"/>
      <c r="K37" s="58" t="n"/>
      <c r="L37" s="63" t="n"/>
      <c r="M37" s="58" t="n"/>
      <c r="N37" s="63" t="n"/>
      <c r="O37" s="58" t="n"/>
      <c r="P37" s="63" t="n"/>
      <c r="Q37" s="64">
        <f>IF(SUM(L37,N37,P37)=0,"",SUM(L37,N37,P37))</f>
        <v/>
      </c>
      <c r="R37" s="65">
        <f>IF(L37&gt;0,"영 ","")&amp;IF(N37&gt;0,"이 ","")&amp;IF(P37&gt;0,"기 ","")</f>
        <v/>
      </c>
      <c r="S37" s="37">
        <f>IF(F37="","","W"&amp;ROUNDUP(DAY(F37)/7,0))</f>
        <v/>
      </c>
      <c r="T37" s="60" t="n"/>
      <c r="U37" s="37">
        <f>IF(Q37="",0,ROUNDUP(MAX(L37,N37,P37)/'마스터'!$J$5,0))</f>
        <v/>
      </c>
      <c r="V37" s="66">
        <f>IF(OR(F37="",U37=0),"",WORKDAY(F37,U37-1,'마스터'!$J$13:$J$27))</f>
        <v/>
      </c>
      <c r="W37" s="65">
        <f>IF(OR(G37="",V37=""),"",G37-V37)</f>
        <v/>
      </c>
      <c r="X37" s="58" t="n"/>
      <c r="Z37" s="67">
        <f>IF(AND($F37&lt;&gt;"",$V37&lt;&gt;"",Z$2&gt;=$F37,Z$2&lt;=$V37,WEEKDAY(Z$2,2)&lt;6,COUNTIF('마스터'!$J$13:$J$27,Z$2)=0),$Q37/$U37,"")</f>
        <v/>
      </c>
      <c r="AA37" s="67">
        <f>IF(AND($F37&lt;&gt;"",$V37&lt;&gt;"",AA$2&gt;=$F37,AA$2&lt;=$V37,WEEKDAY(AA$2,2)&lt;6,COUNTIF('마스터'!$J$13:$J$27,AA$2)=0),$Q37/$U37,"")</f>
        <v/>
      </c>
      <c r="AB37" s="67">
        <f>IF(AND($F37&lt;&gt;"",$V37&lt;&gt;"",AB$2&gt;=$F37,AB$2&lt;=$V37,WEEKDAY(AB$2,2)&lt;6,COUNTIF('마스터'!$J$13:$J$27,AB$2)=0),$Q37/$U37,"")</f>
        <v/>
      </c>
      <c r="AC37" s="67">
        <f>IF(AND($F37&lt;&gt;"",$V37&lt;&gt;"",AC$2&gt;=$F37,AC$2&lt;=$V37,WEEKDAY(AC$2,2)&lt;6,COUNTIF('마스터'!$J$13:$J$27,AC$2)=0),$Q37/$U37,"")</f>
        <v/>
      </c>
      <c r="AD37" s="67">
        <f>IF(AND($F37&lt;&gt;"",$V37&lt;&gt;"",AD$2&gt;=$F37,AD$2&lt;=$V37,WEEKDAY(AD$2,2)&lt;6,COUNTIF('마스터'!$J$13:$J$27,AD$2)=0),$Q37/$U37,"")</f>
        <v/>
      </c>
      <c r="AE37" s="67">
        <f>IF(AND($F37&lt;&gt;"",$V37&lt;&gt;"",AE$2&gt;=$F37,AE$2&lt;=$V37,WEEKDAY(AE$2,2)&lt;6,COUNTIF('마스터'!$J$13:$J$27,AE$2)=0),$Q37/$U37,"")</f>
        <v/>
      </c>
      <c r="AF37" s="67">
        <f>IF(AND($F37&lt;&gt;"",$V37&lt;&gt;"",AF$2&gt;=$F37,AF$2&lt;=$V37,WEEKDAY(AF$2,2)&lt;6,COUNTIF('마스터'!$J$13:$J$27,AF$2)=0),$Q37/$U37,"")</f>
        <v/>
      </c>
      <c r="AG37" s="67">
        <f>IF(AND($F37&lt;&gt;"",$V37&lt;&gt;"",AG$2&gt;=$F37,AG$2&lt;=$V37,WEEKDAY(AG$2,2)&lt;6,COUNTIF('마스터'!$J$13:$J$27,AG$2)=0),$Q37/$U37,"")</f>
        <v/>
      </c>
      <c r="AH37" s="67">
        <f>IF(AND($F37&lt;&gt;"",$V37&lt;&gt;"",AH$2&gt;=$F37,AH$2&lt;=$V37,WEEKDAY(AH$2,2)&lt;6,COUNTIF('마스터'!$J$13:$J$27,AH$2)=0),$Q37/$U37,"")</f>
        <v/>
      </c>
      <c r="AI37" s="67">
        <f>IF(AND($F37&lt;&gt;"",$V37&lt;&gt;"",AI$2&gt;=$F37,AI$2&lt;=$V37,WEEKDAY(AI$2,2)&lt;6,COUNTIF('마스터'!$J$13:$J$27,AI$2)=0),$Q37/$U37,"")</f>
        <v/>
      </c>
      <c r="AJ37" s="67">
        <f>IF(AND($F37&lt;&gt;"",$V37&lt;&gt;"",AJ$2&gt;=$F37,AJ$2&lt;=$V37,WEEKDAY(AJ$2,2)&lt;6,COUNTIF('마스터'!$J$13:$J$27,AJ$2)=0),$Q37/$U37,"")</f>
        <v/>
      </c>
      <c r="AK37" s="67">
        <f>IF(AND($F37&lt;&gt;"",$V37&lt;&gt;"",AK$2&gt;=$F37,AK$2&lt;=$V37,WEEKDAY(AK$2,2)&lt;6,COUNTIF('마스터'!$J$13:$J$27,AK$2)=0),$Q37/$U37,"")</f>
        <v/>
      </c>
      <c r="AL37" s="67">
        <f>IF(AND($F37&lt;&gt;"",$V37&lt;&gt;"",AL$2&gt;=$F37,AL$2&lt;=$V37,WEEKDAY(AL$2,2)&lt;6,COUNTIF('마스터'!$J$13:$J$27,AL$2)=0),$Q37/$U37,"")</f>
        <v/>
      </c>
      <c r="AM37" s="67">
        <f>IF(AND($F37&lt;&gt;"",$V37&lt;&gt;"",AM$2&gt;=$F37,AM$2&lt;=$V37,WEEKDAY(AM$2,2)&lt;6,COUNTIF('마스터'!$J$13:$J$27,AM$2)=0),$Q37/$U37,"")</f>
        <v/>
      </c>
      <c r="AN37" s="67">
        <f>IF(AND($F37&lt;&gt;"",$V37&lt;&gt;"",AN$2&gt;=$F37,AN$2&lt;=$V37,WEEKDAY(AN$2,2)&lt;6,COUNTIF('마스터'!$J$13:$J$27,AN$2)=0),$Q37/$U37,"")</f>
        <v/>
      </c>
      <c r="AO37" s="67">
        <f>IF(AND($F37&lt;&gt;"",$V37&lt;&gt;"",AO$2&gt;=$F37,AO$2&lt;=$V37,WEEKDAY(AO$2,2)&lt;6,COUNTIF('마스터'!$J$13:$J$27,AO$2)=0),$Q37/$U37,"")</f>
        <v/>
      </c>
      <c r="AP37" s="67">
        <f>IF(AND($F37&lt;&gt;"",$V37&lt;&gt;"",AP$2&gt;=$F37,AP$2&lt;=$V37,WEEKDAY(AP$2,2)&lt;6,COUNTIF('마스터'!$J$13:$J$27,AP$2)=0),$Q37/$U37,"")</f>
        <v/>
      </c>
      <c r="AQ37" s="67">
        <f>IF(AND($F37&lt;&gt;"",$V37&lt;&gt;"",AQ$2&gt;=$F37,AQ$2&lt;=$V37,WEEKDAY(AQ$2,2)&lt;6,COUNTIF('마스터'!$J$13:$J$27,AQ$2)=0),$Q37/$U37,"")</f>
        <v/>
      </c>
      <c r="AR37" s="67">
        <f>IF(AND($F37&lt;&gt;"",$V37&lt;&gt;"",AR$2&gt;=$F37,AR$2&lt;=$V37,WEEKDAY(AR$2,2)&lt;6,COUNTIF('마스터'!$J$13:$J$27,AR$2)=0),$Q37/$U37,"")</f>
        <v/>
      </c>
      <c r="AS37" s="67">
        <f>IF(AND($F37&lt;&gt;"",$V37&lt;&gt;"",AS$2&gt;=$F37,AS$2&lt;=$V37,WEEKDAY(AS$2,2)&lt;6,COUNTIF('마스터'!$J$13:$J$27,AS$2)=0),$Q37/$U37,"")</f>
        <v/>
      </c>
      <c r="AT37" s="67">
        <f>IF(AND($F37&lt;&gt;"",$V37&lt;&gt;"",AT$2&gt;=$F37,AT$2&lt;=$V37,WEEKDAY(AT$2,2)&lt;6,COUNTIF('마스터'!$J$13:$J$27,AT$2)=0),$Q37/$U37,"")</f>
        <v/>
      </c>
      <c r="AU37" s="67">
        <f>IF(AND($F37&lt;&gt;"",$V37&lt;&gt;"",AU$2&gt;=$F37,AU$2&lt;=$V37,WEEKDAY(AU$2,2)&lt;6,COUNTIF('마스터'!$J$13:$J$27,AU$2)=0),$Q37/$U37,"")</f>
        <v/>
      </c>
      <c r="AV37" s="67">
        <f>IF(AND($F37&lt;&gt;"",$V37&lt;&gt;"",AV$2&gt;=$F37,AV$2&lt;=$V37,WEEKDAY(AV$2,2)&lt;6,COUNTIF('마스터'!$J$13:$J$27,AV$2)=0),$Q37/$U37,"")</f>
        <v/>
      </c>
      <c r="AW37" s="67">
        <f>IF(AND($F37&lt;&gt;"",$V37&lt;&gt;"",AW$2&gt;=$F37,AW$2&lt;=$V37,WEEKDAY(AW$2,2)&lt;6,COUNTIF('마스터'!$J$13:$J$27,AW$2)=0),$Q37/$U37,"")</f>
        <v/>
      </c>
      <c r="AX37" s="67">
        <f>IF(AND($F37&lt;&gt;"",$V37&lt;&gt;"",AX$2&gt;=$F37,AX$2&lt;=$V37,WEEKDAY(AX$2,2)&lt;6,COUNTIF('마스터'!$J$13:$J$27,AX$2)=0),$Q37/$U37,"")</f>
        <v/>
      </c>
      <c r="AY37" s="67">
        <f>IF(AND($F37&lt;&gt;"",$V37&lt;&gt;"",AY$2&gt;=$F37,AY$2&lt;=$V37,WEEKDAY(AY$2,2)&lt;6,COUNTIF('마스터'!$J$13:$J$27,AY$2)=0),$Q37/$U37,"")</f>
        <v/>
      </c>
      <c r="AZ37" s="67">
        <f>IF(AND($F37&lt;&gt;"",$V37&lt;&gt;"",AZ$2&gt;=$F37,AZ$2&lt;=$V37,WEEKDAY(AZ$2,2)&lt;6,COUNTIF('마스터'!$J$13:$J$27,AZ$2)=0),$Q37/$U37,"")</f>
        <v/>
      </c>
      <c r="BA37" s="67">
        <f>IF(AND($F37&lt;&gt;"",$V37&lt;&gt;"",BA$2&gt;=$F37,BA$2&lt;=$V37,WEEKDAY(BA$2,2)&lt;6,COUNTIF('마스터'!$J$13:$J$27,BA$2)=0),$Q37/$U37,"")</f>
        <v/>
      </c>
      <c r="BB37" s="67">
        <f>IF(AND($F37&lt;&gt;"",$V37&lt;&gt;"",BB$2&gt;=$F37,BB$2&lt;=$V37,WEEKDAY(BB$2,2)&lt;6,COUNTIF('마스터'!$J$13:$J$27,BB$2)=0),$Q37/$U37,"")</f>
        <v/>
      </c>
      <c r="BC37" s="67">
        <f>IF(AND($F37&lt;&gt;"",$V37&lt;&gt;"",BC$2&gt;=$F37,BC$2&lt;=$V37,WEEKDAY(BC$2,2)&lt;6,COUNTIF('마스터'!$J$13:$J$27,BC$2)=0),$Q37/$U37,"")</f>
        <v/>
      </c>
      <c r="BD37" s="67">
        <f>IF(AND($F37&lt;&gt;"",$V37&lt;&gt;"",BD$2&gt;=$F37,BD$2&lt;=$V37,WEEKDAY(BD$2,2)&lt;6,COUNTIF('마스터'!$J$13:$J$27,BD$2)=0),$Q37/$U37,"")</f>
        <v/>
      </c>
    </row>
    <row r="38">
      <c r="A38" s="37">
        <f>IF(E38="","",COUNTA($E$9:E38))</f>
        <v/>
      </c>
      <c r="B38" s="58" t="n"/>
      <c r="C38" s="59" t="inlineStr">
        <is>
          <t>마케팅1팀</t>
        </is>
      </c>
      <c r="D38" s="60" t="n"/>
      <c r="E38" s="58" t="n"/>
      <c r="F38" s="61" t="n"/>
      <c r="G38" s="62" t="n"/>
      <c r="H38" s="60" t="n"/>
      <c r="I38" s="60" t="n"/>
      <c r="J38" s="60" t="n"/>
      <c r="K38" s="58" t="n"/>
      <c r="L38" s="63" t="n"/>
      <c r="M38" s="58" t="n"/>
      <c r="N38" s="63" t="n"/>
      <c r="O38" s="58" t="n"/>
      <c r="P38" s="63" t="n"/>
      <c r="Q38" s="64">
        <f>IF(SUM(L38,N38,P38)=0,"",SUM(L38,N38,P38))</f>
        <v/>
      </c>
      <c r="R38" s="65">
        <f>IF(L38&gt;0,"영 ","")&amp;IF(N38&gt;0,"이 ","")&amp;IF(P38&gt;0,"기 ","")</f>
        <v/>
      </c>
      <c r="S38" s="37">
        <f>IF(F38="","","W"&amp;ROUNDUP(DAY(F38)/7,0))</f>
        <v/>
      </c>
      <c r="T38" s="60" t="n"/>
      <c r="U38" s="37">
        <f>IF(Q38="",0,ROUNDUP(MAX(L38,N38,P38)/'마스터'!$J$5,0))</f>
        <v/>
      </c>
      <c r="V38" s="66">
        <f>IF(OR(F38="",U38=0),"",WORKDAY(F38,U38-1,'마스터'!$J$13:$J$27))</f>
        <v/>
      </c>
      <c r="W38" s="65">
        <f>IF(OR(G38="",V38=""),"",G38-V38)</f>
        <v/>
      </c>
      <c r="X38" s="58" t="n"/>
      <c r="Z38" s="67">
        <f>IF(AND($F38&lt;&gt;"",$V38&lt;&gt;"",Z$2&gt;=$F38,Z$2&lt;=$V38,WEEKDAY(Z$2,2)&lt;6,COUNTIF('마스터'!$J$13:$J$27,Z$2)=0),$Q38/$U38,"")</f>
        <v/>
      </c>
      <c r="AA38" s="67">
        <f>IF(AND($F38&lt;&gt;"",$V38&lt;&gt;"",AA$2&gt;=$F38,AA$2&lt;=$V38,WEEKDAY(AA$2,2)&lt;6,COUNTIF('마스터'!$J$13:$J$27,AA$2)=0),$Q38/$U38,"")</f>
        <v/>
      </c>
      <c r="AB38" s="67">
        <f>IF(AND($F38&lt;&gt;"",$V38&lt;&gt;"",AB$2&gt;=$F38,AB$2&lt;=$V38,WEEKDAY(AB$2,2)&lt;6,COUNTIF('마스터'!$J$13:$J$27,AB$2)=0),$Q38/$U38,"")</f>
        <v/>
      </c>
      <c r="AC38" s="67">
        <f>IF(AND($F38&lt;&gt;"",$V38&lt;&gt;"",AC$2&gt;=$F38,AC$2&lt;=$V38,WEEKDAY(AC$2,2)&lt;6,COUNTIF('마스터'!$J$13:$J$27,AC$2)=0),$Q38/$U38,"")</f>
        <v/>
      </c>
      <c r="AD38" s="67">
        <f>IF(AND($F38&lt;&gt;"",$V38&lt;&gt;"",AD$2&gt;=$F38,AD$2&lt;=$V38,WEEKDAY(AD$2,2)&lt;6,COUNTIF('마스터'!$J$13:$J$27,AD$2)=0),$Q38/$U38,"")</f>
        <v/>
      </c>
      <c r="AE38" s="67">
        <f>IF(AND($F38&lt;&gt;"",$V38&lt;&gt;"",AE$2&gt;=$F38,AE$2&lt;=$V38,WEEKDAY(AE$2,2)&lt;6,COUNTIF('마스터'!$J$13:$J$27,AE$2)=0),$Q38/$U38,"")</f>
        <v/>
      </c>
      <c r="AF38" s="67">
        <f>IF(AND($F38&lt;&gt;"",$V38&lt;&gt;"",AF$2&gt;=$F38,AF$2&lt;=$V38,WEEKDAY(AF$2,2)&lt;6,COUNTIF('마스터'!$J$13:$J$27,AF$2)=0),$Q38/$U38,"")</f>
        <v/>
      </c>
      <c r="AG38" s="67">
        <f>IF(AND($F38&lt;&gt;"",$V38&lt;&gt;"",AG$2&gt;=$F38,AG$2&lt;=$V38,WEEKDAY(AG$2,2)&lt;6,COUNTIF('마스터'!$J$13:$J$27,AG$2)=0),$Q38/$U38,"")</f>
        <v/>
      </c>
      <c r="AH38" s="67">
        <f>IF(AND($F38&lt;&gt;"",$V38&lt;&gt;"",AH$2&gt;=$F38,AH$2&lt;=$V38,WEEKDAY(AH$2,2)&lt;6,COUNTIF('마스터'!$J$13:$J$27,AH$2)=0),$Q38/$U38,"")</f>
        <v/>
      </c>
      <c r="AI38" s="67">
        <f>IF(AND($F38&lt;&gt;"",$V38&lt;&gt;"",AI$2&gt;=$F38,AI$2&lt;=$V38,WEEKDAY(AI$2,2)&lt;6,COUNTIF('마스터'!$J$13:$J$27,AI$2)=0),$Q38/$U38,"")</f>
        <v/>
      </c>
      <c r="AJ38" s="67">
        <f>IF(AND($F38&lt;&gt;"",$V38&lt;&gt;"",AJ$2&gt;=$F38,AJ$2&lt;=$V38,WEEKDAY(AJ$2,2)&lt;6,COUNTIF('마스터'!$J$13:$J$27,AJ$2)=0),$Q38/$U38,"")</f>
        <v/>
      </c>
      <c r="AK38" s="67">
        <f>IF(AND($F38&lt;&gt;"",$V38&lt;&gt;"",AK$2&gt;=$F38,AK$2&lt;=$V38,WEEKDAY(AK$2,2)&lt;6,COUNTIF('마스터'!$J$13:$J$27,AK$2)=0),$Q38/$U38,"")</f>
        <v/>
      </c>
      <c r="AL38" s="67">
        <f>IF(AND($F38&lt;&gt;"",$V38&lt;&gt;"",AL$2&gt;=$F38,AL$2&lt;=$V38,WEEKDAY(AL$2,2)&lt;6,COUNTIF('마스터'!$J$13:$J$27,AL$2)=0),$Q38/$U38,"")</f>
        <v/>
      </c>
      <c r="AM38" s="67">
        <f>IF(AND($F38&lt;&gt;"",$V38&lt;&gt;"",AM$2&gt;=$F38,AM$2&lt;=$V38,WEEKDAY(AM$2,2)&lt;6,COUNTIF('마스터'!$J$13:$J$27,AM$2)=0),$Q38/$U38,"")</f>
        <v/>
      </c>
      <c r="AN38" s="67">
        <f>IF(AND($F38&lt;&gt;"",$V38&lt;&gt;"",AN$2&gt;=$F38,AN$2&lt;=$V38,WEEKDAY(AN$2,2)&lt;6,COUNTIF('마스터'!$J$13:$J$27,AN$2)=0),$Q38/$U38,"")</f>
        <v/>
      </c>
      <c r="AO38" s="67">
        <f>IF(AND($F38&lt;&gt;"",$V38&lt;&gt;"",AO$2&gt;=$F38,AO$2&lt;=$V38,WEEKDAY(AO$2,2)&lt;6,COUNTIF('마스터'!$J$13:$J$27,AO$2)=0),$Q38/$U38,"")</f>
        <v/>
      </c>
      <c r="AP38" s="67">
        <f>IF(AND($F38&lt;&gt;"",$V38&lt;&gt;"",AP$2&gt;=$F38,AP$2&lt;=$V38,WEEKDAY(AP$2,2)&lt;6,COUNTIF('마스터'!$J$13:$J$27,AP$2)=0),$Q38/$U38,"")</f>
        <v/>
      </c>
      <c r="AQ38" s="67">
        <f>IF(AND($F38&lt;&gt;"",$V38&lt;&gt;"",AQ$2&gt;=$F38,AQ$2&lt;=$V38,WEEKDAY(AQ$2,2)&lt;6,COUNTIF('마스터'!$J$13:$J$27,AQ$2)=0),$Q38/$U38,"")</f>
        <v/>
      </c>
      <c r="AR38" s="67">
        <f>IF(AND($F38&lt;&gt;"",$V38&lt;&gt;"",AR$2&gt;=$F38,AR$2&lt;=$V38,WEEKDAY(AR$2,2)&lt;6,COUNTIF('마스터'!$J$13:$J$27,AR$2)=0),$Q38/$U38,"")</f>
        <v/>
      </c>
      <c r="AS38" s="67">
        <f>IF(AND($F38&lt;&gt;"",$V38&lt;&gt;"",AS$2&gt;=$F38,AS$2&lt;=$V38,WEEKDAY(AS$2,2)&lt;6,COUNTIF('마스터'!$J$13:$J$27,AS$2)=0),$Q38/$U38,"")</f>
        <v/>
      </c>
      <c r="AT38" s="67">
        <f>IF(AND($F38&lt;&gt;"",$V38&lt;&gt;"",AT$2&gt;=$F38,AT$2&lt;=$V38,WEEKDAY(AT$2,2)&lt;6,COUNTIF('마스터'!$J$13:$J$27,AT$2)=0),$Q38/$U38,"")</f>
        <v/>
      </c>
      <c r="AU38" s="67">
        <f>IF(AND($F38&lt;&gt;"",$V38&lt;&gt;"",AU$2&gt;=$F38,AU$2&lt;=$V38,WEEKDAY(AU$2,2)&lt;6,COUNTIF('마스터'!$J$13:$J$27,AU$2)=0),$Q38/$U38,"")</f>
        <v/>
      </c>
      <c r="AV38" s="67">
        <f>IF(AND($F38&lt;&gt;"",$V38&lt;&gt;"",AV$2&gt;=$F38,AV$2&lt;=$V38,WEEKDAY(AV$2,2)&lt;6,COUNTIF('마스터'!$J$13:$J$27,AV$2)=0),$Q38/$U38,"")</f>
        <v/>
      </c>
      <c r="AW38" s="67">
        <f>IF(AND($F38&lt;&gt;"",$V38&lt;&gt;"",AW$2&gt;=$F38,AW$2&lt;=$V38,WEEKDAY(AW$2,2)&lt;6,COUNTIF('마스터'!$J$13:$J$27,AW$2)=0),$Q38/$U38,"")</f>
        <v/>
      </c>
      <c r="AX38" s="67">
        <f>IF(AND($F38&lt;&gt;"",$V38&lt;&gt;"",AX$2&gt;=$F38,AX$2&lt;=$V38,WEEKDAY(AX$2,2)&lt;6,COUNTIF('마스터'!$J$13:$J$27,AX$2)=0),$Q38/$U38,"")</f>
        <v/>
      </c>
      <c r="AY38" s="67">
        <f>IF(AND($F38&lt;&gt;"",$V38&lt;&gt;"",AY$2&gt;=$F38,AY$2&lt;=$V38,WEEKDAY(AY$2,2)&lt;6,COUNTIF('마스터'!$J$13:$J$27,AY$2)=0),$Q38/$U38,"")</f>
        <v/>
      </c>
      <c r="AZ38" s="67">
        <f>IF(AND($F38&lt;&gt;"",$V38&lt;&gt;"",AZ$2&gt;=$F38,AZ$2&lt;=$V38,WEEKDAY(AZ$2,2)&lt;6,COUNTIF('마스터'!$J$13:$J$27,AZ$2)=0),$Q38/$U38,"")</f>
        <v/>
      </c>
      <c r="BA38" s="67">
        <f>IF(AND($F38&lt;&gt;"",$V38&lt;&gt;"",BA$2&gt;=$F38,BA$2&lt;=$V38,WEEKDAY(BA$2,2)&lt;6,COUNTIF('마스터'!$J$13:$J$27,BA$2)=0),$Q38/$U38,"")</f>
        <v/>
      </c>
      <c r="BB38" s="67">
        <f>IF(AND($F38&lt;&gt;"",$V38&lt;&gt;"",BB$2&gt;=$F38,BB$2&lt;=$V38,WEEKDAY(BB$2,2)&lt;6,COUNTIF('마스터'!$J$13:$J$27,BB$2)=0),$Q38/$U38,"")</f>
        <v/>
      </c>
      <c r="BC38" s="67">
        <f>IF(AND($F38&lt;&gt;"",$V38&lt;&gt;"",BC$2&gt;=$F38,BC$2&lt;=$V38,WEEKDAY(BC$2,2)&lt;6,COUNTIF('마스터'!$J$13:$J$27,BC$2)=0),$Q38/$U38,"")</f>
        <v/>
      </c>
      <c r="BD38" s="67">
        <f>IF(AND($F38&lt;&gt;"",$V38&lt;&gt;"",BD$2&gt;=$F38,BD$2&lt;=$V38,WEEKDAY(BD$2,2)&lt;6,COUNTIF('마스터'!$J$13:$J$27,BD$2)=0),$Q38/$U38,"")</f>
        <v/>
      </c>
    </row>
    <row r="39">
      <c r="A39" s="68" t="inlineStr">
        <is>
          <t>마케팅2팀  (40~69행)</t>
        </is>
      </c>
      <c r="Y39" s="69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0" t="n"/>
      <c r="BD39" s="70" t="n"/>
    </row>
    <row r="40">
      <c r="A40" s="37">
        <f>IF(E40="","",COUNTA($E$40:E40))</f>
        <v/>
      </c>
      <c r="B40" s="58" t="n"/>
      <c r="C40" s="71" t="inlineStr">
        <is>
          <t>마케팅2팀</t>
        </is>
      </c>
      <c r="D40" s="60" t="n"/>
      <c r="E40" s="58" t="n"/>
      <c r="F40" s="61" t="n"/>
      <c r="G40" s="62" t="n"/>
      <c r="H40" s="60" t="n"/>
      <c r="I40" s="60" t="n"/>
      <c r="J40" s="60" t="n"/>
      <c r="K40" s="58" t="n"/>
      <c r="L40" s="63" t="n"/>
      <c r="M40" s="58" t="n"/>
      <c r="N40" s="63" t="n"/>
      <c r="O40" s="58" t="n"/>
      <c r="P40" s="63" t="n"/>
      <c r="Q40" s="64">
        <f>IF(SUM(L40,N40,P40)=0,"",SUM(L40,N40,P40))</f>
        <v/>
      </c>
      <c r="R40" s="65">
        <f>IF(L40&gt;0,"영 ","")&amp;IF(N40&gt;0,"이 ","")&amp;IF(P40&gt;0,"기 ","")</f>
        <v/>
      </c>
      <c r="S40" s="37">
        <f>IF(F40="","","W"&amp;ROUNDUP(DAY(F40)/7,0))</f>
        <v/>
      </c>
      <c r="T40" s="60" t="n"/>
      <c r="U40" s="37">
        <f>IF(Q40="",0,ROUNDUP(MAX(L40,N40,P40)/'마스터'!$J$5,0))</f>
        <v/>
      </c>
      <c r="V40" s="66">
        <f>IF(OR(F40="",U40=0),"",WORKDAY(F40,U40-1,'마스터'!$J$13:$J$27))</f>
        <v/>
      </c>
      <c r="W40" s="65">
        <f>IF(OR(G40="",V40=""),"",G40-V40)</f>
        <v/>
      </c>
      <c r="X40" s="58" t="n"/>
      <c r="Z40" s="67">
        <f>IF(AND($F40&lt;&gt;"",$V40&lt;&gt;"",Z$2&gt;=$F40,Z$2&lt;=$V40,WEEKDAY(Z$2,2)&lt;6,COUNTIF('마스터'!$J$13:$J$27,Z$2)=0),$Q40/$U40,"")</f>
        <v/>
      </c>
      <c r="AA40" s="67">
        <f>IF(AND($F40&lt;&gt;"",$V40&lt;&gt;"",AA$2&gt;=$F40,AA$2&lt;=$V40,WEEKDAY(AA$2,2)&lt;6,COUNTIF('마스터'!$J$13:$J$27,AA$2)=0),$Q40/$U40,"")</f>
        <v/>
      </c>
      <c r="AB40" s="67">
        <f>IF(AND($F40&lt;&gt;"",$V40&lt;&gt;"",AB$2&gt;=$F40,AB$2&lt;=$V40,WEEKDAY(AB$2,2)&lt;6,COUNTIF('마스터'!$J$13:$J$27,AB$2)=0),$Q40/$U40,"")</f>
        <v/>
      </c>
      <c r="AC40" s="67">
        <f>IF(AND($F40&lt;&gt;"",$V40&lt;&gt;"",AC$2&gt;=$F40,AC$2&lt;=$V40,WEEKDAY(AC$2,2)&lt;6,COUNTIF('마스터'!$J$13:$J$27,AC$2)=0),$Q40/$U40,"")</f>
        <v/>
      </c>
      <c r="AD40" s="67">
        <f>IF(AND($F40&lt;&gt;"",$V40&lt;&gt;"",AD$2&gt;=$F40,AD$2&lt;=$V40,WEEKDAY(AD$2,2)&lt;6,COUNTIF('마스터'!$J$13:$J$27,AD$2)=0),$Q40/$U40,"")</f>
        <v/>
      </c>
      <c r="AE40" s="67">
        <f>IF(AND($F40&lt;&gt;"",$V40&lt;&gt;"",AE$2&gt;=$F40,AE$2&lt;=$V40,WEEKDAY(AE$2,2)&lt;6,COUNTIF('마스터'!$J$13:$J$27,AE$2)=0),$Q40/$U40,"")</f>
        <v/>
      </c>
      <c r="AF40" s="67">
        <f>IF(AND($F40&lt;&gt;"",$V40&lt;&gt;"",AF$2&gt;=$F40,AF$2&lt;=$V40,WEEKDAY(AF$2,2)&lt;6,COUNTIF('마스터'!$J$13:$J$27,AF$2)=0),$Q40/$U40,"")</f>
        <v/>
      </c>
      <c r="AG40" s="67">
        <f>IF(AND($F40&lt;&gt;"",$V40&lt;&gt;"",AG$2&gt;=$F40,AG$2&lt;=$V40,WEEKDAY(AG$2,2)&lt;6,COUNTIF('마스터'!$J$13:$J$27,AG$2)=0),$Q40/$U40,"")</f>
        <v/>
      </c>
      <c r="AH40" s="67">
        <f>IF(AND($F40&lt;&gt;"",$V40&lt;&gt;"",AH$2&gt;=$F40,AH$2&lt;=$V40,WEEKDAY(AH$2,2)&lt;6,COUNTIF('마스터'!$J$13:$J$27,AH$2)=0),$Q40/$U40,"")</f>
        <v/>
      </c>
      <c r="AI40" s="67">
        <f>IF(AND($F40&lt;&gt;"",$V40&lt;&gt;"",AI$2&gt;=$F40,AI$2&lt;=$V40,WEEKDAY(AI$2,2)&lt;6,COUNTIF('마스터'!$J$13:$J$27,AI$2)=0),$Q40/$U40,"")</f>
        <v/>
      </c>
      <c r="AJ40" s="67">
        <f>IF(AND($F40&lt;&gt;"",$V40&lt;&gt;"",AJ$2&gt;=$F40,AJ$2&lt;=$V40,WEEKDAY(AJ$2,2)&lt;6,COUNTIF('마스터'!$J$13:$J$27,AJ$2)=0),$Q40/$U40,"")</f>
        <v/>
      </c>
      <c r="AK40" s="67">
        <f>IF(AND($F40&lt;&gt;"",$V40&lt;&gt;"",AK$2&gt;=$F40,AK$2&lt;=$V40,WEEKDAY(AK$2,2)&lt;6,COUNTIF('마스터'!$J$13:$J$27,AK$2)=0),$Q40/$U40,"")</f>
        <v/>
      </c>
      <c r="AL40" s="67">
        <f>IF(AND($F40&lt;&gt;"",$V40&lt;&gt;"",AL$2&gt;=$F40,AL$2&lt;=$V40,WEEKDAY(AL$2,2)&lt;6,COUNTIF('마스터'!$J$13:$J$27,AL$2)=0),$Q40/$U40,"")</f>
        <v/>
      </c>
      <c r="AM40" s="67">
        <f>IF(AND($F40&lt;&gt;"",$V40&lt;&gt;"",AM$2&gt;=$F40,AM$2&lt;=$V40,WEEKDAY(AM$2,2)&lt;6,COUNTIF('마스터'!$J$13:$J$27,AM$2)=0),$Q40/$U40,"")</f>
        <v/>
      </c>
      <c r="AN40" s="67">
        <f>IF(AND($F40&lt;&gt;"",$V40&lt;&gt;"",AN$2&gt;=$F40,AN$2&lt;=$V40,WEEKDAY(AN$2,2)&lt;6,COUNTIF('마스터'!$J$13:$J$27,AN$2)=0),$Q40/$U40,"")</f>
        <v/>
      </c>
      <c r="AO40" s="67">
        <f>IF(AND($F40&lt;&gt;"",$V40&lt;&gt;"",AO$2&gt;=$F40,AO$2&lt;=$V40,WEEKDAY(AO$2,2)&lt;6,COUNTIF('마스터'!$J$13:$J$27,AO$2)=0),$Q40/$U40,"")</f>
        <v/>
      </c>
      <c r="AP40" s="67">
        <f>IF(AND($F40&lt;&gt;"",$V40&lt;&gt;"",AP$2&gt;=$F40,AP$2&lt;=$V40,WEEKDAY(AP$2,2)&lt;6,COUNTIF('마스터'!$J$13:$J$27,AP$2)=0),$Q40/$U40,"")</f>
        <v/>
      </c>
      <c r="AQ40" s="67">
        <f>IF(AND($F40&lt;&gt;"",$V40&lt;&gt;"",AQ$2&gt;=$F40,AQ$2&lt;=$V40,WEEKDAY(AQ$2,2)&lt;6,COUNTIF('마스터'!$J$13:$J$27,AQ$2)=0),$Q40/$U40,"")</f>
        <v/>
      </c>
      <c r="AR40" s="67">
        <f>IF(AND($F40&lt;&gt;"",$V40&lt;&gt;"",AR$2&gt;=$F40,AR$2&lt;=$V40,WEEKDAY(AR$2,2)&lt;6,COUNTIF('마스터'!$J$13:$J$27,AR$2)=0),$Q40/$U40,"")</f>
        <v/>
      </c>
      <c r="AS40" s="67">
        <f>IF(AND($F40&lt;&gt;"",$V40&lt;&gt;"",AS$2&gt;=$F40,AS$2&lt;=$V40,WEEKDAY(AS$2,2)&lt;6,COUNTIF('마스터'!$J$13:$J$27,AS$2)=0),$Q40/$U40,"")</f>
        <v/>
      </c>
      <c r="AT40" s="67">
        <f>IF(AND($F40&lt;&gt;"",$V40&lt;&gt;"",AT$2&gt;=$F40,AT$2&lt;=$V40,WEEKDAY(AT$2,2)&lt;6,COUNTIF('마스터'!$J$13:$J$27,AT$2)=0),$Q40/$U40,"")</f>
        <v/>
      </c>
      <c r="AU40" s="67">
        <f>IF(AND($F40&lt;&gt;"",$V40&lt;&gt;"",AU$2&gt;=$F40,AU$2&lt;=$V40,WEEKDAY(AU$2,2)&lt;6,COUNTIF('마스터'!$J$13:$J$27,AU$2)=0),$Q40/$U40,"")</f>
        <v/>
      </c>
      <c r="AV40" s="67">
        <f>IF(AND($F40&lt;&gt;"",$V40&lt;&gt;"",AV$2&gt;=$F40,AV$2&lt;=$V40,WEEKDAY(AV$2,2)&lt;6,COUNTIF('마스터'!$J$13:$J$27,AV$2)=0),$Q40/$U40,"")</f>
        <v/>
      </c>
      <c r="AW40" s="67">
        <f>IF(AND($F40&lt;&gt;"",$V40&lt;&gt;"",AW$2&gt;=$F40,AW$2&lt;=$V40,WEEKDAY(AW$2,2)&lt;6,COUNTIF('마스터'!$J$13:$J$27,AW$2)=0),$Q40/$U40,"")</f>
        <v/>
      </c>
      <c r="AX40" s="67">
        <f>IF(AND($F40&lt;&gt;"",$V40&lt;&gt;"",AX$2&gt;=$F40,AX$2&lt;=$V40,WEEKDAY(AX$2,2)&lt;6,COUNTIF('마스터'!$J$13:$J$27,AX$2)=0),$Q40/$U40,"")</f>
        <v/>
      </c>
      <c r="AY40" s="67">
        <f>IF(AND($F40&lt;&gt;"",$V40&lt;&gt;"",AY$2&gt;=$F40,AY$2&lt;=$V40,WEEKDAY(AY$2,2)&lt;6,COUNTIF('마스터'!$J$13:$J$27,AY$2)=0),$Q40/$U40,"")</f>
        <v/>
      </c>
      <c r="AZ40" s="67">
        <f>IF(AND($F40&lt;&gt;"",$V40&lt;&gt;"",AZ$2&gt;=$F40,AZ$2&lt;=$V40,WEEKDAY(AZ$2,2)&lt;6,COUNTIF('마스터'!$J$13:$J$27,AZ$2)=0),$Q40/$U40,"")</f>
        <v/>
      </c>
      <c r="BA40" s="67">
        <f>IF(AND($F40&lt;&gt;"",$V40&lt;&gt;"",BA$2&gt;=$F40,BA$2&lt;=$V40,WEEKDAY(BA$2,2)&lt;6,COUNTIF('마스터'!$J$13:$J$27,BA$2)=0),$Q40/$U40,"")</f>
        <v/>
      </c>
      <c r="BB40" s="67">
        <f>IF(AND($F40&lt;&gt;"",$V40&lt;&gt;"",BB$2&gt;=$F40,BB$2&lt;=$V40,WEEKDAY(BB$2,2)&lt;6,COUNTIF('마스터'!$J$13:$J$27,BB$2)=0),$Q40/$U40,"")</f>
        <v/>
      </c>
      <c r="BC40" s="67">
        <f>IF(AND($F40&lt;&gt;"",$V40&lt;&gt;"",BC$2&gt;=$F40,BC$2&lt;=$V40,WEEKDAY(BC$2,2)&lt;6,COUNTIF('마스터'!$J$13:$J$27,BC$2)=0),$Q40/$U40,"")</f>
        <v/>
      </c>
      <c r="BD40" s="67">
        <f>IF(AND($F40&lt;&gt;"",$V40&lt;&gt;"",BD$2&gt;=$F40,BD$2&lt;=$V40,WEEKDAY(BD$2,2)&lt;6,COUNTIF('마스터'!$J$13:$J$27,BD$2)=0),$Q40/$U40,"")</f>
        <v/>
      </c>
    </row>
    <row r="41">
      <c r="A41" s="37">
        <f>IF(E41="","",COUNTA($E$40:E41))</f>
        <v/>
      </c>
      <c r="B41" s="58" t="n"/>
      <c r="C41" s="71" t="inlineStr">
        <is>
          <t>마케팅2팀</t>
        </is>
      </c>
      <c r="D41" s="60" t="n"/>
      <c r="E41" s="58" t="n"/>
      <c r="F41" s="61" t="n"/>
      <c r="G41" s="62" t="n"/>
      <c r="H41" s="60" t="n"/>
      <c r="I41" s="60" t="n"/>
      <c r="J41" s="60" t="n"/>
      <c r="K41" s="58" t="n"/>
      <c r="L41" s="63" t="n"/>
      <c r="M41" s="58" t="n"/>
      <c r="N41" s="63" t="n"/>
      <c r="O41" s="58" t="n"/>
      <c r="P41" s="63" t="n"/>
      <c r="Q41" s="64">
        <f>IF(SUM(L41,N41,P41)=0,"",SUM(L41,N41,P41))</f>
        <v/>
      </c>
      <c r="R41" s="65">
        <f>IF(L41&gt;0,"영 ","")&amp;IF(N41&gt;0,"이 ","")&amp;IF(P41&gt;0,"기 ","")</f>
        <v/>
      </c>
      <c r="S41" s="37">
        <f>IF(F41="","","W"&amp;ROUNDUP(DAY(F41)/7,0))</f>
        <v/>
      </c>
      <c r="T41" s="60" t="n"/>
      <c r="U41" s="37">
        <f>IF(Q41="",0,ROUNDUP(MAX(L41,N41,P41)/'마스터'!$J$5,0))</f>
        <v/>
      </c>
      <c r="V41" s="66">
        <f>IF(OR(F41="",U41=0),"",WORKDAY(F41,U41-1,'마스터'!$J$13:$J$27))</f>
        <v/>
      </c>
      <c r="W41" s="65">
        <f>IF(OR(G41="",V41=""),"",G41-V41)</f>
        <v/>
      </c>
      <c r="X41" s="58" t="n"/>
      <c r="Z41" s="67">
        <f>IF(AND($F41&lt;&gt;"",$V41&lt;&gt;"",Z$2&gt;=$F41,Z$2&lt;=$V41,WEEKDAY(Z$2,2)&lt;6,COUNTIF('마스터'!$J$13:$J$27,Z$2)=0),$Q41/$U41,"")</f>
        <v/>
      </c>
      <c r="AA41" s="67">
        <f>IF(AND($F41&lt;&gt;"",$V41&lt;&gt;"",AA$2&gt;=$F41,AA$2&lt;=$V41,WEEKDAY(AA$2,2)&lt;6,COUNTIF('마스터'!$J$13:$J$27,AA$2)=0),$Q41/$U41,"")</f>
        <v/>
      </c>
      <c r="AB41" s="67">
        <f>IF(AND($F41&lt;&gt;"",$V41&lt;&gt;"",AB$2&gt;=$F41,AB$2&lt;=$V41,WEEKDAY(AB$2,2)&lt;6,COUNTIF('마스터'!$J$13:$J$27,AB$2)=0),$Q41/$U41,"")</f>
        <v/>
      </c>
      <c r="AC41" s="67">
        <f>IF(AND($F41&lt;&gt;"",$V41&lt;&gt;"",AC$2&gt;=$F41,AC$2&lt;=$V41,WEEKDAY(AC$2,2)&lt;6,COUNTIF('마스터'!$J$13:$J$27,AC$2)=0),$Q41/$U41,"")</f>
        <v/>
      </c>
      <c r="AD41" s="67">
        <f>IF(AND($F41&lt;&gt;"",$V41&lt;&gt;"",AD$2&gt;=$F41,AD$2&lt;=$V41,WEEKDAY(AD$2,2)&lt;6,COUNTIF('마스터'!$J$13:$J$27,AD$2)=0),$Q41/$U41,"")</f>
        <v/>
      </c>
      <c r="AE41" s="67">
        <f>IF(AND($F41&lt;&gt;"",$V41&lt;&gt;"",AE$2&gt;=$F41,AE$2&lt;=$V41,WEEKDAY(AE$2,2)&lt;6,COUNTIF('마스터'!$J$13:$J$27,AE$2)=0),$Q41/$U41,"")</f>
        <v/>
      </c>
      <c r="AF41" s="67">
        <f>IF(AND($F41&lt;&gt;"",$V41&lt;&gt;"",AF$2&gt;=$F41,AF$2&lt;=$V41,WEEKDAY(AF$2,2)&lt;6,COUNTIF('마스터'!$J$13:$J$27,AF$2)=0),$Q41/$U41,"")</f>
        <v/>
      </c>
      <c r="AG41" s="67">
        <f>IF(AND($F41&lt;&gt;"",$V41&lt;&gt;"",AG$2&gt;=$F41,AG$2&lt;=$V41,WEEKDAY(AG$2,2)&lt;6,COUNTIF('마스터'!$J$13:$J$27,AG$2)=0),$Q41/$U41,"")</f>
        <v/>
      </c>
      <c r="AH41" s="67">
        <f>IF(AND($F41&lt;&gt;"",$V41&lt;&gt;"",AH$2&gt;=$F41,AH$2&lt;=$V41,WEEKDAY(AH$2,2)&lt;6,COUNTIF('마스터'!$J$13:$J$27,AH$2)=0),$Q41/$U41,"")</f>
        <v/>
      </c>
      <c r="AI41" s="67">
        <f>IF(AND($F41&lt;&gt;"",$V41&lt;&gt;"",AI$2&gt;=$F41,AI$2&lt;=$V41,WEEKDAY(AI$2,2)&lt;6,COUNTIF('마스터'!$J$13:$J$27,AI$2)=0),$Q41/$U41,"")</f>
        <v/>
      </c>
      <c r="AJ41" s="67">
        <f>IF(AND($F41&lt;&gt;"",$V41&lt;&gt;"",AJ$2&gt;=$F41,AJ$2&lt;=$V41,WEEKDAY(AJ$2,2)&lt;6,COUNTIF('마스터'!$J$13:$J$27,AJ$2)=0),$Q41/$U41,"")</f>
        <v/>
      </c>
      <c r="AK41" s="67">
        <f>IF(AND($F41&lt;&gt;"",$V41&lt;&gt;"",AK$2&gt;=$F41,AK$2&lt;=$V41,WEEKDAY(AK$2,2)&lt;6,COUNTIF('마스터'!$J$13:$J$27,AK$2)=0),$Q41/$U41,"")</f>
        <v/>
      </c>
      <c r="AL41" s="67">
        <f>IF(AND($F41&lt;&gt;"",$V41&lt;&gt;"",AL$2&gt;=$F41,AL$2&lt;=$V41,WEEKDAY(AL$2,2)&lt;6,COUNTIF('마스터'!$J$13:$J$27,AL$2)=0),$Q41/$U41,"")</f>
        <v/>
      </c>
      <c r="AM41" s="67">
        <f>IF(AND($F41&lt;&gt;"",$V41&lt;&gt;"",AM$2&gt;=$F41,AM$2&lt;=$V41,WEEKDAY(AM$2,2)&lt;6,COUNTIF('마스터'!$J$13:$J$27,AM$2)=0),$Q41/$U41,"")</f>
        <v/>
      </c>
      <c r="AN41" s="67">
        <f>IF(AND($F41&lt;&gt;"",$V41&lt;&gt;"",AN$2&gt;=$F41,AN$2&lt;=$V41,WEEKDAY(AN$2,2)&lt;6,COUNTIF('마스터'!$J$13:$J$27,AN$2)=0),$Q41/$U41,"")</f>
        <v/>
      </c>
      <c r="AO41" s="67">
        <f>IF(AND($F41&lt;&gt;"",$V41&lt;&gt;"",AO$2&gt;=$F41,AO$2&lt;=$V41,WEEKDAY(AO$2,2)&lt;6,COUNTIF('마스터'!$J$13:$J$27,AO$2)=0),$Q41/$U41,"")</f>
        <v/>
      </c>
      <c r="AP41" s="67">
        <f>IF(AND($F41&lt;&gt;"",$V41&lt;&gt;"",AP$2&gt;=$F41,AP$2&lt;=$V41,WEEKDAY(AP$2,2)&lt;6,COUNTIF('마스터'!$J$13:$J$27,AP$2)=0),$Q41/$U41,"")</f>
        <v/>
      </c>
      <c r="AQ41" s="67">
        <f>IF(AND($F41&lt;&gt;"",$V41&lt;&gt;"",AQ$2&gt;=$F41,AQ$2&lt;=$V41,WEEKDAY(AQ$2,2)&lt;6,COUNTIF('마스터'!$J$13:$J$27,AQ$2)=0),$Q41/$U41,"")</f>
        <v/>
      </c>
      <c r="AR41" s="67">
        <f>IF(AND($F41&lt;&gt;"",$V41&lt;&gt;"",AR$2&gt;=$F41,AR$2&lt;=$V41,WEEKDAY(AR$2,2)&lt;6,COUNTIF('마스터'!$J$13:$J$27,AR$2)=0),$Q41/$U41,"")</f>
        <v/>
      </c>
      <c r="AS41" s="67">
        <f>IF(AND($F41&lt;&gt;"",$V41&lt;&gt;"",AS$2&gt;=$F41,AS$2&lt;=$V41,WEEKDAY(AS$2,2)&lt;6,COUNTIF('마스터'!$J$13:$J$27,AS$2)=0),$Q41/$U41,"")</f>
        <v/>
      </c>
      <c r="AT41" s="67">
        <f>IF(AND($F41&lt;&gt;"",$V41&lt;&gt;"",AT$2&gt;=$F41,AT$2&lt;=$V41,WEEKDAY(AT$2,2)&lt;6,COUNTIF('마스터'!$J$13:$J$27,AT$2)=0),$Q41/$U41,"")</f>
        <v/>
      </c>
      <c r="AU41" s="67">
        <f>IF(AND($F41&lt;&gt;"",$V41&lt;&gt;"",AU$2&gt;=$F41,AU$2&lt;=$V41,WEEKDAY(AU$2,2)&lt;6,COUNTIF('마스터'!$J$13:$J$27,AU$2)=0),$Q41/$U41,"")</f>
        <v/>
      </c>
      <c r="AV41" s="67">
        <f>IF(AND($F41&lt;&gt;"",$V41&lt;&gt;"",AV$2&gt;=$F41,AV$2&lt;=$V41,WEEKDAY(AV$2,2)&lt;6,COUNTIF('마스터'!$J$13:$J$27,AV$2)=0),$Q41/$U41,"")</f>
        <v/>
      </c>
      <c r="AW41" s="67">
        <f>IF(AND($F41&lt;&gt;"",$V41&lt;&gt;"",AW$2&gt;=$F41,AW$2&lt;=$V41,WEEKDAY(AW$2,2)&lt;6,COUNTIF('마스터'!$J$13:$J$27,AW$2)=0),$Q41/$U41,"")</f>
        <v/>
      </c>
      <c r="AX41" s="67">
        <f>IF(AND($F41&lt;&gt;"",$V41&lt;&gt;"",AX$2&gt;=$F41,AX$2&lt;=$V41,WEEKDAY(AX$2,2)&lt;6,COUNTIF('마스터'!$J$13:$J$27,AX$2)=0),$Q41/$U41,"")</f>
        <v/>
      </c>
      <c r="AY41" s="67">
        <f>IF(AND($F41&lt;&gt;"",$V41&lt;&gt;"",AY$2&gt;=$F41,AY$2&lt;=$V41,WEEKDAY(AY$2,2)&lt;6,COUNTIF('마스터'!$J$13:$J$27,AY$2)=0),$Q41/$U41,"")</f>
        <v/>
      </c>
      <c r="AZ41" s="67">
        <f>IF(AND($F41&lt;&gt;"",$V41&lt;&gt;"",AZ$2&gt;=$F41,AZ$2&lt;=$V41,WEEKDAY(AZ$2,2)&lt;6,COUNTIF('마스터'!$J$13:$J$27,AZ$2)=0),$Q41/$U41,"")</f>
        <v/>
      </c>
      <c r="BA41" s="67">
        <f>IF(AND($F41&lt;&gt;"",$V41&lt;&gt;"",BA$2&gt;=$F41,BA$2&lt;=$V41,WEEKDAY(BA$2,2)&lt;6,COUNTIF('마스터'!$J$13:$J$27,BA$2)=0),$Q41/$U41,"")</f>
        <v/>
      </c>
      <c r="BB41" s="67">
        <f>IF(AND($F41&lt;&gt;"",$V41&lt;&gt;"",BB$2&gt;=$F41,BB$2&lt;=$V41,WEEKDAY(BB$2,2)&lt;6,COUNTIF('마스터'!$J$13:$J$27,BB$2)=0),$Q41/$U41,"")</f>
        <v/>
      </c>
      <c r="BC41" s="67">
        <f>IF(AND($F41&lt;&gt;"",$V41&lt;&gt;"",BC$2&gt;=$F41,BC$2&lt;=$V41,WEEKDAY(BC$2,2)&lt;6,COUNTIF('마스터'!$J$13:$J$27,BC$2)=0),$Q41/$U41,"")</f>
        <v/>
      </c>
      <c r="BD41" s="67">
        <f>IF(AND($F41&lt;&gt;"",$V41&lt;&gt;"",BD$2&gt;=$F41,BD$2&lt;=$V41,WEEKDAY(BD$2,2)&lt;6,COUNTIF('마스터'!$J$13:$J$27,BD$2)=0),$Q41/$U41,"")</f>
        <v/>
      </c>
    </row>
    <row r="42">
      <c r="A42" s="37">
        <f>IF(E42="","",COUNTA($E$40:E42))</f>
        <v/>
      </c>
      <c r="B42" s="58" t="n"/>
      <c r="C42" s="71" t="inlineStr">
        <is>
          <t>마케팅2팀</t>
        </is>
      </c>
      <c r="D42" s="60" t="n"/>
      <c r="E42" s="58" t="n"/>
      <c r="F42" s="61" t="n"/>
      <c r="G42" s="62" t="n"/>
      <c r="H42" s="60" t="n"/>
      <c r="I42" s="60" t="n"/>
      <c r="J42" s="60" t="n"/>
      <c r="K42" s="58" t="n"/>
      <c r="L42" s="63" t="n"/>
      <c r="M42" s="58" t="n"/>
      <c r="N42" s="63" t="n"/>
      <c r="O42" s="58" t="n"/>
      <c r="P42" s="63" t="n"/>
      <c r="Q42" s="64">
        <f>IF(SUM(L42,N42,P42)=0,"",SUM(L42,N42,P42))</f>
        <v/>
      </c>
      <c r="R42" s="65">
        <f>IF(L42&gt;0,"영 ","")&amp;IF(N42&gt;0,"이 ","")&amp;IF(P42&gt;0,"기 ","")</f>
        <v/>
      </c>
      <c r="S42" s="37">
        <f>IF(F42="","","W"&amp;ROUNDUP(DAY(F42)/7,0))</f>
        <v/>
      </c>
      <c r="T42" s="60" t="n"/>
      <c r="U42" s="37">
        <f>IF(Q42="",0,ROUNDUP(MAX(L42,N42,P42)/'마스터'!$J$5,0))</f>
        <v/>
      </c>
      <c r="V42" s="66">
        <f>IF(OR(F42="",U42=0),"",WORKDAY(F42,U42-1,'마스터'!$J$13:$J$27))</f>
        <v/>
      </c>
      <c r="W42" s="65">
        <f>IF(OR(G42="",V42=""),"",G42-V42)</f>
        <v/>
      </c>
      <c r="X42" s="58" t="n"/>
      <c r="Z42" s="67">
        <f>IF(AND($F42&lt;&gt;"",$V42&lt;&gt;"",Z$2&gt;=$F42,Z$2&lt;=$V42,WEEKDAY(Z$2,2)&lt;6,COUNTIF('마스터'!$J$13:$J$27,Z$2)=0),$Q42/$U42,"")</f>
        <v/>
      </c>
      <c r="AA42" s="67">
        <f>IF(AND($F42&lt;&gt;"",$V42&lt;&gt;"",AA$2&gt;=$F42,AA$2&lt;=$V42,WEEKDAY(AA$2,2)&lt;6,COUNTIF('마스터'!$J$13:$J$27,AA$2)=0),$Q42/$U42,"")</f>
        <v/>
      </c>
      <c r="AB42" s="67">
        <f>IF(AND($F42&lt;&gt;"",$V42&lt;&gt;"",AB$2&gt;=$F42,AB$2&lt;=$V42,WEEKDAY(AB$2,2)&lt;6,COUNTIF('마스터'!$J$13:$J$27,AB$2)=0),$Q42/$U42,"")</f>
        <v/>
      </c>
      <c r="AC42" s="67">
        <f>IF(AND($F42&lt;&gt;"",$V42&lt;&gt;"",AC$2&gt;=$F42,AC$2&lt;=$V42,WEEKDAY(AC$2,2)&lt;6,COUNTIF('마스터'!$J$13:$J$27,AC$2)=0),$Q42/$U42,"")</f>
        <v/>
      </c>
      <c r="AD42" s="67">
        <f>IF(AND($F42&lt;&gt;"",$V42&lt;&gt;"",AD$2&gt;=$F42,AD$2&lt;=$V42,WEEKDAY(AD$2,2)&lt;6,COUNTIF('마스터'!$J$13:$J$27,AD$2)=0),$Q42/$U42,"")</f>
        <v/>
      </c>
      <c r="AE42" s="67">
        <f>IF(AND($F42&lt;&gt;"",$V42&lt;&gt;"",AE$2&gt;=$F42,AE$2&lt;=$V42,WEEKDAY(AE$2,2)&lt;6,COUNTIF('마스터'!$J$13:$J$27,AE$2)=0),$Q42/$U42,"")</f>
        <v/>
      </c>
      <c r="AF42" s="67">
        <f>IF(AND($F42&lt;&gt;"",$V42&lt;&gt;"",AF$2&gt;=$F42,AF$2&lt;=$V42,WEEKDAY(AF$2,2)&lt;6,COUNTIF('마스터'!$J$13:$J$27,AF$2)=0),$Q42/$U42,"")</f>
        <v/>
      </c>
      <c r="AG42" s="67">
        <f>IF(AND($F42&lt;&gt;"",$V42&lt;&gt;"",AG$2&gt;=$F42,AG$2&lt;=$V42,WEEKDAY(AG$2,2)&lt;6,COUNTIF('마스터'!$J$13:$J$27,AG$2)=0),$Q42/$U42,"")</f>
        <v/>
      </c>
      <c r="AH42" s="67">
        <f>IF(AND($F42&lt;&gt;"",$V42&lt;&gt;"",AH$2&gt;=$F42,AH$2&lt;=$V42,WEEKDAY(AH$2,2)&lt;6,COUNTIF('마스터'!$J$13:$J$27,AH$2)=0),$Q42/$U42,"")</f>
        <v/>
      </c>
      <c r="AI42" s="67">
        <f>IF(AND($F42&lt;&gt;"",$V42&lt;&gt;"",AI$2&gt;=$F42,AI$2&lt;=$V42,WEEKDAY(AI$2,2)&lt;6,COUNTIF('마스터'!$J$13:$J$27,AI$2)=0),$Q42/$U42,"")</f>
        <v/>
      </c>
      <c r="AJ42" s="67">
        <f>IF(AND($F42&lt;&gt;"",$V42&lt;&gt;"",AJ$2&gt;=$F42,AJ$2&lt;=$V42,WEEKDAY(AJ$2,2)&lt;6,COUNTIF('마스터'!$J$13:$J$27,AJ$2)=0),$Q42/$U42,"")</f>
        <v/>
      </c>
      <c r="AK42" s="67">
        <f>IF(AND($F42&lt;&gt;"",$V42&lt;&gt;"",AK$2&gt;=$F42,AK$2&lt;=$V42,WEEKDAY(AK$2,2)&lt;6,COUNTIF('마스터'!$J$13:$J$27,AK$2)=0),$Q42/$U42,"")</f>
        <v/>
      </c>
      <c r="AL42" s="67">
        <f>IF(AND($F42&lt;&gt;"",$V42&lt;&gt;"",AL$2&gt;=$F42,AL$2&lt;=$V42,WEEKDAY(AL$2,2)&lt;6,COUNTIF('마스터'!$J$13:$J$27,AL$2)=0),$Q42/$U42,"")</f>
        <v/>
      </c>
      <c r="AM42" s="67">
        <f>IF(AND($F42&lt;&gt;"",$V42&lt;&gt;"",AM$2&gt;=$F42,AM$2&lt;=$V42,WEEKDAY(AM$2,2)&lt;6,COUNTIF('마스터'!$J$13:$J$27,AM$2)=0),$Q42/$U42,"")</f>
        <v/>
      </c>
      <c r="AN42" s="67">
        <f>IF(AND($F42&lt;&gt;"",$V42&lt;&gt;"",AN$2&gt;=$F42,AN$2&lt;=$V42,WEEKDAY(AN$2,2)&lt;6,COUNTIF('마스터'!$J$13:$J$27,AN$2)=0),$Q42/$U42,"")</f>
        <v/>
      </c>
      <c r="AO42" s="67">
        <f>IF(AND($F42&lt;&gt;"",$V42&lt;&gt;"",AO$2&gt;=$F42,AO$2&lt;=$V42,WEEKDAY(AO$2,2)&lt;6,COUNTIF('마스터'!$J$13:$J$27,AO$2)=0),$Q42/$U42,"")</f>
        <v/>
      </c>
      <c r="AP42" s="67">
        <f>IF(AND($F42&lt;&gt;"",$V42&lt;&gt;"",AP$2&gt;=$F42,AP$2&lt;=$V42,WEEKDAY(AP$2,2)&lt;6,COUNTIF('마스터'!$J$13:$J$27,AP$2)=0),$Q42/$U42,"")</f>
        <v/>
      </c>
      <c r="AQ42" s="67">
        <f>IF(AND($F42&lt;&gt;"",$V42&lt;&gt;"",AQ$2&gt;=$F42,AQ$2&lt;=$V42,WEEKDAY(AQ$2,2)&lt;6,COUNTIF('마스터'!$J$13:$J$27,AQ$2)=0),$Q42/$U42,"")</f>
        <v/>
      </c>
      <c r="AR42" s="67">
        <f>IF(AND($F42&lt;&gt;"",$V42&lt;&gt;"",AR$2&gt;=$F42,AR$2&lt;=$V42,WEEKDAY(AR$2,2)&lt;6,COUNTIF('마스터'!$J$13:$J$27,AR$2)=0),$Q42/$U42,"")</f>
        <v/>
      </c>
      <c r="AS42" s="67">
        <f>IF(AND($F42&lt;&gt;"",$V42&lt;&gt;"",AS$2&gt;=$F42,AS$2&lt;=$V42,WEEKDAY(AS$2,2)&lt;6,COUNTIF('마스터'!$J$13:$J$27,AS$2)=0),$Q42/$U42,"")</f>
        <v/>
      </c>
      <c r="AT42" s="67">
        <f>IF(AND($F42&lt;&gt;"",$V42&lt;&gt;"",AT$2&gt;=$F42,AT$2&lt;=$V42,WEEKDAY(AT$2,2)&lt;6,COUNTIF('마스터'!$J$13:$J$27,AT$2)=0),$Q42/$U42,"")</f>
        <v/>
      </c>
      <c r="AU42" s="67">
        <f>IF(AND($F42&lt;&gt;"",$V42&lt;&gt;"",AU$2&gt;=$F42,AU$2&lt;=$V42,WEEKDAY(AU$2,2)&lt;6,COUNTIF('마스터'!$J$13:$J$27,AU$2)=0),$Q42/$U42,"")</f>
        <v/>
      </c>
      <c r="AV42" s="67">
        <f>IF(AND($F42&lt;&gt;"",$V42&lt;&gt;"",AV$2&gt;=$F42,AV$2&lt;=$V42,WEEKDAY(AV$2,2)&lt;6,COUNTIF('마스터'!$J$13:$J$27,AV$2)=0),$Q42/$U42,"")</f>
        <v/>
      </c>
      <c r="AW42" s="67">
        <f>IF(AND($F42&lt;&gt;"",$V42&lt;&gt;"",AW$2&gt;=$F42,AW$2&lt;=$V42,WEEKDAY(AW$2,2)&lt;6,COUNTIF('마스터'!$J$13:$J$27,AW$2)=0),$Q42/$U42,"")</f>
        <v/>
      </c>
      <c r="AX42" s="67">
        <f>IF(AND($F42&lt;&gt;"",$V42&lt;&gt;"",AX$2&gt;=$F42,AX$2&lt;=$V42,WEEKDAY(AX$2,2)&lt;6,COUNTIF('마스터'!$J$13:$J$27,AX$2)=0),$Q42/$U42,"")</f>
        <v/>
      </c>
      <c r="AY42" s="67">
        <f>IF(AND($F42&lt;&gt;"",$V42&lt;&gt;"",AY$2&gt;=$F42,AY$2&lt;=$V42,WEEKDAY(AY$2,2)&lt;6,COUNTIF('마스터'!$J$13:$J$27,AY$2)=0),$Q42/$U42,"")</f>
        <v/>
      </c>
      <c r="AZ42" s="67">
        <f>IF(AND($F42&lt;&gt;"",$V42&lt;&gt;"",AZ$2&gt;=$F42,AZ$2&lt;=$V42,WEEKDAY(AZ$2,2)&lt;6,COUNTIF('마스터'!$J$13:$J$27,AZ$2)=0),$Q42/$U42,"")</f>
        <v/>
      </c>
      <c r="BA42" s="67">
        <f>IF(AND($F42&lt;&gt;"",$V42&lt;&gt;"",BA$2&gt;=$F42,BA$2&lt;=$V42,WEEKDAY(BA$2,2)&lt;6,COUNTIF('마스터'!$J$13:$J$27,BA$2)=0),$Q42/$U42,"")</f>
        <v/>
      </c>
      <c r="BB42" s="67">
        <f>IF(AND($F42&lt;&gt;"",$V42&lt;&gt;"",BB$2&gt;=$F42,BB$2&lt;=$V42,WEEKDAY(BB$2,2)&lt;6,COUNTIF('마스터'!$J$13:$J$27,BB$2)=0),$Q42/$U42,"")</f>
        <v/>
      </c>
      <c r="BC42" s="67">
        <f>IF(AND($F42&lt;&gt;"",$V42&lt;&gt;"",BC$2&gt;=$F42,BC$2&lt;=$V42,WEEKDAY(BC$2,2)&lt;6,COUNTIF('마스터'!$J$13:$J$27,BC$2)=0),$Q42/$U42,"")</f>
        <v/>
      </c>
      <c r="BD42" s="67">
        <f>IF(AND($F42&lt;&gt;"",$V42&lt;&gt;"",BD$2&gt;=$F42,BD$2&lt;=$V42,WEEKDAY(BD$2,2)&lt;6,COUNTIF('마스터'!$J$13:$J$27,BD$2)=0),$Q42/$U42,"")</f>
        <v/>
      </c>
    </row>
    <row r="43">
      <c r="A43" s="37">
        <f>IF(E43="","",COUNTA($E$40:E43))</f>
        <v/>
      </c>
      <c r="B43" s="58" t="n"/>
      <c r="C43" s="71" t="inlineStr">
        <is>
          <t>마케팅2팀</t>
        </is>
      </c>
      <c r="D43" s="60" t="n"/>
      <c r="E43" s="58" t="n"/>
      <c r="F43" s="61" t="n"/>
      <c r="G43" s="62" t="n"/>
      <c r="H43" s="60" t="n"/>
      <c r="I43" s="60" t="n"/>
      <c r="J43" s="60" t="n"/>
      <c r="K43" s="58" t="n"/>
      <c r="L43" s="63" t="n"/>
      <c r="M43" s="58" t="n"/>
      <c r="N43" s="63" t="n"/>
      <c r="O43" s="58" t="n"/>
      <c r="P43" s="63" t="n"/>
      <c r="Q43" s="64">
        <f>IF(SUM(L43,N43,P43)=0,"",SUM(L43,N43,P43))</f>
        <v/>
      </c>
      <c r="R43" s="65">
        <f>IF(L43&gt;0,"영 ","")&amp;IF(N43&gt;0,"이 ","")&amp;IF(P43&gt;0,"기 ","")</f>
        <v/>
      </c>
      <c r="S43" s="37">
        <f>IF(F43="","","W"&amp;ROUNDUP(DAY(F43)/7,0))</f>
        <v/>
      </c>
      <c r="T43" s="60" t="n"/>
      <c r="U43" s="37">
        <f>IF(Q43="",0,ROUNDUP(MAX(L43,N43,P43)/'마스터'!$J$5,0))</f>
        <v/>
      </c>
      <c r="V43" s="66">
        <f>IF(OR(F43="",U43=0),"",WORKDAY(F43,U43-1,'마스터'!$J$13:$J$27))</f>
        <v/>
      </c>
      <c r="W43" s="65">
        <f>IF(OR(G43="",V43=""),"",G43-V43)</f>
        <v/>
      </c>
      <c r="X43" s="58" t="n"/>
      <c r="Z43" s="67">
        <f>IF(AND($F43&lt;&gt;"",$V43&lt;&gt;"",Z$2&gt;=$F43,Z$2&lt;=$V43,WEEKDAY(Z$2,2)&lt;6,COUNTIF('마스터'!$J$13:$J$27,Z$2)=0),$Q43/$U43,"")</f>
        <v/>
      </c>
      <c r="AA43" s="67">
        <f>IF(AND($F43&lt;&gt;"",$V43&lt;&gt;"",AA$2&gt;=$F43,AA$2&lt;=$V43,WEEKDAY(AA$2,2)&lt;6,COUNTIF('마스터'!$J$13:$J$27,AA$2)=0),$Q43/$U43,"")</f>
        <v/>
      </c>
      <c r="AB43" s="67">
        <f>IF(AND($F43&lt;&gt;"",$V43&lt;&gt;"",AB$2&gt;=$F43,AB$2&lt;=$V43,WEEKDAY(AB$2,2)&lt;6,COUNTIF('마스터'!$J$13:$J$27,AB$2)=0),$Q43/$U43,"")</f>
        <v/>
      </c>
      <c r="AC43" s="67">
        <f>IF(AND($F43&lt;&gt;"",$V43&lt;&gt;"",AC$2&gt;=$F43,AC$2&lt;=$V43,WEEKDAY(AC$2,2)&lt;6,COUNTIF('마스터'!$J$13:$J$27,AC$2)=0),$Q43/$U43,"")</f>
        <v/>
      </c>
      <c r="AD43" s="67">
        <f>IF(AND($F43&lt;&gt;"",$V43&lt;&gt;"",AD$2&gt;=$F43,AD$2&lt;=$V43,WEEKDAY(AD$2,2)&lt;6,COUNTIF('마스터'!$J$13:$J$27,AD$2)=0),$Q43/$U43,"")</f>
        <v/>
      </c>
      <c r="AE43" s="67">
        <f>IF(AND($F43&lt;&gt;"",$V43&lt;&gt;"",AE$2&gt;=$F43,AE$2&lt;=$V43,WEEKDAY(AE$2,2)&lt;6,COUNTIF('마스터'!$J$13:$J$27,AE$2)=0),$Q43/$U43,"")</f>
        <v/>
      </c>
      <c r="AF43" s="67">
        <f>IF(AND($F43&lt;&gt;"",$V43&lt;&gt;"",AF$2&gt;=$F43,AF$2&lt;=$V43,WEEKDAY(AF$2,2)&lt;6,COUNTIF('마스터'!$J$13:$J$27,AF$2)=0),$Q43/$U43,"")</f>
        <v/>
      </c>
      <c r="AG43" s="67">
        <f>IF(AND($F43&lt;&gt;"",$V43&lt;&gt;"",AG$2&gt;=$F43,AG$2&lt;=$V43,WEEKDAY(AG$2,2)&lt;6,COUNTIF('마스터'!$J$13:$J$27,AG$2)=0),$Q43/$U43,"")</f>
        <v/>
      </c>
      <c r="AH43" s="67">
        <f>IF(AND($F43&lt;&gt;"",$V43&lt;&gt;"",AH$2&gt;=$F43,AH$2&lt;=$V43,WEEKDAY(AH$2,2)&lt;6,COUNTIF('마스터'!$J$13:$J$27,AH$2)=0),$Q43/$U43,"")</f>
        <v/>
      </c>
      <c r="AI43" s="67">
        <f>IF(AND($F43&lt;&gt;"",$V43&lt;&gt;"",AI$2&gt;=$F43,AI$2&lt;=$V43,WEEKDAY(AI$2,2)&lt;6,COUNTIF('마스터'!$J$13:$J$27,AI$2)=0),$Q43/$U43,"")</f>
        <v/>
      </c>
      <c r="AJ43" s="67">
        <f>IF(AND($F43&lt;&gt;"",$V43&lt;&gt;"",AJ$2&gt;=$F43,AJ$2&lt;=$V43,WEEKDAY(AJ$2,2)&lt;6,COUNTIF('마스터'!$J$13:$J$27,AJ$2)=0),$Q43/$U43,"")</f>
        <v/>
      </c>
      <c r="AK43" s="67">
        <f>IF(AND($F43&lt;&gt;"",$V43&lt;&gt;"",AK$2&gt;=$F43,AK$2&lt;=$V43,WEEKDAY(AK$2,2)&lt;6,COUNTIF('마스터'!$J$13:$J$27,AK$2)=0),$Q43/$U43,"")</f>
        <v/>
      </c>
      <c r="AL43" s="67">
        <f>IF(AND($F43&lt;&gt;"",$V43&lt;&gt;"",AL$2&gt;=$F43,AL$2&lt;=$V43,WEEKDAY(AL$2,2)&lt;6,COUNTIF('마스터'!$J$13:$J$27,AL$2)=0),$Q43/$U43,"")</f>
        <v/>
      </c>
      <c r="AM43" s="67">
        <f>IF(AND($F43&lt;&gt;"",$V43&lt;&gt;"",AM$2&gt;=$F43,AM$2&lt;=$V43,WEEKDAY(AM$2,2)&lt;6,COUNTIF('마스터'!$J$13:$J$27,AM$2)=0),$Q43/$U43,"")</f>
        <v/>
      </c>
      <c r="AN43" s="67">
        <f>IF(AND($F43&lt;&gt;"",$V43&lt;&gt;"",AN$2&gt;=$F43,AN$2&lt;=$V43,WEEKDAY(AN$2,2)&lt;6,COUNTIF('마스터'!$J$13:$J$27,AN$2)=0),$Q43/$U43,"")</f>
        <v/>
      </c>
      <c r="AO43" s="67">
        <f>IF(AND($F43&lt;&gt;"",$V43&lt;&gt;"",AO$2&gt;=$F43,AO$2&lt;=$V43,WEEKDAY(AO$2,2)&lt;6,COUNTIF('마스터'!$J$13:$J$27,AO$2)=0),$Q43/$U43,"")</f>
        <v/>
      </c>
      <c r="AP43" s="67">
        <f>IF(AND($F43&lt;&gt;"",$V43&lt;&gt;"",AP$2&gt;=$F43,AP$2&lt;=$V43,WEEKDAY(AP$2,2)&lt;6,COUNTIF('마스터'!$J$13:$J$27,AP$2)=0),$Q43/$U43,"")</f>
        <v/>
      </c>
      <c r="AQ43" s="67">
        <f>IF(AND($F43&lt;&gt;"",$V43&lt;&gt;"",AQ$2&gt;=$F43,AQ$2&lt;=$V43,WEEKDAY(AQ$2,2)&lt;6,COUNTIF('마스터'!$J$13:$J$27,AQ$2)=0),$Q43/$U43,"")</f>
        <v/>
      </c>
      <c r="AR43" s="67">
        <f>IF(AND($F43&lt;&gt;"",$V43&lt;&gt;"",AR$2&gt;=$F43,AR$2&lt;=$V43,WEEKDAY(AR$2,2)&lt;6,COUNTIF('마스터'!$J$13:$J$27,AR$2)=0),$Q43/$U43,"")</f>
        <v/>
      </c>
      <c r="AS43" s="67">
        <f>IF(AND($F43&lt;&gt;"",$V43&lt;&gt;"",AS$2&gt;=$F43,AS$2&lt;=$V43,WEEKDAY(AS$2,2)&lt;6,COUNTIF('마스터'!$J$13:$J$27,AS$2)=0),$Q43/$U43,"")</f>
        <v/>
      </c>
      <c r="AT43" s="67">
        <f>IF(AND($F43&lt;&gt;"",$V43&lt;&gt;"",AT$2&gt;=$F43,AT$2&lt;=$V43,WEEKDAY(AT$2,2)&lt;6,COUNTIF('마스터'!$J$13:$J$27,AT$2)=0),$Q43/$U43,"")</f>
        <v/>
      </c>
      <c r="AU43" s="67">
        <f>IF(AND($F43&lt;&gt;"",$V43&lt;&gt;"",AU$2&gt;=$F43,AU$2&lt;=$V43,WEEKDAY(AU$2,2)&lt;6,COUNTIF('마스터'!$J$13:$J$27,AU$2)=0),$Q43/$U43,"")</f>
        <v/>
      </c>
      <c r="AV43" s="67">
        <f>IF(AND($F43&lt;&gt;"",$V43&lt;&gt;"",AV$2&gt;=$F43,AV$2&lt;=$V43,WEEKDAY(AV$2,2)&lt;6,COUNTIF('마스터'!$J$13:$J$27,AV$2)=0),$Q43/$U43,"")</f>
        <v/>
      </c>
      <c r="AW43" s="67">
        <f>IF(AND($F43&lt;&gt;"",$V43&lt;&gt;"",AW$2&gt;=$F43,AW$2&lt;=$V43,WEEKDAY(AW$2,2)&lt;6,COUNTIF('마스터'!$J$13:$J$27,AW$2)=0),$Q43/$U43,"")</f>
        <v/>
      </c>
      <c r="AX43" s="67">
        <f>IF(AND($F43&lt;&gt;"",$V43&lt;&gt;"",AX$2&gt;=$F43,AX$2&lt;=$V43,WEEKDAY(AX$2,2)&lt;6,COUNTIF('마스터'!$J$13:$J$27,AX$2)=0),$Q43/$U43,"")</f>
        <v/>
      </c>
      <c r="AY43" s="67">
        <f>IF(AND($F43&lt;&gt;"",$V43&lt;&gt;"",AY$2&gt;=$F43,AY$2&lt;=$V43,WEEKDAY(AY$2,2)&lt;6,COUNTIF('마스터'!$J$13:$J$27,AY$2)=0),$Q43/$U43,"")</f>
        <v/>
      </c>
      <c r="AZ43" s="67">
        <f>IF(AND($F43&lt;&gt;"",$V43&lt;&gt;"",AZ$2&gt;=$F43,AZ$2&lt;=$V43,WEEKDAY(AZ$2,2)&lt;6,COUNTIF('마스터'!$J$13:$J$27,AZ$2)=0),$Q43/$U43,"")</f>
        <v/>
      </c>
      <c r="BA43" s="67">
        <f>IF(AND($F43&lt;&gt;"",$V43&lt;&gt;"",BA$2&gt;=$F43,BA$2&lt;=$V43,WEEKDAY(BA$2,2)&lt;6,COUNTIF('마스터'!$J$13:$J$27,BA$2)=0),$Q43/$U43,"")</f>
        <v/>
      </c>
      <c r="BB43" s="67">
        <f>IF(AND($F43&lt;&gt;"",$V43&lt;&gt;"",BB$2&gt;=$F43,BB$2&lt;=$V43,WEEKDAY(BB$2,2)&lt;6,COUNTIF('마스터'!$J$13:$J$27,BB$2)=0),$Q43/$U43,"")</f>
        <v/>
      </c>
      <c r="BC43" s="67">
        <f>IF(AND($F43&lt;&gt;"",$V43&lt;&gt;"",BC$2&gt;=$F43,BC$2&lt;=$V43,WEEKDAY(BC$2,2)&lt;6,COUNTIF('마스터'!$J$13:$J$27,BC$2)=0),$Q43/$U43,"")</f>
        <v/>
      </c>
      <c r="BD43" s="67">
        <f>IF(AND($F43&lt;&gt;"",$V43&lt;&gt;"",BD$2&gt;=$F43,BD$2&lt;=$V43,WEEKDAY(BD$2,2)&lt;6,COUNTIF('마스터'!$J$13:$J$27,BD$2)=0),$Q43/$U43,"")</f>
        <v/>
      </c>
    </row>
    <row r="44">
      <c r="A44" s="37">
        <f>IF(E44="","",COUNTA($E$40:E44))</f>
        <v/>
      </c>
      <c r="B44" s="58" t="n"/>
      <c r="C44" s="71" t="inlineStr">
        <is>
          <t>마케팅2팀</t>
        </is>
      </c>
      <c r="D44" s="60" t="n"/>
      <c r="E44" s="58" t="n"/>
      <c r="F44" s="61" t="n"/>
      <c r="G44" s="62" t="n"/>
      <c r="H44" s="60" t="n"/>
      <c r="I44" s="60" t="n"/>
      <c r="J44" s="60" t="n"/>
      <c r="K44" s="58" t="n"/>
      <c r="L44" s="63" t="n"/>
      <c r="M44" s="58" t="n"/>
      <c r="N44" s="63" t="n"/>
      <c r="O44" s="58" t="n"/>
      <c r="P44" s="63" t="n"/>
      <c r="Q44" s="64">
        <f>IF(SUM(L44,N44,P44)=0,"",SUM(L44,N44,P44))</f>
        <v/>
      </c>
      <c r="R44" s="65">
        <f>IF(L44&gt;0,"영 ","")&amp;IF(N44&gt;0,"이 ","")&amp;IF(P44&gt;0,"기 ","")</f>
        <v/>
      </c>
      <c r="S44" s="37">
        <f>IF(F44="","","W"&amp;ROUNDUP(DAY(F44)/7,0))</f>
        <v/>
      </c>
      <c r="T44" s="60" t="n"/>
      <c r="U44" s="37">
        <f>IF(Q44="",0,ROUNDUP(MAX(L44,N44,P44)/'마스터'!$J$5,0))</f>
        <v/>
      </c>
      <c r="V44" s="66">
        <f>IF(OR(F44="",U44=0),"",WORKDAY(F44,U44-1,'마스터'!$J$13:$J$27))</f>
        <v/>
      </c>
      <c r="W44" s="65">
        <f>IF(OR(G44="",V44=""),"",G44-V44)</f>
        <v/>
      </c>
      <c r="X44" s="58" t="n"/>
      <c r="Z44" s="67">
        <f>IF(AND($F44&lt;&gt;"",$V44&lt;&gt;"",Z$2&gt;=$F44,Z$2&lt;=$V44,WEEKDAY(Z$2,2)&lt;6,COUNTIF('마스터'!$J$13:$J$27,Z$2)=0),$Q44/$U44,"")</f>
        <v/>
      </c>
      <c r="AA44" s="67">
        <f>IF(AND($F44&lt;&gt;"",$V44&lt;&gt;"",AA$2&gt;=$F44,AA$2&lt;=$V44,WEEKDAY(AA$2,2)&lt;6,COUNTIF('마스터'!$J$13:$J$27,AA$2)=0),$Q44/$U44,"")</f>
        <v/>
      </c>
      <c r="AB44" s="67">
        <f>IF(AND($F44&lt;&gt;"",$V44&lt;&gt;"",AB$2&gt;=$F44,AB$2&lt;=$V44,WEEKDAY(AB$2,2)&lt;6,COUNTIF('마스터'!$J$13:$J$27,AB$2)=0),$Q44/$U44,"")</f>
        <v/>
      </c>
      <c r="AC44" s="67">
        <f>IF(AND($F44&lt;&gt;"",$V44&lt;&gt;"",AC$2&gt;=$F44,AC$2&lt;=$V44,WEEKDAY(AC$2,2)&lt;6,COUNTIF('마스터'!$J$13:$J$27,AC$2)=0),$Q44/$U44,"")</f>
        <v/>
      </c>
      <c r="AD44" s="67">
        <f>IF(AND($F44&lt;&gt;"",$V44&lt;&gt;"",AD$2&gt;=$F44,AD$2&lt;=$V44,WEEKDAY(AD$2,2)&lt;6,COUNTIF('마스터'!$J$13:$J$27,AD$2)=0),$Q44/$U44,"")</f>
        <v/>
      </c>
      <c r="AE44" s="67">
        <f>IF(AND($F44&lt;&gt;"",$V44&lt;&gt;"",AE$2&gt;=$F44,AE$2&lt;=$V44,WEEKDAY(AE$2,2)&lt;6,COUNTIF('마스터'!$J$13:$J$27,AE$2)=0),$Q44/$U44,"")</f>
        <v/>
      </c>
      <c r="AF44" s="67">
        <f>IF(AND($F44&lt;&gt;"",$V44&lt;&gt;"",AF$2&gt;=$F44,AF$2&lt;=$V44,WEEKDAY(AF$2,2)&lt;6,COUNTIF('마스터'!$J$13:$J$27,AF$2)=0),$Q44/$U44,"")</f>
        <v/>
      </c>
      <c r="AG44" s="67">
        <f>IF(AND($F44&lt;&gt;"",$V44&lt;&gt;"",AG$2&gt;=$F44,AG$2&lt;=$V44,WEEKDAY(AG$2,2)&lt;6,COUNTIF('마스터'!$J$13:$J$27,AG$2)=0),$Q44/$U44,"")</f>
        <v/>
      </c>
      <c r="AH44" s="67">
        <f>IF(AND($F44&lt;&gt;"",$V44&lt;&gt;"",AH$2&gt;=$F44,AH$2&lt;=$V44,WEEKDAY(AH$2,2)&lt;6,COUNTIF('마스터'!$J$13:$J$27,AH$2)=0),$Q44/$U44,"")</f>
        <v/>
      </c>
      <c r="AI44" s="67">
        <f>IF(AND($F44&lt;&gt;"",$V44&lt;&gt;"",AI$2&gt;=$F44,AI$2&lt;=$V44,WEEKDAY(AI$2,2)&lt;6,COUNTIF('마스터'!$J$13:$J$27,AI$2)=0),$Q44/$U44,"")</f>
        <v/>
      </c>
      <c r="AJ44" s="67">
        <f>IF(AND($F44&lt;&gt;"",$V44&lt;&gt;"",AJ$2&gt;=$F44,AJ$2&lt;=$V44,WEEKDAY(AJ$2,2)&lt;6,COUNTIF('마스터'!$J$13:$J$27,AJ$2)=0),$Q44/$U44,"")</f>
        <v/>
      </c>
      <c r="AK44" s="67">
        <f>IF(AND($F44&lt;&gt;"",$V44&lt;&gt;"",AK$2&gt;=$F44,AK$2&lt;=$V44,WEEKDAY(AK$2,2)&lt;6,COUNTIF('마스터'!$J$13:$J$27,AK$2)=0),$Q44/$U44,"")</f>
        <v/>
      </c>
      <c r="AL44" s="67">
        <f>IF(AND($F44&lt;&gt;"",$V44&lt;&gt;"",AL$2&gt;=$F44,AL$2&lt;=$V44,WEEKDAY(AL$2,2)&lt;6,COUNTIF('마스터'!$J$13:$J$27,AL$2)=0),$Q44/$U44,"")</f>
        <v/>
      </c>
      <c r="AM44" s="67">
        <f>IF(AND($F44&lt;&gt;"",$V44&lt;&gt;"",AM$2&gt;=$F44,AM$2&lt;=$V44,WEEKDAY(AM$2,2)&lt;6,COUNTIF('마스터'!$J$13:$J$27,AM$2)=0),$Q44/$U44,"")</f>
        <v/>
      </c>
      <c r="AN44" s="67">
        <f>IF(AND($F44&lt;&gt;"",$V44&lt;&gt;"",AN$2&gt;=$F44,AN$2&lt;=$V44,WEEKDAY(AN$2,2)&lt;6,COUNTIF('마스터'!$J$13:$J$27,AN$2)=0),$Q44/$U44,"")</f>
        <v/>
      </c>
      <c r="AO44" s="67">
        <f>IF(AND($F44&lt;&gt;"",$V44&lt;&gt;"",AO$2&gt;=$F44,AO$2&lt;=$V44,WEEKDAY(AO$2,2)&lt;6,COUNTIF('마스터'!$J$13:$J$27,AO$2)=0),$Q44/$U44,"")</f>
        <v/>
      </c>
      <c r="AP44" s="67">
        <f>IF(AND($F44&lt;&gt;"",$V44&lt;&gt;"",AP$2&gt;=$F44,AP$2&lt;=$V44,WEEKDAY(AP$2,2)&lt;6,COUNTIF('마스터'!$J$13:$J$27,AP$2)=0),$Q44/$U44,"")</f>
        <v/>
      </c>
      <c r="AQ44" s="67">
        <f>IF(AND($F44&lt;&gt;"",$V44&lt;&gt;"",AQ$2&gt;=$F44,AQ$2&lt;=$V44,WEEKDAY(AQ$2,2)&lt;6,COUNTIF('마스터'!$J$13:$J$27,AQ$2)=0),$Q44/$U44,"")</f>
        <v/>
      </c>
      <c r="AR44" s="67">
        <f>IF(AND($F44&lt;&gt;"",$V44&lt;&gt;"",AR$2&gt;=$F44,AR$2&lt;=$V44,WEEKDAY(AR$2,2)&lt;6,COUNTIF('마스터'!$J$13:$J$27,AR$2)=0),$Q44/$U44,"")</f>
        <v/>
      </c>
      <c r="AS44" s="67">
        <f>IF(AND($F44&lt;&gt;"",$V44&lt;&gt;"",AS$2&gt;=$F44,AS$2&lt;=$V44,WEEKDAY(AS$2,2)&lt;6,COUNTIF('마스터'!$J$13:$J$27,AS$2)=0),$Q44/$U44,"")</f>
        <v/>
      </c>
      <c r="AT44" s="67">
        <f>IF(AND($F44&lt;&gt;"",$V44&lt;&gt;"",AT$2&gt;=$F44,AT$2&lt;=$V44,WEEKDAY(AT$2,2)&lt;6,COUNTIF('마스터'!$J$13:$J$27,AT$2)=0),$Q44/$U44,"")</f>
        <v/>
      </c>
      <c r="AU44" s="67">
        <f>IF(AND($F44&lt;&gt;"",$V44&lt;&gt;"",AU$2&gt;=$F44,AU$2&lt;=$V44,WEEKDAY(AU$2,2)&lt;6,COUNTIF('마스터'!$J$13:$J$27,AU$2)=0),$Q44/$U44,"")</f>
        <v/>
      </c>
      <c r="AV44" s="67">
        <f>IF(AND($F44&lt;&gt;"",$V44&lt;&gt;"",AV$2&gt;=$F44,AV$2&lt;=$V44,WEEKDAY(AV$2,2)&lt;6,COUNTIF('마스터'!$J$13:$J$27,AV$2)=0),$Q44/$U44,"")</f>
        <v/>
      </c>
      <c r="AW44" s="67">
        <f>IF(AND($F44&lt;&gt;"",$V44&lt;&gt;"",AW$2&gt;=$F44,AW$2&lt;=$V44,WEEKDAY(AW$2,2)&lt;6,COUNTIF('마스터'!$J$13:$J$27,AW$2)=0),$Q44/$U44,"")</f>
        <v/>
      </c>
      <c r="AX44" s="67">
        <f>IF(AND($F44&lt;&gt;"",$V44&lt;&gt;"",AX$2&gt;=$F44,AX$2&lt;=$V44,WEEKDAY(AX$2,2)&lt;6,COUNTIF('마스터'!$J$13:$J$27,AX$2)=0),$Q44/$U44,"")</f>
        <v/>
      </c>
      <c r="AY44" s="67">
        <f>IF(AND($F44&lt;&gt;"",$V44&lt;&gt;"",AY$2&gt;=$F44,AY$2&lt;=$V44,WEEKDAY(AY$2,2)&lt;6,COUNTIF('마스터'!$J$13:$J$27,AY$2)=0),$Q44/$U44,"")</f>
        <v/>
      </c>
      <c r="AZ44" s="67">
        <f>IF(AND($F44&lt;&gt;"",$V44&lt;&gt;"",AZ$2&gt;=$F44,AZ$2&lt;=$V44,WEEKDAY(AZ$2,2)&lt;6,COUNTIF('마스터'!$J$13:$J$27,AZ$2)=0),$Q44/$U44,"")</f>
        <v/>
      </c>
      <c r="BA44" s="67">
        <f>IF(AND($F44&lt;&gt;"",$V44&lt;&gt;"",BA$2&gt;=$F44,BA$2&lt;=$V44,WEEKDAY(BA$2,2)&lt;6,COUNTIF('마스터'!$J$13:$J$27,BA$2)=0),$Q44/$U44,"")</f>
        <v/>
      </c>
      <c r="BB44" s="67">
        <f>IF(AND($F44&lt;&gt;"",$V44&lt;&gt;"",BB$2&gt;=$F44,BB$2&lt;=$V44,WEEKDAY(BB$2,2)&lt;6,COUNTIF('마스터'!$J$13:$J$27,BB$2)=0),$Q44/$U44,"")</f>
        <v/>
      </c>
      <c r="BC44" s="67">
        <f>IF(AND($F44&lt;&gt;"",$V44&lt;&gt;"",BC$2&gt;=$F44,BC$2&lt;=$V44,WEEKDAY(BC$2,2)&lt;6,COUNTIF('마스터'!$J$13:$J$27,BC$2)=0),$Q44/$U44,"")</f>
        <v/>
      </c>
      <c r="BD44" s="67">
        <f>IF(AND($F44&lt;&gt;"",$V44&lt;&gt;"",BD$2&gt;=$F44,BD$2&lt;=$V44,WEEKDAY(BD$2,2)&lt;6,COUNTIF('마스터'!$J$13:$J$27,BD$2)=0),$Q44/$U44,"")</f>
        <v/>
      </c>
    </row>
    <row r="45">
      <c r="A45" s="37">
        <f>IF(E45="","",COUNTA($E$40:E45))</f>
        <v/>
      </c>
      <c r="B45" s="58" t="n"/>
      <c r="C45" s="71" t="inlineStr">
        <is>
          <t>마케팅2팀</t>
        </is>
      </c>
      <c r="D45" s="60" t="n"/>
      <c r="E45" s="58" t="n"/>
      <c r="F45" s="61" t="n"/>
      <c r="G45" s="62" t="n"/>
      <c r="H45" s="60" t="n"/>
      <c r="I45" s="60" t="n"/>
      <c r="J45" s="60" t="n"/>
      <c r="K45" s="58" t="n"/>
      <c r="L45" s="63" t="n"/>
      <c r="M45" s="58" t="n"/>
      <c r="N45" s="63" t="n"/>
      <c r="O45" s="58" t="n"/>
      <c r="P45" s="63" t="n"/>
      <c r="Q45" s="64">
        <f>IF(SUM(L45,N45,P45)=0,"",SUM(L45,N45,P45))</f>
        <v/>
      </c>
      <c r="R45" s="65">
        <f>IF(L45&gt;0,"영 ","")&amp;IF(N45&gt;0,"이 ","")&amp;IF(P45&gt;0,"기 ","")</f>
        <v/>
      </c>
      <c r="S45" s="37">
        <f>IF(F45="","","W"&amp;ROUNDUP(DAY(F45)/7,0))</f>
        <v/>
      </c>
      <c r="T45" s="60" t="n"/>
      <c r="U45" s="37">
        <f>IF(Q45="",0,ROUNDUP(MAX(L45,N45,P45)/'마스터'!$J$5,0))</f>
        <v/>
      </c>
      <c r="V45" s="66">
        <f>IF(OR(F45="",U45=0),"",WORKDAY(F45,U45-1,'마스터'!$J$13:$J$27))</f>
        <v/>
      </c>
      <c r="W45" s="65">
        <f>IF(OR(G45="",V45=""),"",G45-V45)</f>
        <v/>
      </c>
      <c r="X45" s="58" t="n"/>
      <c r="Z45" s="67">
        <f>IF(AND($F45&lt;&gt;"",$V45&lt;&gt;"",Z$2&gt;=$F45,Z$2&lt;=$V45,WEEKDAY(Z$2,2)&lt;6,COUNTIF('마스터'!$J$13:$J$27,Z$2)=0),$Q45/$U45,"")</f>
        <v/>
      </c>
      <c r="AA45" s="67">
        <f>IF(AND($F45&lt;&gt;"",$V45&lt;&gt;"",AA$2&gt;=$F45,AA$2&lt;=$V45,WEEKDAY(AA$2,2)&lt;6,COUNTIF('마스터'!$J$13:$J$27,AA$2)=0),$Q45/$U45,"")</f>
        <v/>
      </c>
      <c r="AB45" s="67">
        <f>IF(AND($F45&lt;&gt;"",$V45&lt;&gt;"",AB$2&gt;=$F45,AB$2&lt;=$V45,WEEKDAY(AB$2,2)&lt;6,COUNTIF('마스터'!$J$13:$J$27,AB$2)=0),$Q45/$U45,"")</f>
        <v/>
      </c>
      <c r="AC45" s="67">
        <f>IF(AND($F45&lt;&gt;"",$V45&lt;&gt;"",AC$2&gt;=$F45,AC$2&lt;=$V45,WEEKDAY(AC$2,2)&lt;6,COUNTIF('마스터'!$J$13:$J$27,AC$2)=0),$Q45/$U45,"")</f>
        <v/>
      </c>
      <c r="AD45" s="67">
        <f>IF(AND($F45&lt;&gt;"",$V45&lt;&gt;"",AD$2&gt;=$F45,AD$2&lt;=$V45,WEEKDAY(AD$2,2)&lt;6,COUNTIF('마스터'!$J$13:$J$27,AD$2)=0),$Q45/$U45,"")</f>
        <v/>
      </c>
      <c r="AE45" s="67">
        <f>IF(AND($F45&lt;&gt;"",$V45&lt;&gt;"",AE$2&gt;=$F45,AE$2&lt;=$V45,WEEKDAY(AE$2,2)&lt;6,COUNTIF('마스터'!$J$13:$J$27,AE$2)=0),$Q45/$U45,"")</f>
        <v/>
      </c>
      <c r="AF45" s="67">
        <f>IF(AND($F45&lt;&gt;"",$V45&lt;&gt;"",AF$2&gt;=$F45,AF$2&lt;=$V45,WEEKDAY(AF$2,2)&lt;6,COUNTIF('마스터'!$J$13:$J$27,AF$2)=0),$Q45/$U45,"")</f>
        <v/>
      </c>
      <c r="AG45" s="67">
        <f>IF(AND($F45&lt;&gt;"",$V45&lt;&gt;"",AG$2&gt;=$F45,AG$2&lt;=$V45,WEEKDAY(AG$2,2)&lt;6,COUNTIF('마스터'!$J$13:$J$27,AG$2)=0),$Q45/$U45,"")</f>
        <v/>
      </c>
      <c r="AH45" s="67">
        <f>IF(AND($F45&lt;&gt;"",$V45&lt;&gt;"",AH$2&gt;=$F45,AH$2&lt;=$V45,WEEKDAY(AH$2,2)&lt;6,COUNTIF('마스터'!$J$13:$J$27,AH$2)=0),$Q45/$U45,"")</f>
        <v/>
      </c>
      <c r="AI45" s="67">
        <f>IF(AND($F45&lt;&gt;"",$V45&lt;&gt;"",AI$2&gt;=$F45,AI$2&lt;=$V45,WEEKDAY(AI$2,2)&lt;6,COUNTIF('마스터'!$J$13:$J$27,AI$2)=0),$Q45/$U45,"")</f>
        <v/>
      </c>
      <c r="AJ45" s="67">
        <f>IF(AND($F45&lt;&gt;"",$V45&lt;&gt;"",AJ$2&gt;=$F45,AJ$2&lt;=$V45,WEEKDAY(AJ$2,2)&lt;6,COUNTIF('마스터'!$J$13:$J$27,AJ$2)=0),$Q45/$U45,"")</f>
        <v/>
      </c>
      <c r="AK45" s="67">
        <f>IF(AND($F45&lt;&gt;"",$V45&lt;&gt;"",AK$2&gt;=$F45,AK$2&lt;=$V45,WEEKDAY(AK$2,2)&lt;6,COUNTIF('마스터'!$J$13:$J$27,AK$2)=0),$Q45/$U45,"")</f>
        <v/>
      </c>
      <c r="AL45" s="67">
        <f>IF(AND($F45&lt;&gt;"",$V45&lt;&gt;"",AL$2&gt;=$F45,AL$2&lt;=$V45,WEEKDAY(AL$2,2)&lt;6,COUNTIF('마스터'!$J$13:$J$27,AL$2)=0),$Q45/$U45,"")</f>
        <v/>
      </c>
      <c r="AM45" s="67">
        <f>IF(AND($F45&lt;&gt;"",$V45&lt;&gt;"",AM$2&gt;=$F45,AM$2&lt;=$V45,WEEKDAY(AM$2,2)&lt;6,COUNTIF('마스터'!$J$13:$J$27,AM$2)=0),$Q45/$U45,"")</f>
        <v/>
      </c>
      <c r="AN45" s="67">
        <f>IF(AND($F45&lt;&gt;"",$V45&lt;&gt;"",AN$2&gt;=$F45,AN$2&lt;=$V45,WEEKDAY(AN$2,2)&lt;6,COUNTIF('마스터'!$J$13:$J$27,AN$2)=0),$Q45/$U45,"")</f>
        <v/>
      </c>
      <c r="AO45" s="67">
        <f>IF(AND($F45&lt;&gt;"",$V45&lt;&gt;"",AO$2&gt;=$F45,AO$2&lt;=$V45,WEEKDAY(AO$2,2)&lt;6,COUNTIF('마스터'!$J$13:$J$27,AO$2)=0),$Q45/$U45,"")</f>
        <v/>
      </c>
      <c r="AP45" s="67">
        <f>IF(AND($F45&lt;&gt;"",$V45&lt;&gt;"",AP$2&gt;=$F45,AP$2&lt;=$V45,WEEKDAY(AP$2,2)&lt;6,COUNTIF('마스터'!$J$13:$J$27,AP$2)=0),$Q45/$U45,"")</f>
        <v/>
      </c>
      <c r="AQ45" s="67">
        <f>IF(AND($F45&lt;&gt;"",$V45&lt;&gt;"",AQ$2&gt;=$F45,AQ$2&lt;=$V45,WEEKDAY(AQ$2,2)&lt;6,COUNTIF('마스터'!$J$13:$J$27,AQ$2)=0),$Q45/$U45,"")</f>
        <v/>
      </c>
      <c r="AR45" s="67">
        <f>IF(AND($F45&lt;&gt;"",$V45&lt;&gt;"",AR$2&gt;=$F45,AR$2&lt;=$V45,WEEKDAY(AR$2,2)&lt;6,COUNTIF('마스터'!$J$13:$J$27,AR$2)=0),$Q45/$U45,"")</f>
        <v/>
      </c>
      <c r="AS45" s="67">
        <f>IF(AND($F45&lt;&gt;"",$V45&lt;&gt;"",AS$2&gt;=$F45,AS$2&lt;=$V45,WEEKDAY(AS$2,2)&lt;6,COUNTIF('마스터'!$J$13:$J$27,AS$2)=0),$Q45/$U45,"")</f>
        <v/>
      </c>
      <c r="AT45" s="67">
        <f>IF(AND($F45&lt;&gt;"",$V45&lt;&gt;"",AT$2&gt;=$F45,AT$2&lt;=$V45,WEEKDAY(AT$2,2)&lt;6,COUNTIF('마스터'!$J$13:$J$27,AT$2)=0),$Q45/$U45,"")</f>
        <v/>
      </c>
      <c r="AU45" s="67">
        <f>IF(AND($F45&lt;&gt;"",$V45&lt;&gt;"",AU$2&gt;=$F45,AU$2&lt;=$V45,WEEKDAY(AU$2,2)&lt;6,COUNTIF('마스터'!$J$13:$J$27,AU$2)=0),$Q45/$U45,"")</f>
        <v/>
      </c>
      <c r="AV45" s="67">
        <f>IF(AND($F45&lt;&gt;"",$V45&lt;&gt;"",AV$2&gt;=$F45,AV$2&lt;=$V45,WEEKDAY(AV$2,2)&lt;6,COUNTIF('마스터'!$J$13:$J$27,AV$2)=0),$Q45/$U45,"")</f>
        <v/>
      </c>
      <c r="AW45" s="67">
        <f>IF(AND($F45&lt;&gt;"",$V45&lt;&gt;"",AW$2&gt;=$F45,AW$2&lt;=$V45,WEEKDAY(AW$2,2)&lt;6,COUNTIF('마스터'!$J$13:$J$27,AW$2)=0),$Q45/$U45,"")</f>
        <v/>
      </c>
      <c r="AX45" s="67">
        <f>IF(AND($F45&lt;&gt;"",$V45&lt;&gt;"",AX$2&gt;=$F45,AX$2&lt;=$V45,WEEKDAY(AX$2,2)&lt;6,COUNTIF('마스터'!$J$13:$J$27,AX$2)=0),$Q45/$U45,"")</f>
        <v/>
      </c>
      <c r="AY45" s="67">
        <f>IF(AND($F45&lt;&gt;"",$V45&lt;&gt;"",AY$2&gt;=$F45,AY$2&lt;=$V45,WEEKDAY(AY$2,2)&lt;6,COUNTIF('마스터'!$J$13:$J$27,AY$2)=0),$Q45/$U45,"")</f>
        <v/>
      </c>
      <c r="AZ45" s="67">
        <f>IF(AND($F45&lt;&gt;"",$V45&lt;&gt;"",AZ$2&gt;=$F45,AZ$2&lt;=$V45,WEEKDAY(AZ$2,2)&lt;6,COUNTIF('마스터'!$J$13:$J$27,AZ$2)=0),$Q45/$U45,"")</f>
        <v/>
      </c>
      <c r="BA45" s="67">
        <f>IF(AND($F45&lt;&gt;"",$V45&lt;&gt;"",BA$2&gt;=$F45,BA$2&lt;=$V45,WEEKDAY(BA$2,2)&lt;6,COUNTIF('마스터'!$J$13:$J$27,BA$2)=0),$Q45/$U45,"")</f>
        <v/>
      </c>
      <c r="BB45" s="67">
        <f>IF(AND($F45&lt;&gt;"",$V45&lt;&gt;"",BB$2&gt;=$F45,BB$2&lt;=$V45,WEEKDAY(BB$2,2)&lt;6,COUNTIF('마스터'!$J$13:$J$27,BB$2)=0),$Q45/$U45,"")</f>
        <v/>
      </c>
      <c r="BC45" s="67">
        <f>IF(AND($F45&lt;&gt;"",$V45&lt;&gt;"",BC$2&gt;=$F45,BC$2&lt;=$V45,WEEKDAY(BC$2,2)&lt;6,COUNTIF('마스터'!$J$13:$J$27,BC$2)=0),$Q45/$U45,"")</f>
        <v/>
      </c>
      <c r="BD45" s="67">
        <f>IF(AND($F45&lt;&gt;"",$V45&lt;&gt;"",BD$2&gt;=$F45,BD$2&lt;=$V45,WEEKDAY(BD$2,2)&lt;6,COUNTIF('마스터'!$J$13:$J$27,BD$2)=0),$Q45/$U45,"")</f>
        <v/>
      </c>
    </row>
    <row r="46">
      <c r="A46" s="37">
        <f>IF(E46="","",COUNTA($E$40:E46))</f>
        <v/>
      </c>
      <c r="B46" s="58" t="n"/>
      <c r="C46" s="71" t="inlineStr">
        <is>
          <t>마케팅2팀</t>
        </is>
      </c>
      <c r="D46" s="60" t="n"/>
      <c r="E46" s="58" t="n"/>
      <c r="F46" s="61" t="n"/>
      <c r="G46" s="62" t="n"/>
      <c r="H46" s="60" t="n"/>
      <c r="I46" s="60" t="n"/>
      <c r="J46" s="60" t="n"/>
      <c r="K46" s="58" t="n"/>
      <c r="L46" s="63" t="n"/>
      <c r="M46" s="58" t="n"/>
      <c r="N46" s="63" t="n"/>
      <c r="O46" s="58" t="n"/>
      <c r="P46" s="63" t="n"/>
      <c r="Q46" s="64">
        <f>IF(SUM(L46,N46,P46)=0,"",SUM(L46,N46,P46))</f>
        <v/>
      </c>
      <c r="R46" s="65">
        <f>IF(L46&gt;0,"영 ","")&amp;IF(N46&gt;0,"이 ","")&amp;IF(P46&gt;0,"기 ","")</f>
        <v/>
      </c>
      <c r="S46" s="37">
        <f>IF(F46="","","W"&amp;ROUNDUP(DAY(F46)/7,0))</f>
        <v/>
      </c>
      <c r="T46" s="60" t="n"/>
      <c r="U46" s="37">
        <f>IF(Q46="",0,ROUNDUP(MAX(L46,N46,P46)/'마스터'!$J$5,0))</f>
        <v/>
      </c>
      <c r="V46" s="66">
        <f>IF(OR(F46="",U46=0),"",WORKDAY(F46,U46-1,'마스터'!$J$13:$J$27))</f>
        <v/>
      </c>
      <c r="W46" s="65">
        <f>IF(OR(G46="",V46=""),"",G46-V46)</f>
        <v/>
      </c>
      <c r="X46" s="58" t="n"/>
      <c r="Z46" s="67">
        <f>IF(AND($F46&lt;&gt;"",$V46&lt;&gt;"",Z$2&gt;=$F46,Z$2&lt;=$V46,WEEKDAY(Z$2,2)&lt;6,COUNTIF('마스터'!$J$13:$J$27,Z$2)=0),$Q46/$U46,"")</f>
        <v/>
      </c>
      <c r="AA46" s="67">
        <f>IF(AND($F46&lt;&gt;"",$V46&lt;&gt;"",AA$2&gt;=$F46,AA$2&lt;=$V46,WEEKDAY(AA$2,2)&lt;6,COUNTIF('마스터'!$J$13:$J$27,AA$2)=0),$Q46/$U46,"")</f>
        <v/>
      </c>
      <c r="AB46" s="67">
        <f>IF(AND($F46&lt;&gt;"",$V46&lt;&gt;"",AB$2&gt;=$F46,AB$2&lt;=$V46,WEEKDAY(AB$2,2)&lt;6,COUNTIF('마스터'!$J$13:$J$27,AB$2)=0),$Q46/$U46,"")</f>
        <v/>
      </c>
      <c r="AC46" s="67">
        <f>IF(AND($F46&lt;&gt;"",$V46&lt;&gt;"",AC$2&gt;=$F46,AC$2&lt;=$V46,WEEKDAY(AC$2,2)&lt;6,COUNTIF('마스터'!$J$13:$J$27,AC$2)=0),$Q46/$U46,"")</f>
        <v/>
      </c>
      <c r="AD46" s="67">
        <f>IF(AND($F46&lt;&gt;"",$V46&lt;&gt;"",AD$2&gt;=$F46,AD$2&lt;=$V46,WEEKDAY(AD$2,2)&lt;6,COUNTIF('마스터'!$J$13:$J$27,AD$2)=0),$Q46/$U46,"")</f>
        <v/>
      </c>
      <c r="AE46" s="67">
        <f>IF(AND($F46&lt;&gt;"",$V46&lt;&gt;"",AE$2&gt;=$F46,AE$2&lt;=$V46,WEEKDAY(AE$2,2)&lt;6,COUNTIF('마스터'!$J$13:$J$27,AE$2)=0),$Q46/$U46,"")</f>
        <v/>
      </c>
      <c r="AF46" s="67">
        <f>IF(AND($F46&lt;&gt;"",$V46&lt;&gt;"",AF$2&gt;=$F46,AF$2&lt;=$V46,WEEKDAY(AF$2,2)&lt;6,COUNTIF('마스터'!$J$13:$J$27,AF$2)=0),$Q46/$U46,"")</f>
        <v/>
      </c>
      <c r="AG46" s="67">
        <f>IF(AND($F46&lt;&gt;"",$V46&lt;&gt;"",AG$2&gt;=$F46,AG$2&lt;=$V46,WEEKDAY(AG$2,2)&lt;6,COUNTIF('마스터'!$J$13:$J$27,AG$2)=0),$Q46/$U46,"")</f>
        <v/>
      </c>
      <c r="AH46" s="67">
        <f>IF(AND($F46&lt;&gt;"",$V46&lt;&gt;"",AH$2&gt;=$F46,AH$2&lt;=$V46,WEEKDAY(AH$2,2)&lt;6,COUNTIF('마스터'!$J$13:$J$27,AH$2)=0),$Q46/$U46,"")</f>
        <v/>
      </c>
      <c r="AI46" s="67">
        <f>IF(AND($F46&lt;&gt;"",$V46&lt;&gt;"",AI$2&gt;=$F46,AI$2&lt;=$V46,WEEKDAY(AI$2,2)&lt;6,COUNTIF('마스터'!$J$13:$J$27,AI$2)=0),$Q46/$U46,"")</f>
        <v/>
      </c>
      <c r="AJ46" s="67">
        <f>IF(AND($F46&lt;&gt;"",$V46&lt;&gt;"",AJ$2&gt;=$F46,AJ$2&lt;=$V46,WEEKDAY(AJ$2,2)&lt;6,COUNTIF('마스터'!$J$13:$J$27,AJ$2)=0),$Q46/$U46,"")</f>
        <v/>
      </c>
      <c r="AK46" s="67">
        <f>IF(AND($F46&lt;&gt;"",$V46&lt;&gt;"",AK$2&gt;=$F46,AK$2&lt;=$V46,WEEKDAY(AK$2,2)&lt;6,COUNTIF('마스터'!$J$13:$J$27,AK$2)=0),$Q46/$U46,"")</f>
        <v/>
      </c>
      <c r="AL46" s="67">
        <f>IF(AND($F46&lt;&gt;"",$V46&lt;&gt;"",AL$2&gt;=$F46,AL$2&lt;=$V46,WEEKDAY(AL$2,2)&lt;6,COUNTIF('마스터'!$J$13:$J$27,AL$2)=0),$Q46/$U46,"")</f>
        <v/>
      </c>
      <c r="AM46" s="67">
        <f>IF(AND($F46&lt;&gt;"",$V46&lt;&gt;"",AM$2&gt;=$F46,AM$2&lt;=$V46,WEEKDAY(AM$2,2)&lt;6,COUNTIF('마스터'!$J$13:$J$27,AM$2)=0),$Q46/$U46,"")</f>
        <v/>
      </c>
      <c r="AN46" s="67">
        <f>IF(AND($F46&lt;&gt;"",$V46&lt;&gt;"",AN$2&gt;=$F46,AN$2&lt;=$V46,WEEKDAY(AN$2,2)&lt;6,COUNTIF('마스터'!$J$13:$J$27,AN$2)=0),$Q46/$U46,"")</f>
        <v/>
      </c>
      <c r="AO46" s="67">
        <f>IF(AND($F46&lt;&gt;"",$V46&lt;&gt;"",AO$2&gt;=$F46,AO$2&lt;=$V46,WEEKDAY(AO$2,2)&lt;6,COUNTIF('마스터'!$J$13:$J$27,AO$2)=0),$Q46/$U46,"")</f>
        <v/>
      </c>
      <c r="AP46" s="67">
        <f>IF(AND($F46&lt;&gt;"",$V46&lt;&gt;"",AP$2&gt;=$F46,AP$2&lt;=$V46,WEEKDAY(AP$2,2)&lt;6,COUNTIF('마스터'!$J$13:$J$27,AP$2)=0),$Q46/$U46,"")</f>
        <v/>
      </c>
      <c r="AQ46" s="67">
        <f>IF(AND($F46&lt;&gt;"",$V46&lt;&gt;"",AQ$2&gt;=$F46,AQ$2&lt;=$V46,WEEKDAY(AQ$2,2)&lt;6,COUNTIF('마스터'!$J$13:$J$27,AQ$2)=0),$Q46/$U46,"")</f>
        <v/>
      </c>
      <c r="AR46" s="67">
        <f>IF(AND($F46&lt;&gt;"",$V46&lt;&gt;"",AR$2&gt;=$F46,AR$2&lt;=$V46,WEEKDAY(AR$2,2)&lt;6,COUNTIF('마스터'!$J$13:$J$27,AR$2)=0),$Q46/$U46,"")</f>
        <v/>
      </c>
      <c r="AS46" s="67">
        <f>IF(AND($F46&lt;&gt;"",$V46&lt;&gt;"",AS$2&gt;=$F46,AS$2&lt;=$V46,WEEKDAY(AS$2,2)&lt;6,COUNTIF('마스터'!$J$13:$J$27,AS$2)=0),$Q46/$U46,"")</f>
        <v/>
      </c>
      <c r="AT46" s="67">
        <f>IF(AND($F46&lt;&gt;"",$V46&lt;&gt;"",AT$2&gt;=$F46,AT$2&lt;=$V46,WEEKDAY(AT$2,2)&lt;6,COUNTIF('마스터'!$J$13:$J$27,AT$2)=0),$Q46/$U46,"")</f>
        <v/>
      </c>
      <c r="AU46" s="67">
        <f>IF(AND($F46&lt;&gt;"",$V46&lt;&gt;"",AU$2&gt;=$F46,AU$2&lt;=$V46,WEEKDAY(AU$2,2)&lt;6,COUNTIF('마스터'!$J$13:$J$27,AU$2)=0),$Q46/$U46,"")</f>
        <v/>
      </c>
      <c r="AV46" s="67">
        <f>IF(AND($F46&lt;&gt;"",$V46&lt;&gt;"",AV$2&gt;=$F46,AV$2&lt;=$V46,WEEKDAY(AV$2,2)&lt;6,COUNTIF('마스터'!$J$13:$J$27,AV$2)=0),$Q46/$U46,"")</f>
        <v/>
      </c>
      <c r="AW46" s="67">
        <f>IF(AND($F46&lt;&gt;"",$V46&lt;&gt;"",AW$2&gt;=$F46,AW$2&lt;=$V46,WEEKDAY(AW$2,2)&lt;6,COUNTIF('마스터'!$J$13:$J$27,AW$2)=0),$Q46/$U46,"")</f>
        <v/>
      </c>
      <c r="AX46" s="67">
        <f>IF(AND($F46&lt;&gt;"",$V46&lt;&gt;"",AX$2&gt;=$F46,AX$2&lt;=$V46,WEEKDAY(AX$2,2)&lt;6,COUNTIF('마스터'!$J$13:$J$27,AX$2)=0),$Q46/$U46,"")</f>
        <v/>
      </c>
      <c r="AY46" s="67">
        <f>IF(AND($F46&lt;&gt;"",$V46&lt;&gt;"",AY$2&gt;=$F46,AY$2&lt;=$V46,WEEKDAY(AY$2,2)&lt;6,COUNTIF('마스터'!$J$13:$J$27,AY$2)=0),$Q46/$U46,"")</f>
        <v/>
      </c>
      <c r="AZ46" s="67">
        <f>IF(AND($F46&lt;&gt;"",$V46&lt;&gt;"",AZ$2&gt;=$F46,AZ$2&lt;=$V46,WEEKDAY(AZ$2,2)&lt;6,COUNTIF('마스터'!$J$13:$J$27,AZ$2)=0),$Q46/$U46,"")</f>
        <v/>
      </c>
      <c r="BA46" s="67">
        <f>IF(AND($F46&lt;&gt;"",$V46&lt;&gt;"",BA$2&gt;=$F46,BA$2&lt;=$V46,WEEKDAY(BA$2,2)&lt;6,COUNTIF('마스터'!$J$13:$J$27,BA$2)=0),$Q46/$U46,"")</f>
        <v/>
      </c>
      <c r="BB46" s="67">
        <f>IF(AND($F46&lt;&gt;"",$V46&lt;&gt;"",BB$2&gt;=$F46,BB$2&lt;=$V46,WEEKDAY(BB$2,2)&lt;6,COUNTIF('마스터'!$J$13:$J$27,BB$2)=0),$Q46/$U46,"")</f>
        <v/>
      </c>
      <c r="BC46" s="67">
        <f>IF(AND($F46&lt;&gt;"",$V46&lt;&gt;"",BC$2&gt;=$F46,BC$2&lt;=$V46,WEEKDAY(BC$2,2)&lt;6,COUNTIF('마스터'!$J$13:$J$27,BC$2)=0),$Q46/$U46,"")</f>
        <v/>
      </c>
      <c r="BD46" s="67">
        <f>IF(AND($F46&lt;&gt;"",$V46&lt;&gt;"",BD$2&gt;=$F46,BD$2&lt;=$V46,WEEKDAY(BD$2,2)&lt;6,COUNTIF('마스터'!$J$13:$J$27,BD$2)=0),$Q46/$U46,"")</f>
        <v/>
      </c>
    </row>
    <row r="47">
      <c r="A47" s="37">
        <f>IF(E47="","",COUNTA($E$40:E47))</f>
        <v/>
      </c>
      <c r="B47" s="58" t="n"/>
      <c r="C47" s="71" t="inlineStr">
        <is>
          <t>마케팅2팀</t>
        </is>
      </c>
      <c r="D47" s="60" t="n"/>
      <c r="E47" s="58" t="n"/>
      <c r="F47" s="61" t="n"/>
      <c r="G47" s="62" t="n"/>
      <c r="H47" s="60" t="n"/>
      <c r="I47" s="60" t="n"/>
      <c r="J47" s="60" t="n"/>
      <c r="K47" s="58" t="n"/>
      <c r="L47" s="63" t="n"/>
      <c r="M47" s="58" t="n"/>
      <c r="N47" s="63" t="n"/>
      <c r="O47" s="58" t="n"/>
      <c r="P47" s="63" t="n"/>
      <c r="Q47" s="64">
        <f>IF(SUM(L47,N47,P47)=0,"",SUM(L47,N47,P47))</f>
        <v/>
      </c>
      <c r="R47" s="65">
        <f>IF(L47&gt;0,"영 ","")&amp;IF(N47&gt;0,"이 ","")&amp;IF(P47&gt;0,"기 ","")</f>
        <v/>
      </c>
      <c r="S47" s="37">
        <f>IF(F47="","","W"&amp;ROUNDUP(DAY(F47)/7,0))</f>
        <v/>
      </c>
      <c r="T47" s="60" t="n"/>
      <c r="U47" s="37">
        <f>IF(Q47="",0,ROUNDUP(MAX(L47,N47,P47)/'마스터'!$J$5,0))</f>
        <v/>
      </c>
      <c r="V47" s="66">
        <f>IF(OR(F47="",U47=0),"",WORKDAY(F47,U47-1,'마스터'!$J$13:$J$27))</f>
        <v/>
      </c>
      <c r="W47" s="65">
        <f>IF(OR(G47="",V47=""),"",G47-V47)</f>
        <v/>
      </c>
      <c r="X47" s="58" t="n"/>
      <c r="Z47" s="67">
        <f>IF(AND($F47&lt;&gt;"",$V47&lt;&gt;"",Z$2&gt;=$F47,Z$2&lt;=$V47,WEEKDAY(Z$2,2)&lt;6,COUNTIF('마스터'!$J$13:$J$27,Z$2)=0),$Q47/$U47,"")</f>
        <v/>
      </c>
      <c r="AA47" s="67">
        <f>IF(AND($F47&lt;&gt;"",$V47&lt;&gt;"",AA$2&gt;=$F47,AA$2&lt;=$V47,WEEKDAY(AA$2,2)&lt;6,COUNTIF('마스터'!$J$13:$J$27,AA$2)=0),$Q47/$U47,"")</f>
        <v/>
      </c>
      <c r="AB47" s="67">
        <f>IF(AND($F47&lt;&gt;"",$V47&lt;&gt;"",AB$2&gt;=$F47,AB$2&lt;=$V47,WEEKDAY(AB$2,2)&lt;6,COUNTIF('마스터'!$J$13:$J$27,AB$2)=0),$Q47/$U47,"")</f>
        <v/>
      </c>
      <c r="AC47" s="67">
        <f>IF(AND($F47&lt;&gt;"",$V47&lt;&gt;"",AC$2&gt;=$F47,AC$2&lt;=$V47,WEEKDAY(AC$2,2)&lt;6,COUNTIF('마스터'!$J$13:$J$27,AC$2)=0),$Q47/$U47,"")</f>
        <v/>
      </c>
      <c r="AD47" s="67">
        <f>IF(AND($F47&lt;&gt;"",$V47&lt;&gt;"",AD$2&gt;=$F47,AD$2&lt;=$V47,WEEKDAY(AD$2,2)&lt;6,COUNTIF('마스터'!$J$13:$J$27,AD$2)=0),$Q47/$U47,"")</f>
        <v/>
      </c>
      <c r="AE47" s="67">
        <f>IF(AND($F47&lt;&gt;"",$V47&lt;&gt;"",AE$2&gt;=$F47,AE$2&lt;=$V47,WEEKDAY(AE$2,2)&lt;6,COUNTIF('마스터'!$J$13:$J$27,AE$2)=0),$Q47/$U47,"")</f>
        <v/>
      </c>
      <c r="AF47" s="67">
        <f>IF(AND($F47&lt;&gt;"",$V47&lt;&gt;"",AF$2&gt;=$F47,AF$2&lt;=$V47,WEEKDAY(AF$2,2)&lt;6,COUNTIF('마스터'!$J$13:$J$27,AF$2)=0),$Q47/$U47,"")</f>
        <v/>
      </c>
      <c r="AG47" s="67">
        <f>IF(AND($F47&lt;&gt;"",$V47&lt;&gt;"",AG$2&gt;=$F47,AG$2&lt;=$V47,WEEKDAY(AG$2,2)&lt;6,COUNTIF('마스터'!$J$13:$J$27,AG$2)=0),$Q47/$U47,"")</f>
        <v/>
      </c>
      <c r="AH47" s="67">
        <f>IF(AND($F47&lt;&gt;"",$V47&lt;&gt;"",AH$2&gt;=$F47,AH$2&lt;=$V47,WEEKDAY(AH$2,2)&lt;6,COUNTIF('마스터'!$J$13:$J$27,AH$2)=0),$Q47/$U47,"")</f>
        <v/>
      </c>
      <c r="AI47" s="67">
        <f>IF(AND($F47&lt;&gt;"",$V47&lt;&gt;"",AI$2&gt;=$F47,AI$2&lt;=$V47,WEEKDAY(AI$2,2)&lt;6,COUNTIF('마스터'!$J$13:$J$27,AI$2)=0),$Q47/$U47,"")</f>
        <v/>
      </c>
      <c r="AJ47" s="67">
        <f>IF(AND($F47&lt;&gt;"",$V47&lt;&gt;"",AJ$2&gt;=$F47,AJ$2&lt;=$V47,WEEKDAY(AJ$2,2)&lt;6,COUNTIF('마스터'!$J$13:$J$27,AJ$2)=0),$Q47/$U47,"")</f>
        <v/>
      </c>
      <c r="AK47" s="67">
        <f>IF(AND($F47&lt;&gt;"",$V47&lt;&gt;"",AK$2&gt;=$F47,AK$2&lt;=$V47,WEEKDAY(AK$2,2)&lt;6,COUNTIF('마스터'!$J$13:$J$27,AK$2)=0),$Q47/$U47,"")</f>
        <v/>
      </c>
      <c r="AL47" s="67">
        <f>IF(AND($F47&lt;&gt;"",$V47&lt;&gt;"",AL$2&gt;=$F47,AL$2&lt;=$V47,WEEKDAY(AL$2,2)&lt;6,COUNTIF('마스터'!$J$13:$J$27,AL$2)=0),$Q47/$U47,"")</f>
        <v/>
      </c>
      <c r="AM47" s="67">
        <f>IF(AND($F47&lt;&gt;"",$V47&lt;&gt;"",AM$2&gt;=$F47,AM$2&lt;=$V47,WEEKDAY(AM$2,2)&lt;6,COUNTIF('마스터'!$J$13:$J$27,AM$2)=0),$Q47/$U47,"")</f>
        <v/>
      </c>
      <c r="AN47" s="67">
        <f>IF(AND($F47&lt;&gt;"",$V47&lt;&gt;"",AN$2&gt;=$F47,AN$2&lt;=$V47,WEEKDAY(AN$2,2)&lt;6,COUNTIF('마스터'!$J$13:$J$27,AN$2)=0),$Q47/$U47,"")</f>
        <v/>
      </c>
      <c r="AO47" s="67">
        <f>IF(AND($F47&lt;&gt;"",$V47&lt;&gt;"",AO$2&gt;=$F47,AO$2&lt;=$V47,WEEKDAY(AO$2,2)&lt;6,COUNTIF('마스터'!$J$13:$J$27,AO$2)=0),$Q47/$U47,"")</f>
        <v/>
      </c>
      <c r="AP47" s="67">
        <f>IF(AND($F47&lt;&gt;"",$V47&lt;&gt;"",AP$2&gt;=$F47,AP$2&lt;=$V47,WEEKDAY(AP$2,2)&lt;6,COUNTIF('마스터'!$J$13:$J$27,AP$2)=0),$Q47/$U47,"")</f>
        <v/>
      </c>
      <c r="AQ47" s="67">
        <f>IF(AND($F47&lt;&gt;"",$V47&lt;&gt;"",AQ$2&gt;=$F47,AQ$2&lt;=$V47,WEEKDAY(AQ$2,2)&lt;6,COUNTIF('마스터'!$J$13:$J$27,AQ$2)=0),$Q47/$U47,"")</f>
        <v/>
      </c>
      <c r="AR47" s="67">
        <f>IF(AND($F47&lt;&gt;"",$V47&lt;&gt;"",AR$2&gt;=$F47,AR$2&lt;=$V47,WEEKDAY(AR$2,2)&lt;6,COUNTIF('마스터'!$J$13:$J$27,AR$2)=0),$Q47/$U47,"")</f>
        <v/>
      </c>
      <c r="AS47" s="67">
        <f>IF(AND($F47&lt;&gt;"",$V47&lt;&gt;"",AS$2&gt;=$F47,AS$2&lt;=$V47,WEEKDAY(AS$2,2)&lt;6,COUNTIF('마스터'!$J$13:$J$27,AS$2)=0),$Q47/$U47,"")</f>
        <v/>
      </c>
      <c r="AT47" s="67">
        <f>IF(AND($F47&lt;&gt;"",$V47&lt;&gt;"",AT$2&gt;=$F47,AT$2&lt;=$V47,WEEKDAY(AT$2,2)&lt;6,COUNTIF('마스터'!$J$13:$J$27,AT$2)=0),$Q47/$U47,"")</f>
        <v/>
      </c>
      <c r="AU47" s="67">
        <f>IF(AND($F47&lt;&gt;"",$V47&lt;&gt;"",AU$2&gt;=$F47,AU$2&lt;=$V47,WEEKDAY(AU$2,2)&lt;6,COUNTIF('마스터'!$J$13:$J$27,AU$2)=0),$Q47/$U47,"")</f>
        <v/>
      </c>
      <c r="AV47" s="67">
        <f>IF(AND($F47&lt;&gt;"",$V47&lt;&gt;"",AV$2&gt;=$F47,AV$2&lt;=$V47,WEEKDAY(AV$2,2)&lt;6,COUNTIF('마스터'!$J$13:$J$27,AV$2)=0),$Q47/$U47,"")</f>
        <v/>
      </c>
      <c r="AW47" s="67">
        <f>IF(AND($F47&lt;&gt;"",$V47&lt;&gt;"",AW$2&gt;=$F47,AW$2&lt;=$V47,WEEKDAY(AW$2,2)&lt;6,COUNTIF('마스터'!$J$13:$J$27,AW$2)=0),$Q47/$U47,"")</f>
        <v/>
      </c>
      <c r="AX47" s="67">
        <f>IF(AND($F47&lt;&gt;"",$V47&lt;&gt;"",AX$2&gt;=$F47,AX$2&lt;=$V47,WEEKDAY(AX$2,2)&lt;6,COUNTIF('마스터'!$J$13:$J$27,AX$2)=0),$Q47/$U47,"")</f>
        <v/>
      </c>
      <c r="AY47" s="67">
        <f>IF(AND($F47&lt;&gt;"",$V47&lt;&gt;"",AY$2&gt;=$F47,AY$2&lt;=$V47,WEEKDAY(AY$2,2)&lt;6,COUNTIF('마스터'!$J$13:$J$27,AY$2)=0),$Q47/$U47,"")</f>
        <v/>
      </c>
      <c r="AZ47" s="67">
        <f>IF(AND($F47&lt;&gt;"",$V47&lt;&gt;"",AZ$2&gt;=$F47,AZ$2&lt;=$V47,WEEKDAY(AZ$2,2)&lt;6,COUNTIF('마스터'!$J$13:$J$27,AZ$2)=0),$Q47/$U47,"")</f>
        <v/>
      </c>
      <c r="BA47" s="67">
        <f>IF(AND($F47&lt;&gt;"",$V47&lt;&gt;"",BA$2&gt;=$F47,BA$2&lt;=$V47,WEEKDAY(BA$2,2)&lt;6,COUNTIF('마스터'!$J$13:$J$27,BA$2)=0),$Q47/$U47,"")</f>
        <v/>
      </c>
      <c r="BB47" s="67">
        <f>IF(AND($F47&lt;&gt;"",$V47&lt;&gt;"",BB$2&gt;=$F47,BB$2&lt;=$V47,WEEKDAY(BB$2,2)&lt;6,COUNTIF('마스터'!$J$13:$J$27,BB$2)=0),$Q47/$U47,"")</f>
        <v/>
      </c>
      <c r="BC47" s="67">
        <f>IF(AND($F47&lt;&gt;"",$V47&lt;&gt;"",BC$2&gt;=$F47,BC$2&lt;=$V47,WEEKDAY(BC$2,2)&lt;6,COUNTIF('마스터'!$J$13:$J$27,BC$2)=0),$Q47/$U47,"")</f>
        <v/>
      </c>
      <c r="BD47" s="67">
        <f>IF(AND($F47&lt;&gt;"",$V47&lt;&gt;"",BD$2&gt;=$F47,BD$2&lt;=$V47,WEEKDAY(BD$2,2)&lt;6,COUNTIF('마스터'!$J$13:$J$27,BD$2)=0),$Q47/$U47,"")</f>
        <v/>
      </c>
    </row>
    <row r="48">
      <c r="A48" s="37">
        <f>IF(E48="","",COUNTA($E$40:E48))</f>
        <v/>
      </c>
      <c r="B48" s="58" t="n"/>
      <c r="C48" s="71" t="inlineStr">
        <is>
          <t>마케팅2팀</t>
        </is>
      </c>
      <c r="D48" s="60" t="n"/>
      <c r="E48" s="58" t="n"/>
      <c r="F48" s="61" t="n"/>
      <c r="G48" s="62" t="n"/>
      <c r="H48" s="60" t="n"/>
      <c r="I48" s="60" t="n"/>
      <c r="J48" s="60" t="n"/>
      <c r="K48" s="58" t="n"/>
      <c r="L48" s="63" t="n"/>
      <c r="M48" s="58" t="n"/>
      <c r="N48" s="63" t="n"/>
      <c r="O48" s="58" t="n"/>
      <c r="P48" s="63" t="n"/>
      <c r="Q48" s="64">
        <f>IF(SUM(L48,N48,P48)=0,"",SUM(L48,N48,P48))</f>
        <v/>
      </c>
      <c r="R48" s="65">
        <f>IF(L48&gt;0,"영 ","")&amp;IF(N48&gt;0,"이 ","")&amp;IF(P48&gt;0,"기 ","")</f>
        <v/>
      </c>
      <c r="S48" s="37">
        <f>IF(F48="","","W"&amp;ROUNDUP(DAY(F48)/7,0))</f>
        <v/>
      </c>
      <c r="T48" s="60" t="n"/>
      <c r="U48" s="37">
        <f>IF(Q48="",0,ROUNDUP(MAX(L48,N48,P48)/'마스터'!$J$5,0))</f>
        <v/>
      </c>
      <c r="V48" s="66">
        <f>IF(OR(F48="",U48=0),"",WORKDAY(F48,U48-1,'마스터'!$J$13:$J$27))</f>
        <v/>
      </c>
      <c r="W48" s="65">
        <f>IF(OR(G48="",V48=""),"",G48-V48)</f>
        <v/>
      </c>
      <c r="X48" s="58" t="n"/>
      <c r="Z48" s="67">
        <f>IF(AND($F48&lt;&gt;"",$V48&lt;&gt;"",Z$2&gt;=$F48,Z$2&lt;=$V48,WEEKDAY(Z$2,2)&lt;6,COUNTIF('마스터'!$J$13:$J$27,Z$2)=0),$Q48/$U48,"")</f>
        <v/>
      </c>
      <c r="AA48" s="67">
        <f>IF(AND($F48&lt;&gt;"",$V48&lt;&gt;"",AA$2&gt;=$F48,AA$2&lt;=$V48,WEEKDAY(AA$2,2)&lt;6,COUNTIF('마스터'!$J$13:$J$27,AA$2)=0),$Q48/$U48,"")</f>
        <v/>
      </c>
      <c r="AB48" s="67">
        <f>IF(AND($F48&lt;&gt;"",$V48&lt;&gt;"",AB$2&gt;=$F48,AB$2&lt;=$V48,WEEKDAY(AB$2,2)&lt;6,COUNTIF('마스터'!$J$13:$J$27,AB$2)=0),$Q48/$U48,"")</f>
        <v/>
      </c>
      <c r="AC48" s="67">
        <f>IF(AND($F48&lt;&gt;"",$V48&lt;&gt;"",AC$2&gt;=$F48,AC$2&lt;=$V48,WEEKDAY(AC$2,2)&lt;6,COUNTIF('마스터'!$J$13:$J$27,AC$2)=0),$Q48/$U48,"")</f>
        <v/>
      </c>
      <c r="AD48" s="67">
        <f>IF(AND($F48&lt;&gt;"",$V48&lt;&gt;"",AD$2&gt;=$F48,AD$2&lt;=$V48,WEEKDAY(AD$2,2)&lt;6,COUNTIF('마스터'!$J$13:$J$27,AD$2)=0),$Q48/$U48,"")</f>
        <v/>
      </c>
      <c r="AE48" s="67">
        <f>IF(AND($F48&lt;&gt;"",$V48&lt;&gt;"",AE$2&gt;=$F48,AE$2&lt;=$V48,WEEKDAY(AE$2,2)&lt;6,COUNTIF('마스터'!$J$13:$J$27,AE$2)=0),$Q48/$U48,"")</f>
        <v/>
      </c>
      <c r="AF48" s="67">
        <f>IF(AND($F48&lt;&gt;"",$V48&lt;&gt;"",AF$2&gt;=$F48,AF$2&lt;=$V48,WEEKDAY(AF$2,2)&lt;6,COUNTIF('마스터'!$J$13:$J$27,AF$2)=0),$Q48/$U48,"")</f>
        <v/>
      </c>
      <c r="AG48" s="67">
        <f>IF(AND($F48&lt;&gt;"",$V48&lt;&gt;"",AG$2&gt;=$F48,AG$2&lt;=$V48,WEEKDAY(AG$2,2)&lt;6,COUNTIF('마스터'!$J$13:$J$27,AG$2)=0),$Q48/$U48,"")</f>
        <v/>
      </c>
      <c r="AH48" s="67">
        <f>IF(AND($F48&lt;&gt;"",$V48&lt;&gt;"",AH$2&gt;=$F48,AH$2&lt;=$V48,WEEKDAY(AH$2,2)&lt;6,COUNTIF('마스터'!$J$13:$J$27,AH$2)=0),$Q48/$U48,"")</f>
        <v/>
      </c>
      <c r="AI48" s="67">
        <f>IF(AND($F48&lt;&gt;"",$V48&lt;&gt;"",AI$2&gt;=$F48,AI$2&lt;=$V48,WEEKDAY(AI$2,2)&lt;6,COUNTIF('마스터'!$J$13:$J$27,AI$2)=0),$Q48/$U48,"")</f>
        <v/>
      </c>
      <c r="AJ48" s="67">
        <f>IF(AND($F48&lt;&gt;"",$V48&lt;&gt;"",AJ$2&gt;=$F48,AJ$2&lt;=$V48,WEEKDAY(AJ$2,2)&lt;6,COUNTIF('마스터'!$J$13:$J$27,AJ$2)=0),$Q48/$U48,"")</f>
        <v/>
      </c>
      <c r="AK48" s="67">
        <f>IF(AND($F48&lt;&gt;"",$V48&lt;&gt;"",AK$2&gt;=$F48,AK$2&lt;=$V48,WEEKDAY(AK$2,2)&lt;6,COUNTIF('마스터'!$J$13:$J$27,AK$2)=0),$Q48/$U48,"")</f>
        <v/>
      </c>
      <c r="AL48" s="67">
        <f>IF(AND($F48&lt;&gt;"",$V48&lt;&gt;"",AL$2&gt;=$F48,AL$2&lt;=$V48,WEEKDAY(AL$2,2)&lt;6,COUNTIF('마스터'!$J$13:$J$27,AL$2)=0),$Q48/$U48,"")</f>
        <v/>
      </c>
      <c r="AM48" s="67">
        <f>IF(AND($F48&lt;&gt;"",$V48&lt;&gt;"",AM$2&gt;=$F48,AM$2&lt;=$V48,WEEKDAY(AM$2,2)&lt;6,COUNTIF('마스터'!$J$13:$J$27,AM$2)=0),$Q48/$U48,"")</f>
        <v/>
      </c>
      <c r="AN48" s="67">
        <f>IF(AND($F48&lt;&gt;"",$V48&lt;&gt;"",AN$2&gt;=$F48,AN$2&lt;=$V48,WEEKDAY(AN$2,2)&lt;6,COUNTIF('마스터'!$J$13:$J$27,AN$2)=0),$Q48/$U48,"")</f>
        <v/>
      </c>
      <c r="AO48" s="67">
        <f>IF(AND($F48&lt;&gt;"",$V48&lt;&gt;"",AO$2&gt;=$F48,AO$2&lt;=$V48,WEEKDAY(AO$2,2)&lt;6,COUNTIF('마스터'!$J$13:$J$27,AO$2)=0),$Q48/$U48,"")</f>
        <v/>
      </c>
      <c r="AP48" s="67">
        <f>IF(AND($F48&lt;&gt;"",$V48&lt;&gt;"",AP$2&gt;=$F48,AP$2&lt;=$V48,WEEKDAY(AP$2,2)&lt;6,COUNTIF('마스터'!$J$13:$J$27,AP$2)=0),$Q48/$U48,"")</f>
        <v/>
      </c>
      <c r="AQ48" s="67">
        <f>IF(AND($F48&lt;&gt;"",$V48&lt;&gt;"",AQ$2&gt;=$F48,AQ$2&lt;=$V48,WEEKDAY(AQ$2,2)&lt;6,COUNTIF('마스터'!$J$13:$J$27,AQ$2)=0),$Q48/$U48,"")</f>
        <v/>
      </c>
      <c r="AR48" s="67">
        <f>IF(AND($F48&lt;&gt;"",$V48&lt;&gt;"",AR$2&gt;=$F48,AR$2&lt;=$V48,WEEKDAY(AR$2,2)&lt;6,COUNTIF('마스터'!$J$13:$J$27,AR$2)=0),$Q48/$U48,"")</f>
        <v/>
      </c>
      <c r="AS48" s="67">
        <f>IF(AND($F48&lt;&gt;"",$V48&lt;&gt;"",AS$2&gt;=$F48,AS$2&lt;=$V48,WEEKDAY(AS$2,2)&lt;6,COUNTIF('마스터'!$J$13:$J$27,AS$2)=0),$Q48/$U48,"")</f>
        <v/>
      </c>
      <c r="AT48" s="67">
        <f>IF(AND($F48&lt;&gt;"",$V48&lt;&gt;"",AT$2&gt;=$F48,AT$2&lt;=$V48,WEEKDAY(AT$2,2)&lt;6,COUNTIF('마스터'!$J$13:$J$27,AT$2)=0),$Q48/$U48,"")</f>
        <v/>
      </c>
      <c r="AU48" s="67">
        <f>IF(AND($F48&lt;&gt;"",$V48&lt;&gt;"",AU$2&gt;=$F48,AU$2&lt;=$V48,WEEKDAY(AU$2,2)&lt;6,COUNTIF('마스터'!$J$13:$J$27,AU$2)=0),$Q48/$U48,"")</f>
        <v/>
      </c>
      <c r="AV48" s="67">
        <f>IF(AND($F48&lt;&gt;"",$V48&lt;&gt;"",AV$2&gt;=$F48,AV$2&lt;=$V48,WEEKDAY(AV$2,2)&lt;6,COUNTIF('마스터'!$J$13:$J$27,AV$2)=0),$Q48/$U48,"")</f>
        <v/>
      </c>
      <c r="AW48" s="67">
        <f>IF(AND($F48&lt;&gt;"",$V48&lt;&gt;"",AW$2&gt;=$F48,AW$2&lt;=$V48,WEEKDAY(AW$2,2)&lt;6,COUNTIF('마스터'!$J$13:$J$27,AW$2)=0),$Q48/$U48,"")</f>
        <v/>
      </c>
      <c r="AX48" s="67">
        <f>IF(AND($F48&lt;&gt;"",$V48&lt;&gt;"",AX$2&gt;=$F48,AX$2&lt;=$V48,WEEKDAY(AX$2,2)&lt;6,COUNTIF('마스터'!$J$13:$J$27,AX$2)=0),$Q48/$U48,"")</f>
        <v/>
      </c>
      <c r="AY48" s="67">
        <f>IF(AND($F48&lt;&gt;"",$V48&lt;&gt;"",AY$2&gt;=$F48,AY$2&lt;=$V48,WEEKDAY(AY$2,2)&lt;6,COUNTIF('마스터'!$J$13:$J$27,AY$2)=0),$Q48/$U48,"")</f>
        <v/>
      </c>
      <c r="AZ48" s="67">
        <f>IF(AND($F48&lt;&gt;"",$V48&lt;&gt;"",AZ$2&gt;=$F48,AZ$2&lt;=$V48,WEEKDAY(AZ$2,2)&lt;6,COUNTIF('마스터'!$J$13:$J$27,AZ$2)=0),$Q48/$U48,"")</f>
        <v/>
      </c>
      <c r="BA48" s="67">
        <f>IF(AND($F48&lt;&gt;"",$V48&lt;&gt;"",BA$2&gt;=$F48,BA$2&lt;=$V48,WEEKDAY(BA$2,2)&lt;6,COUNTIF('마스터'!$J$13:$J$27,BA$2)=0),$Q48/$U48,"")</f>
        <v/>
      </c>
      <c r="BB48" s="67">
        <f>IF(AND($F48&lt;&gt;"",$V48&lt;&gt;"",BB$2&gt;=$F48,BB$2&lt;=$V48,WEEKDAY(BB$2,2)&lt;6,COUNTIF('마스터'!$J$13:$J$27,BB$2)=0),$Q48/$U48,"")</f>
        <v/>
      </c>
      <c r="BC48" s="67">
        <f>IF(AND($F48&lt;&gt;"",$V48&lt;&gt;"",BC$2&gt;=$F48,BC$2&lt;=$V48,WEEKDAY(BC$2,2)&lt;6,COUNTIF('마스터'!$J$13:$J$27,BC$2)=0),$Q48/$U48,"")</f>
        <v/>
      </c>
      <c r="BD48" s="67">
        <f>IF(AND($F48&lt;&gt;"",$V48&lt;&gt;"",BD$2&gt;=$F48,BD$2&lt;=$V48,WEEKDAY(BD$2,2)&lt;6,COUNTIF('마스터'!$J$13:$J$27,BD$2)=0),$Q48/$U48,"")</f>
        <v/>
      </c>
    </row>
    <row r="49">
      <c r="A49" s="37">
        <f>IF(E49="","",COUNTA($E$40:E49))</f>
        <v/>
      </c>
      <c r="B49" s="58" t="n"/>
      <c r="C49" s="71" t="inlineStr">
        <is>
          <t>마케팅2팀</t>
        </is>
      </c>
      <c r="D49" s="60" t="n"/>
      <c r="E49" s="58" t="n"/>
      <c r="F49" s="61" t="n"/>
      <c r="G49" s="62" t="n"/>
      <c r="H49" s="60" t="n"/>
      <c r="I49" s="60" t="n"/>
      <c r="J49" s="60" t="n"/>
      <c r="K49" s="58" t="n"/>
      <c r="L49" s="63" t="n"/>
      <c r="M49" s="58" t="n"/>
      <c r="N49" s="63" t="n"/>
      <c r="O49" s="58" t="n"/>
      <c r="P49" s="63" t="n"/>
      <c r="Q49" s="64">
        <f>IF(SUM(L49,N49,P49)=0,"",SUM(L49,N49,P49))</f>
        <v/>
      </c>
      <c r="R49" s="65">
        <f>IF(L49&gt;0,"영 ","")&amp;IF(N49&gt;0,"이 ","")&amp;IF(P49&gt;0,"기 ","")</f>
        <v/>
      </c>
      <c r="S49" s="37">
        <f>IF(F49="","","W"&amp;ROUNDUP(DAY(F49)/7,0))</f>
        <v/>
      </c>
      <c r="T49" s="60" t="n"/>
      <c r="U49" s="37">
        <f>IF(Q49="",0,ROUNDUP(MAX(L49,N49,P49)/'마스터'!$J$5,0))</f>
        <v/>
      </c>
      <c r="V49" s="66">
        <f>IF(OR(F49="",U49=0),"",WORKDAY(F49,U49-1,'마스터'!$J$13:$J$27))</f>
        <v/>
      </c>
      <c r="W49" s="65">
        <f>IF(OR(G49="",V49=""),"",G49-V49)</f>
        <v/>
      </c>
      <c r="X49" s="58" t="n"/>
      <c r="Z49" s="67">
        <f>IF(AND($F49&lt;&gt;"",$V49&lt;&gt;"",Z$2&gt;=$F49,Z$2&lt;=$V49,WEEKDAY(Z$2,2)&lt;6,COUNTIF('마스터'!$J$13:$J$27,Z$2)=0),$Q49/$U49,"")</f>
        <v/>
      </c>
      <c r="AA49" s="67">
        <f>IF(AND($F49&lt;&gt;"",$V49&lt;&gt;"",AA$2&gt;=$F49,AA$2&lt;=$V49,WEEKDAY(AA$2,2)&lt;6,COUNTIF('마스터'!$J$13:$J$27,AA$2)=0),$Q49/$U49,"")</f>
        <v/>
      </c>
      <c r="AB49" s="67">
        <f>IF(AND($F49&lt;&gt;"",$V49&lt;&gt;"",AB$2&gt;=$F49,AB$2&lt;=$V49,WEEKDAY(AB$2,2)&lt;6,COUNTIF('마스터'!$J$13:$J$27,AB$2)=0),$Q49/$U49,"")</f>
        <v/>
      </c>
      <c r="AC49" s="67">
        <f>IF(AND($F49&lt;&gt;"",$V49&lt;&gt;"",AC$2&gt;=$F49,AC$2&lt;=$V49,WEEKDAY(AC$2,2)&lt;6,COUNTIF('마스터'!$J$13:$J$27,AC$2)=0),$Q49/$U49,"")</f>
        <v/>
      </c>
      <c r="AD49" s="67">
        <f>IF(AND($F49&lt;&gt;"",$V49&lt;&gt;"",AD$2&gt;=$F49,AD$2&lt;=$V49,WEEKDAY(AD$2,2)&lt;6,COUNTIF('마스터'!$J$13:$J$27,AD$2)=0),$Q49/$U49,"")</f>
        <v/>
      </c>
      <c r="AE49" s="67">
        <f>IF(AND($F49&lt;&gt;"",$V49&lt;&gt;"",AE$2&gt;=$F49,AE$2&lt;=$V49,WEEKDAY(AE$2,2)&lt;6,COUNTIF('마스터'!$J$13:$J$27,AE$2)=0),$Q49/$U49,"")</f>
        <v/>
      </c>
      <c r="AF49" s="67">
        <f>IF(AND($F49&lt;&gt;"",$V49&lt;&gt;"",AF$2&gt;=$F49,AF$2&lt;=$V49,WEEKDAY(AF$2,2)&lt;6,COUNTIF('마스터'!$J$13:$J$27,AF$2)=0),$Q49/$U49,"")</f>
        <v/>
      </c>
      <c r="AG49" s="67">
        <f>IF(AND($F49&lt;&gt;"",$V49&lt;&gt;"",AG$2&gt;=$F49,AG$2&lt;=$V49,WEEKDAY(AG$2,2)&lt;6,COUNTIF('마스터'!$J$13:$J$27,AG$2)=0),$Q49/$U49,"")</f>
        <v/>
      </c>
      <c r="AH49" s="67">
        <f>IF(AND($F49&lt;&gt;"",$V49&lt;&gt;"",AH$2&gt;=$F49,AH$2&lt;=$V49,WEEKDAY(AH$2,2)&lt;6,COUNTIF('마스터'!$J$13:$J$27,AH$2)=0),$Q49/$U49,"")</f>
        <v/>
      </c>
      <c r="AI49" s="67">
        <f>IF(AND($F49&lt;&gt;"",$V49&lt;&gt;"",AI$2&gt;=$F49,AI$2&lt;=$V49,WEEKDAY(AI$2,2)&lt;6,COUNTIF('마스터'!$J$13:$J$27,AI$2)=0),$Q49/$U49,"")</f>
        <v/>
      </c>
      <c r="AJ49" s="67">
        <f>IF(AND($F49&lt;&gt;"",$V49&lt;&gt;"",AJ$2&gt;=$F49,AJ$2&lt;=$V49,WEEKDAY(AJ$2,2)&lt;6,COUNTIF('마스터'!$J$13:$J$27,AJ$2)=0),$Q49/$U49,"")</f>
        <v/>
      </c>
      <c r="AK49" s="67">
        <f>IF(AND($F49&lt;&gt;"",$V49&lt;&gt;"",AK$2&gt;=$F49,AK$2&lt;=$V49,WEEKDAY(AK$2,2)&lt;6,COUNTIF('마스터'!$J$13:$J$27,AK$2)=0),$Q49/$U49,"")</f>
        <v/>
      </c>
      <c r="AL49" s="67">
        <f>IF(AND($F49&lt;&gt;"",$V49&lt;&gt;"",AL$2&gt;=$F49,AL$2&lt;=$V49,WEEKDAY(AL$2,2)&lt;6,COUNTIF('마스터'!$J$13:$J$27,AL$2)=0),$Q49/$U49,"")</f>
        <v/>
      </c>
      <c r="AM49" s="67">
        <f>IF(AND($F49&lt;&gt;"",$V49&lt;&gt;"",AM$2&gt;=$F49,AM$2&lt;=$V49,WEEKDAY(AM$2,2)&lt;6,COUNTIF('마스터'!$J$13:$J$27,AM$2)=0),$Q49/$U49,"")</f>
        <v/>
      </c>
      <c r="AN49" s="67">
        <f>IF(AND($F49&lt;&gt;"",$V49&lt;&gt;"",AN$2&gt;=$F49,AN$2&lt;=$V49,WEEKDAY(AN$2,2)&lt;6,COUNTIF('마스터'!$J$13:$J$27,AN$2)=0),$Q49/$U49,"")</f>
        <v/>
      </c>
      <c r="AO49" s="67">
        <f>IF(AND($F49&lt;&gt;"",$V49&lt;&gt;"",AO$2&gt;=$F49,AO$2&lt;=$V49,WEEKDAY(AO$2,2)&lt;6,COUNTIF('마스터'!$J$13:$J$27,AO$2)=0),$Q49/$U49,"")</f>
        <v/>
      </c>
      <c r="AP49" s="67">
        <f>IF(AND($F49&lt;&gt;"",$V49&lt;&gt;"",AP$2&gt;=$F49,AP$2&lt;=$V49,WEEKDAY(AP$2,2)&lt;6,COUNTIF('마스터'!$J$13:$J$27,AP$2)=0),$Q49/$U49,"")</f>
        <v/>
      </c>
      <c r="AQ49" s="67">
        <f>IF(AND($F49&lt;&gt;"",$V49&lt;&gt;"",AQ$2&gt;=$F49,AQ$2&lt;=$V49,WEEKDAY(AQ$2,2)&lt;6,COUNTIF('마스터'!$J$13:$J$27,AQ$2)=0),$Q49/$U49,"")</f>
        <v/>
      </c>
      <c r="AR49" s="67">
        <f>IF(AND($F49&lt;&gt;"",$V49&lt;&gt;"",AR$2&gt;=$F49,AR$2&lt;=$V49,WEEKDAY(AR$2,2)&lt;6,COUNTIF('마스터'!$J$13:$J$27,AR$2)=0),$Q49/$U49,"")</f>
        <v/>
      </c>
      <c r="AS49" s="67">
        <f>IF(AND($F49&lt;&gt;"",$V49&lt;&gt;"",AS$2&gt;=$F49,AS$2&lt;=$V49,WEEKDAY(AS$2,2)&lt;6,COUNTIF('마스터'!$J$13:$J$27,AS$2)=0),$Q49/$U49,"")</f>
        <v/>
      </c>
      <c r="AT49" s="67">
        <f>IF(AND($F49&lt;&gt;"",$V49&lt;&gt;"",AT$2&gt;=$F49,AT$2&lt;=$V49,WEEKDAY(AT$2,2)&lt;6,COUNTIF('마스터'!$J$13:$J$27,AT$2)=0),$Q49/$U49,"")</f>
        <v/>
      </c>
      <c r="AU49" s="67">
        <f>IF(AND($F49&lt;&gt;"",$V49&lt;&gt;"",AU$2&gt;=$F49,AU$2&lt;=$V49,WEEKDAY(AU$2,2)&lt;6,COUNTIF('마스터'!$J$13:$J$27,AU$2)=0),$Q49/$U49,"")</f>
        <v/>
      </c>
      <c r="AV49" s="67">
        <f>IF(AND($F49&lt;&gt;"",$V49&lt;&gt;"",AV$2&gt;=$F49,AV$2&lt;=$V49,WEEKDAY(AV$2,2)&lt;6,COUNTIF('마스터'!$J$13:$J$27,AV$2)=0),$Q49/$U49,"")</f>
        <v/>
      </c>
      <c r="AW49" s="67">
        <f>IF(AND($F49&lt;&gt;"",$V49&lt;&gt;"",AW$2&gt;=$F49,AW$2&lt;=$V49,WEEKDAY(AW$2,2)&lt;6,COUNTIF('마스터'!$J$13:$J$27,AW$2)=0),$Q49/$U49,"")</f>
        <v/>
      </c>
      <c r="AX49" s="67">
        <f>IF(AND($F49&lt;&gt;"",$V49&lt;&gt;"",AX$2&gt;=$F49,AX$2&lt;=$V49,WEEKDAY(AX$2,2)&lt;6,COUNTIF('마스터'!$J$13:$J$27,AX$2)=0),$Q49/$U49,"")</f>
        <v/>
      </c>
      <c r="AY49" s="67">
        <f>IF(AND($F49&lt;&gt;"",$V49&lt;&gt;"",AY$2&gt;=$F49,AY$2&lt;=$V49,WEEKDAY(AY$2,2)&lt;6,COUNTIF('마스터'!$J$13:$J$27,AY$2)=0),$Q49/$U49,"")</f>
        <v/>
      </c>
      <c r="AZ49" s="67">
        <f>IF(AND($F49&lt;&gt;"",$V49&lt;&gt;"",AZ$2&gt;=$F49,AZ$2&lt;=$V49,WEEKDAY(AZ$2,2)&lt;6,COUNTIF('마스터'!$J$13:$J$27,AZ$2)=0),$Q49/$U49,"")</f>
        <v/>
      </c>
      <c r="BA49" s="67">
        <f>IF(AND($F49&lt;&gt;"",$V49&lt;&gt;"",BA$2&gt;=$F49,BA$2&lt;=$V49,WEEKDAY(BA$2,2)&lt;6,COUNTIF('마스터'!$J$13:$J$27,BA$2)=0),$Q49/$U49,"")</f>
        <v/>
      </c>
      <c r="BB49" s="67">
        <f>IF(AND($F49&lt;&gt;"",$V49&lt;&gt;"",BB$2&gt;=$F49,BB$2&lt;=$V49,WEEKDAY(BB$2,2)&lt;6,COUNTIF('마스터'!$J$13:$J$27,BB$2)=0),$Q49/$U49,"")</f>
        <v/>
      </c>
      <c r="BC49" s="67">
        <f>IF(AND($F49&lt;&gt;"",$V49&lt;&gt;"",BC$2&gt;=$F49,BC$2&lt;=$V49,WEEKDAY(BC$2,2)&lt;6,COUNTIF('마스터'!$J$13:$J$27,BC$2)=0),$Q49/$U49,"")</f>
        <v/>
      </c>
      <c r="BD49" s="67">
        <f>IF(AND($F49&lt;&gt;"",$V49&lt;&gt;"",BD$2&gt;=$F49,BD$2&lt;=$V49,WEEKDAY(BD$2,2)&lt;6,COUNTIF('마스터'!$J$13:$J$27,BD$2)=0),$Q49/$U49,"")</f>
        <v/>
      </c>
    </row>
    <row r="50">
      <c r="A50" s="37">
        <f>IF(E50="","",COUNTA($E$40:E50))</f>
        <v/>
      </c>
      <c r="B50" s="58" t="n"/>
      <c r="C50" s="71" t="inlineStr">
        <is>
          <t>마케팅2팀</t>
        </is>
      </c>
      <c r="D50" s="60" t="n"/>
      <c r="E50" s="58" t="n"/>
      <c r="F50" s="61" t="n"/>
      <c r="G50" s="62" t="n"/>
      <c r="H50" s="60" t="n"/>
      <c r="I50" s="60" t="n"/>
      <c r="J50" s="60" t="n"/>
      <c r="K50" s="58" t="n"/>
      <c r="L50" s="63" t="n"/>
      <c r="M50" s="58" t="n"/>
      <c r="N50" s="63" t="n"/>
      <c r="O50" s="58" t="n"/>
      <c r="P50" s="63" t="n"/>
      <c r="Q50" s="64">
        <f>IF(SUM(L50,N50,P50)=0,"",SUM(L50,N50,P50))</f>
        <v/>
      </c>
      <c r="R50" s="65">
        <f>IF(L50&gt;0,"영 ","")&amp;IF(N50&gt;0,"이 ","")&amp;IF(P50&gt;0,"기 ","")</f>
        <v/>
      </c>
      <c r="S50" s="37">
        <f>IF(F50="","","W"&amp;ROUNDUP(DAY(F50)/7,0))</f>
        <v/>
      </c>
      <c r="T50" s="60" t="n"/>
      <c r="U50" s="37">
        <f>IF(Q50="",0,ROUNDUP(MAX(L50,N50,P50)/'마스터'!$J$5,0))</f>
        <v/>
      </c>
      <c r="V50" s="66">
        <f>IF(OR(F50="",U50=0),"",WORKDAY(F50,U50-1,'마스터'!$J$13:$J$27))</f>
        <v/>
      </c>
      <c r="W50" s="65">
        <f>IF(OR(G50="",V50=""),"",G50-V50)</f>
        <v/>
      </c>
      <c r="X50" s="58" t="n"/>
      <c r="Z50" s="67">
        <f>IF(AND($F50&lt;&gt;"",$V50&lt;&gt;"",Z$2&gt;=$F50,Z$2&lt;=$V50,WEEKDAY(Z$2,2)&lt;6,COUNTIF('마스터'!$J$13:$J$27,Z$2)=0),$Q50/$U50,"")</f>
        <v/>
      </c>
      <c r="AA50" s="67">
        <f>IF(AND($F50&lt;&gt;"",$V50&lt;&gt;"",AA$2&gt;=$F50,AA$2&lt;=$V50,WEEKDAY(AA$2,2)&lt;6,COUNTIF('마스터'!$J$13:$J$27,AA$2)=0),$Q50/$U50,"")</f>
        <v/>
      </c>
      <c r="AB50" s="67">
        <f>IF(AND($F50&lt;&gt;"",$V50&lt;&gt;"",AB$2&gt;=$F50,AB$2&lt;=$V50,WEEKDAY(AB$2,2)&lt;6,COUNTIF('마스터'!$J$13:$J$27,AB$2)=0),$Q50/$U50,"")</f>
        <v/>
      </c>
      <c r="AC50" s="67">
        <f>IF(AND($F50&lt;&gt;"",$V50&lt;&gt;"",AC$2&gt;=$F50,AC$2&lt;=$V50,WEEKDAY(AC$2,2)&lt;6,COUNTIF('마스터'!$J$13:$J$27,AC$2)=0),$Q50/$U50,"")</f>
        <v/>
      </c>
      <c r="AD50" s="67">
        <f>IF(AND($F50&lt;&gt;"",$V50&lt;&gt;"",AD$2&gt;=$F50,AD$2&lt;=$V50,WEEKDAY(AD$2,2)&lt;6,COUNTIF('마스터'!$J$13:$J$27,AD$2)=0),$Q50/$U50,"")</f>
        <v/>
      </c>
      <c r="AE50" s="67">
        <f>IF(AND($F50&lt;&gt;"",$V50&lt;&gt;"",AE$2&gt;=$F50,AE$2&lt;=$V50,WEEKDAY(AE$2,2)&lt;6,COUNTIF('마스터'!$J$13:$J$27,AE$2)=0),$Q50/$U50,"")</f>
        <v/>
      </c>
      <c r="AF50" s="67">
        <f>IF(AND($F50&lt;&gt;"",$V50&lt;&gt;"",AF$2&gt;=$F50,AF$2&lt;=$V50,WEEKDAY(AF$2,2)&lt;6,COUNTIF('마스터'!$J$13:$J$27,AF$2)=0),$Q50/$U50,"")</f>
        <v/>
      </c>
      <c r="AG50" s="67">
        <f>IF(AND($F50&lt;&gt;"",$V50&lt;&gt;"",AG$2&gt;=$F50,AG$2&lt;=$V50,WEEKDAY(AG$2,2)&lt;6,COUNTIF('마스터'!$J$13:$J$27,AG$2)=0),$Q50/$U50,"")</f>
        <v/>
      </c>
      <c r="AH50" s="67">
        <f>IF(AND($F50&lt;&gt;"",$V50&lt;&gt;"",AH$2&gt;=$F50,AH$2&lt;=$V50,WEEKDAY(AH$2,2)&lt;6,COUNTIF('마스터'!$J$13:$J$27,AH$2)=0),$Q50/$U50,"")</f>
        <v/>
      </c>
      <c r="AI50" s="67">
        <f>IF(AND($F50&lt;&gt;"",$V50&lt;&gt;"",AI$2&gt;=$F50,AI$2&lt;=$V50,WEEKDAY(AI$2,2)&lt;6,COUNTIF('마스터'!$J$13:$J$27,AI$2)=0),$Q50/$U50,"")</f>
        <v/>
      </c>
      <c r="AJ50" s="67">
        <f>IF(AND($F50&lt;&gt;"",$V50&lt;&gt;"",AJ$2&gt;=$F50,AJ$2&lt;=$V50,WEEKDAY(AJ$2,2)&lt;6,COUNTIF('마스터'!$J$13:$J$27,AJ$2)=0),$Q50/$U50,"")</f>
        <v/>
      </c>
      <c r="AK50" s="67">
        <f>IF(AND($F50&lt;&gt;"",$V50&lt;&gt;"",AK$2&gt;=$F50,AK$2&lt;=$V50,WEEKDAY(AK$2,2)&lt;6,COUNTIF('마스터'!$J$13:$J$27,AK$2)=0),$Q50/$U50,"")</f>
        <v/>
      </c>
      <c r="AL50" s="67">
        <f>IF(AND($F50&lt;&gt;"",$V50&lt;&gt;"",AL$2&gt;=$F50,AL$2&lt;=$V50,WEEKDAY(AL$2,2)&lt;6,COUNTIF('마스터'!$J$13:$J$27,AL$2)=0),$Q50/$U50,"")</f>
        <v/>
      </c>
      <c r="AM50" s="67">
        <f>IF(AND($F50&lt;&gt;"",$V50&lt;&gt;"",AM$2&gt;=$F50,AM$2&lt;=$V50,WEEKDAY(AM$2,2)&lt;6,COUNTIF('마스터'!$J$13:$J$27,AM$2)=0),$Q50/$U50,"")</f>
        <v/>
      </c>
      <c r="AN50" s="67">
        <f>IF(AND($F50&lt;&gt;"",$V50&lt;&gt;"",AN$2&gt;=$F50,AN$2&lt;=$V50,WEEKDAY(AN$2,2)&lt;6,COUNTIF('마스터'!$J$13:$J$27,AN$2)=0),$Q50/$U50,"")</f>
        <v/>
      </c>
      <c r="AO50" s="67">
        <f>IF(AND($F50&lt;&gt;"",$V50&lt;&gt;"",AO$2&gt;=$F50,AO$2&lt;=$V50,WEEKDAY(AO$2,2)&lt;6,COUNTIF('마스터'!$J$13:$J$27,AO$2)=0),$Q50/$U50,"")</f>
        <v/>
      </c>
      <c r="AP50" s="67">
        <f>IF(AND($F50&lt;&gt;"",$V50&lt;&gt;"",AP$2&gt;=$F50,AP$2&lt;=$V50,WEEKDAY(AP$2,2)&lt;6,COUNTIF('마스터'!$J$13:$J$27,AP$2)=0),$Q50/$U50,"")</f>
        <v/>
      </c>
      <c r="AQ50" s="67">
        <f>IF(AND($F50&lt;&gt;"",$V50&lt;&gt;"",AQ$2&gt;=$F50,AQ$2&lt;=$V50,WEEKDAY(AQ$2,2)&lt;6,COUNTIF('마스터'!$J$13:$J$27,AQ$2)=0),$Q50/$U50,"")</f>
        <v/>
      </c>
      <c r="AR50" s="67">
        <f>IF(AND($F50&lt;&gt;"",$V50&lt;&gt;"",AR$2&gt;=$F50,AR$2&lt;=$V50,WEEKDAY(AR$2,2)&lt;6,COUNTIF('마스터'!$J$13:$J$27,AR$2)=0),$Q50/$U50,"")</f>
        <v/>
      </c>
      <c r="AS50" s="67">
        <f>IF(AND($F50&lt;&gt;"",$V50&lt;&gt;"",AS$2&gt;=$F50,AS$2&lt;=$V50,WEEKDAY(AS$2,2)&lt;6,COUNTIF('마스터'!$J$13:$J$27,AS$2)=0),$Q50/$U50,"")</f>
        <v/>
      </c>
      <c r="AT50" s="67">
        <f>IF(AND($F50&lt;&gt;"",$V50&lt;&gt;"",AT$2&gt;=$F50,AT$2&lt;=$V50,WEEKDAY(AT$2,2)&lt;6,COUNTIF('마스터'!$J$13:$J$27,AT$2)=0),$Q50/$U50,"")</f>
        <v/>
      </c>
      <c r="AU50" s="67">
        <f>IF(AND($F50&lt;&gt;"",$V50&lt;&gt;"",AU$2&gt;=$F50,AU$2&lt;=$V50,WEEKDAY(AU$2,2)&lt;6,COUNTIF('마스터'!$J$13:$J$27,AU$2)=0),$Q50/$U50,"")</f>
        <v/>
      </c>
      <c r="AV50" s="67">
        <f>IF(AND($F50&lt;&gt;"",$V50&lt;&gt;"",AV$2&gt;=$F50,AV$2&lt;=$V50,WEEKDAY(AV$2,2)&lt;6,COUNTIF('마스터'!$J$13:$J$27,AV$2)=0),$Q50/$U50,"")</f>
        <v/>
      </c>
      <c r="AW50" s="67">
        <f>IF(AND($F50&lt;&gt;"",$V50&lt;&gt;"",AW$2&gt;=$F50,AW$2&lt;=$V50,WEEKDAY(AW$2,2)&lt;6,COUNTIF('마스터'!$J$13:$J$27,AW$2)=0),$Q50/$U50,"")</f>
        <v/>
      </c>
      <c r="AX50" s="67">
        <f>IF(AND($F50&lt;&gt;"",$V50&lt;&gt;"",AX$2&gt;=$F50,AX$2&lt;=$V50,WEEKDAY(AX$2,2)&lt;6,COUNTIF('마스터'!$J$13:$J$27,AX$2)=0),$Q50/$U50,"")</f>
        <v/>
      </c>
      <c r="AY50" s="67">
        <f>IF(AND($F50&lt;&gt;"",$V50&lt;&gt;"",AY$2&gt;=$F50,AY$2&lt;=$V50,WEEKDAY(AY$2,2)&lt;6,COUNTIF('마스터'!$J$13:$J$27,AY$2)=0),$Q50/$U50,"")</f>
        <v/>
      </c>
      <c r="AZ50" s="67">
        <f>IF(AND($F50&lt;&gt;"",$V50&lt;&gt;"",AZ$2&gt;=$F50,AZ$2&lt;=$V50,WEEKDAY(AZ$2,2)&lt;6,COUNTIF('마스터'!$J$13:$J$27,AZ$2)=0),$Q50/$U50,"")</f>
        <v/>
      </c>
      <c r="BA50" s="67">
        <f>IF(AND($F50&lt;&gt;"",$V50&lt;&gt;"",BA$2&gt;=$F50,BA$2&lt;=$V50,WEEKDAY(BA$2,2)&lt;6,COUNTIF('마스터'!$J$13:$J$27,BA$2)=0),$Q50/$U50,"")</f>
        <v/>
      </c>
      <c r="BB50" s="67">
        <f>IF(AND($F50&lt;&gt;"",$V50&lt;&gt;"",BB$2&gt;=$F50,BB$2&lt;=$V50,WEEKDAY(BB$2,2)&lt;6,COUNTIF('마스터'!$J$13:$J$27,BB$2)=0),$Q50/$U50,"")</f>
        <v/>
      </c>
      <c r="BC50" s="67">
        <f>IF(AND($F50&lt;&gt;"",$V50&lt;&gt;"",BC$2&gt;=$F50,BC$2&lt;=$V50,WEEKDAY(BC$2,2)&lt;6,COUNTIF('마스터'!$J$13:$J$27,BC$2)=0),$Q50/$U50,"")</f>
        <v/>
      </c>
      <c r="BD50" s="67">
        <f>IF(AND($F50&lt;&gt;"",$V50&lt;&gt;"",BD$2&gt;=$F50,BD$2&lt;=$V50,WEEKDAY(BD$2,2)&lt;6,COUNTIF('마스터'!$J$13:$J$27,BD$2)=0),$Q50/$U50,"")</f>
        <v/>
      </c>
    </row>
    <row r="51">
      <c r="A51" s="37">
        <f>IF(E51="","",COUNTA($E$40:E51))</f>
        <v/>
      </c>
      <c r="B51" s="58" t="n"/>
      <c r="C51" s="71" t="inlineStr">
        <is>
          <t>마케팅2팀</t>
        </is>
      </c>
      <c r="D51" s="60" t="n"/>
      <c r="E51" s="58" t="n"/>
      <c r="F51" s="61" t="n"/>
      <c r="G51" s="62" t="n"/>
      <c r="H51" s="60" t="n"/>
      <c r="I51" s="60" t="n"/>
      <c r="J51" s="60" t="n"/>
      <c r="K51" s="58" t="n"/>
      <c r="L51" s="63" t="n"/>
      <c r="M51" s="58" t="n"/>
      <c r="N51" s="63" t="n"/>
      <c r="O51" s="58" t="n"/>
      <c r="P51" s="63" t="n"/>
      <c r="Q51" s="64">
        <f>IF(SUM(L51,N51,P51)=0,"",SUM(L51,N51,P51))</f>
        <v/>
      </c>
      <c r="R51" s="65">
        <f>IF(L51&gt;0,"영 ","")&amp;IF(N51&gt;0,"이 ","")&amp;IF(P51&gt;0,"기 ","")</f>
        <v/>
      </c>
      <c r="S51" s="37">
        <f>IF(F51="","","W"&amp;ROUNDUP(DAY(F51)/7,0))</f>
        <v/>
      </c>
      <c r="T51" s="60" t="n"/>
      <c r="U51" s="37">
        <f>IF(Q51="",0,ROUNDUP(MAX(L51,N51,P51)/'마스터'!$J$5,0))</f>
        <v/>
      </c>
      <c r="V51" s="66">
        <f>IF(OR(F51="",U51=0),"",WORKDAY(F51,U51-1,'마스터'!$J$13:$J$27))</f>
        <v/>
      </c>
      <c r="W51" s="65">
        <f>IF(OR(G51="",V51=""),"",G51-V51)</f>
        <v/>
      </c>
      <c r="X51" s="58" t="n"/>
      <c r="Z51" s="67">
        <f>IF(AND($F51&lt;&gt;"",$V51&lt;&gt;"",Z$2&gt;=$F51,Z$2&lt;=$V51,WEEKDAY(Z$2,2)&lt;6,COUNTIF('마스터'!$J$13:$J$27,Z$2)=0),$Q51/$U51,"")</f>
        <v/>
      </c>
      <c r="AA51" s="67">
        <f>IF(AND($F51&lt;&gt;"",$V51&lt;&gt;"",AA$2&gt;=$F51,AA$2&lt;=$V51,WEEKDAY(AA$2,2)&lt;6,COUNTIF('마스터'!$J$13:$J$27,AA$2)=0),$Q51/$U51,"")</f>
        <v/>
      </c>
      <c r="AB51" s="67">
        <f>IF(AND($F51&lt;&gt;"",$V51&lt;&gt;"",AB$2&gt;=$F51,AB$2&lt;=$V51,WEEKDAY(AB$2,2)&lt;6,COUNTIF('마스터'!$J$13:$J$27,AB$2)=0),$Q51/$U51,"")</f>
        <v/>
      </c>
      <c r="AC51" s="67">
        <f>IF(AND($F51&lt;&gt;"",$V51&lt;&gt;"",AC$2&gt;=$F51,AC$2&lt;=$V51,WEEKDAY(AC$2,2)&lt;6,COUNTIF('마스터'!$J$13:$J$27,AC$2)=0),$Q51/$U51,"")</f>
        <v/>
      </c>
      <c r="AD51" s="67">
        <f>IF(AND($F51&lt;&gt;"",$V51&lt;&gt;"",AD$2&gt;=$F51,AD$2&lt;=$V51,WEEKDAY(AD$2,2)&lt;6,COUNTIF('마스터'!$J$13:$J$27,AD$2)=0),$Q51/$U51,"")</f>
        <v/>
      </c>
      <c r="AE51" s="67">
        <f>IF(AND($F51&lt;&gt;"",$V51&lt;&gt;"",AE$2&gt;=$F51,AE$2&lt;=$V51,WEEKDAY(AE$2,2)&lt;6,COUNTIF('마스터'!$J$13:$J$27,AE$2)=0),$Q51/$U51,"")</f>
        <v/>
      </c>
      <c r="AF51" s="67">
        <f>IF(AND($F51&lt;&gt;"",$V51&lt;&gt;"",AF$2&gt;=$F51,AF$2&lt;=$V51,WEEKDAY(AF$2,2)&lt;6,COUNTIF('마스터'!$J$13:$J$27,AF$2)=0),$Q51/$U51,"")</f>
        <v/>
      </c>
      <c r="AG51" s="67">
        <f>IF(AND($F51&lt;&gt;"",$V51&lt;&gt;"",AG$2&gt;=$F51,AG$2&lt;=$V51,WEEKDAY(AG$2,2)&lt;6,COUNTIF('마스터'!$J$13:$J$27,AG$2)=0),$Q51/$U51,"")</f>
        <v/>
      </c>
      <c r="AH51" s="67">
        <f>IF(AND($F51&lt;&gt;"",$V51&lt;&gt;"",AH$2&gt;=$F51,AH$2&lt;=$V51,WEEKDAY(AH$2,2)&lt;6,COUNTIF('마스터'!$J$13:$J$27,AH$2)=0),$Q51/$U51,"")</f>
        <v/>
      </c>
      <c r="AI51" s="67">
        <f>IF(AND($F51&lt;&gt;"",$V51&lt;&gt;"",AI$2&gt;=$F51,AI$2&lt;=$V51,WEEKDAY(AI$2,2)&lt;6,COUNTIF('마스터'!$J$13:$J$27,AI$2)=0),$Q51/$U51,"")</f>
        <v/>
      </c>
      <c r="AJ51" s="67">
        <f>IF(AND($F51&lt;&gt;"",$V51&lt;&gt;"",AJ$2&gt;=$F51,AJ$2&lt;=$V51,WEEKDAY(AJ$2,2)&lt;6,COUNTIF('마스터'!$J$13:$J$27,AJ$2)=0),$Q51/$U51,"")</f>
        <v/>
      </c>
      <c r="AK51" s="67">
        <f>IF(AND($F51&lt;&gt;"",$V51&lt;&gt;"",AK$2&gt;=$F51,AK$2&lt;=$V51,WEEKDAY(AK$2,2)&lt;6,COUNTIF('마스터'!$J$13:$J$27,AK$2)=0),$Q51/$U51,"")</f>
        <v/>
      </c>
      <c r="AL51" s="67">
        <f>IF(AND($F51&lt;&gt;"",$V51&lt;&gt;"",AL$2&gt;=$F51,AL$2&lt;=$V51,WEEKDAY(AL$2,2)&lt;6,COUNTIF('마스터'!$J$13:$J$27,AL$2)=0),$Q51/$U51,"")</f>
        <v/>
      </c>
      <c r="AM51" s="67">
        <f>IF(AND($F51&lt;&gt;"",$V51&lt;&gt;"",AM$2&gt;=$F51,AM$2&lt;=$V51,WEEKDAY(AM$2,2)&lt;6,COUNTIF('마스터'!$J$13:$J$27,AM$2)=0),$Q51/$U51,"")</f>
        <v/>
      </c>
      <c r="AN51" s="67">
        <f>IF(AND($F51&lt;&gt;"",$V51&lt;&gt;"",AN$2&gt;=$F51,AN$2&lt;=$V51,WEEKDAY(AN$2,2)&lt;6,COUNTIF('마스터'!$J$13:$J$27,AN$2)=0),$Q51/$U51,"")</f>
        <v/>
      </c>
      <c r="AO51" s="67">
        <f>IF(AND($F51&lt;&gt;"",$V51&lt;&gt;"",AO$2&gt;=$F51,AO$2&lt;=$V51,WEEKDAY(AO$2,2)&lt;6,COUNTIF('마스터'!$J$13:$J$27,AO$2)=0),$Q51/$U51,"")</f>
        <v/>
      </c>
      <c r="AP51" s="67">
        <f>IF(AND($F51&lt;&gt;"",$V51&lt;&gt;"",AP$2&gt;=$F51,AP$2&lt;=$V51,WEEKDAY(AP$2,2)&lt;6,COUNTIF('마스터'!$J$13:$J$27,AP$2)=0),$Q51/$U51,"")</f>
        <v/>
      </c>
      <c r="AQ51" s="67">
        <f>IF(AND($F51&lt;&gt;"",$V51&lt;&gt;"",AQ$2&gt;=$F51,AQ$2&lt;=$V51,WEEKDAY(AQ$2,2)&lt;6,COUNTIF('마스터'!$J$13:$J$27,AQ$2)=0),$Q51/$U51,"")</f>
        <v/>
      </c>
      <c r="AR51" s="67">
        <f>IF(AND($F51&lt;&gt;"",$V51&lt;&gt;"",AR$2&gt;=$F51,AR$2&lt;=$V51,WEEKDAY(AR$2,2)&lt;6,COUNTIF('마스터'!$J$13:$J$27,AR$2)=0),$Q51/$U51,"")</f>
        <v/>
      </c>
      <c r="AS51" s="67">
        <f>IF(AND($F51&lt;&gt;"",$V51&lt;&gt;"",AS$2&gt;=$F51,AS$2&lt;=$V51,WEEKDAY(AS$2,2)&lt;6,COUNTIF('마스터'!$J$13:$J$27,AS$2)=0),$Q51/$U51,"")</f>
        <v/>
      </c>
      <c r="AT51" s="67">
        <f>IF(AND($F51&lt;&gt;"",$V51&lt;&gt;"",AT$2&gt;=$F51,AT$2&lt;=$V51,WEEKDAY(AT$2,2)&lt;6,COUNTIF('마스터'!$J$13:$J$27,AT$2)=0),$Q51/$U51,"")</f>
        <v/>
      </c>
      <c r="AU51" s="67">
        <f>IF(AND($F51&lt;&gt;"",$V51&lt;&gt;"",AU$2&gt;=$F51,AU$2&lt;=$V51,WEEKDAY(AU$2,2)&lt;6,COUNTIF('마스터'!$J$13:$J$27,AU$2)=0),$Q51/$U51,"")</f>
        <v/>
      </c>
      <c r="AV51" s="67">
        <f>IF(AND($F51&lt;&gt;"",$V51&lt;&gt;"",AV$2&gt;=$F51,AV$2&lt;=$V51,WEEKDAY(AV$2,2)&lt;6,COUNTIF('마스터'!$J$13:$J$27,AV$2)=0),$Q51/$U51,"")</f>
        <v/>
      </c>
      <c r="AW51" s="67">
        <f>IF(AND($F51&lt;&gt;"",$V51&lt;&gt;"",AW$2&gt;=$F51,AW$2&lt;=$V51,WEEKDAY(AW$2,2)&lt;6,COUNTIF('마스터'!$J$13:$J$27,AW$2)=0),$Q51/$U51,"")</f>
        <v/>
      </c>
      <c r="AX51" s="67">
        <f>IF(AND($F51&lt;&gt;"",$V51&lt;&gt;"",AX$2&gt;=$F51,AX$2&lt;=$V51,WEEKDAY(AX$2,2)&lt;6,COUNTIF('마스터'!$J$13:$J$27,AX$2)=0),$Q51/$U51,"")</f>
        <v/>
      </c>
      <c r="AY51" s="67">
        <f>IF(AND($F51&lt;&gt;"",$V51&lt;&gt;"",AY$2&gt;=$F51,AY$2&lt;=$V51,WEEKDAY(AY$2,2)&lt;6,COUNTIF('마스터'!$J$13:$J$27,AY$2)=0),$Q51/$U51,"")</f>
        <v/>
      </c>
      <c r="AZ51" s="67">
        <f>IF(AND($F51&lt;&gt;"",$V51&lt;&gt;"",AZ$2&gt;=$F51,AZ$2&lt;=$V51,WEEKDAY(AZ$2,2)&lt;6,COUNTIF('마스터'!$J$13:$J$27,AZ$2)=0),$Q51/$U51,"")</f>
        <v/>
      </c>
      <c r="BA51" s="67">
        <f>IF(AND($F51&lt;&gt;"",$V51&lt;&gt;"",BA$2&gt;=$F51,BA$2&lt;=$V51,WEEKDAY(BA$2,2)&lt;6,COUNTIF('마스터'!$J$13:$J$27,BA$2)=0),$Q51/$U51,"")</f>
        <v/>
      </c>
      <c r="BB51" s="67">
        <f>IF(AND($F51&lt;&gt;"",$V51&lt;&gt;"",BB$2&gt;=$F51,BB$2&lt;=$V51,WEEKDAY(BB$2,2)&lt;6,COUNTIF('마스터'!$J$13:$J$27,BB$2)=0),$Q51/$U51,"")</f>
        <v/>
      </c>
      <c r="BC51" s="67">
        <f>IF(AND($F51&lt;&gt;"",$V51&lt;&gt;"",BC$2&gt;=$F51,BC$2&lt;=$V51,WEEKDAY(BC$2,2)&lt;6,COUNTIF('마스터'!$J$13:$J$27,BC$2)=0),$Q51/$U51,"")</f>
        <v/>
      </c>
      <c r="BD51" s="67">
        <f>IF(AND($F51&lt;&gt;"",$V51&lt;&gt;"",BD$2&gt;=$F51,BD$2&lt;=$V51,WEEKDAY(BD$2,2)&lt;6,COUNTIF('마스터'!$J$13:$J$27,BD$2)=0),$Q51/$U51,"")</f>
        <v/>
      </c>
    </row>
    <row r="52">
      <c r="A52" s="37">
        <f>IF(E52="","",COUNTA($E$40:E52))</f>
        <v/>
      </c>
      <c r="B52" s="58" t="n"/>
      <c r="C52" s="71" t="inlineStr">
        <is>
          <t>마케팅2팀</t>
        </is>
      </c>
      <c r="D52" s="60" t="n"/>
      <c r="E52" s="58" t="n"/>
      <c r="F52" s="61" t="n"/>
      <c r="G52" s="62" t="n"/>
      <c r="H52" s="60" t="n"/>
      <c r="I52" s="60" t="n"/>
      <c r="J52" s="60" t="n"/>
      <c r="K52" s="58" t="n"/>
      <c r="L52" s="63" t="n"/>
      <c r="M52" s="58" t="n"/>
      <c r="N52" s="63" t="n"/>
      <c r="O52" s="58" t="n"/>
      <c r="P52" s="63" t="n"/>
      <c r="Q52" s="64">
        <f>IF(SUM(L52,N52,P52)=0,"",SUM(L52,N52,P52))</f>
        <v/>
      </c>
      <c r="R52" s="65">
        <f>IF(L52&gt;0,"영 ","")&amp;IF(N52&gt;0,"이 ","")&amp;IF(P52&gt;0,"기 ","")</f>
        <v/>
      </c>
      <c r="S52" s="37">
        <f>IF(F52="","","W"&amp;ROUNDUP(DAY(F52)/7,0))</f>
        <v/>
      </c>
      <c r="T52" s="60" t="n"/>
      <c r="U52" s="37">
        <f>IF(Q52="",0,ROUNDUP(MAX(L52,N52,P52)/'마스터'!$J$5,0))</f>
        <v/>
      </c>
      <c r="V52" s="66">
        <f>IF(OR(F52="",U52=0),"",WORKDAY(F52,U52-1,'마스터'!$J$13:$J$27))</f>
        <v/>
      </c>
      <c r="W52" s="65">
        <f>IF(OR(G52="",V52=""),"",G52-V52)</f>
        <v/>
      </c>
      <c r="X52" s="58" t="n"/>
      <c r="Z52" s="67">
        <f>IF(AND($F52&lt;&gt;"",$V52&lt;&gt;"",Z$2&gt;=$F52,Z$2&lt;=$V52,WEEKDAY(Z$2,2)&lt;6,COUNTIF('마스터'!$J$13:$J$27,Z$2)=0),$Q52/$U52,"")</f>
        <v/>
      </c>
      <c r="AA52" s="67">
        <f>IF(AND($F52&lt;&gt;"",$V52&lt;&gt;"",AA$2&gt;=$F52,AA$2&lt;=$V52,WEEKDAY(AA$2,2)&lt;6,COUNTIF('마스터'!$J$13:$J$27,AA$2)=0),$Q52/$U52,"")</f>
        <v/>
      </c>
      <c r="AB52" s="67">
        <f>IF(AND($F52&lt;&gt;"",$V52&lt;&gt;"",AB$2&gt;=$F52,AB$2&lt;=$V52,WEEKDAY(AB$2,2)&lt;6,COUNTIF('마스터'!$J$13:$J$27,AB$2)=0),$Q52/$U52,"")</f>
        <v/>
      </c>
      <c r="AC52" s="67">
        <f>IF(AND($F52&lt;&gt;"",$V52&lt;&gt;"",AC$2&gt;=$F52,AC$2&lt;=$V52,WEEKDAY(AC$2,2)&lt;6,COUNTIF('마스터'!$J$13:$J$27,AC$2)=0),$Q52/$U52,"")</f>
        <v/>
      </c>
      <c r="AD52" s="67">
        <f>IF(AND($F52&lt;&gt;"",$V52&lt;&gt;"",AD$2&gt;=$F52,AD$2&lt;=$V52,WEEKDAY(AD$2,2)&lt;6,COUNTIF('마스터'!$J$13:$J$27,AD$2)=0),$Q52/$U52,"")</f>
        <v/>
      </c>
      <c r="AE52" s="67">
        <f>IF(AND($F52&lt;&gt;"",$V52&lt;&gt;"",AE$2&gt;=$F52,AE$2&lt;=$V52,WEEKDAY(AE$2,2)&lt;6,COUNTIF('마스터'!$J$13:$J$27,AE$2)=0),$Q52/$U52,"")</f>
        <v/>
      </c>
      <c r="AF52" s="67">
        <f>IF(AND($F52&lt;&gt;"",$V52&lt;&gt;"",AF$2&gt;=$F52,AF$2&lt;=$V52,WEEKDAY(AF$2,2)&lt;6,COUNTIF('마스터'!$J$13:$J$27,AF$2)=0),$Q52/$U52,"")</f>
        <v/>
      </c>
      <c r="AG52" s="67">
        <f>IF(AND($F52&lt;&gt;"",$V52&lt;&gt;"",AG$2&gt;=$F52,AG$2&lt;=$V52,WEEKDAY(AG$2,2)&lt;6,COUNTIF('마스터'!$J$13:$J$27,AG$2)=0),$Q52/$U52,"")</f>
        <v/>
      </c>
      <c r="AH52" s="67">
        <f>IF(AND($F52&lt;&gt;"",$V52&lt;&gt;"",AH$2&gt;=$F52,AH$2&lt;=$V52,WEEKDAY(AH$2,2)&lt;6,COUNTIF('마스터'!$J$13:$J$27,AH$2)=0),$Q52/$U52,"")</f>
        <v/>
      </c>
      <c r="AI52" s="67">
        <f>IF(AND($F52&lt;&gt;"",$V52&lt;&gt;"",AI$2&gt;=$F52,AI$2&lt;=$V52,WEEKDAY(AI$2,2)&lt;6,COUNTIF('마스터'!$J$13:$J$27,AI$2)=0),$Q52/$U52,"")</f>
        <v/>
      </c>
      <c r="AJ52" s="67">
        <f>IF(AND($F52&lt;&gt;"",$V52&lt;&gt;"",AJ$2&gt;=$F52,AJ$2&lt;=$V52,WEEKDAY(AJ$2,2)&lt;6,COUNTIF('마스터'!$J$13:$J$27,AJ$2)=0),$Q52/$U52,"")</f>
        <v/>
      </c>
      <c r="AK52" s="67">
        <f>IF(AND($F52&lt;&gt;"",$V52&lt;&gt;"",AK$2&gt;=$F52,AK$2&lt;=$V52,WEEKDAY(AK$2,2)&lt;6,COUNTIF('마스터'!$J$13:$J$27,AK$2)=0),$Q52/$U52,"")</f>
        <v/>
      </c>
      <c r="AL52" s="67">
        <f>IF(AND($F52&lt;&gt;"",$V52&lt;&gt;"",AL$2&gt;=$F52,AL$2&lt;=$V52,WEEKDAY(AL$2,2)&lt;6,COUNTIF('마스터'!$J$13:$J$27,AL$2)=0),$Q52/$U52,"")</f>
        <v/>
      </c>
      <c r="AM52" s="67">
        <f>IF(AND($F52&lt;&gt;"",$V52&lt;&gt;"",AM$2&gt;=$F52,AM$2&lt;=$V52,WEEKDAY(AM$2,2)&lt;6,COUNTIF('마스터'!$J$13:$J$27,AM$2)=0),$Q52/$U52,"")</f>
        <v/>
      </c>
      <c r="AN52" s="67">
        <f>IF(AND($F52&lt;&gt;"",$V52&lt;&gt;"",AN$2&gt;=$F52,AN$2&lt;=$V52,WEEKDAY(AN$2,2)&lt;6,COUNTIF('마스터'!$J$13:$J$27,AN$2)=0),$Q52/$U52,"")</f>
        <v/>
      </c>
      <c r="AO52" s="67">
        <f>IF(AND($F52&lt;&gt;"",$V52&lt;&gt;"",AO$2&gt;=$F52,AO$2&lt;=$V52,WEEKDAY(AO$2,2)&lt;6,COUNTIF('마스터'!$J$13:$J$27,AO$2)=0),$Q52/$U52,"")</f>
        <v/>
      </c>
      <c r="AP52" s="67">
        <f>IF(AND($F52&lt;&gt;"",$V52&lt;&gt;"",AP$2&gt;=$F52,AP$2&lt;=$V52,WEEKDAY(AP$2,2)&lt;6,COUNTIF('마스터'!$J$13:$J$27,AP$2)=0),$Q52/$U52,"")</f>
        <v/>
      </c>
      <c r="AQ52" s="67">
        <f>IF(AND($F52&lt;&gt;"",$V52&lt;&gt;"",AQ$2&gt;=$F52,AQ$2&lt;=$V52,WEEKDAY(AQ$2,2)&lt;6,COUNTIF('마스터'!$J$13:$J$27,AQ$2)=0),$Q52/$U52,"")</f>
        <v/>
      </c>
      <c r="AR52" s="67">
        <f>IF(AND($F52&lt;&gt;"",$V52&lt;&gt;"",AR$2&gt;=$F52,AR$2&lt;=$V52,WEEKDAY(AR$2,2)&lt;6,COUNTIF('마스터'!$J$13:$J$27,AR$2)=0),$Q52/$U52,"")</f>
        <v/>
      </c>
      <c r="AS52" s="67">
        <f>IF(AND($F52&lt;&gt;"",$V52&lt;&gt;"",AS$2&gt;=$F52,AS$2&lt;=$V52,WEEKDAY(AS$2,2)&lt;6,COUNTIF('마스터'!$J$13:$J$27,AS$2)=0),$Q52/$U52,"")</f>
        <v/>
      </c>
      <c r="AT52" s="67">
        <f>IF(AND($F52&lt;&gt;"",$V52&lt;&gt;"",AT$2&gt;=$F52,AT$2&lt;=$V52,WEEKDAY(AT$2,2)&lt;6,COUNTIF('마스터'!$J$13:$J$27,AT$2)=0),$Q52/$U52,"")</f>
        <v/>
      </c>
      <c r="AU52" s="67">
        <f>IF(AND($F52&lt;&gt;"",$V52&lt;&gt;"",AU$2&gt;=$F52,AU$2&lt;=$V52,WEEKDAY(AU$2,2)&lt;6,COUNTIF('마스터'!$J$13:$J$27,AU$2)=0),$Q52/$U52,"")</f>
        <v/>
      </c>
      <c r="AV52" s="67">
        <f>IF(AND($F52&lt;&gt;"",$V52&lt;&gt;"",AV$2&gt;=$F52,AV$2&lt;=$V52,WEEKDAY(AV$2,2)&lt;6,COUNTIF('마스터'!$J$13:$J$27,AV$2)=0),$Q52/$U52,"")</f>
        <v/>
      </c>
      <c r="AW52" s="67">
        <f>IF(AND($F52&lt;&gt;"",$V52&lt;&gt;"",AW$2&gt;=$F52,AW$2&lt;=$V52,WEEKDAY(AW$2,2)&lt;6,COUNTIF('마스터'!$J$13:$J$27,AW$2)=0),$Q52/$U52,"")</f>
        <v/>
      </c>
      <c r="AX52" s="67">
        <f>IF(AND($F52&lt;&gt;"",$V52&lt;&gt;"",AX$2&gt;=$F52,AX$2&lt;=$V52,WEEKDAY(AX$2,2)&lt;6,COUNTIF('마스터'!$J$13:$J$27,AX$2)=0),$Q52/$U52,"")</f>
        <v/>
      </c>
      <c r="AY52" s="67">
        <f>IF(AND($F52&lt;&gt;"",$V52&lt;&gt;"",AY$2&gt;=$F52,AY$2&lt;=$V52,WEEKDAY(AY$2,2)&lt;6,COUNTIF('마스터'!$J$13:$J$27,AY$2)=0),$Q52/$U52,"")</f>
        <v/>
      </c>
      <c r="AZ52" s="67">
        <f>IF(AND($F52&lt;&gt;"",$V52&lt;&gt;"",AZ$2&gt;=$F52,AZ$2&lt;=$V52,WEEKDAY(AZ$2,2)&lt;6,COUNTIF('마스터'!$J$13:$J$27,AZ$2)=0),$Q52/$U52,"")</f>
        <v/>
      </c>
      <c r="BA52" s="67">
        <f>IF(AND($F52&lt;&gt;"",$V52&lt;&gt;"",BA$2&gt;=$F52,BA$2&lt;=$V52,WEEKDAY(BA$2,2)&lt;6,COUNTIF('마스터'!$J$13:$J$27,BA$2)=0),$Q52/$U52,"")</f>
        <v/>
      </c>
      <c r="BB52" s="67">
        <f>IF(AND($F52&lt;&gt;"",$V52&lt;&gt;"",BB$2&gt;=$F52,BB$2&lt;=$V52,WEEKDAY(BB$2,2)&lt;6,COUNTIF('마스터'!$J$13:$J$27,BB$2)=0),$Q52/$U52,"")</f>
        <v/>
      </c>
      <c r="BC52" s="67">
        <f>IF(AND($F52&lt;&gt;"",$V52&lt;&gt;"",BC$2&gt;=$F52,BC$2&lt;=$V52,WEEKDAY(BC$2,2)&lt;6,COUNTIF('마스터'!$J$13:$J$27,BC$2)=0),$Q52/$U52,"")</f>
        <v/>
      </c>
      <c r="BD52" s="67">
        <f>IF(AND($F52&lt;&gt;"",$V52&lt;&gt;"",BD$2&gt;=$F52,BD$2&lt;=$V52,WEEKDAY(BD$2,2)&lt;6,COUNTIF('마스터'!$J$13:$J$27,BD$2)=0),$Q52/$U52,"")</f>
        <v/>
      </c>
    </row>
    <row r="53">
      <c r="A53" s="37">
        <f>IF(E53="","",COUNTA($E$40:E53))</f>
        <v/>
      </c>
      <c r="B53" s="58" t="n"/>
      <c r="C53" s="71" t="inlineStr">
        <is>
          <t>마케팅2팀</t>
        </is>
      </c>
      <c r="D53" s="60" t="n"/>
      <c r="E53" s="58" t="n"/>
      <c r="F53" s="61" t="n"/>
      <c r="G53" s="62" t="n"/>
      <c r="H53" s="60" t="n"/>
      <c r="I53" s="60" t="n"/>
      <c r="J53" s="60" t="n"/>
      <c r="K53" s="58" t="n"/>
      <c r="L53" s="63" t="n"/>
      <c r="M53" s="58" t="n"/>
      <c r="N53" s="63" t="n"/>
      <c r="O53" s="58" t="n"/>
      <c r="P53" s="63" t="n"/>
      <c r="Q53" s="64">
        <f>IF(SUM(L53,N53,P53)=0,"",SUM(L53,N53,P53))</f>
        <v/>
      </c>
      <c r="R53" s="65">
        <f>IF(L53&gt;0,"영 ","")&amp;IF(N53&gt;0,"이 ","")&amp;IF(P53&gt;0,"기 ","")</f>
        <v/>
      </c>
      <c r="S53" s="37">
        <f>IF(F53="","","W"&amp;ROUNDUP(DAY(F53)/7,0))</f>
        <v/>
      </c>
      <c r="T53" s="60" t="n"/>
      <c r="U53" s="37">
        <f>IF(Q53="",0,ROUNDUP(MAX(L53,N53,P53)/'마스터'!$J$5,0))</f>
        <v/>
      </c>
      <c r="V53" s="66">
        <f>IF(OR(F53="",U53=0),"",WORKDAY(F53,U53-1,'마스터'!$J$13:$J$27))</f>
        <v/>
      </c>
      <c r="W53" s="65">
        <f>IF(OR(G53="",V53=""),"",G53-V53)</f>
        <v/>
      </c>
      <c r="X53" s="58" t="n"/>
      <c r="Z53" s="67">
        <f>IF(AND($F53&lt;&gt;"",$V53&lt;&gt;"",Z$2&gt;=$F53,Z$2&lt;=$V53,WEEKDAY(Z$2,2)&lt;6,COUNTIF('마스터'!$J$13:$J$27,Z$2)=0),$Q53/$U53,"")</f>
        <v/>
      </c>
      <c r="AA53" s="67">
        <f>IF(AND($F53&lt;&gt;"",$V53&lt;&gt;"",AA$2&gt;=$F53,AA$2&lt;=$V53,WEEKDAY(AA$2,2)&lt;6,COUNTIF('마스터'!$J$13:$J$27,AA$2)=0),$Q53/$U53,"")</f>
        <v/>
      </c>
      <c r="AB53" s="67">
        <f>IF(AND($F53&lt;&gt;"",$V53&lt;&gt;"",AB$2&gt;=$F53,AB$2&lt;=$V53,WEEKDAY(AB$2,2)&lt;6,COUNTIF('마스터'!$J$13:$J$27,AB$2)=0),$Q53/$U53,"")</f>
        <v/>
      </c>
      <c r="AC53" s="67">
        <f>IF(AND($F53&lt;&gt;"",$V53&lt;&gt;"",AC$2&gt;=$F53,AC$2&lt;=$V53,WEEKDAY(AC$2,2)&lt;6,COUNTIF('마스터'!$J$13:$J$27,AC$2)=0),$Q53/$U53,"")</f>
        <v/>
      </c>
      <c r="AD53" s="67">
        <f>IF(AND($F53&lt;&gt;"",$V53&lt;&gt;"",AD$2&gt;=$F53,AD$2&lt;=$V53,WEEKDAY(AD$2,2)&lt;6,COUNTIF('마스터'!$J$13:$J$27,AD$2)=0),$Q53/$U53,"")</f>
        <v/>
      </c>
      <c r="AE53" s="67">
        <f>IF(AND($F53&lt;&gt;"",$V53&lt;&gt;"",AE$2&gt;=$F53,AE$2&lt;=$V53,WEEKDAY(AE$2,2)&lt;6,COUNTIF('마스터'!$J$13:$J$27,AE$2)=0),$Q53/$U53,"")</f>
        <v/>
      </c>
      <c r="AF53" s="67">
        <f>IF(AND($F53&lt;&gt;"",$V53&lt;&gt;"",AF$2&gt;=$F53,AF$2&lt;=$V53,WEEKDAY(AF$2,2)&lt;6,COUNTIF('마스터'!$J$13:$J$27,AF$2)=0),$Q53/$U53,"")</f>
        <v/>
      </c>
      <c r="AG53" s="67">
        <f>IF(AND($F53&lt;&gt;"",$V53&lt;&gt;"",AG$2&gt;=$F53,AG$2&lt;=$V53,WEEKDAY(AG$2,2)&lt;6,COUNTIF('마스터'!$J$13:$J$27,AG$2)=0),$Q53/$U53,"")</f>
        <v/>
      </c>
      <c r="AH53" s="67">
        <f>IF(AND($F53&lt;&gt;"",$V53&lt;&gt;"",AH$2&gt;=$F53,AH$2&lt;=$V53,WEEKDAY(AH$2,2)&lt;6,COUNTIF('마스터'!$J$13:$J$27,AH$2)=0),$Q53/$U53,"")</f>
        <v/>
      </c>
      <c r="AI53" s="67">
        <f>IF(AND($F53&lt;&gt;"",$V53&lt;&gt;"",AI$2&gt;=$F53,AI$2&lt;=$V53,WEEKDAY(AI$2,2)&lt;6,COUNTIF('마스터'!$J$13:$J$27,AI$2)=0),$Q53/$U53,"")</f>
        <v/>
      </c>
      <c r="AJ53" s="67">
        <f>IF(AND($F53&lt;&gt;"",$V53&lt;&gt;"",AJ$2&gt;=$F53,AJ$2&lt;=$V53,WEEKDAY(AJ$2,2)&lt;6,COUNTIF('마스터'!$J$13:$J$27,AJ$2)=0),$Q53/$U53,"")</f>
        <v/>
      </c>
      <c r="AK53" s="67">
        <f>IF(AND($F53&lt;&gt;"",$V53&lt;&gt;"",AK$2&gt;=$F53,AK$2&lt;=$V53,WEEKDAY(AK$2,2)&lt;6,COUNTIF('마스터'!$J$13:$J$27,AK$2)=0),$Q53/$U53,"")</f>
        <v/>
      </c>
      <c r="AL53" s="67">
        <f>IF(AND($F53&lt;&gt;"",$V53&lt;&gt;"",AL$2&gt;=$F53,AL$2&lt;=$V53,WEEKDAY(AL$2,2)&lt;6,COUNTIF('마스터'!$J$13:$J$27,AL$2)=0),$Q53/$U53,"")</f>
        <v/>
      </c>
      <c r="AM53" s="67">
        <f>IF(AND($F53&lt;&gt;"",$V53&lt;&gt;"",AM$2&gt;=$F53,AM$2&lt;=$V53,WEEKDAY(AM$2,2)&lt;6,COUNTIF('마스터'!$J$13:$J$27,AM$2)=0),$Q53/$U53,"")</f>
        <v/>
      </c>
      <c r="AN53" s="67">
        <f>IF(AND($F53&lt;&gt;"",$V53&lt;&gt;"",AN$2&gt;=$F53,AN$2&lt;=$V53,WEEKDAY(AN$2,2)&lt;6,COUNTIF('마스터'!$J$13:$J$27,AN$2)=0),$Q53/$U53,"")</f>
        <v/>
      </c>
      <c r="AO53" s="67">
        <f>IF(AND($F53&lt;&gt;"",$V53&lt;&gt;"",AO$2&gt;=$F53,AO$2&lt;=$V53,WEEKDAY(AO$2,2)&lt;6,COUNTIF('마스터'!$J$13:$J$27,AO$2)=0),$Q53/$U53,"")</f>
        <v/>
      </c>
      <c r="AP53" s="67">
        <f>IF(AND($F53&lt;&gt;"",$V53&lt;&gt;"",AP$2&gt;=$F53,AP$2&lt;=$V53,WEEKDAY(AP$2,2)&lt;6,COUNTIF('마스터'!$J$13:$J$27,AP$2)=0),$Q53/$U53,"")</f>
        <v/>
      </c>
      <c r="AQ53" s="67">
        <f>IF(AND($F53&lt;&gt;"",$V53&lt;&gt;"",AQ$2&gt;=$F53,AQ$2&lt;=$V53,WEEKDAY(AQ$2,2)&lt;6,COUNTIF('마스터'!$J$13:$J$27,AQ$2)=0),$Q53/$U53,"")</f>
        <v/>
      </c>
      <c r="AR53" s="67">
        <f>IF(AND($F53&lt;&gt;"",$V53&lt;&gt;"",AR$2&gt;=$F53,AR$2&lt;=$V53,WEEKDAY(AR$2,2)&lt;6,COUNTIF('마스터'!$J$13:$J$27,AR$2)=0),$Q53/$U53,"")</f>
        <v/>
      </c>
      <c r="AS53" s="67">
        <f>IF(AND($F53&lt;&gt;"",$V53&lt;&gt;"",AS$2&gt;=$F53,AS$2&lt;=$V53,WEEKDAY(AS$2,2)&lt;6,COUNTIF('마스터'!$J$13:$J$27,AS$2)=0),$Q53/$U53,"")</f>
        <v/>
      </c>
      <c r="AT53" s="67">
        <f>IF(AND($F53&lt;&gt;"",$V53&lt;&gt;"",AT$2&gt;=$F53,AT$2&lt;=$V53,WEEKDAY(AT$2,2)&lt;6,COUNTIF('마스터'!$J$13:$J$27,AT$2)=0),$Q53/$U53,"")</f>
        <v/>
      </c>
      <c r="AU53" s="67">
        <f>IF(AND($F53&lt;&gt;"",$V53&lt;&gt;"",AU$2&gt;=$F53,AU$2&lt;=$V53,WEEKDAY(AU$2,2)&lt;6,COUNTIF('마스터'!$J$13:$J$27,AU$2)=0),$Q53/$U53,"")</f>
        <v/>
      </c>
      <c r="AV53" s="67">
        <f>IF(AND($F53&lt;&gt;"",$V53&lt;&gt;"",AV$2&gt;=$F53,AV$2&lt;=$V53,WEEKDAY(AV$2,2)&lt;6,COUNTIF('마스터'!$J$13:$J$27,AV$2)=0),$Q53/$U53,"")</f>
        <v/>
      </c>
      <c r="AW53" s="67">
        <f>IF(AND($F53&lt;&gt;"",$V53&lt;&gt;"",AW$2&gt;=$F53,AW$2&lt;=$V53,WEEKDAY(AW$2,2)&lt;6,COUNTIF('마스터'!$J$13:$J$27,AW$2)=0),$Q53/$U53,"")</f>
        <v/>
      </c>
      <c r="AX53" s="67">
        <f>IF(AND($F53&lt;&gt;"",$V53&lt;&gt;"",AX$2&gt;=$F53,AX$2&lt;=$V53,WEEKDAY(AX$2,2)&lt;6,COUNTIF('마스터'!$J$13:$J$27,AX$2)=0),$Q53/$U53,"")</f>
        <v/>
      </c>
      <c r="AY53" s="67">
        <f>IF(AND($F53&lt;&gt;"",$V53&lt;&gt;"",AY$2&gt;=$F53,AY$2&lt;=$V53,WEEKDAY(AY$2,2)&lt;6,COUNTIF('마스터'!$J$13:$J$27,AY$2)=0),$Q53/$U53,"")</f>
        <v/>
      </c>
      <c r="AZ53" s="67">
        <f>IF(AND($F53&lt;&gt;"",$V53&lt;&gt;"",AZ$2&gt;=$F53,AZ$2&lt;=$V53,WEEKDAY(AZ$2,2)&lt;6,COUNTIF('마스터'!$J$13:$J$27,AZ$2)=0),$Q53/$U53,"")</f>
        <v/>
      </c>
      <c r="BA53" s="67">
        <f>IF(AND($F53&lt;&gt;"",$V53&lt;&gt;"",BA$2&gt;=$F53,BA$2&lt;=$V53,WEEKDAY(BA$2,2)&lt;6,COUNTIF('마스터'!$J$13:$J$27,BA$2)=0),$Q53/$U53,"")</f>
        <v/>
      </c>
      <c r="BB53" s="67">
        <f>IF(AND($F53&lt;&gt;"",$V53&lt;&gt;"",BB$2&gt;=$F53,BB$2&lt;=$V53,WEEKDAY(BB$2,2)&lt;6,COUNTIF('마스터'!$J$13:$J$27,BB$2)=0),$Q53/$U53,"")</f>
        <v/>
      </c>
      <c r="BC53" s="67">
        <f>IF(AND($F53&lt;&gt;"",$V53&lt;&gt;"",BC$2&gt;=$F53,BC$2&lt;=$V53,WEEKDAY(BC$2,2)&lt;6,COUNTIF('마스터'!$J$13:$J$27,BC$2)=0),$Q53/$U53,"")</f>
        <v/>
      </c>
      <c r="BD53" s="67">
        <f>IF(AND($F53&lt;&gt;"",$V53&lt;&gt;"",BD$2&gt;=$F53,BD$2&lt;=$V53,WEEKDAY(BD$2,2)&lt;6,COUNTIF('마스터'!$J$13:$J$27,BD$2)=0),$Q53/$U53,"")</f>
        <v/>
      </c>
    </row>
    <row r="54">
      <c r="A54" s="37">
        <f>IF(E54="","",COUNTA($E$40:E54))</f>
        <v/>
      </c>
      <c r="B54" s="58" t="n"/>
      <c r="C54" s="71" t="inlineStr">
        <is>
          <t>마케팅2팀</t>
        </is>
      </c>
      <c r="D54" s="60" t="n"/>
      <c r="E54" s="58" t="n"/>
      <c r="F54" s="61" t="n"/>
      <c r="G54" s="62" t="n"/>
      <c r="H54" s="60" t="n"/>
      <c r="I54" s="60" t="n"/>
      <c r="J54" s="60" t="n"/>
      <c r="K54" s="58" t="n"/>
      <c r="L54" s="63" t="n"/>
      <c r="M54" s="58" t="n"/>
      <c r="N54" s="63" t="n"/>
      <c r="O54" s="58" t="n"/>
      <c r="P54" s="63" t="n"/>
      <c r="Q54" s="64">
        <f>IF(SUM(L54,N54,P54)=0,"",SUM(L54,N54,P54))</f>
        <v/>
      </c>
      <c r="R54" s="65">
        <f>IF(L54&gt;0,"영 ","")&amp;IF(N54&gt;0,"이 ","")&amp;IF(P54&gt;0,"기 ","")</f>
        <v/>
      </c>
      <c r="S54" s="37">
        <f>IF(F54="","","W"&amp;ROUNDUP(DAY(F54)/7,0))</f>
        <v/>
      </c>
      <c r="T54" s="60" t="n"/>
      <c r="U54" s="37">
        <f>IF(Q54="",0,ROUNDUP(MAX(L54,N54,P54)/'마스터'!$J$5,0))</f>
        <v/>
      </c>
      <c r="V54" s="66">
        <f>IF(OR(F54="",U54=0),"",WORKDAY(F54,U54-1,'마스터'!$J$13:$J$27))</f>
        <v/>
      </c>
      <c r="W54" s="65">
        <f>IF(OR(G54="",V54=""),"",G54-V54)</f>
        <v/>
      </c>
      <c r="X54" s="58" t="n"/>
      <c r="Z54" s="67">
        <f>IF(AND($F54&lt;&gt;"",$V54&lt;&gt;"",Z$2&gt;=$F54,Z$2&lt;=$V54,WEEKDAY(Z$2,2)&lt;6,COUNTIF('마스터'!$J$13:$J$27,Z$2)=0),$Q54/$U54,"")</f>
        <v/>
      </c>
      <c r="AA54" s="67">
        <f>IF(AND($F54&lt;&gt;"",$V54&lt;&gt;"",AA$2&gt;=$F54,AA$2&lt;=$V54,WEEKDAY(AA$2,2)&lt;6,COUNTIF('마스터'!$J$13:$J$27,AA$2)=0),$Q54/$U54,"")</f>
        <v/>
      </c>
      <c r="AB54" s="67">
        <f>IF(AND($F54&lt;&gt;"",$V54&lt;&gt;"",AB$2&gt;=$F54,AB$2&lt;=$V54,WEEKDAY(AB$2,2)&lt;6,COUNTIF('마스터'!$J$13:$J$27,AB$2)=0),$Q54/$U54,"")</f>
        <v/>
      </c>
      <c r="AC54" s="67">
        <f>IF(AND($F54&lt;&gt;"",$V54&lt;&gt;"",AC$2&gt;=$F54,AC$2&lt;=$V54,WEEKDAY(AC$2,2)&lt;6,COUNTIF('마스터'!$J$13:$J$27,AC$2)=0),$Q54/$U54,"")</f>
        <v/>
      </c>
      <c r="AD54" s="67">
        <f>IF(AND($F54&lt;&gt;"",$V54&lt;&gt;"",AD$2&gt;=$F54,AD$2&lt;=$V54,WEEKDAY(AD$2,2)&lt;6,COUNTIF('마스터'!$J$13:$J$27,AD$2)=0),$Q54/$U54,"")</f>
        <v/>
      </c>
      <c r="AE54" s="67">
        <f>IF(AND($F54&lt;&gt;"",$V54&lt;&gt;"",AE$2&gt;=$F54,AE$2&lt;=$V54,WEEKDAY(AE$2,2)&lt;6,COUNTIF('마스터'!$J$13:$J$27,AE$2)=0),$Q54/$U54,"")</f>
        <v/>
      </c>
      <c r="AF54" s="67">
        <f>IF(AND($F54&lt;&gt;"",$V54&lt;&gt;"",AF$2&gt;=$F54,AF$2&lt;=$V54,WEEKDAY(AF$2,2)&lt;6,COUNTIF('마스터'!$J$13:$J$27,AF$2)=0),$Q54/$U54,"")</f>
        <v/>
      </c>
      <c r="AG54" s="67">
        <f>IF(AND($F54&lt;&gt;"",$V54&lt;&gt;"",AG$2&gt;=$F54,AG$2&lt;=$V54,WEEKDAY(AG$2,2)&lt;6,COUNTIF('마스터'!$J$13:$J$27,AG$2)=0),$Q54/$U54,"")</f>
        <v/>
      </c>
      <c r="AH54" s="67">
        <f>IF(AND($F54&lt;&gt;"",$V54&lt;&gt;"",AH$2&gt;=$F54,AH$2&lt;=$V54,WEEKDAY(AH$2,2)&lt;6,COUNTIF('마스터'!$J$13:$J$27,AH$2)=0),$Q54/$U54,"")</f>
        <v/>
      </c>
      <c r="AI54" s="67">
        <f>IF(AND($F54&lt;&gt;"",$V54&lt;&gt;"",AI$2&gt;=$F54,AI$2&lt;=$V54,WEEKDAY(AI$2,2)&lt;6,COUNTIF('마스터'!$J$13:$J$27,AI$2)=0),$Q54/$U54,"")</f>
        <v/>
      </c>
      <c r="AJ54" s="67">
        <f>IF(AND($F54&lt;&gt;"",$V54&lt;&gt;"",AJ$2&gt;=$F54,AJ$2&lt;=$V54,WEEKDAY(AJ$2,2)&lt;6,COUNTIF('마스터'!$J$13:$J$27,AJ$2)=0),$Q54/$U54,"")</f>
        <v/>
      </c>
      <c r="AK54" s="67">
        <f>IF(AND($F54&lt;&gt;"",$V54&lt;&gt;"",AK$2&gt;=$F54,AK$2&lt;=$V54,WEEKDAY(AK$2,2)&lt;6,COUNTIF('마스터'!$J$13:$J$27,AK$2)=0),$Q54/$U54,"")</f>
        <v/>
      </c>
      <c r="AL54" s="67">
        <f>IF(AND($F54&lt;&gt;"",$V54&lt;&gt;"",AL$2&gt;=$F54,AL$2&lt;=$V54,WEEKDAY(AL$2,2)&lt;6,COUNTIF('마스터'!$J$13:$J$27,AL$2)=0),$Q54/$U54,"")</f>
        <v/>
      </c>
      <c r="AM54" s="67">
        <f>IF(AND($F54&lt;&gt;"",$V54&lt;&gt;"",AM$2&gt;=$F54,AM$2&lt;=$V54,WEEKDAY(AM$2,2)&lt;6,COUNTIF('마스터'!$J$13:$J$27,AM$2)=0),$Q54/$U54,"")</f>
        <v/>
      </c>
      <c r="AN54" s="67">
        <f>IF(AND($F54&lt;&gt;"",$V54&lt;&gt;"",AN$2&gt;=$F54,AN$2&lt;=$V54,WEEKDAY(AN$2,2)&lt;6,COUNTIF('마스터'!$J$13:$J$27,AN$2)=0),$Q54/$U54,"")</f>
        <v/>
      </c>
      <c r="AO54" s="67">
        <f>IF(AND($F54&lt;&gt;"",$V54&lt;&gt;"",AO$2&gt;=$F54,AO$2&lt;=$V54,WEEKDAY(AO$2,2)&lt;6,COUNTIF('마스터'!$J$13:$J$27,AO$2)=0),$Q54/$U54,"")</f>
        <v/>
      </c>
      <c r="AP54" s="67">
        <f>IF(AND($F54&lt;&gt;"",$V54&lt;&gt;"",AP$2&gt;=$F54,AP$2&lt;=$V54,WEEKDAY(AP$2,2)&lt;6,COUNTIF('마스터'!$J$13:$J$27,AP$2)=0),$Q54/$U54,"")</f>
        <v/>
      </c>
      <c r="AQ54" s="67">
        <f>IF(AND($F54&lt;&gt;"",$V54&lt;&gt;"",AQ$2&gt;=$F54,AQ$2&lt;=$V54,WEEKDAY(AQ$2,2)&lt;6,COUNTIF('마스터'!$J$13:$J$27,AQ$2)=0),$Q54/$U54,"")</f>
        <v/>
      </c>
      <c r="AR54" s="67">
        <f>IF(AND($F54&lt;&gt;"",$V54&lt;&gt;"",AR$2&gt;=$F54,AR$2&lt;=$V54,WEEKDAY(AR$2,2)&lt;6,COUNTIF('마스터'!$J$13:$J$27,AR$2)=0),$Q54/$U54,"")</f>
        <v/>
      </c>
      <c r="AS54" s="67">
        <f>IF(AND($F54&lt;&gt;"",$V54&lt;&gt;"",AS$2&gt;=$F54,AS$2&lt;=$V54,WEEKDAY(AS$2,2)&lt;6,COUNTIF('마스터'!$J$13:$J$27,AS$2)=0),$Q54/$U54,"")</f>
        <v/>
      </c>
      <c r="AT54" s="67">
        <f>IF(AND($F54&lt;&gt;"",$V54&lt;&gt;"",AT$2&gt;=$F54,AT$2&lt;=$V54,WEEKDAY(AT$2,2)&lt;6,COUNTIF('마스터'!$J$13:$J$27,AT$2)=0),$Q54/$U54,"")</f>
        <v/>
      </c>
      <c r="AU54" s="67">
        <f>IF(AND($F54&lt;&gt;"",$V54&lt;&gt;"",AU$2&gt;=$F54,AU$2&lt;=$V54,WEEKDAY(AU$2,2)&lt;6,COUNTIF('마스터'!$J$13:$J$27,AU$2)=0),$Q54/$U54,"")</f>
        <v/>
      </c>
      <c r="AV54" s="67">
        <f>IF(AND($F54&lt;&gt;"",$V54&lt;&gt;"",AV$2&gt;=$F54,AV$2&lt;=$V54,WEEKDAY(AV$2,2)&lt;6,COUNTIF('마스터'!$J$13:$J$27,AV$2)=0),$Q54/$U54,"")</f>
        <v/>
      </c>
      <c r="AW54" s="67">
        <f>IF(AND($F54&lt;&gt;"",$V54&lt;&gt;"",AW$2&gt;=$F54,AW$2&lt;=$V54,WEEKDAY(AW$2,2)&lt;6,COUNTIF('마스터'!$J$13:$J$27,AW$2)=0),$Q54/$U54,"")</f>
        <v/>
      </c>
      <c r="AX54" s="67">
        <f>IF(AND($F54&lt;&gt;"",$V54&lt;&gt;"",AX$2&gt;=$F54,AX$2&lt;=$V54,WEEKDAY(AX$2,2)&lt;6,COUNTIF('마스터'!$J$13:$J$27,AX$2)=0),$Q54/$U54,"")</f>
        <v/>
      </c>
      <c r="AY54" s="67">
        <f>IF(AND($F54&lt;&gt;"",$V54&lt;&gt;"",AY$2&gt;=$F54,AY$2&lt;=$V54,WEEKDAY(AY$2,2)&lt;6,COUNTIF('마스터'!$J$13:$J$27,AY$2)=0),$Q54/$U54,"")</f>
        <v/>
      </c>
      <c r="AZ54" s="67">
        <f>IF(AND($F54&lt;&gt;"",$V54&lt;&gt;"",AZ$2&gt;=$F54,AZ$2&lt;=$V54,WEEKDAY(AZ$2,2)&lt;6,COUNTIF('마스터'!$J$13:$J$27,AZ$2)=0),$Q54/$U54,"")</f>
        <v/>
      </c>
      <c r="BA54" s="67">
        <f>IF(AND($F54&lt;&gt;"",$V54&lt;&gt;"",BA$2&gt;=$F54,BA$2&lt;=$V54,WEEKDAY(BA$2,2)&lt;6,COUNTIF('마스터'!$J$13:$J$27,BA$2)=0),$Q54/$U54,"")</f>
        <v/>
      </c>
      <c r="BB54" s="67">
        <f>IF(AND($F54&lt;&gt;"",$V54&lt;&gt;"",BB$2&gt;=$F54,BB$2&lt;=$V54,WEEKDAY(BB$2,2)&lt;6,COUNTIF('마스터'!$J$13:$J$27,BB$2)=0),$Q54/$U54,"")</f>
        <v/>
      </c>
      <c r="BC54" s="67">
        <f>IF(AND($F54&lt;&gt;"",$V54&lt;&gt;"",BC$2&gt;=$F54,BC$2&lt;=$V54,WEEKDAY(BC$2,2)&lt;6,COUNTIF('마스터'!$J$13:$J$27,BC$2)=0),$Q54/$U54,"")</f>
        <v/>
      </c>
      <c r="BD54" s="67">
        <f>IF(AND($F54&lt;&gt;"",$V54&lt;&gt;"",BD$2&gt;=$F54,BD$2&lt;=$V54,WEEKDAY(BD$2,2)&lt;6,COUNTIF('마스터'!$J$13:$J$27,BD$2)=0),$Q54/$U54,"")</f>
        <v/>
      </c>
    </row>
    <row r="55">
      <c r="A55" s="37">
        <f>IF(E55="","",COUNTA($E$40:E55))</f>
        <v/>
      </c>
      <c r="B55" s="58" t="n"/>
      <c r="C55" s="71" t="inlineStr">
        <is>
          <t>마케팅2팀</t>
        </is>
      </c>
      <c r="D55" s="60" t="n"/>
      <c r="E55" s="58" t="n"/>
      <c r="F55" s="61" t="n"/>
      <c r="G55" s="62" t="n"/>
      <c r="H55" s="60" t="n"/>
      <c r="I55" s="60" t="n"/>
      <c r="J55" s="60" t="n"/>
      <c r="K55" s="58" t="n"/>
      <c r="L55" s="63" t="n"/>
      <c r="M55" s="58" t="n"/>
      <c r="N55" s="63" t="n"/>
      <c r="O55" s="58" t="n"/>
      <c r="P55" s="63" t="n"/>
      <c r="Q55" s="64">
        <f>IF(SUM(L55,N55,P55)=0,"",SUM(L55,N55,P55))</f>
        <v/>
      </c>
      <c r="R55" s="65">
        <f>IF(L55&gt;0,"영 ","")&amp;IF(N55&gt;0,"이 ","")&amp;IF(P55&gt;0,"기 ","")</f>
        <v/>
      </c>
      <c r="S55" s="37">
        <f>IF(F55="","","W"&amp;ROUNDUP(DAY(F55)/7,0))</f>
        <v/>
      </c>
      <c r="T55" s="60" t="n"/>
      <c r="U55" s="37">
        <f>IF(Q55="",0,ROUNDUP(MAX(L55,N55,P55)/'마스터'!$J$5,0))</f>
        <v/>
      </c>
      <c r="V55" s="66">
        <f>IF(OR(F55="",U55=0),"",WORKDAY(F55,U55-1,'마스터'!$J$13:$J$27))</f>
        <v/>
      </c>
      <c r="W55" s="65">
        <f>IF(OR(G55="",V55=""),"",G55-V55)</f>
        <v/>
      </c>
      <c r="X55" s="58" t="n"/>
      <c r="Z55" s="67">
        <f>IF(AND($F55&lt;&gt;"",$V55&lt;&gt;"",Z$2&gt;=$F55,Z$2&lt;=$V55,WEEKDAY(Z$2,2)&lt;6,COUNTIF('마스터'!$J$13:$J$27,Z$2)=0),$Q55/$U55,"")</f>
        <v/>
      </c>
      <c r="AA55" s="67">
        <f>IF(AND($F55&lt;&gt;"",$V55&lt;&gt;"",AA$2&gt;=$F55,AA$2&lt;=$V55,WEEKDAY(AA$2,2)&lt;6,COUNTIF('마스터'!$J$13:$J$27,AA$2)=0),$Q55/$U55,"")</f>
        <v/>
      </c>
      <c r="AB55" s="67">
        <f>IF(AND($F55&lt;&gt;"",$V55&lt;&gt;"",AB$2&gt;=$F55,AB$2&lt;=$V55,WEEKDAY(AB$2,2)&lt;6,COUNTIF('마스터'!$J$13:$J$27,AB$2)=0),$Q55/$U55,"")</f>
        <v/>
      </c>
      <c r="AC55" s="67">
        <f>IF(AND($F55&lt;&gt;"",$V55&lt;&gt;"",AC$2&gt;=$F55,AC$2&lt;=$V55,WEEKDAY(AC$2,2)&lt;6,COUNTIF('마스터'!$J$13:$J$27,AC$2)=0),$Q55/$U55,"")</f>
        <v/>
      </c>
      <c r="AD55" s="67">
        <f>IF(AND($F55&lt;&gt;"",$V55&lt;&gt;"",AD$2&gt;=$F55,AD$2&lt;=$V55,WEEKDAY(AD$2,2)&lt;6,COUNTIF('마스터'!$J$13:$J$27,AD$2)=0),$Q55/$U55,"")</f>
        <v/>
      </c>
      <c r="AE55" s="67">
        <f>IF(AND($F55&lt;&gt;"",$V55&lt;&gt;"",AE$2&gt;=$F55,AE$2&lt;=$V55,WEEKDAY(AE$2,2)&lt;6,COUNTIF('마스터'!$J$13:$J$27,AE$2)=0),$Q55/$U55,"")</f>
        <v/>
      </c>
      <c r="AF55" s="67">
        <f>IF(AND($F55&lt;&gt;"",$V55&lt;&gt;"",AF$2&gt;=$F55,AF$2&lt;=$V55,WEEKDAY(AF$2,2)&lt;6,COUNTIF('마스터'!$J$13:$J$27,AF$2)=0),$Q55/$U55,"")</f>
        <v/>
      </c>
      <c r="AG55" s="67">
        <f>IF(AND($F55&lt;&gt;"",$V55&lt;&gt;"",AG$2&gt;=$F55,AG$2&lt;=$V55,WEEKDAY(AG$2,2)&lt;6,COUNTIF('마스터'!$J$13:$J$27,AG$2)=0),$Q55/$U55,"")</f>
        <v/>
      </c>
      <c r="AH55" s="67">
        <f>IF(AND($F55&lt;&gt;"",$V55&lt;&gt;"",AH$2&gt;=$F55,AH$2&lt;=$V55,WEEKDAY(AH$2,2)&lt;6,COUNTIF('마스터'!$J$13:$J$27,AH$2)=0),$Q55/$U55,"")</f>
        <v/>
      </c>
      <c r="AI55" s="67">
        <f>IF(AND($F55&lt;&gt;"",$V55&lt;&gt;"",AI$2&gt;=$F55,AI$2&lt;=$V55,WEEKDAY(AI$2,2)&lt;6,COUNTIF('마스터'!$J$13:$J$27,AI$2)=0),$Q55/$U55,"")</f>
        <v/>
      </c>
      <c r="AJ55" s="67">
        <f>IF(AND($F55&lt;&gt;"",$V55&lt;&gt;"",AJ$2&gt;=$F55,AJ$2&lt;=$V55,WEEKDAY(AJ$2,2)&lt;6,COUNTIF('마스터'!$J$13:$J$27,AJ$2)=0),$Q55/$U55,"")</f>
        <v/>
      </c>
      <c r="AK55" s="67">
        <f>IF(AND($F55&lt;&gt;"",$V55&lt;&gt;"",AK$2&gt;=$F55,AK$2&lt;=$V55,WEEKDAY(AK$2,2)&lt;6,COUNTIF('마스터'!$J$13:$J$27,AK$2)=0),$Q55/$U55,"")</f>
        <v/>
      </c>
      <c r="AL55" s="67">
        <f>IF(AND($F55&lt;&gt;"",$V55&lt;&gt;"",AL$2&gt;=$F55,AL$2&lt;=$V55,WEEKDAY(AL$2,2)&lt;6,COUNTIF('마스터'!$J$13:$J$27,AL$2)=0),$Q55/$U55,"")</f>
        <v/>
      </c>
      <c r="AM55" s="67">
        <f>IF(AND($F55&lt;&gt;"",$V55&lt;&gt;"",AM$2&gt;=$F55,AM$2&lt;=$V55,WEEKDAY(AM$2,2)&lt;6,COUNTIF('마스터'!$J$13:$J$27,AM$2)=0),$Q55/$U55,"")</f>
        <v/>
      </c>
      <c r="AN55" s="67">
        <f>IF(AND($F55&lt;&gt;"",$V55&lt;&gt;"",AN$2&gt;=$F55,AN$2&lt;=$V55,WEEKDAY(AN$2,2)&lt;6,COUNTIF('마스터'!$J$13:$J$27,AN$2)=0),$Q55/$U55,"")</f>
        <v/>
      </c>
      <c r="AO55" s="67">
        <f>IF(AND($F55&lt;&gt;"",$V55&lt;&gt;"",AO$2&gt;=$F55,AO$2&lt;=$V55,WEEKDAY(AO$2,2)&lt;6,COUNTIF('마스터'!$J$13:$J$27,AO$2)=0),$Q55/$U55,"")</f>
        <v/>
      </c>
      <c r="AP55" s="67">
        <f>IF(AND($F55&lt;&gt;"",$V55&lt;&gt;"",AP$2&gt;=$F55,AP$2&lt;=$V55,WEEKDAY(AP$2,2)&lt;6,COUNTIF('마스터'!$J$13:$J$27,AP$2)=0),$Q55/$U55,"")</f>
        <v/>
      </c>
      <c r="AQ55" s="67">
        <f>IF(AND($F55&lt;&gt;"",$V55&lt;&gt;"",AQ$2&gt;=$F55,AQ$2&lt;=$V55,WEEKDAY(AQ$2,2)&lt;6,COUNTIF('마스터'!$J$13:$J$27,AQ$2)=0),$Q55/$U55,"")</f>
        <v/>
      </c>
      <c r="AR55" s="67">
        <f>IF(AND($F55&lt;&gt;"",$V55&lt;&gt;"",AR$2&gt;=$F55,AR$2&lt;=$V55,WEEKDAY(AR$2,2)&lt;6,COUNTIF('마스터'!$J$13:$J$27,AR$2)=0),$Q55/$U55,"")</f>
        <v/>
      </c>
      <c r="AS55" s="67">
        <f>IF(AND($F55&lt;&gt;"",$V55&lt;&gt;"",AS$2&gt;=$F55,AS$2&lt;=$V55,WEEKDAY(AS$2,2)&lt;6,COUNTIF('마스터'!$J$13:$J$27,AS$2)=0),$Q55/$U55,"")</f>
        <v/>
      </c>
      <c r="AT55" s="67">
        <f>IF(AND($F55&lt;&gt;"",$V55&lt;&gt;"",AT$2&gt;=$F55,AT$2&lt;=$V55,WEEKDAY(AT$2,2)&lt;6,COUNTIF('마스터'!$J$13:$J$27,AT$2)=0),$Q55/$U55,"")</f>
        <v/>
      </c>
      <c r="AU55" s="67">
        <f>IF(AND($F55&lt;&gt;"",$V55&lt;&gt;"",AU$2&gt;=$F55,AU$2&lt;=$V55,WEEKDAY(AU$2,2)&lt;6,COUNTIF('마스터'!$J$13:$J$27,AU$2)=0),$Q55/$U55,"")</f>
        <v/>
      </c>
      <c r="AV55" s="67">
        <f>IF(AND($F55&lt;&gt;"",$V55&lt;&gt;"",AV$2&gt;=$F55,AV$2&lt;=$V55,WEEKDAY(AV$2,2)&lt;6,COUNTIF('마스터'!$J$13:$J$27,AV$2)=0),$Q55/$U55,"")</f>
        <v/>
      </c>
      <c r="AW55" s="67">
        <f>IF(AND($F55&lt;&gt;"",$V55&lt;&gt;"",AW$2&gt;=$F55,AW$2&lt;=$V55,WEEKDAY(AW$2,2)&lt;6,COUNTIF('마스터'!$J$13:$J$27,AW$2)=0),$Q55/$U55,"")</f>
        <v/>
      </c>
      <c r="AX55" s="67">
        <f>IF(AND($F55&lt;&gt;"",$V55&lt;&gt;"",AX$2&gt;=$F55,AX$2&lt;=$V55,WEEKDAY(AX$2,2)&lt;6,COUNTIF('마스터'!$J$13:$J$27,AX$2)=0),$Q55/$U55,"")</f>
        <v/>
      </c>
      <c r="AY55" s="67">
        <f>IF(AND($F55&lt;&gt;"",$V55&lt;&gt;"",AY$2&gt;=$F55,AY$2&lt;=$V55,WEEKDAY(AY$2,2)&lt;6,COUNTIF('마스터'!$J$13:$J$27,AY$2)=0),$Q55/$U55,"")</f>
        <v/>
      </c>
      <c r="AZ55" s="67">
        <f>IF(AND($F55&lt;&gt;"",$V55&lt;&gt;"",AZ$2&gt;=$F55,AZ$2&lt;=$V55,WEEKDAY(AZ$2,2)&lt;6,COUNTIF('마스터'!$J$13:$J$27,AZ$2)=0),$Q55/$U55,"")</f>
        <v/>
      </c>
      <c r="BA55" s="67">
        <f>IF(AND($F55&lt;&gt;"",$V55&lt;&gt;"",BA$2&gt;=$F55,BA$2&lt;=$V55,WEEKDAY(BA$2,2)&lt;6,COUNTIF('마스터'!$J$13:$J$27,BA$2)=0),$Q55/$U55,"")</f>
        <v/>
      </c>
      <c r="BB55" s="67">
        <f>IF(AND($F55&lt;&gt;"",$V55&lt;&gt;"",BB$2&gt;=$F55,BB$2&lt;=$V55,WEEKDAY(BB$2,2)&lt;6,COUNTIF('마스터'!$J$13:$J$27,BB$2)=0),$Q55/$U55,"")</f>
        <v/>
      </c>
      <c r="BC55" s="67">
        <f>IF(AND($F55&lt;&gt;"",$V55&lt;&gt;"",BC$2&gt;=$F55,BC$2&lt;=$V55,WEEKDAY(BC$2,2)&lt;6,COUNTIF('마스터'!$J$13:$J$27,BC$2)=0),$Q55/$U55,"")</f>
        <v/>
      </c>
      <c r="BD55" s="67">
        <f>IF(AND($F55&lt;&gt;"",$V55&lt;&gt;"",BD$2&gt;=$F55,BD$2&lt;=$V55,WEEKDAY(BD$2,2)&lt;6,COUNTIF('마스터'!$J$13:$J$27,BD$2)=0),$Q55/$U55,"")</f>
        <v/>
      </c>
    </row>
    <row r="56">
      <c r="A56" s="37">
        <f>IF(E56="","",COUNTA($E$40:E56))</f>
        <v/>
      </c>
      <c r="B56" s="58" t="n"/>
      <c r="C56" s="71" t="inlineStr">
        <is>
          <t>마케팅2팀</t>
        </is>
      </c>
      <c r="D56" s="60" t="n"/>
      <c r="E56" s="58" t="n"/>
      <c r="F56" s="61" t="n"/>
      <c r="G56" s="62" t="n"/>
      <c r="H56" s="60" t="n"/>
      <c r="I56" s="60" t="n"/>
      <c r="J56" s="60" t="n"/>
      <c r="K56" s="58" t="n"/>
      <c r="L56" s="63" t="n"/>
      <c r="M56" s="58" t="n"/>
      <c r="N56" s="63" t="n"/>
      <c r="O56" s="58" t="n"/>
      <c r="P56" s="63" t="n"/>
      <c r="Q56" s="64">
        <f>IF(SUM(L56,N56,P56)=0,"",SUM(L56,N56,P56))</f>
        <v/>
      </c>
      <c r="R56" s="65">
        <f>IF(L56&gt;0,"영 ","")&amp;IF(N56&gt;0,"이 ","")&amp;IF(P56&gt;0,"기 ","")</f>
        <v/>
      </c>
      <c r="S56" s="37">
        <f>IF(F56="","","W"&amp;ROUNDUP(DAY(F56)/7,0))</f>
        <v/>
      </c>
      <c r="T56" s="60" t="n"/>
      <c r="U56" s="37">
        <f>IF(Q56="",0,ROUNDUP(MAX(L56,N56,P56)/'마스터'!$J$5,0))</f>
        <v/>
      </c>
      <c r="V56" s="66">
        <f>IF(OR(F56="",U56=0),"",WORKDAY(F56,U56-1,'마스터'!$J$13:$J$27))</f>
        <v/>
      </c>
      <c r="W56" s="65">
        <f>IF(OR(G56="",V56=""),"",G56-V56)</f>
        <v/>
      </c>
      <c r="X56" s="58" t="n"/>
      <c r="Z56" s="67">
        <f>IF(AND($F56&lt;&gt;"",$V56&lt;&gt;"",Z$2&gt;=$F56,Z$2&lt;=$V56,WEEKDAY(Z$2,2)&lt;6,COUNTIF('마스터'!$J$13:$J$27,Z$2)=0),$Q56/$U56,"")</f>
        <v/>
      </c>
      <c r="AA56" s="67">
        <f>IF(AND($F56&lt;&gt;"",$V56&lt;&gt;"",AA$2&gt;=$F56,AA$2&lt;=$V56,WEEKDAY(AA$2,2)&lt;6,COUNTIF('마스터'!$J$13:$J$27,AA$2)=0),$Q56/$U56,"")</f>
        <v/>
      </c>
      <c r="AB56" s="67">
        <f>IF(AND($F56&lt;&gt;"",$V56&lt;&gt;"",AB$2&gt;=$F56,AB$2&lt;=$V56,WEEKDAY(AB$2,2)&lt;6,COUNTIF('마스터'!$J$13:$J$27,AB$2)=0),$Q56/$U56,"")</f>
        <v/>
      </c>
      <c r="AC56" s="67">
        <f>IF(AND($F56&lt;&gt;"",$V56&lt;&gt;"",AC$2&gt;=$F56,AC$2&lt;=$V56,WEEKDAY(AC$2,2)&lt;6,COUNTIF('마스터'!$J$13:$J$27,AC$2)=0),$Q56/$U56,"")</f>
        <v/>
      </c>
      <c r="AD56" s="67">
        <f>IF(AND($F56&lt;&gt;"",$V56&lt;&gt;"",AD$2&gt;=$F56,AD$2&lt;=$V56,WEEKDAY(AD$2,2)&lt;6,COUNTIF('마스터'!$J$13:$J$27,AD$2)=0),$Q56/$U56,"")</f>
        <v/>
      </c>
      <c r="AE56" s="67">
        <f>IF(AND($F56&lt;&gt;"",$V56&lt;&gt;"",AE$2&gt;=$F56,AE$2&lt;=$V56,WEEKDAY(AE$2,2)&lt;6,COUNTIF('마스터'!$J$13:$J$27,AE$2)=0),$Q56/$U56,"")</f>
        <v/>
      </c>
      <c r="AF56" s="67">
        <f>IF(AND($F56&lt;&gt;"",$V56&lt;&gt;"",AF$2&gt;=$F56,AF$2&lt;=$V56,WEEKDAY(AF$2,2)&lt;6,COUNTIF('마스터'!$J$13:$J$27,AF$2)=0),$Q56/$U56,"")</f>
        <v/>
      </c>
      <c r="AG56" s="67">
        <f>IF(AND($F56&lt;&gt;"",$V56&lt;&gt;"",AG$2&gt;=$F56,AG$2&lt;=$V56,WEEKDAY(AG$2,2)&lt;6,COUNTIF('마스터'!$J$13:$J$27,AG$2)=0),$Q56/$U56,"")</f>
        <v/>
      </c>
      <c r="AH56" s="67">
        <f>IF(AND($F56&lt;&gt;"",$V56&lt;&gt;"",AH$2&gt;=$F56,AH$2&lt;=$V56,WEEKDAY(AH$2,2)&lt;6,COUNTIF('마스터'!$J$13:$J$27,AH$2)=0),$Q56/$U56,"")</f>
        <v/>
      </c>
      <c r="AI56" s="67">
        <f>IF(AND($F56&lt;&gt;"",$V56&lt;&gt;"",AI$2&gt;=$F56,AI$2&lt;=$V56,WEEKDAY(AI$2,2)&lt;6,COUNTIF('마스터'!$J$13:$J$27,AI$2)=0),$Q56/$U56,"")</f>
        <v/>
      </c>
      <c r="AJ56" s="67">
        <f>IF(AND($F56&lt;&gt;"",$V56&lt;&gt;"",AJ$2&gt;=$F56,AJ$2&lt;=$V56,WEEKDAY(AJ$2,2)&lt;6,COUNTIF('마스터'!$J$13:$J$27,AJ$2)=0),$Q56/$U56,"")</f>
        <v/>
      </c>
      <c r="AK56" s="67">
        <f>IF(AND($F56&lt;&gt;"",$V56&lt;&gt;"",AK$2&gt;=$F56,AK$2&lt;=$V56,WEEKDAY(AK$2,2)&lt;6,COUNTIF('마스터'!$J$13:$J$27,AK$2)=0),$Q56/$U56,"")</f>
        <v/>
      </c>
      <c r="AL56" s="67">
        <f>IF(AND($F56&lt;&gt;"",$V56&lt;&gt;"",AL$2&gt;=$F56,AL$2&lt;=$V56,WEEKDAY(AL$2,2)&lt;6,COUNTIF('마스터'!$J$13:$J$27,AL$2)=0),$Q56/$U56,"")</f>
        <v/>
      </c>
      <c r="AM56" s="67">
        <f>IF(AND($F56&lt;&gt;"",$V56&lt;&gt;"",AM$2&gt;=$F56,AM$2&lt;=$V56,WEEKDAY(AM$2,2)&lt;6,COUNTIF('마스터'!$J$13:$J$27,AM$2)=0),$Q56/$U56,"")</f>
        <v/>
      </c>
      <c r="AN56" s="67">
        <f>IF(AND($F56&lt;&gt;"",$V56&lt;&gt;"",AN$2&gt;=$F56,AN$2&lt;=$V56,WEEKDAY(AN$2,2)&lt;6,COUNTIF('마스터'!$J$13:$J$27,AN$2)=0),$Q56/$U56,"")</f>
        <v/>
      </c>
      <c r="AO56" s="67">
        <f>IF(AND($F56&lt;&gt;"",$V56&lt;&gt;"",AO$2&gt;=$F56,AO$2&lt;=$V56,WEEKDAY(AO$2,2)&lt;6,COUNTIF('마스터'!$J$13:$J$27,AO$2)=0),$Q56/$U56,"")</f>
        <v/>
      </c>
      <c r="AP56" s="67">
        <f>IF(AND($F56&lt;&gt;"",$V56&lt;&gt;"",AP$2&gt;=$F56,AP$2&lt;=$V56,WEEKDAY(AP$2,2)&lt;6,COUNTIF('마스터'!$J$13:$J$27,AP$2)=0),$Q56/$U56,"")</f>
        <v/>
      </c>
      <c r="AQ56" s="67">
        <f>IF(AND($F56&lt;&gt;"",$V56&lt;&gt;"",AQ$2&gt;=$F56,AQ$2&lt;=$V56,WEEKDAY(AQ$2,2)&lt;6,COUNTIF('마스터'!$J$13:$J$27,AQ$2)=0),$Q56/$U56,"")</f>
        <v/>
      </c>
      <c r="AR56" s="67">
        <f>IF(AND($F56&lt;&gt;"",$V56&lt;&gt;"",AR$2&gt;=$F56,AR$2&lt;=$V56,WEEKDAY(AR$2,2)&lt;6,COUNTIF('마스터'!$J$13:$J$27,AR$2)=0),$Q56/$U56,"")</f>
        <v/>
      </c>
      <c r="AS56" s="67">
        <f>IF(AND($F56&lt;&gt;"",$V56&lt;&gt;"",AS$2&gt;=$F56,AS$2&lt;=$V56,WEEKDAY(AS$2,2)&lt;6,COUNTIF('마스터'!$J$13:$J$27,AS$2)=0),$Q56/$U56,"")</f>
        <v/>
      </c>
      <c r="AT56" s="67">
        <f>IF(AND($F56&lt;&gt;"",$V56&lt;&gt;"",AT$2&gt;=$F56,AT$2&lt;=$V56,WEEKDAY(AT$2,2)&lt;6,COUNTIF('마스터'!$J$13:$J$27,AT$2)=0),$Q56/$U56,"")</f>
        <v/>
      </c>
      <c r="AU56" s="67">
        <f>IF(AND($F56&lt;&gt;"",$V56&lt;&gt;"",AU$2&gt;=$F56,AU$2&lt;=$V56,WEEKDAY(AU$2,2)&lt;6,COUNTIF('마스터'!$J$13:$J$27,AU$2)=0),$Q56/$U56,"")</f>
        <v/>
      </c>
      <c r="AV56" s="67">
        <f>IF(AND($F56&lt;&gt;"",$V56&lt;&gt;"",AV$2&gt;=$F56,AV$2&lt;=$V56,WEEKDAY(AV$2,2)&lt;6,COUNTIF('마스터'!$J$13:$J$27,AV$2)=0),$Q56/$U56,"")</f>
        <v/>
      </c>
      <c r="AW56" s="67">
        <f>IF(AND($F56&lt;&gt;"",$V56&lt;&gt;"",AW$2&gt;=$F56,AW$2&lt;=$V56,WEEKDAY(AW$2,2)&lt;6,COUNTIF('마스터'!$J$13:$J$27,AW$2)=0),$Q56/$U56,"")</f>
        <v/>
      </c>
      <c r="AX56" s="67">
        <f>IF(AND($F56&lt;&gt;"",$V56&lt;&gt;"",AX$2&gt;=$F56,AX$2&lt;=$V56,WEEKDAY(AX$2,2)&lt;6,COUNTIF('마스터'!$J$13:$J$27,AX$2)=0),$Q56/$U56,"")</f>
        <v/>
      </c>
      <c r="AY56" s="67">
        <f>IF(AND($F56&lt;&gt;"",$V56&lt;&gt;"",AY$2&gt;=$F56,AY$2&lt;=$V56,WEEKDAY(AY$2,2)&lt;6,COUNTIF('마스터'!$J$13:$J$27,AY$2)=0),$Q56/$U56,"")</f>
        <v/>
      </c>
      <c r="AZ56" s="67">
        <f>IF(AND($F56&lt;&gt;"",$V56&lt;&gt;"",AZ$2&gt;=$F56,AZ$2&lt;=$V56,WEEKDAY(AZ$2,2)&lt;6,COUNTIF('마스터'!$J$13:$J$27,AZ$2)=0),$Q56/$U56,"")</f>
        <v/>
      </c>
      <c r="BA56" s="67">
        <f>IF(AND($F56&lt;&gt;"",$V56&lt;&gt;"",BA$2&gt;=$F56,BA$2&lt;=$V56,WEEKDAY(BA$2,2)&lt;6,COUNTIF('마스터'!$J$13:$J$27,BA$2)=0),$Q56/$U56,"")</f>
        <v/>
      </c>
      <c r="BB56" s="67">
        <f>IF(AND($F56&lt;&gt;"",$V56&lt;&gt;"",BB$2&gt;=$F56,BB$2&lt;=$V56,WEEKDAY(BB$2,2)&lt;6,COUNTIF('마스터'!$J$13:$J$27,BB$2)=0),$Q56/$U56,"")</f>
        <v/>
      </c>
      <c r="BC56" s="67">
        <f>IF(AND($F56&lt;&gt;"",$V56&lt;&gt;"",BC$2&gt;=$F56,BC$2&lt;=$V56,WEEKDAY(BC$2,2)&lt;6,COUNTIF('마스터'!$J$13:$J$27,BC$2)=0),$Q56/$U56,"")</f>
        <v/>
      </c>
      <c r="BD56" s="67">
        <f>IF(AND($F56&lt;&gt;"",$V56&lt;&gt;"",BD$2&gt;=$F56,BD$2&lt;=$V56,WEEKDAY(BD$2,2)&lt;6,COUNTIF('마스터'!$J$13:$J$27,BD$2)=0),$Q56/$U56,"")</f>
        <v/>
      </c>
    </row>
    <row r="57">
      <c r="A57" s="37">
        <f>IF(E57="","",COUNTA($E$40:E57))</f>
        <v/>
      </c>
      <c r="B57" s="58" t="n"/>
      <c r="C57" s="71" t="inlineStr">
        <is>
          <t>마케팅2팀</t>
        </is>
      </c>
      <c r="D57" s="60" t="n"/>
      <c r="E57" s="58" t="n"/>
      <c r="F57" s="61" t="n"/>
      <c r="G57" s="62" t="n"/>
      <c r="H57" s="60" t="n"/>
      <c r="I57" s="60" t="n"/>
      <c r="J57" s="60" t="n"/>
      <c r="K57" s="58" t="n"/>
      <c r="L57" s="63" t="n"/>
      <c r="M57" s="58" t="n"/>
      <c r="N57" s="63" t="n"/>
      <c r="O57" s="58" t="n"/>
      <c r="P57" s="63" t="n"/>
      <c r="Q57" s="64">
        <f>IF(SUM(L57,N57,P57)=0,"",SUM(L57,N57,P57))</f>
        <v/>
      </c>
      <c r="R57" s="65">
        <f>IF(L57&gt;0,"영 ","")&amp;IF(N57&gt;0,"이 ","")&amp;IF(P57&gt;0,"기 ","")</f>
        <v/>
      </c>
      <c r="S57" s="37">
        <f>IF(F57="","","W"&amp;ROUNDUP(DAY(F57)/7,0))</f>
        <v/>
      </c>
      <c r="T57" s="60" t="n"/>
      <c r="U57" s="37">
        <f>IF(Q57="",0,ROUNDUP(MAX(L57,N57,P57)/'마스터'!$J$5,0))</f>
        <v/>
      </c>
      <c r="V57" s="66">
        <f>IF(OR(F57="",U57=0),"",WORKDAY(F57,U57-1,'마스터'!$J$13:$J$27))</f>
        <v/>
      </c>
      <c r="W57" s="65">
        <f>IF(OR(G57="",V57=""),"",G57-V57)</f>
        <v/>
      </c>
      <c r="X57" s="58" t="n"/>
      <c r="Z57" s="67">
        <f>IF(AND($F57&lt;&gt;"",$V57&lt;&gt;"",Z$2&gt;=$F57,Z$2&lt;=$V57,WEEKDAY(Z$2,2)&lt;6,COUNTIF('마스터'!$J$13:$J$27,Z$2)=0),$Q57/$U57,"")</f>
        <v/>
      </c>
      <c r="AA57" s="67">
        <f>IF(AND($F57&lt;&gt;"",$V57&lt;&gt;"",AA$2&gt;=$F57,AA$2&lt;=$V57,WEEKDAY(AA$2,2)&lt;6,COUNTIF('마스터'!$J$13:$J$27,AA$2)=0),$Q57/$U57,"")</f>
        <v/>
      </c>
      <c r="AB57" s="67">
        <f>IF(AND($F57&lt;&gt;"",$V57&lt;&gt;"",AB$2&gt;=$F57,AB$2&lt;=$V57,WEEKDAY(AB$2,2)&lt;6,COUNTIF('마스터'!$J$13:$J$27,AB$2)=0),$Q57/$U57,"")</f>
        <v/>
      </c>
      <c r="AC57" s="67">
        <f>IF(AND($F57&lt;&gt;"",$V57&lt;&gt;"",AC$2&gt;=$F57,AC$2&lt;=$V57,WEEKDAY(AC$2,2)&lt;6,COUNTIF('마스터'!$J$13:$J$27,AC$2)=0),$Q57/$U57,"")</f>
        <v/>
      </c>
      <c r="AD57" s="67">
        <f>IF(AND($F57&lt;&gt;"",$V57&lt;&gt;"",AD$2&gt;=$F57,AD$2&lt;=$V57,WEEKDAY(AD$2,2)&lt;6,COUNTIF('마스터'!$J$13:$J$27,AD$2)=0),$Q57/$U57,"")</f>
        <v/>
      </c>
      <c r="AE57" s="67">
        <f>IF(AND($F57&lt;&gt;"",$V57&lt;&gt;"",AE$2&gt;=$F57,AE$2&lt;=$V57,WEEKDAY(AE$2,2)&lt;6,COUNTIF('마스터'!$J$13:$J$27,AE$2)=0),$Q57/$U57,"")</f>
        <v/>
      </c>
      <c r="AF57" s="67">
        <f>IF(AND($F57&lt;&gt;"",$V57&lt;&gt;"",AF$2&gt;=$F57,AF$2&lt;=$V57,WEEKDAY(AF$2,2)&lt;6,COUNTIF('마스터'!$J$13:$J$27,AF$2)=0),$Q57/$U57,"")</f>
        <v/>
      </c>
      <c r="AG57" s="67">
        <f>IF(AND($F57&lt;&gt;"",$V57&lt;&gt;"",AG$2&gt;=$F57,AG$2&lt;=$V57,WEEKDAY(AG$2,2)&lt;6,COUNTIF('마스터'!$J$13:$J$27,AG$2)=0),$Q57/$U57,"")</f>
        <v/>
      </c>
      <c r="AH57" s="67">
        <f>IF(AND($F57&lt;&gt;"",$V57&lt;&gt;"",AH$2&gt;=$F57,AH$2&lt;=$V57,WEEKDAY(AH$2,2)&lt;6,COUNTIF('마스터'!$J$13:$J$27,AH$2)=0),$Q57/$U57,"")</f>
        <v/>
      </c>
      <c r="AI57" s="67">
        <f>IF(AND($F57&lt;&gt;"",$V57&lt;&gt;"",AI$2&gt;=$F57,AI$2&lt;=$V57,WEEKDAY(AI$2,2)&lt;6,COUNTIF('마스터'!$J$13:$J$27,AI$2)=0),$Q57/$U57,"")</f>
        <v/>
      </c>
      <c r="AJ57" s="67">
        <f>IF(AND($F57&lt;&gt;"",$V57&lt;&gt;"",AJ$2&gt;=$F57,AJ$2&lt;=$V57,WEEKDAY(AJ$2,2)&lt;6,COUNTIF('마스터'!$J$13:$J$27,AJ$2)=0),$Q57/$U57,"")</f>
        <v/>
      </c>
      <c r="AK57" s="67">
        <f>IF(AND($F57&lt;&gt;"",$V57&lt;&gt;"",AK$2&gt;=$F57,AK$2&lt;=$V57,WEEKDAY(AK$2,2)&lt;6,COUNTIF('마스터'!$J$13:$J$27,AK$2)=0),$Q57/$U57,"")</f>
        <v/>
      </c>
      <c r="AL57" s="67">
        <f>IF(AND($F57&lt;&gt;"",$V57&lt;&gt;"",AL$2&gt;=$F57,AL$2&lt;=$V57,WEEKDAY(AL$2,2)&lt;6,COUNTIF('마스터'!$J$13:$J$27,AL$2)=0),$Q57/$U57,"")</f>
        <v/>
      </c>
      <c r="AM57" s="67">
        <f>IF(AND($F57&lt;&gt;"",$V57&lt;&gt;"",AM$2&gt;=$F57,AM$2&lt;=$V57,WEEKDAY(AM$2,2)&lt;6,COUNTIF('마스터'!$J$13:$J$27,AM$2)=0),$Q57/$U57,"")</f>
        <v/>
      </c>
      <c r="AN57" s="67">
        <f>IF(AND($F57&lt;&gt;"",$V57&lt;&gt;"",AN$2&gt;=$F57,AN$2&lt;=$V57,WEEKDAY(AN$2,2)&lt;6,COUNTIF('마스터'!$J$13:$J$27,AN$2)=0),$Q57/$U57,"")</f>
        <v/>
      </c>
      <c r="AO57" s="67">
        <f>IF(AND($F57&lt;&gt;"",$V57&lt;&gt;"",AO$2&gt;=$F57,AO$2&lt;=$V57,WEEKDAY(AO$2,2)&lt;6,COUNTIF('마스터'!$J$13:$J$27,AO$2)=0),$Q57/$U57,"")</f>
        <v/>
      </c>
      <c r="AP57" s="67">
        <f>IF(AND($F57&lt;&gt;"",$V57&lt;&gt;"",AP$2&gt;=$F57,AP$2&lt;=$V57,WEEKDAY(AP$2,2)&lt;6,COUNTIF('마스터'!$J$13:$J$27,AP$2)=0),$Q57/$U57,"")</f>
        <v/>
      </c>
      <c r="AQ57" s="67">
        <f>IF(AND($F57&lt;&gt;"",$V57&lt;&gt;"",AQ$2&gt;=$F57,AQ$2&lt;=$V57,WEEKDAY(AQ$2,2)&lt;6,COUNTIF('마스터'!$J$13:$J$27,AQ$2)=0),$Q57/$U57,"")</f>
        <v/>
      </c>
      <c r="AR57" s="67">
        <f>IF(AND($F57&lt;&gt;"",$V57&lt;&gt;"",AR$2&gt;=$F57,AR$2&lt;=$V57,WEEKDAY(AR$2,2)&lt;6,COUNTIF('마스터'!$J$13:$J$27,AR$2)=0),$Q57/$U57,"")</f>
        <v/>
      </c>
      <c r="AS57" s="67">
        <f>IF(AND($F57&lt;&gt;"",$V57&lt;&gt;"",AS$2&gt;=$F57,AS$2&lt;=$V57,WEEKDAY(AS$2,2)&lt;6,COUNTIF('마스터'!$J$13:$J$27,AS$2)=0),$Q57/$U57,"")</f>
        <v/>
      </c>
      <c r="AT57" s="67">
        <f>IF(AND($F57&lt;&gt;"",$V57&lt;&gt;"",AT$2&gt;=$F57,AT$2&lt;=$V57,WEEKDAY(AT$2,2)&lt;6,COUNTIF('마스터'!$J$13:$J$27,AT$2)=0),$Q57/$U57,"")</f>
        <v/>
      </c>
      <c r="AU57" s="67">
        <f>IF(AND($F57&lt;&gt;"",$V57&lt;&gt;"",AU$2&gt;=$F57,AU$2&lt;=$V57,WEEKDAY(AU$2,2)&lt;6,COUNTIF('마스터'!$J$13:$J$27,AU$2)=0),$Q57/$U57,"")</f>
        <v/>
      </c>
      <c r="AV57" s="67">
        <f>IF(AND($F57&lt;&gt;"",$V57&lt;&gt;"",AV$2&gt;=$F57,AV$2&lt;=$V57,WEEKDAY(AV$2,2)&lt;6,COUNTIF('마스터'!$J$13:$J$27,AV$2)=0),$Q57/$U57,"")</f>
        <v/>
      </c>
      <c r="AW57" s="67">
        <f>IF(AND($F57&lt;&gt;"",$V57&lt;&gt;"",AW$2&gt;=$F57,AW$2&lt;=$V57,WEEKDAY(AW$2,2)&lt;6,COUNTIF('마스터'!$J$13:$J$27,AW$2)=0),$Q57/$U57,"")</f>
        <v/>
      </c>
      <c r="AX57" s="67">
        <f>IF(AND($F57&lt;&gt;"",$V57&lt;&gt;"",AX$2&gt;=$F57,AX$2&lt;=$V57,WEEKDAY(AX$2,2)&lt;6,COUNTIF('마스터'!$J$13:$J$27,AX$2)=0),$Q57/$U57,"")</f>
        <v/>
      </c>
      <c r="AY57" s="67">
        <f>IF(AND($F57&lt;&gt;"",$V57&lt;&gt;"",AY$2&gt;=$F57,AY$2&lt;=$V57,WEEKDAY(AY$2,2)&lt;6,COUNTIF('마스터'!$J$13:$J$27,AY$2)=0),$Q57/$U57,"")</f>
        <v/>
      </c>
      <c r="AZ57" s="67">
        <f>IF(AND($F57&lt;&gt;"",$V57&lt;&gt;"",AZ$2&gt;=$F57,AZ$2&lt;=$V57,WEEKDAY(AZ$2,2)&lt;6,COUNTIF('마스터'!$J$13:$J$27,AZ$2)=0),$Q57/$U57,"")</f>
        <v/>
      </c>
      <c r="BA57" s="67">
        <f>IF(AND($F57&lt;&gt;"",$V57&lt;&gt;"",BA$2&gt;=$F57,BA$2&lt;=$V57,WEEKDAY(BA$2,2)&lt;6,COUNTIF('마스터'!$J$13:$J$27,BA$2)=0),$Q57/$U57,"")</f>
        <v/>
      </c>
      <c r="BB57" s="67">
        <f>IF(AND($F57&lt;&gt;"",$V57&lt;&gt;"",BB$2&gt;=$F57,BB$2&lt;=$V57,WEEKDAY(BB$2,2)&lt;6,COUNTIF('마스터'!$J$13:$J$27,BB$2)=0),$Q57/$U57,"")</f>
        <v/>
      </c>
      <c r="BC57" s="67">
        <f>IF(AND($F57&lt;&gt;"",$V57&lt;&gt;"",BC$2&gt;=$F57,BC$2&lt;=$V57,WEEKDAY(BC$2,2)&lt;6,COUNTIF('마스터'!$J$13:$J$27,BC$2)=0),$Q57/$U57,"")</f>
        <v/>
      </c>
      <c r="BD57" s="67">
        <f>IF(AND($F57&lt;&gt;"",$V57&lt;&gt;"",BD$2&gt;=$F57,BD$2&lt;=$V57,WEEKDAY(BD$2,2)&lt;6,COUNTIF('마스터'!$J$13:$J$27,BD$2)=0),$Q57/$U57,"")</f>
        <v/>
      </c>
    </row>
    <row r="58">
      <c r="A58" s="37">
        <f>IF(E58="","",COUNTA($E$40:E58))</f>
        <v/>
      </c>
      <c r="B58" s="58" t="n"/>
      <c r="C58" s="71" t="inlineStr">
        <is>
          <t>마케팅2팀</t>
        </is>
      </c>
      <c r="D58" s="60" t="n"/>
      <c r="E58" s="58" t="n"/>
      <c r="F58" s="61" t="n"/>
      <c r="G58" s="62" t="n"/>
      <c r="H58" s="60" t="n"/>
      <c r="I58" s="60" t="n"/>
      <c r="J58" s="60" t="n"/>
      <c r="K58" s="58" t="n"/>
      <c r="L58" s="63" t="n"/>
      <c r="M58" s="58" t="n"/>
      <c r="N58" s="63" t="n"/>
      <c r="O58" s="58" t="n"/>
      <c r="P58" s="63" t="n"/>
      <c r="Q58" s="64">
        <f>IF(SUM(L58,N58,P58)=0,"",SUM(L58,N58,P58))</f>
        <v/>
      </c>
      <c r="R58" s="65">
        <f>IF(L58&gt;0,"영 ","")&amp;IF(N58&gt;0,"이 ","")&amp;IF(P58&gt;0,"기 ","")</f>
        <v/>
      </c>
      <c r="S58" s="37">
        <f>IF(F58="","","W"&amp;ROUNDUP(DAY(F58)/7,0))</f>
        <v/>
      </c>
      <c r="T58" s="60" t="n"/>
      <c r="U58" s="37">
        <f>IF(Q58="",0,ROUNDUP(MAX(L58,N58,P58)/'마스터'!$J$5,0))</f>
        <v/>
      </c>
      <c r="V58" s="66">
        <f>IF(OR(F58="",U58=0),"",WORKDAY(F58,U58-1,'마스터'!$J$13:$J$27))</f>
        <v/>
      </c>
      <c r="W58" s="65">
        <f>IF(OR(G58="",V58=""),"",G58-V58)</f>
        <v/>
      </c>
      <c r="X58" s="58" t="n"/>
      <c r="Z58" s="67">
        <f>IF(AND($F58&lt;&gt;"",$V58&lt;&gt;"",Z$2&gt;=$F58,Z$2&lt;=$V58,WEEKDAY(Z$2,2)&lt;6,COUNTIF('마스터'!$J$13:$J$27,Z$2)=0),$Q58/$U58,"")</f>
        <v/>
      </c>
      <c r="AA58" s="67">
        <f>IF(AND($F58&lt;&gt;"",$V58&lt;&gt;"",AA$2&gt;=$F58,AA$2&lt;=$V58,WEEKDAY(AA$2,2)&lt;6,COUNTIF('마스터'!$J$13:$J$27,AA$2)=0),$Q58/$U58,"")</f>
        <v/>
      </c>
      <c r="AB58" s="67">
        <f>IF(AND($F58&lt;&gt;"",$V58&lt;&gt;"",AB$2&gt;=$F58,AB$2&lt;=$V58,WEEKDAY(AB$2,2)&lt;6,COUNTIF('마스터'!$J$13:$J$27,AB$2)=0),$Q58/$U58,"")</f>
        <v/>
      </c>
      <c r="AC58" s="67">
        <f>IF(AND($F58&lt;&gt;"",$V58&lt;&gt;"",AC$2&gt;=$F58,AC$2&lt;=$V58,WEEKDAY(AC$2,2)&lt;6,COUNTIF('마스터'!$J$13:$J$27,AC$2)=0),$Q58/$U58,"")</f>
        <v/>
      </c>
      <c r="AD58" s="67">
        <f>IF(AND($F58&lt;&gt;"",$V58&lt;&gt;"",AD$2&gt;=$F58,AD$2&lt;=$V58,WEEKDAY(AD$2,2)&lt;6,COUNTIF('마스터'!$J$13:$J$27,AD$2)=0),$Q58/$U58,"")</f>
        <v/>
      </c>
      <c r="AE58" s="67">
        <f>IF(AND($F58&lt;&gt;"",$V58&lt;&gt;"",AE$2&gt;=$F58,AE$2&lt;=$V58,WEEKDAY(AE$2,2)&lt;6,COUNTIF('마스터'!$J$13:$J$27,AE$2)=0),$Q58/$U58,"")</f>
        <v/>
      </c>
      <c r="AF58" s="67">
        <f>IF(AND($F58&lt;&gt;"",$V58&lt;&gt;"",AF$2&gt;=$F58,AF$2&lt;=$V58,WEEKDAY(AF$2,2)&lt;6,COUNTIF('마스터'!$J$13:$J$27,AF$2)=0),$Q58/$U58,"")</f>
        <v/>
      </c>
      <c r="AG58" s="67">
        <f>IF(AND($F58&lt;&gt;"",$V58&lt;&gt;"",AG$2&gt;=$F58,AG$2&lt;=$V58,WEEKDAY(AG$2,2)&lt;6,COUNTIF('마스터'!$J$13:$J$27,AG$2)=0),$Q58/$U58,"")</f>
        <v/>
      </c>
      <c r="AH58" s="67">
        <f>IF(AND($F58&lt;&gt;"",$V58&lt;&gt;"",AH$2&gt;=$F58,AH$2&lt;=$V58,WEEKDAY(AH$2,2)&lt;6,COUNTIF('마스터'!$J$13:$J$27,AH$2)=0),$Q58/$U58,"")</f>
        <v/>
      </c>
      <c r="AI58" s="67">
        <f>IF(AND($F58&lt;&gt;"",$V58&lt;&gt;"",AI$2&gt;=$F58,AI$2&lt;=$V58,WEEKDAY(AI$2,2)&lt;6,COUNTIF('마스터'!$J$13:$J$27,AI$2)=0),$Q58/$U58,"")</f>
        <v/>
      </c>
      <c r="AJ58" s="67">
        <f>IF(AND($F58&lt;&gt;"",$V58&lt;&gt;"",AJ$2&gt;=$F58,AJ$2&lt;=$V58,WEEKDAY(AJ$2,2)&lt;6,COUNTIF('마스터'!$J$13:$J$27,AJ$2)=0),$Q58/$U58,"")</f>
        <v/>
      </c>
      <c r="AK58" s="67">
        <f>IF(AND($F58&lt;&gt;"",$V58&lt;&gt;"",AK$2&gt;=$F58,AK$2&lt;=$V58,WEEKDAY(AK$2,2)&lt;6,COUNTIF('마스터'!$J$13:$J$27,AK$2)=0),$Q58/$U58,"")</f>
        <v/>
      </c>
      <c r="AL58" s="67">
        <f>IF(AND($F58&lt;&gt;"",$V58&lt;&gt;"",AL$2&gt;=$F58,AL$2&lt;=$V58,WEEKDAY(AL$2,2)&lt;6,COUNTIF('마스터'!$J$13:$J$27,AL$2)=0),$Q58/$U58,"")</f>
        <v/>
      </c>
      <c r="AM58" s="67">
        <f>IF(AND($F58&lt;&gt;"",$V58&lt;&gt;"",AM$2&gt;=$F58,AM$2&lt;=$V58,WEEKDAY(AM$2,2)&lt;6,COUNTIF('마스터'!$J$13:$J$27,AM$2)=0),$Q58/$U58,"")</f>
        <v/>
      </c>
      <c r="AN58" s="67">
        <f>IF(AND($F58&lt;&gt;"",$V58&lt;&gt;"",AN$2&gt;=$F58,AN$2&lt;=$V58,WEEKDAY(AN$2,2)&lt;6,COUNTIF('마스터'!$J$13:$J$27,AN$2)=0),$Q58/$U58,"")</f>
        <v/>
      </c>
      <c r="AO58" s="67">
        <f>IF(AND($F58&lt;&gt;"",$V58&lt;&gt;"",AO$2&gt;=$F58,AO$2&lt;=$V58,WEEKDAY(AO$2,2)&lt;6,COUNTIF('마스터'!$J$13:$J$27,AO$2)=0),$Q58/$U58,"")</f>
        <v/>
      </c>
      <c r="AP58" s="67">
        <f>IF(AND($F58&lt;&gt;"",$V58&lt;&gt;"",AP$2&gt;=$F58,AP$2&lt;=$V58,WEEKDAY(AP$2,2)&lt;6,COUNTIF('마스터'!$J$13:$J$27,AP$2)=0),$Q58/$U58,"")</f>
        <v/>
      </c>
      <c r="AQ58" s="67">
        <f>IF(AND($F58&lt;&gt;"",$V58&lt;&gt;"",AQ$2&gt;=$F58,AQ$2&lt;=$V58,WEEKDAY(AQ$2,2)&lt;6,COUNTIF('마스터'!$J$13:$J$27,AQ$2)=0),$Q58/$U58,"")</f>
        <v/>
      </c>
      <c r="AR58" s="67">
        <f>IF(AND($F58&lt;&gt;"",$V58&lt;&gt;"",AR$2&gt;=$F58,AR$2&lt;=$V58,WEEKDAY(AR$2,2)&lt;6,COUNTIF('마스터'!$J$13:$J$27,AR$2)=0),$Q58/$U58,"")</f>
        <v/>
      </c>
      <c r="AS58" s="67">
        <f>IF(AND($F58&lt;&gt;"",$V58&lt;&gt;"",AS$2&gt;=$F58,AS$2&lt;=$V58,WEEKDAY(AS$2,2)&lt;6,COUNTIF('마스터'!$J$13:$J$27,AS$2)=0),$Q58/$U58,"")</f>
        <v/>
      </c>
      <c r="AT58" s="67">
        <f>IF(AND($F58&lt;&gt;"",$V58&lt;&gt;"",AT$2&gt;=$F58,AT$2&lt;=$V58,WEEKDAY(AT$2,2)&lt;6,COUNTIF('마스터'!$J$13:$J$27,AT$2)=0),$Q58/$U58,"")</f>
        <v/>
      </c>
      <c r="AU58" s="67">
        <f>IF(AND($F58&lt;&gt;"",$V58&lt;&gt;"",AU$2&gt;=$F58,AU$2&lt;=$V58,WEEKDAY(AU$2,2)&lt;6,COUNTIF('마스터'!$J$13:$J$27,AU$2)=0),$Q58/$U58,"")</f>
        <v/>
      </c>
      <c r="AV58" s="67">
        <f>IF(AND($F58&lt;&gt;"",$V58&lt;&gt;"",AV$2&gt;=$F58,AV$2&lt;=$V58,WEEKDAY(AV$2,2)&lt;6,COUNTIF('마스터'!$J$13:$J$27,AV$2)=0),$Q58/$U58,"")</f>
        <v/>
      </c>
      <c r="AW58" s="67">
        <f>IF(AND($F58&lt;&gt;"",$V58&lt;&gt;"",AW$2&gt;=$F58,AW$2&lt;=$V58,WEEKDAY(AW$2,2)&lt;6,COUNTIF('마스터'!$J$13:$J$27,AW$2)=0),$Q58/$U58,"")</f>
        <v/>
      </c>
      <c r="AX58" s="67">
        <f>IF(AND($F58&lt;&gt;"",$V58&lt;&gt;"",AX$2&gt;=$F58,AX$2&lt;=$V58,WEEKDAY(AX$2,2)&lt;6,COUNTIF('마스터'!$J$13:$J$27,AX$2)=0),$Q58/$U58,"")</f>
        <v/>
      </c>
      <c r="AY58" s="67">
        <f>IF(AND($F58&lt;&gt;"",$V58&lt;&gt;"",AY$2&gt;=$F58,AY$2&lt;=$V58,WEEKDAY(AY$2,2)&lt;6,COUNTIF('마스터'!$J$13:$J$27,AY$2)=0),$Q58/$U58,"")</f>
        <v/>
      </c>
      <c r="AZ58" s="67">
        <f>IF(AND($F58&lt;&gt;"",$V58&lt;&gt;"",AZ$2&gt;=$F58,AZ$2&lt;=$V58,WEEKDAY(AZ$2,2)&lt;6,COUNTIF('마스터'!$J$13:$J$27,AZ$2)=0),$Q58/$U58,"")</f>
        <v/>
      </c>
      <c r="BA58" s="67">
        <f>IF(AND($F58&lt;&gt;"",$V58&lt;&gt;"",BA$2&gt;=$F58,BA$2&lt;=$V58,WEEKDAY(BA$2,2)&lt;6,COUNTIF('마스터'!$J$13:$J$27,BA$2)=0),$Q58/$U58,"")</f>
        <v/>
      </c>
      <c r="BB58" s="67">
        <f>IF(AND($F58&lt;&gt;"",$V58&lt;&gt;"",BB$2&gt;=$F58,BB$2&lt;=$V58,WEEKDAY(BB$2,2)&lt;6,COUNTIF('마스터'!$J$13:$J$27,BB$2)=0),$Q58/$U58,"")</f>
        <v/>
      </c>
      <c r="BC58" s="67">
        <f>IF(AND($F58&lt;&gt;"",$V58&lt;&gt;"",BC$2&gt;=$F58,BC$2&lt;=$V58,WEEKDAY(BC$2,2)&lt;6,COUNTIF('마스터'!$J$13:$J$27,BC$2)=0),$Q58/$U58,"")</f>
        <v/>
      </c>
      <c r="BD58" s="67">
        <f>IF(AND($F58&lt;&gt;"",$V58&lt;&gt;"",BD$2&gt;=$F58,BD$2&lt;=$V58,WEEKDAY(BD$2,2)&lt;6,COUNTIF('마스터'!$J$13:$J$27,BD$2)=0),$Q58/$U58,"")</f>
        <v/>
      </c>
    </row>
    <row r="59">
      <c r="A59" s="37">
        <f>IF(E59="","",COUNTA($E$40:E59))</f>
        <v/>
      </c>
      <c r="B59" s="58" t="n"/>
      <c r="C59" s="71" t="inlineStr">
        <is>
          <t>마케팅2팀</t>
        </is>
      </c>
      <c r="D59" s="60" t="n"/>
      <c r="E59" s="58" t="n"/>
      <c r="F59" s="61" t="n"/>
      <c r="G59" s="62" t="n"/>
      <c r="H59" s="60" t="n"/>
      <c r="I59" s="60" t="n"/>
      <c r="J59" s="60" t="n"/>
      <c r="K59" s="58" t="n"/>
      <c r="L59" s="63" t="n"/>
      <c r="M59" s="58" t="n"/>
      <c r="N59" s="63" t="n"/>
      <c r="O59" s="58" t="n"/>
      <c r="P59" s="63" t="n"/>
      <c r="Q59" s="64">
        <f>IF(SUM(L59,N59,P59)=0,"",SUM(L59,N59,P59))</f>
        <v/>
      </c>
      <c r="R59" s="65">
        <f>IF(L59&gt;0,"영 ","")&amp;IF(N59&gt;0,"이 ","")&amp;IF(P59&gt;0,"기 ","")</f>
        <v/>
      </c>
      <c r="S59" s="37">
        <f>IF(F59="","","W"&amp;ROUNDUP(DAY(F59)/7,0))</f>
        <v/>
      </c>
      <c r="T59" s="60" t="n"/>
      <c r="U59" s="37">
        <f>IF(Q59="",0,ROUNDUP(MAX(L59,N59,P59)/'마스터'!$J$5,0))</f>
        <v/>
      </c>
      <c r="V59" s="66">
        <f>IF(OR(F59="",U59=0),"",WORKDAY(F59,U59-1,'마스터'!$J$13:$J$27))</f>
        <v/>
      </c>
      <c r="W59" s="65">
        <f>IF(OR(G59="",V59=""),"",G59-V59)</f>
        <v/>
      </c>
      <c r="X59" s="58" t="n"/>
      <c r="Z59" s="67">
        <f>IF(AND($F59&lt;&gt;"",$V59&lt;&gt;"",Z$2&gt;=$F59,Z$2&lt;=$V59,WEEKDAY(Z$2,2)&lt;6,COUNTIF('마스터'!$J$13:$J$27,Z$2)=0),$Q59/$U59,"")</f>
        <v/>
      </c>
      <c r="AA59" s="67">
        <f>IF(AND($F59&lt;&gt;"",$V59&lt;&gt;"",AA$2&gt;=$F59,AA$2&lt;=$V59,WEEKDAY(AA$2,2)&lt;6,COUNTIF('마스터'!$J$13:$J$27,AA$2)=0),$Q59/$U59,"")</f>
        <v/>
      </c>
      <c r="AB59" s="67">
        <f>IF(AND($F59&lt;&gt;"",$V59&lt;&gt;"",AB$2&gt;=$F59,AB$2&lt;=$V59,WEEKDAY(AB$2,2)&lt;6,COUNTIF('마스터'!$J$13:$J$27,AB$2)=0),$Q59/$U59,"")</f>
        <v/>
      </c>
      <c r="AC59" s="67">
        <f>IF(AND($F59&lt;&gt;"",$V59&lt;&gt;"",AC$2&gt;=$F59,AC$2&lt;=$V59,WEEKDAY(AC$2,2)&lt;6,COUNTIF('마스터'!$J$13:$J$27,AC$2)=0),$Q59/$U59,"")</f>
        <v/>
      </c>
      <c r="AD59" s="67">
        <f>IF(AND($F59&lt;&gt;"",$V59&lt;&gt;"",AD$2&gt;=$F59,AD$2&lt;=$V59,WEEKDAY(AD$2,2)&lt;6,COUNTIF('마스터'!$J$13:$J$27,AD$2)=0),$Q59/$U59,"")</f>
        <v/>
      </c>
      <c r="AE59" s="67">
        <f>IF(AND($F59&lt;&gt;"",$V59&lt;&gt;"",AE$2&gt;=$F59,AE$2&lt;=$V59,WEEKDAY(AE$2,2)&lt;6,COUNTIF('마스터'!$J$13:$J$27,AE$2)=0),$Q59/$U59,"")</f>
        <v/>
      </c>
      <c r="AF59" s="67">
        <f>IF(AND($F59&lt;&gt;"",$V59&lt;&gt;"",AF$2&gt;=$F59,AF$2&lt;=$V59,WEEKDAY(AF$2,2)&lt;6,COUNTIF('마스터'!$J$13:$J$27,AF$2)=0),$Q59/$U59,"")</f>
        <v/>
      </c>
      <c r="AG59" s="67">
        <f>IF(AND($F59&lt;&gt;"",$V59&lt;&gt;"",AG$2&gt;=$F59,AG$2&lt;=$V59,WEEKDAY(AG$2,2)&lt;6,COUNTIF('마스터'!$J$13:$J$27,AG$2)=0),$Q59/$U59,"")</f>
        <v/>
      </c>
      <c r="AH59" s="67">
        <f>IF(AND($F59&lt;&gt;"",$V59&lt;&gt;"",AH$2&gt;=$F59,AH$2&lt;=$V59,WEEKDAY(AH$2,2)&lt;6,COUNTIF('마스터'!$J$13:$J$27,AH$2)=0),$Q59/$U59,"")</f>
        <v/>
      </c>
      <c r="AI59" s="67">
        <f>IF(AND($F59&lt;&gt;"",$V59&lt;&gt;"",AI$2&gt;=$F59,AI$2&lt;=$V59,WEEKDAY(AI$2,2)&lt;6,COUNTIF('마스터'!$J$13:$J$27,AI$2)=0),$Q59/$U59,"")</f>
        <v/>
      </c>
      <c r="AJ59" s="67">
        <f>IF(AND($F59&lt;&gt;"",$V59&lt;&gt;"",AJ$2&gt;=$F59,AJ$2&lt;=$V59,WEEKDAY(AJ$2,2)&lt;6,COUNTIF('마스터'!$J$13:$J$27,AJ$2)=0),$Q59/$U59,"")</f>
        <v/>
      </c>
      <c r="AK59" s="67">
        <f>IF(AND($F59&lt;&gt;"",$V59&lt;&gt;"",AK$2&gt;=$F59,AK$2&lt;=$V59,WEEKDAY(AK$2,2)&lt;6,COUNTIF('마스터'!$J$13:$J$27,AK$2)=0),$Q59/$U59,"")</f>
        <v/>
      </c>
      <c r="AL59" s="67">
        <f>IF(AND($F59&lt;&gt;"",$V59&lt;&gt;"",AL$2&gt;=$F59,AL$2&lt;=$V59,WEEKDAY(AL$2,2)&lt;6,COUNTIF('마스터'!$J$13:$J$27,AL$2)=0),$Q59/$U59,"")</f>
        <v/>
      </c>
      <c r="AM59" s="67">
        <f>IF(AND($F59&lt;&gt;"",$V59&lt;&gt;"",AM$2&gt;=$F59,AM$2&lt;=$V59,WEEKDAY(AM$2,2)&lt;6,COUNTIF('마스터'!$J$13:$J$27,AM$2)=0),$Q59/$U59,"")</f>
        <v/>
      </c>
      <c r="AN59" s="67">
        <f>IF(AND($F59&lt;&gt;"",$V59&lt;&gt;"",AN$2&gt;=$F59,AN$2&lt;=$V59,WEEKDAY(AN$2,2)&lt;6,COUNTIF('마스터'!$J$13:$J$27,AN$2)=0),$Q59/$U59,"")</f>
        <v/>
      </c>
      <c r="AO59" s="67">
        <f>IF(AND($F59&lt;&gt;"",$V59&lt;&gt;"",AO$2&gt;=$F59,AO$2&lt;=$V59,WEEKDAY(AO$2,2)&lt;6,COUNTIF('마스터'!$J$13:$J$27,AO$2)=0),$Q59/$U59,"")</f>
        <v/>
      </c>
      <c r="AP59" s="67">
        <f>IF(AND($F59&lt;&gt;"",$V59&lt;&gt;"",AP$2&gt;=$F59,AP$2&lt;=$V59,WEEKDAY(AP$2,2)&lt;6,COUNTIF('마스터'!$J$13:$J$27,AP$2)=0),$Q59/$U59,"")</f>
        <v/>
      </c>
      <c r="AQ59" s="67">
        <f>IF(AND($F59&lt;&gt;"",$V59&lt;&gt;"",AQ$2&gt;=$F59,AQ$2&lt;=$V59,WEEKDAY(AQ$2,2)&lt;6,COUNTIF('마스터'!$J$13:$J$27,AQ$2)=0),$Q59/$U59,"")</f>
        <v/>
      </c>
      <c r="AR59" s="67">
        <f>IF(AND($F59&lt;&gt;"",$V59&lt;&gt;"",AR$2&gt;=$F59,AR$2&lt;=$V59,WEEKDAY(AR$2,2)&lt;6,COUNTIF('마스터'!$J$13:$J$27,AR$2)=0),$Q59/$U59,"")</f>
        <v/>
      </c>
      <c r="AS59" s="67">
        <f>IF(AND($F59&lt;&gt;"",$V59&lt;&gt;"",AS$2&gt;=$F59,AS$2&lt;=$V59,WEEKDAY(AS$2,2)&lt;6,COUNTIF('마스터'!$J$13:$J$27,AS$2)=0),$Q59/$U59,"")</f>
        <v/>
      </c>
      <c r="AT59" s="67">
        <f>IF(AND($F59&lt;&gt;"",$V59&lt;&gt;"",AT$2&gt;=$F59,AT$2&lt;=$V59,WEEKDAY(AT$2,2)&lt;6,COUNTIF('마스터'!$J$13:$J$27,AT$2)=0),$Q59/$U59,"")</f>
        <v/>
      </c>
      <c r="AU59" s="67">
        <f>IF(AND($F59&lt;&gt;"",$V59&lt;&gt;"",AU$2&gt;=$F59,AU$2&lt;=$V59,WEEKDAY(AU$2,2)&lt;6,COUNTIF('마스터'!$J$13:$J$27,AU$2)=0),$Q59/$U59,"")</f>
        <v/>
      </c>
      <c r="AV59" s="67">
        <f>IF(AND($F59&lt;&gt;"",$V59&lt;&gt;"",AV$2&gt;=$F59,AV$2&lt;=$V59,WEEKDAY(AV$2,2)&lt;6,COUNTIF('마스터'!$J$13:$J$27,AV$2)=0),$Q59/$U59,"")</f>
        <v/>
      </c>
      <c r="AW59" s="67">
        <f>IF(AND($F59&lt;&gt;"",$V59&lt;&gt;"",AW$2&gt;=$F59,AW$2&lt;=$V59,WEEKDAY(AW$2,2)&lt;6,COUNTIF('마스터'!$J$13:$J$27,AW$2)=0),$Q59/$U59,"")</f>
        <v/>
      </c>
      <c r="AX59" s="67">
        <f>IF(AND($F59&lt;&gt;"",$V59&lt;&gt;"",AX$2&gt;=$F59,AX$2&lt;=$V59,WEEKDAY(AX$2,2)&lt;6,COUNTIF('마스터'!$J$13:$J$27,AX$2)=0),$Q59/$U59,"")</f>
        <v/>
      </c>
      <c r="AY59" s="67">
        <f>IF(AND($F59&lt;&gt;"",$V59&lt;&gt;"",AY$2&gt;=$F59,AY$2&lt;=$V59,WEEKDAY(AY$2,2)&lt;6,COUNTIF('마스터'!$J$13:$J$27,AY$2)=0),$Q59/$U59,"")</f>
        <v/>
      </c>
      <c r="AZ59" s="67">
        <f>IF(AND($F59&lt;&gt;"",$V59&lt;&gt;"",AZ$2&gt;=$F59,AZ$2&lt;=$V59,WEEKDAY(AZ$2,2)&lt;6,COUNTIF('마스터'!$J$13:$J$27,AZ$2)=0),$Q59/$U59,"")</f>
        <v/>
      </c>
      <c r="BA59" s="67">
        <f>IF(AND($F59&lt;&gt;"",$V59&lt;&gt;"",BA$2&gt;=$F59,BA$2&lt;=$V59,WEEKDAY(BA$2,2)&lt;6,COUNTIF('마스터'!$J$13:$J$27,BA$2)=0),$Q59/$U59,"")</f>
        <v/>
      </c>
      <c r="BB59" s="67">
        <f>IF(AND($F59&lt;&gt;"",$V59&lt;&gt;"",BB$2&gt;=$F59,BB$2&lt;=$V59,WEEKDAY(BB$2,2)&lt;6,COUNTIF('마스터'!$J$13:$J$27,BB$2)=0),$Q59/$U59,"")</f>
        <v/>
      </c>
      <c r="BC59" s="67">
        <f>IF(AND($F59&lt;&gt;"",$V59&lt;&gt;"",BC$2&gt;=$F59,BC$2&lt;=$V59,WEEKDAY(BC$2,2)&lt;6,COUNTIF('마스터'!$J$13:$J$27,BC$2)=0),$Q59/$U59,"")</f>
        <v/>
      </c>
      <c r="BD59" s="67">
        <f>IF(AND($F59&lt;&gt;"",$V59&lt;&gt;"",BD$2&gt;=$F59,BD$2&lt;=$V59,WEEKDAY(BD$2,2)&lt;6,COUNTIF('마스터'!$J$13:$J$27,BD$2)=0),$Q59/$U59,"")</f>
        <v/>
      </c>
    </row>
    <row r="60">
      <c r="A60" s="37">
        <f>IF(E60="","",COUNTA($E$40:E60))</f>
        <v/>
      </c>
      <c r="B60" s="58" t="n"/>
      <c r="C60" s="71" t="inlineStr">
        <is>
          <t>마케팅2팀</t>
        </is>
      </c>
      <c r="D60" s="60" t="n"/>
      <c r="E60" s="58" t="n"/>
      <c r="F60" s="61" t="n"/>
      <c r="G60" s="62" t="n"/>
      <c r="H60" s="60" t="n"/>
      <c r="I60" s="60" t="n"/>
      <c r="J60" s="60" t="n"/>
      <c r="K60" s="58" t="n"/>
      <c r="L60" s="63" t="n"/>
      <c r="M60" s="58" t="n"/>
      <c r="N60" s="63" t="n"/>
      <c r="O60" s="58" t="n"/>
      <c r="P60" s="63" t="n"/>
      <c r="Q60" s="64">
        <f>IF(SUM(L60,N60,P60)=0,"",SUM(L60,N60,P60))</f>
        <v/>
      </c>
      <c r="R60" s="65">
        <f>IF(L60&gt;0,"영 ","")&amp;IF(N60&gt;0,"이 ","")&amp;IF(P60&gt;0,"기 ","")</f>
        <v/>
      </c>
      <c r="S60" s="37">
        <f>IF(F60="","","W"&amp;ROUNDUP(DAY(F60)/7,0))</f>
        <v/>
      </c>
      <c r="T60" s="60" t="n"/>
      <c r="U60" s="37">
        <f>IF(Q60="",0,ROUNDUP(MAX(L60,N60,P60)/'마스터'!$J$5,0))</f>
        <v/>
      </c>
      <c r="V60" s="66">
        <f>IF(OR(F60="",U60=0),"",WORKDAY(F60,U60-1,'마스터'!$J$13:$J$27))</f>
        <v/>
      </c>
      <c r="W60" s="65">
        <f>IF(OR(G60="",V60=""),"",G60-V60)</f>
        <v/>
      </c>
      <c r="X60" s="58" t="n"/>
      <c r="Z60" s="67">
        <f>IF(AND($F60&lt;&gt;"",$V60&lt;&gt;"",Z$2&gt;=$F60,Z$2&lt;=$V60,WEEKDAY(Z$2,2)&lt;6,COUNTIF('마스터'!$J$13:$J$27,Z$2)=0),$Q60/$U60,"")</f>
        <v/>
      </c>
      <c r="AA60" s="67">
        <f>IF(AND($F60&lt;&gt;"",$V60&lt;&gt;"",AA$2&gt;=$F60,AA$2&lt;=$V60,WEEKDAY(AA$2,2)&lt;6,COUNTIF('마스터'!$J$13:$J$27,AA$2)=0),$Q60/$U60,"")</f>
        <v/>
      </c>
      <c r="AB60" s="67">
        <f>IF(AND($F60&lt;&gt;"",$V60&lt;&gt;"",AB$2&gt;=$F60,AB$2&lt;=$V60,WEEKDAY(AB$2,2)&lt;6,COUNTIF('마스터'!$J$13:$J$27,AB$2)=0),$Q60/$U60,"")</f>
        <v/>
      </c>
      <c r="AC60" s="67">
        <f>IF(AND($F60&lt;&gt;"",$V60&lt;&gt;"",AC$2&gt;=$F60,AC$2&lt;=$V60,WEEKDAY(AC$2,2)&lt;6,COUNTIF('마스터'!$J$13:$J$27,AC$2)=0),$Q60/$U60,"")</f>
        <v/>
      </c>
      <c r="AD60" s="67">
        <f>IF(AND($F60&lt;&gt;"",$V60&lt;&gt;"",AD$2&gt;=$F60,AD$2&lt;=$V60,WEEKDAY(AD$2,2)&lt;6,COUNTIF('마스터'!$J$13:$J$27,AD$2)=0),$Q60/$U60,"")</f>
        <v/>
      </c>
      <c r="AE60" s="67">
        <f>IF(AND($F60&lt;&gt;"",$V60&lt;&gt;"",AE$2&gt;=$F60,AE$2&lt;=$V60,WEEKDAY(AE$2,2)&lt;6,COUNTIF('마스터'!$J$13:$J$27,AE$2)=0),$Q60/$U60,"")</f>
        <v/>
      </c>
      <c r="AF60" s="67">
        <f>IF(AND($F60&lt;&gt;"",$V60&lt;&gt;"",AF$2&gt;=$F60,AF$2&lt;=$V60,WEEKDAY(AF$2,2)&lt;6,COUNTIF('마스터'!$J$13:$J$27,AF$2)=0),$Q60/$U60,"")</f>
        <v/>
      </c>
      <c r="AG60" s="67">
        <f>IF(AND($F60&lt;&gt;"",$V60&lt;&gt;"",AG$2&gt;=$F60,AG$2&lt;=$V60,WEEKDAY(AG$2,2)&lt;6,COUNTIF('마스터'!$J$13:$J$27,AG$2)=0),$Q60/$U60,"")</f>
        <v/>
      </c>
      <c r="AH60" s="67">
        <f>IF(AND($F60&lt;&gt;"",$V60&lt;&gt;"",AH$2&gt;=$F60,AH$2&lt;=$V60,WEEKDAY(AH$2,2)&lt;6,COUNTIF('마스터'!$J$13:$J$27,AH$2)=0),$Q60/$U60,"")</f>
        <v/>
      </c>
      <c r="AI60" s="67">
        <f>IF(AND($F60&lt;&gt;"",$V60&lt;&gt;"",AI$2&gt;=$F60,AI$2&lt;=$V60,WEEKDAY(AI$2,2)&lt;6,COUNTIF('마스터'!$J$13:$J$27,AI$2)=0),$Q60/$U60,"")</f>
        <v/>
      </c>
      <c r="AJ60" s="67">
        <f>IF(AND($F60&lt;&gt;"",$V60&lt;&gt;"",AJ$2&gt;=$F60,AJ$2&lt;=$V60,WEEKDAY(AJ$2,2)&lt;6,COUNTIF('마스터'!$J$13:$J$27,AJ$2)=0),$Q60/$U60,"")</f>
        <v/>
      </c>
      <c r="AK60" s="67">
        <f>IF(AND($F60&lt;&gt;"",$V60&lt;&gt;"",AK$2&gt;=$F60,AK$2&lt;=$V60,WEEKDAY(AK$2,2)&lt;6,COUNTIF('마스터'!$J$13:$J$27,AK$2)=0),$Q60/$U60,"")</f>
        <v/>
      </c>
      <c r="AL60" s="67">
        <f>IF(AND($F60&lt;&gt;"",$V60&lt;&gt;"",AL$2&gt;=$F60,AL$2&lt;=$V60,WEEKDAY(AL$2,2)&lt;6,COUNTIF('마스터'!$J$13:$J$27,AL$2)=0),$Q60/$U60,"")</f>
        <v/>
      </c>
      <c r="AM60" s="67">
        <f>IF(AND($F60&lt;&gt;"",$V60&lt;&gt;"",AM$2&gt;=$F60,AM$2&lt;=$V60,WEEKDAY(AM$2,2)&lt;6,COUNTIF('마스터'!$J$13:$J$27,AM$2)=0),$Q60/$U60,"")</f>
        <v/>
      </c>
      <c r="AN60" s="67">
        <f>IF(AND($F60&lt;&gt;"",$V60&lt;&gt;"",AN$2&gt;=$F60,AN$2&lt;=$V60,WEEKDAY(AN$2,2)&lt;6,COUNTIF('마스터'!$J$13:$J$27,AN$2)=0),$Q60/$U60,"")</f>
        <v/>
      </c>
      <c r="AO60" s="67">
        <f>IF(AND($F60&lt;&gt;"",$V60&lt;&gt;"",AO$2&gt;=$F60,AO$2&lt;=$V60,WEEKDAY(AO$2,2)&lt;6,COUNTIF('마스터'!$J$13:$J$27,AO$2)=0),$Q60/$U60,"")</f>
        <v/>
      </c>
      <c r="AP60" s="67">
        <f>IF(AND($F60&lt;&gt;"",$V60&lt;&gt;"",AP$2&gt;=$F60,AP$2&lt;=$V60,WEEKDAY(AP$2,2)&lt;6,COUNTIF('마스터'!$J$13:$J$27,AP$2)=0),$Q60/$U60,"")</f>
        <v/>
      </c>
      <c r="AQ60" s="67">
        <f>IF(AND($F60&lt;&gt;"",$V60&lt;&gt;"",AQ$2&gt;=$F60,AQ$2&lt;=$V60,WEEKDAY(AQ$2,2)&lt;6,COUNTIF('마스터'!$J$13:$J$27,AQ$2)=0),$Q60/$U60,"")</f>
        <v/>
      </c>
      <c r="AR60" s="67">
        <f>IF(AND($F60&lt;&gt;"",$V60&lt;&gt;"",AR$2&gt;=$F60,AR$2&lt;=$V60,WEEKDAY(AR$2,2)&lt;6,COUNTIF('마스터'!$J$13:$J$27,AR$2)=0),$Q60/$U60,"")</f>
        <v/>
      </c>
      <c r="AS60" s="67">
        <f>IF(AND($F60&lt;&gt;"",$V60&lt;&gt;"",AS$2&gt;=$F60,AS$2&lt;=$V60,WEEKDAY(AS$2,2)&lt;6,COUNTIF('마스터'!$J$13:$J$27,AS$2)=0),$Q60/$U60,"")</f>
        <v/>
      </c>
      <c r="AT60" s="67">
        <f>IF(AND($F60&lt;&gt;"",$V60&lt;&gt;"",AT$2&gt;=$F60,AT$2&lt;=$V60,WEEKDAY(AT$2,2)&lt;6,COUNTIF('마스터'!$J$13:$J$27,AT$2)=0),$Q60/$U60,"")</f>
        <v/>
      </c>
      <c r="AU60" s="67">
        <f>IF(AND($F60&lt;&gt;"",$V60&lt;&gt;"",AU$2&gt;=$F60,AU$2&lt;=$V60,WEEKDAY(AU$2,2)&lt;6,COUNTIF('마스터'!$J$13:$J$27,AU$2)=0),$Q60/$U60,"")</f>
        <v/>
      </c>
      <c r="AV60" s="67">
        <f>IF(AND($F60&lt;&gt;"",$V60&lt;&gt;"",AV$2&gt;=$F60,AV$2&lt;=$V60,WEEKDAY(AV$2,2)&lt;6,COUNTIF('마스터'!$J$13:$J$27,AV$2)=0),$Q60/$U60,"")</f>
        <v/>
      </c>
      <c r="AW60" s="67">
        <f>IF(AND($F60&lt;&gt;"",$V60&lt;&gt;"",AW$2&gt;=$F60,AW$2&lt;=$V60,WEEKDAY(AW$2,2)&lt;6,COUNTIF('마스터'!$J$13:$J$27,AW$2)=0),$Q60/$U60,"")</f>
        <v/>
      </c>
      <c r="AX60" s="67">
        <f>IF(AND($F60&lt;&gt;"",$V60&lt;&gt;"",AX$2&gt;=$F60,AX$2&lt;=$V60,WEEKDAY(AX$2,2)&lt;6,COUNTIF('마스터'!$J$13:$J$27,AX$2)=0),$Q60/$U60,"")</f>
        <v/>
      </c>
      <c r="AY60" s="67">
        <f>IF(AND($F60&lt;&gt;"",$V60&lt;&gt;"",AY$2&gt;=$F60,AY$2&lt;=$V60,WEEKDAY(AY$2,2)&lt;6,COUNTIF('마스터'!$J$13:$J$27,AY$2)=0),$Q60/$U60,"")</f>
        <v/>
      </c>
      <c r="AZ60" s="67">
        <f>IF(AND($F60&lt;&gt;"",$V60&lt;&gt;"",AZ$2&gt;=$F60,AZ$2&lt;=$V60,WEEKDAY(AZ$2,2)&lt;6,COUNTIF('마스터'!$J$13:$J$27,AZ$2)=0),$Q60/$U60,"")</f>
        <v/>
      </c>
      <c r="BA60" s="67">
        <f>IF(AND($F60&lt;&gt;"",$V60&lt;&gt;"",BA$2&gt;=$F60,BA$2&lt;=$V60,WEEKDAY(BA$2,2)&lt;6,COUNTIF('마스터'!$J$13:$J$27,BA$2)=0),$Q60/$U60,"")</f>
        <v/>
      </c>
      <c r="BB60" s="67">
        <f>IF(AND($F60&lt;&gt;"",$V60&lt;&gt;"",BB$2&gt;=$F60,BB$2&lt;=$V60,WEEKDAY(BB$2,2)&lt;6,COUNTIF('마스터'!$J$13:$J$27,BB$2)=0),$Q60/$U60,"")</f>
        <v/>
      </c>
      <c r="BC60" s="67">
        <f>IF(AND($F60&lt;&gt;"",$V60&lt;&gt;"",BC$2&gt;=$F60,BC$2&lt;=$V60,WEEKDAY(BC$2,2)&lt;6,COUNTIF('마스터'!$J$13:$J$27,BC$2)=0),$Q60/$U60,"")</f>
        <v/>
      </c>
      <c r="BD60" s="67">
        <f>IF(AND($F60&lt;&gt;"",$V60&lt;&gt;"",BD$2&gt;=$F60,BD$2&lt;=$V60,WEEKDAY(BD$2,2)&lt;6,COUNTIF('마스터'!$J$13:$J$27,BD$2)=0),$Q60/$U60,"")</f>
        <v/>
      </c>
    </row>
    <row r="61">
      <c r="A61" s="37">
        <f>IF(E61="","",COUNTA($E$40:E61))</f>
        <v/>
      </c>
      <c r="B61" s="58" t="n"/>
      <c r="C61" s="71" t="inlineStr">
        <is>
          <t>마케팅2팀</t>
        </is>
      </c>
      <c r="D61" s="60" t="n"/>
      <c r="E61" s="58" t="n"/>
      <c r="F61" s="61" t="n"/>
      <c r="G61" s="62" t="n"/>
      <c r="H61" s="60" t="n"/>
      <c r="I61" s="60" t="n"/>
      <c r="J61" s="60" t="n"/>
      <c r="K61" s="58" t="n"/>
      <c r="L61" s="63" t="n"/>
      <c r="M61" s="58" t="n"/>
      <c r="N61" s="63" t="n"/>
      <c r="O61" s="58" t="n"/>
      <c r="P61" s="63" t="n"/>
      <c r="Q61" s="64">
        <f>IF(SUM(L61,N61,P61)=0,"",SUM(L61,N61,P61))</f>
        <v/>
      </c>
      <c r="R61" s="65">
        <f>IF(L61&gt;0,"영 ","")&amp;IF(N61&gt;0,"이 ","")&amp;IF(P61&gt;0,"기 ","")</f>
        <v/>
      </c>
      <c r="S61" s="37">
        <f>IF(F61="","","W"&amp;ROUNDUP(DAY(F61)/7,0))</f>
        <v/>
      </c>
      <c r="T61" s="60" t="n"/>
      <c r="U61" s="37">
        <f>IF(Q61="",0,ROUNDUP(MAX(L61,N61,P61)/'마스터'!$J$5,0))</f>
        <v/>
      </c>
      <c r="V61" s="66">
        <f>IF(OR(F61="",U61=0),"",WORKDAY(F61,U61-1,'마스터'!$J$13:$J$27))</f>
        <v/>
      </c>
      <c r="W61" s="65">
        <f>IF(OR(G61="",V61=""),"",G61-V61)</f>
        <v/>
      </c>
      <c r="X61" s="58" t="n"/>
      <c r="Z61" s="67">
        <f>IF(AND($F61&lt;&gt;"",$V61&lt;&gt;"",Z$2&gt;=$F61,Z$2&lt;=$V61,WEEKDAY(Z$2,2)&lt;6,COUNTIF('마스터'!$J$13:$J$27,Z$2)=0),$Q61/$U61,"")</f>
        <v/>
      </c>
      <c r="AA61" s="67">
        <f>IF(AND($F61&lt;&gt;"",$V61&lt;&gt;"",AA$2&gt;=$F61,AA$2&lt;=$V61,WEEKDAY(AA$2,2)&lt;6,COUNTIF('마스터'!$J$13:$J$27,AA$2)=0),$Q61/$U61,"")</f>
        <v/>
      </c>
      <c r="AB61" s="67">
        <f>IF(AND($F61&lt;&gt;"",$V61&lt;&gt;"",AB$2&gt;=$F61,AB$2&lt;=$V61,WEEKDAY(AB$2,2)&lt;6,COUNTIF('마스터'!$J$13:$J$27,AB$2)=0),$Q61/$U61,"")</f>
        <v/>
      </c>
      <c r="AC61" s="67">
        <f>IF(AND($F61&lt;&gt;"",$V61&lt;&gt;"",AC$2&gt;=$F61,AC$2&lt;=$V61,WEEKDAY(AC$2,2)&lt;6,COUNTIF('마스터'!$J$13:$J$27,AC$2)=0),$Q61/$U61,"")</f>
        <v/>
      </c>
      <c r="AD61" s="67">
        <f>IF(AND($F61&lt;&gt;"",$V61&lt;&gt;"",AD$2&gt;=$F61,AD$2&lt;=$V61,WEEKDAY(AD$2,2)&lt;6,COUNTIF('마스터'!$J$13:$J$27,AD$2)=0),$Q61/$U61,"")</f>
        <v/>
      </c>
      <c r="AE61" s="67">
        <f>IF(AND($F61&lt;&gt;"",$V61&lt;&gt;"",AE$2&gt;=$F61,AE$2&lt;=$V61,WEEKDAY(AE$2,2)&lt;6,COUNTIF('마스터'!$J$13:$J$27,AE$2)=0),$Q61/$U61,"")</f>
        <v/>
      </c>
      <c r="AF61" s="67">
        <f>IF(AND($F61&lt;&gt;"",$V61&lt;&gt;"",AF$2&gt;=$F61,AF$2&lt;=$V61,WEEKDAY(AF$2,2)&lt;6,COUNTIF('마스터'!$J$13:$J$27,AF$2)=0),$Q61/$U61,"")</f>
        <v/>
      </c>
      <c r="AG61" s="67">
        <f>IF(AND($F61&lt;&gt;"",$V61&lt;&gt;"",AG$2&gt;=$F61,AG$2&lt;=$V61,WEEKDAY(AG$2,2)&lt;6,COUNTIF('마스터'!$J$13:$J$27,AG$2)=0),$Q61/$U61,"")</f>
        <v/>
      </c>
      <c r="AH61" s="67">
        <f>IF(AND($F61&lt;&gt;"",$V61&lt;&gt;"",AH$2&gt;=$F61,AH$2&lt;=$V61,WEEKDAY(AH$2,2)&lt;6,COUNTIF('마스터'!$J$13:$J$27,AH$2)=0),$Q61/$U61,"")</f>
        <v/>
      </c>
      <c r="AI61" s="67">
        <f>IF(AND($F61&lt;&gt;"",$V61&lt;&gt;"",AI$2&gt;=$F61,AI$2&lt;=$V61,WEEKDAY(AI$2,2)&lt;6,COUNTIF('마스터'!$J$13:$J$27,AI$2)=0),$Q61/$U61,"")</f>
        <v/>
      </c>
      <c r="AJ61" s="67">
        <f>IF(AND($F61&lt;&gt;"",$V61&lt;&gt;"",AJ$2&gt;=$F61,AJ$2&lt;=$V61,WEEKDAY(AJ$2,2)&lt;6,COUNTIF('마스터'!$J$13:$J$27,AJ$2)=0),$Q61/$U61,"")</f>
        <v/>
      </c>
      <c r="AK61" s="67">
        <f>IF(AND($F61&lt;&gt;"",$V61&lt;&gt;"",AK$2&gt;=$F61,AK$2&lt;=$V61,WEEKDAY(AK$2,2)&lt;6,COUNTIF('마스터'!$J$13:$J$27,AK$2)=0),$Q61/$U61,"")</f>
        <v/>
      </c>
      <c r="AL61" s="67">
        <f>IF(AND($F61&lt;&gt;"",$V61&lt;&gt;"",AL$2&gt;=$F61,AL$2&lt;=$V61,WEEKDAY(AL$2,2)&lt;6,COUNTIF('마스터'!$J$13:$J$27,AL$2)=0),$Q61/$U61,"")</f>
        <v/>
      </c>
      <c r="AM61" s="67">
        <f>IF(AND($F61&lt;&gt;"",$V61&lt;&gt;"",AM$2&gt;=$F61,AM$2&lt;=$V61,WEEKDAY(AM$2,2)&lt;6,COUNTIF('마스터'!$J$13:$J$27,AM$2)=0),$Q61/$U61,"")</f>
        <v/>
      </c>
      <c r="AN61" s="67">
        <f>IF(AND($F61&lt;&gt;"",$V61&lt;&gt;"",AN$2&gt;=$F61,AN$2&lt;=$V61,WEEKDAY(AN$2,2)&lt;6,COUNTIF('마스터'!$J$13:$J$27,AN$2)=0),$Q61/$U61,"")</f>
        <v/>
      </c>
      <c r="AO61" s="67">
        <f>IF(AND($F61&lt;&gt;"",$V61&lt;&gt;"",AO$2&gt;=$F61,AO$2&lt;=$V61,WEEKDAY(AO$2,2)&lt;6,COUNTIF('마스터'!$J$13:$J$27,AO$2)=0),$Q61/$U61,"")</f>
        <v/>
      </c>
      <c r="AP61" s="67">
        <f>IF(AND($F61&lt;&gt;"",$V61&lt;&gt;"",AP$2&gt;=$F61,AP$2&lt;=$V61,WEEKDAY(AP$2,2)&lt;6,COUNTIF('마스터'!$J$13:$J$27,AP$2)=0),$Q61/$U61,"")</f>
        <v/>
      </c>
      <c r="AQ61" s="67">
        <f>IF(AND($F61&lt;&gt;"",$V61&lt;&gt;"",AQ$2&gt;=$F61,AQ$2&lt;=$V61,WEEKDAY(AQ$2,2)&lt;6,COUNTIF('마스터'!$J$13:$J$27,AQ$2)=0),$Q61/$U61,"")</f>
        <v/>
      </c>
      <c r="AR61" s="67">
        <f>IF(AND($F61&lt;&gt;"",$V61&lt;&gt;"",AR$2&gt;=$F61,AR$2&lt;=$V61,WEEKDAY(AR$2,2)&lt;6,COUNTIF('마스터'!$J$13:$J$27,AR$2)=0),$Q61/$U61,"")</f>
        <v/>
      </c>
      <c r="AS61" s="67">
        <f>IF(AND($F61&lt;&gt;"",$V61&lt;&gt;"",AS$2&gt;=$F61,AS$2&lt;=$V61,WEEKDAY(AS$2,2)&lt;6,COUNTIF('마스터'!$J$13:$J$27,AS$2)=0),$Q61/$U61,"")</f>
        <v/>
      </c>
      <c r="AT61" s="67">
        <f>IF(AND($F61&lt;&gt;"",$V61&lt;&gt;"",AT$2&gt;=$F61,AT$2&lt;=$V61,WEEKDAY(AT$2,2)&lt;6,COUNTIF('마스터'!$J$13:$J$27,AT$2)=0),$Q61/$U61,"")</f>
        <v/>
      </c>
      <c r="AU61" s="67">
        <f>IF(AND($F61&lt;&gt;"",$V61&lt;&gt;"",AU$2&gt;=$F61,AU$2&lt;=$V61,WEEKDAY(AU$2,2)&lt;6,COUNTIF('마스터'!$J$13:$J$27,AU$2)=0),$Q61/$U61,"")</f>
        <v/>
      </c>
      <c r="AV61" s="67">
        <f>IF(AND($F61&lt;&gt;"",$V61&lt;&gt;"",AV$2&gt;=$F61,AV$2&lt;=$V61,WEEKDAY(AV$2,2)&lt;6,COUNTIF('마스터'!$J$13:$J$27,AV$2)=0),$Q61/$U61,"")</f>
        <v/>
      </c>
      <c r="AW61" s="67">
        <f>IF(AND($F61&lt;&gt;"",$V61&lt;&gt;"",AW$2&gt;=$F61,AW$2&lt;=$V61,WEEKDAY(AW$2,2)&lt;6,COUNTIF('마스터'!$J$13:$J$27,AW$2)=0),$Q61/$U61,"")</f>
        <v/>
      </c>
      <c r="AX61" s="67">
        <f>IF(AND($F61&lt;&gt;"",$V61&lt;&gt;"",AX$2&gt;=$F61,AX$2&lt;=$V61,WEEKDAY(AX$2,2)&lt;6,COUNTIF('마스터'!$J$13:$J$27,AX$2)=0),$Q61/$U61,"")</f>
        <v/>
      </c>
      <c r="AY61" s="67">
        <f>IF(AND($F61&lt;&gt;"",$V61&lt;&gt;"",AY$2&gt;=$F61,AY$2&lt;=$V61,WEEKDAY(AY$2,2)&lt;6,COUNTIF('마스터'!$J$13:$J$27,AY$2)=0),$Q61/$U61,"")</f>
        <v/>
      </c>
      <c r="AZ61" s="67">
        <f>IF(AND($F61&lt;&gt;"",$V61&lt;&gt;"",AZ$2&gt;=$F61,AZ$2&lt;=$V61,WEEKDAY(AZ$2,2)&lt;6,COUNTIF('마스터'!$J$13:$J$27,AZ$2)=0),$Q61/$U61,"")</f>
        <v/>
      </c>
      <c r="BA61" s="67">
        <f>IF(AND($F61&lt;&gt;"",$V61&lt;&gt;"",BA$2&gt;=$F61,BA$2&lt;=$V61,WEEKDAY(BA$2,2)&lt;6,COUNTIF('마스터'!$J$13:$J$27,BA$2)=0),$Q61/$U61,"")</f>
        <v/>
      </c>
      <c r="BB61" s="67">
        <f>IF(AND($F61&lt;&gt;"",$V61&lt;&gt;"",BB$2&gt;=$F61,BB$2&lt;=$V61,WEEKDAY(BB$2,2)&lt;6,COUNTIF('마스터'!$J$13:$J$27,BB$2)=0),$Q61/$U61,"")</f>
        <v/>
      </c>
      <c r="BC61" s="67">
        <f>IF(AND($F61&lt;&gt;"",$V61&lt;&gt;"",BC$2&gt;=$F61,BC$2&lt;=$V61,WEEKDAY(BC$2,2)&lt;6,COUNTIF('마스터'!$J$13:$J$27,BC$2)=0),$Q61/$U61,"")</f>
        <v/>
      </c>
      <c r="BD61" s="67">
        <f>IF(AND($F61&lt;&gt;"",$V61&lt;&gt;"",BD$2&gt;=$F61,BD$2&lt;=$V61,WEEKDAY(BD$2,2)&lt;6,COUNTIF('마스터'!$J$13:$J$27,BD$2)=0),$Q61/$U61,"")</f>
        <v/>
      </c>
    </row>
    <row r="62">
      <c r="A62" s="37">
        <f>IF(E62="","",COUNTA($E$40:E62))</f>
        <v/>
      </c>
      <c r="B62" s="58" t="n"/>
      <c r="C62" s="71" t="inlineStr">
        <is>
          <t>마케팅2팀</t>
        </is>
      </c>
      <c r="D62" s="60" t="n"/>
      <c r="E62" s="58" t="n"/>
      <c r="F62" s="61" t="n"/>
      <c r="G62" s="62" t="n"/>
      <c r="H62" s="60" t="n"/>
      <c r="I62" s="60" t="n"/>
      <c r="J62" s="60" t="n"/>
      <c r="K62" s="58" t="n"/>
      <c r="L62" s="63" t="n"/>
      <c r="M62" s="58" t="n"/>
      <c r="N62" s="63" t="n"/>
      <c r="O62" s="58" t="n"/>
      <c r="P62" s="63" t="n"/>
      <c r="Q62" s="64">
        <f>IF(SUM(L62,N62,P62)=0,"",SUM(L62,N62,P62))</f>
        <v/>
      </c>
      <c r="R62" s="65">
        <f>IF(L62&gt;0,"영 ","")&amp;IF(N62&gt;0,"이 ","")&amp;IF(P62&gt;0,"기 ","")</f>
        <v/>
      </c>
      <c r="S62" s="37">
        <f>IF(F62="","","W"&amp;ROUNDUP(DAY(F62)/7,0))</f>
        <v/>
      </c>
      <c r="T62" s="60" t="n"/>
      <c r="U62" s="37">
        <f>IF(Q62="",0,ROUNDUP(MAX(L62,N62,P62)/'마스터'!$J$5,0))</f>
        <v/>
      </c>
      <c r="V62" s="66">
        <f>IF(OR(F62="",U62=0),"",WORKDAY(F62,U62-1,'마스터'!$J$13:$J$27))</f>
        <v/>
      </c>
      <c r="W62" s="65">
        <f>IF(OR(G62="",V62=""),"",G62-V62)</f>
        <v/>
      </c>
      <c r="X62" s="58" t="n"/>
      <c r="Z62" s="67">
        <f>IF(AND($F62&lt;&gt;"",$V62&lt;&gt;"",Z$2&gt;=$F62,Z$2&lt;=$V62,WEEKDAY(Z$2,2)&lt;6,COUNTIF('마스터'!$J$13:$J$27,Z$2)=0),$Q62/$U62,"")</f>
        <v/>
      </c>
      <c r="AA62" s="67">
        <f>IF(AND($F62&lt;&gt;"",$V62&lt;&gt;"",AA$2&gt;=$F62,AA$2&lt;=$V62,WEEKDAY(AA$2,2)&lt;6,COUNTIF('마스터'!$J$13:$J$27,AA$2)=0),$Q62/$U62,"")</f>
        <v/>
      </c>
      <c r="AB62" s="67">
        <f>IF(AND($F62&lt;&gt;"",$V62&lt;&gt;"",AB$2&gt;=$F62,AB$2&lt;=$V62,WEEKDAY(AB$2,2)&lt;6,COUNTIF('마스터'!$J$13:$J$27,AB$2)=0),$Q62/$U62,"")</f>
        <v/>
      </c>
      <c r="AC62" s="67">
        <f>IF(AND($F62&lt;&gt;"",$V62&lt;&gt;"",AC$2&gt;=$F62,AC$2&lt;=$V62,WEEKDAY(AC$2,2)&lt;6,COUNTIF('마스터'!$J$13:$J$27,AC$2)=0),$Q62/$U62,"")</f>
        <v/>
      </c>
      <c r="AD62" s="67">
        <f>IF(AND($F62&lt;&gt;"",$V62&lt;&gt;"",AD$2&gt;=$F62,AD$2&lt;=$V62,WEEKDAY(AD$2,2)&lt;6,COUNTIF('마스터'!$J$13:$J$27,AD$2)=0),$Q62/$U62,"")</f>
        <v/>
      </c>
      <c r="AE62" s="67">
        <f>IF(AND($F62&lt;&gt;"",$V62&lt;&gt;"",AE$2&gt;=$F62,AE$2&lt;=$V62,WEEKDAY(AE$2,2)&lt;6,COUNTIF('마스터'!$J$13:$J$27,AE$2)=0),$Q62/$U62,"")</f>
        <v/>
      </c>
      <c r="AF62" s="67">
        <f>IF(AND($F62&lt;&gt;"",$V62&lt;&gt;"",AF$2&gt;=$F62,AF$2&lt;=$V62,WEEKDAY(AF$2,2)&lt;6,COUNTIF('마스터'!$J$13:$J$27,AF$2)=0),$Q62/$U62,"")</f>
        <v/>
      </c>
      <c r="AG62" s="67">
        <f>IF(AND($F62&lt;&gt;"",$V62&lt;&gt;"",AG$2&gt;=$F62,AG$2&lt;=$V62,WEEKDAY(AG$2,2)&lt;6,COUNTIF('마스터'!$J$13:$J$27,AG$2)=0),$Q62/$U62,"")</f>
        <v/>
      </c>
      <c r="AH62" s="67">
        <f>IF(AND($F62&lt;&gt;"",$V62&lt;&gt;"",AH$2&gt;=$F62,AH$2&lt;=$V62,WEEKDAY(AH$2,2)&lt;6,COUNTIF('마스터'!$J$13:$J$27,AH$2)=0),$Q62/$U62,"")</f>
        <v/>
      </c>
      <c r="AI62" s="67">
        <f>IF(AND($F62&lt;&gt;"",$V62&lt;&gt;"",AI$2&gt;=$F62,AI$2&lt;=$V62,WEEKDAY(AI$2,2)&lt;6,COUNTIF('마스터'!$J$13:$J$27,AI$2)=0),$Q62/$U62,"")</f>
        <v/>
      </c>
      <c r="AJ62" s="67">
        <f>IF(AND($F62&lt;&gt;"",$V62&lt;&gt;"",AJ$2&gt;=$F62,AJ$2&lt;=$V62,WEEKDAY(AJ$2,2)&lt;6,COUNTIF('마스터'!$J$13:$J$27,AJ$2)=0),$Q62/$U62,"")</f>
        <v/>
      </c>
      <c r="AK62" s="67">
        <f>IF(AND($F62&lt;&gt;"",$V62&lt;&gt;"",AK$2&gt;=$F62,AK$2&lt;=$V62,WEEKDAY(AK$2,2)&lt;6,COUNTIF('마스터'!$J$13:$J$27,AK$2)=0),$Q62/$U62,"")</f>
        <v/>
      </c>
      <c r="AL62" s="67">
        <f>IF(AND($F62&lt;&gt;"",$V62&lt;&gt;"",AL$2&gt;=$F62,AL$2&lt;=$V62,WEEKDAY(AL$2,2)&lt;6,COUNTIF('마스터'!$J$13:$J$27,AL$2)=0),$Q62/$U62,"")</f>
        <v/>
      </c>
      <c r="AM62" s="67">
        <f>IF(AND($F62&lt;&gt;"",$V62&lt;&gt;"",AM$2&gt;=$F62,AM$2&lt;=$V62,WEEKDAY(AM$2,2)&lt;6,COUNTIF('마스터'!$J$13:$J$27,AM$2)=0),$Q62/$U62,"")</f>
        <v/>
      </c>
      <c r="AN62" s="67">
        <f>IF(AND($F62&lt;&gt;"",$V62&lt;&gt;"",AN$2&gt;=$F62,AN$2&lt;=$V62,WEEKDAY(AN$2,2)&lt;6,COUNTIF('마스터'!$J$13:$J$27,AN$2)=0),$Q62/$U62,"")</f>
        <v/>
      </c>
      <c r="AO62" s="67">
        <f>IF(AND($F62&lt;&gt;"",$V62&lt;&gt;"",AO$2&gt;=$F62,AO$2&lt;=$V62,WEEKDAY(AO$2,2)&lt;6,COUNTIF('마스터'!$J$13:$J$27,AO$2)=0),$Q62/$U62,"")</f>
        <v/>
      </c>
      <c r="AP62" s="67">
        <f>IF(AND($F62&lt;&gt;"",$V62&lt;&gt;"",AP$2&gt;=$F62,AP$2&lt;=$V62,WEEKDAY(AP$2,2)&lt;6,COUNTIF('마스터'!$J$13:$J$27,AP$2)=0),$Q62/$U62,"")</f>
        <v/>
      </c>
      <c r="AQ62" s="67">
        <f>IF(AND($F62&lt;&gt;"",$V62&lt;&gt;"",AQ$2&gt;=$F62,AQ$2&lt;=$V62,WEEKDAY(AQ$2,2)&lt;6,COUNTIF('마스터'!$J$13:$J$27,AQ$2)=0),$Q62/$U62,"")</f>
        <v/>
      </c>
      <c r="AR62" s="67">
        <f>IF(AND($F62&lt;&gt;"",$V62&lt;&gt;"",AR$2&gt;=$F62,AR$2&lt;=$V62,WEEKDAY(AR$2,2)&lt;6,COUNTIF('마스터'!$J$13:$J$27,AR$2)=0),$Q62/$U62,"")</f>
        <v/>
      </c>
      <c r="AS62" s="67">
        <f>IF(AND($F62&lt;&gt;"",$V62&lt;&gt;"",AS$2&gt;=$F62,AS$2&lt;=$V62,WEEKDAY(AS$2,2)&lt;6,COUNTIF('마스터'!$J$13:$J$27,AS$2)=0),$Q62/$U62,"")</f>
        <v/>
      </c>
      <c r="AT62" s="67">
        <f>IF(AND($F62&lt;&gt;"",$V62&lt;&gt;"",AT$2&gt;=$F62,AT$2&lt;=$V62,WEEKDAY(AT$2,2)&lt;6,COUNTIF('마스터'!$J$13:$J$27,AT$2)=0),$Q62/$U62,"")</f>
        <v/>
      </c>
      <c r="AU62" s="67">
        <f>IF(AND($F62&lt;&gt;"",$V62&lt;&gt;"",AU$2&gt;=$F62,AU$2&lt;=$V62,WEEKDAY(AU$2,2)&lt;6,COUNTIF('마스터'!$J$13:$J$27,AU$2)=0),$Q62/$U62,"")</f>
        <v/>
      </c>
      <c r="AV62" s="67">
        <f>IF(AND($F62&lt;&gt;"",$V62&lt;&gt;"",AV$2&gt;=$F62,AV$2&lt;=$V62,WEEKDAY(AV$2,2)&lt;6,COUNTIF('마스터'!$J$13:$J$27,AV$2)=0),$Q62/$U62,"")</f>
        <v/>
      </c>
      <c r="AW62" s="67">
        <f>IF(AND($F62&lt;&gt;"",$V62&lt;&gt;"",AW$2&gt;=$F62,AW$2&lt;=$V62,WEEKDAY(AW$2,2)&lt;6,COUNTIF('마스터'!$J$13:$J$27,AW$2)=0),$Q62/$U62,"")</f>
        <v/>
      </c>
      <c r="AX62" s="67">
        <f>IF(AND($F62&lt;&gt;"",$V62&lt;&gt;"",AX$2&gt;=$F62,AX$2&lt;=$V62,WEEKDAY(AX$2,2)&lt;6,COUNTIF('마스터'!$J$13:$J$27,AX$2)=0),$Q62/$U62,"")</f>
        <v/>
      </c>
      <c r="AY62" s="67">
        <f>IF(AND($F62&lt;&gt;"",$V62&lt;&gt;"",AY$2&gt;=$F62,AY$2&lt;=$V62,WEEKDAY(AY$2,2)&lt;6,COUNTIF('마스터'!$J$13:$J$27,AY$2)=0),$Q62/$U62,"")</f>
        <v/>
      </c>
      <c r="AZ62" s="67">
        <f>IF(AND($F62&lt;&gt;"",$V62&lt;&gt;"",AZ$2&gt;=$F62,AZ$2&lt;=$V62,WEEKDAY(AZ$2,2)&lt;6,COUNTIF('마스터'!$J$13:$J$27,AZ$2)=0),$Q62/$U62,"")</f>
        <v/>
      </c>
      <c r="BA62" s="67">
        <f>IF(AND($F62&lt;&gt;"",$V62&lt;&gt;"",BA$2&gt;=$F62,BA$2&lt;=$V62,WEEKDAY(BA$2,2)&lt;6,COUNTIF('마스터'!$J$13:$J$27,BA$2)=0),$Q62/$U62,"")</f>
        <v/>
      </c>
      <c r="BB62" s="67">
        <f>IF(AND($F62&lt;&gt;"",$V62&lt;&gt;"",BB$2&gt;=$F62,BB$2&lt;=$V62,WEEKDAY(BB$2,2)&lt;6,COUNTIF('마스터'!$J$13:$J$27,BB$2)=0),$Q62/$U62,"")</f>
        <v/>
      </c>
      <c r="BC62" s="67">
        <f>IF(AND($F62&lt;&gt;"",$V62&lt;&gt;"",BC$2&gt;=$F62,BC$2&lt;=$V62,WEEKDAY(BC$2,2)&lt;6,COUNTIF('마스터'!$J$13:$J$27,BC$2)=0),$Q62/$U62,"")</f>
        <v/>
      </c>
      <c r="BD62" s="67">
        <f>IF(AND($F62&lt;&gt;"",$V62&lt;&gt;"",BD$2&gt;=$F62,BD$2&lt;=$V62,WEEKDAY(BD$2,2)&lt;6,COUNTIF('마스터'!$J$13:$J$27,BD$2)=0),$Q62/$U62,"")</f>
        <v/>
      </c>
    </row>
    <row r="63">
      <c r="A63" s="37">
        <f>IF(E63="","",COUNTA($E$40:E63))</f>
        <v/>
      </c>
      <c r="B63" s="58" t="n"/>
      <c r="C63" s="71" t="inlineStr">
        <is>
          <t>마케팅2팀</t>
        </is>
      </c>
      <c r="D63" s="60" t="n"/>
      <c r="E63" s="58" t="n"/>
      <c r="F63" s="61" t="n"/>
      <c r="G63" s="62" t="n"/>
      <c r="H63" s="60" t="n"/>
      <c r="I63" s="60" t="n"/>
      <c r="J63" s="60" t="n"/>
      <c r="K63" s="58" t="n"/>
      <c r="L63" s="63" t="n"/>
      <c r="M63" s="58" t="n"/>
      <c r="N63" s="63" t="n"/>
      <c r="O63" s="58" t="n"/>
      <c r="P63" s="63" t="n"/>
      <c r="Q63" s="64">
        <f>IF(SUM(L63,N63,P63)=0,"",SUM(L63,N63,P63))</f>
        <v/>
      </c>
      <c r="R63" s="65">
        <f>IF(L63&gt;0,"영 ","")&amp;IF(N63&gt;0,"이 ","")&amp;IF(P63&gt;0,"기 ","")</f>
        <v/>
      </c>
      <c r="S63" s="37">
        <f>IF(F63="","","W"&amp;ROUNDUP(DAY(F63)/7,0))</f>
        <v/>
      </c>
      <c r="T63" s="60" t="n"/>
      <c r="U63" s="37">
        <f>IF(Q63="",0,ROUNDUP(MAX(L63,N63,P63)/'마스터'!$J$5,0))</f>
        <v/>
      </c>
      <c r="V63" s="66">
        <f>IF(OR(F63="",U63=0),"",WORKDAY(F63,U63-1,'마스터'!$J$13:$J$27))</f>
        <v/>
      </c>
      <c r="W63" s="65">
        <f>IF(OR(G63="",V63=""),"",G63-V63)</f>
        <v/>
      </c>
      <c r="X63" s="58" t="n"/>
      <c r="Z63" s="67">
        <f>IF(AND($F63&lt;&gt;"",$V63&lt;&gt;"",Z$2&gt;=$F63,Z$2&lt;=$V63,WEEKDAY(Z$2,2)&lt;6,COUNTIF('마스터'!$J$13:$J$27,Z$2)=0),$Q63/$U63,"")</f>
        <v/>
      </c>
      <c r="AA63" s="67">
        <f>IF(AND($F63&lt;&gt;"",$V63&lt;&gt;"",AA$2&gt;=$F63,AA$2&lt;=$V63,WEEKDAY(AA$2,2)&lt;6,COUNTIF('마스터'!$J$13:$J$27,AA$2)=0),$Q63/$U63,"")</f>
        <v/>
      </c>
      <c r="AB63" s="67">
        <f>IF(AND($F63&lt;&gt;"",$V63&lt;&gt;"",AB$2&gt;=$F63,AB$2&lt;=$V63,WEEKDAY(AB$2,2)&lt;6,COUNTIF('마스터'!$J$13:$J$27,AB$2)=0),$Q63/$U63,"")</f>
        <v/>
      </c>
      <c r="AC63" s="67">
        <f>IF(AND($F63&lt;&gt;"",$V63&lt;&gt;"",AC$2&gt;=$F63,AC$2&lt;=$V63,WEEKDAY(AC$2,2)&lt;6,COUNTIF('마스터'!$J$13:$J$27,AC$2)=0),$Q63/$U63,"")</f>
        <v/>
      </c>
      <c r="AD63" s="67">
        <f>IF(AND($F63&lt;&gt;"",$V63&lt;&gt;"",AD$2&gt;=$F63,AD$2&lt;=$V63,WEEKDAY(AD$2,2)&lt;6,COUNTIF('마스터'!$J$13:$J$27,AD$2)=0),$Q63/$U63,"")</f>
        <v/>
      </c>
      <c r="AE63" s="67">
        <f>IF(AND($F63&lt;&gt;"",$V63&lt;&gt;"",AE$2&gt;=$F63,AE$2&lt;=$V63,WEEKDAY(AE$2,2)&lt;6,COUNTIF('마스터'!$J$13:$J$27,AE$2)=0),$Q63/$U63,"")</f>
        <v/>
      </c>
      <c r="AF63" s="67">
        <f>IF(AND($F63&lt;&gt;"",$V63&lt;&gt;"",AF$2&gt;=$F63,AF$2&lt;=$V63,WEEKDAY(AF$2,2)&lt;6,COUNTIF('마스터'!$J$13:$J$27,AF$2)=0),$Q63/$U63,"")</f>
        <v/>
      </c>
      <c r="AG63" s="67">
        <f>IF(AND($F63&lt;&gt;"",$V63&lt;&gt;"",AG$2&gt;=$F63,AG$2&lt;=$V63,WEEKDAY(AG$2,2)&lt;6,COUNTIF('마스터'!$J$13:$J$27,AG$2)=0),$Q63/$U63,"")</f>
        <v/>
      </c>
      <c r="AH63" s="67">
        <f>IF(AND($F63&lt;&gt;"",$V63&lt;&gt;"",AH$2&gt;=$F63,AH$2&lt;=$V63,WEEKDAY(AH$2,2)&lt;6,COUNTIF('마스터'!$J$13:$J$27,AH$2)=0),$Q63/$U63,"")</f>
        <v/>
      </c>
      <c r="AI63" s="67">
        <f>IF(AND($F63&lt;&gt;"",$V63&lt;&gt;"",AI$2&gt;=$F63,AI$2&lt;=$V63,WEEKDAY(AI$2,2)&lt;6,COUNTIF('마스터'!$J$13:$J$27,AI$2)=0),$Q63/$U63,"")</f>
        <v/>
      </c>
      <c r="AJ63" s="67">
        <f>IF(AND($F63&lt;&gt;"",$V63&lt;&gt;"",AJ$2&gt;=$F63,AJ$2&lt;=$V63,WEEKDAY(AJ$2,2)&lt;6,COUNTIF('마스터'!$J$13:$J$27,AJ$2)=0),$Q63/$U63,"")</f>
        <v/>
      </c>
      <c r="AK63" s="67">
        <f>IF(AND($F63&lt;&gt;"",$V63&lt;&gt;"",AK$2&gt;=$F63,AK$2&lt;=$V63,WEEKDAY(AK$2,2)&lt;6,COUNTIF('마스터'!$J$13:$J$27,AK$2)=0),$Q63/$U63,"")</f>
        <v/>
      </c>
      <c r="AL63" s="67">
        <f>IF(AND($F63&lt;&gt;"",$V63&lt;&gt;"",AL$2&gt;=$F63,AL$2&lt;=$V63,WEEKDAY(AL$2,2)&lt;6,COUNTIF('마스터'!$J$13:$J$27,AL$2)=0),$Q63/$U63,"")</f>
        <v/>
      </c>
      <c r="AM63" s="67">
        <f>IF(AND($F63&lt;&gt;"",$V63&lt;&gt;"",AM$2&gt;=$F63,AM$2&lt;=$V63,WEEKDAY(AM$2,2)&lt;6,COUNTIF('마스터'!$J$13:$J$27,AM$2)=0),$Q63/$U63,"")</f>
        <v/>
      </c>
      <c r="AN63" s="67">
        <f>IF(AND($F63&lt;&gt;"",$V63&lt;&gt;"",AN$2&gt;=$F63,AN$2&lt;=$V63,WEEKDAY(AN$2,2)&lt;6,COUNTIF('마스터'!$J$13:$J$27,AN$2)=0),$Q63/$U63,"")</f>
        <v/>
      </c>
      <c r="AO63" s="67">
        <f>IF(AND($F63&lt;&gt;"",$V63&lt;&gt;"",AO$2&gt;=$F63,AO$2&lt;=$V63,WEEKDAY(AO$2,2)&lt;6,COUNTIF('마스터'!$J$13:$J$27,AO$2)=0),$Q63/$U63,"")</f>
        <v/>
      </c>
      <c r="AP63" s="67">
        <f>IF(AND($F63&lt;&gt;"",$V63&lt;&gt;"",AP$2&gt;=$F63,AP$2&lt;=$V63,WEEKDAY(AP$2,2)&lt;6,COUNTIF('마스터'!$J$13:$J$27,AP$2)=0),$Q63/$U63,"")</f>
        <v/>
      </c>
      <c r="AQ63" s="67">
        <f>IF(AND($F63&lt;&gt;"",$V63&lt;&gt;"",AQ$2&gt;=$F63,AQ$2&lt;=$V63,WEEKDAY(AQ$2,2)&lt;6,COUNTIF('마스터'!$J$13:$J$27,AQ$2)=0),$Q63/$U63,"")</f>
        <v/>
      </c>
      <c r="AR63" s="67">
        <f>IF(AND($F63&lt;&gt;"",$V63&lt;&gt;"",AR$2&gt;=$F63,AR$2&lt;=$V63,WEEKDAY(AR$2,2)&lt;6,COUNTIF('마스터'!$J$13:$J$27,AR$2)=0),$Q63/$U63,"")</f>
        <v/>
      </c>
      <c r="AS63" s="67">
        <f>IF(AND($F63&lt;&gt;"",$V63&lt;&gt;"",AS$2&gt;=$F63,AS$2&lt;=$V63,WEEKDAY(AS$2,2)&lt;6,COUNTIF('마스터'!$J$13:$J$27,AS$2)=0),$Q63/$U63,"")</f>
        <v/>
      </c>
      <c r="AT63" s="67">
        <f>IF(AND($F63&lt;&gt;"",$V63&lt;&gt;"",AT$2&gt;=$F63,AT$2&lt;=$V63,WEEKDAY(AT$2,2)&lt;6,COUNTIF('마스터'!$J$13:$J$27,AT$2)=0),$Q63/$U63,"")</f>
        <v/>
      </c>
      <c r="AU63" s="67">
        <f>IF(AND($F63&lt;&gt;"",$V63&lt;&gt;"",AU$2&gt;=$F63,AU$2&lt;=$V63,WEEKDAY(AU$2,2)&lt;6,COUNTIF('마스터'!$J$13:$J$27,AU$2)=0),$Q63/$U63,"")</f>
        <v/>
      </c>
      <c r="AV63" s="67">
        <f>IF(AND($F63&lt;&gt;"",$V63&lt;&gt;"",AV$2&gt;=$F63,AV$2&lt;=$V63,WEEKDAY(AV$2,2)&lt;6,COUNTIF('마스터'!$J$13:$J$27,AV$2)=0),$Q63/$U63,"")</f>
        <v/>
      </c>
      <c r="AW63" s="67">
        <f>IF(AND($F63&lt;&gt;"",$V63&lt;&gt;"",AW$2&gt;=$F63,AW$2&lt;=$V63,WEEKDAY(AW$2,2)&lt;6,COUNTIF('마스터'!$J$13:$J$27,AW$2)=0),$Q63/$U63,"")</f>
        <v/>
      </c>
      <c r="AX63" s="67">
        <f>IF(AND($F63&lt;&gt;"",$V63&lt;&gt;"",AX$2&gt;=$F63,AX$2&lt;=$V63,WEEKDAY(AX$2,2)&lt;6,COUNTIF('마스터'!$J$13:$J$27,AX$2)=0),$Q63/$U63,"")</f>
        <v/>
      </c>
      <c r="AY63" s="67">
        <f>IF(AND($F63&lt;&gt;"",$V63&lt;&gt;"",AY$2&gt;=$F63,AY$2&lt;=$V63,WEEKDAY(AY$2,2)&lt;6,COUNTIF('마스터'!$J$13:$J$27,AY$2)=0),$Q63/$U63,"")</f>
        <v/>
      </c>
      <c r="AZ63" s="67">
        <f>IF(AND($F63&lt;&gt;"",$V63&lt;&gt;"",AZ$2&gt;=$F63,AZ$2&lt;=$V63,WEEKDAY(AZ$2,2)&lt;6,COUNTIF('마스터'!$J$13:$J$27,AZ$2)=0),$Q63/$U63,"")</f>
        <v/>
      </c>
      <c r="BA63" s="67">
        <f>IF(AND($F63&lt;&gt;"",$V63&lt;&gt;"",BA$2&gt;=$F63,BA$2&lt;=$V63,WEEKDAY(BA$2,2)&lt;6,COUNTIF('마스터'!$J$13:$J$27,BA$2)=0),$Q63/$U63,"")</f>
        <v/>
      </c>
      <c r="BB63" s="67">
        <f>IF(AND($F63&lt;&gt;"",$V63&lt;&gt;"",BB$2&gt;=$F63,BB$2&lt;=$V63,WEEKDAY(BB$2,2)&lt;6,COUNTIF('마스터'!$J$13:$J$27,BB$2)=0),$Q63/$U63,"")</f>
        <v/>
      </c>
      <c r="BC63" s="67">
        <f>IF(AND($F63&lt;&gt;"",$V63&lt;&gt;"",BC$2&gt;=$F63,BC$2&lt;=$V63,WEEKDAY(BC$2,2)&lt;6,COUNTIF('마스터'!$J$13:$J$27,BC$2)=0),$Q63/$U63,"")</f>
        <v/>
      </c>
      <c r="BD63" s="67">
        <f>IF(AND($F63&lt;&gt;"",$V63&lt;&gt;"",BD$2&gt;=$F63,BD$2&lt;=$V63,WEEKDAY(BD$2,2)&lt;6,COUNTIF('마스터'!$J$13:$J$27,BD$2)=0),$Q63/$U63,"")</f>
        <v/>
      </c>
    </row>
    <row r="64">
      <c r="A64" s="37">
        <f>IF(E64="","",COUNTA($E$40:E64))</f>
        <v/>
      </c>
      <c r="B64" s="58" t="n"/>
      <c r="C64" s="71" t="inlineStr">
        <is>
          <t>마케팅2팀</t>
        </is>
      </c>
      <c r="D64" s="60" t="n"/>
      <c r="E64" s="58" t="n"/>
      <c r="F64" s="61" t="n"/>
      <c r="G64" s="62" t="n"/>
      <c r="H64" s="60" t="n"/>
      <c r="I64" s="60" t="n"/>
      <c r="J64" s="60" t="n"/>
      <c r="K64" s="58" t="n"/>
      <c r="L64" s="63" t="n"/>
      <c r="M64" s="58" t="n"/>
      <c r="N64" s="63" t="n"/>
      <c r="O64" s="58" t="n"/>
      <c r="P64" s="63" t="n"/>
      <c r="Q64" s="64">
        <f>IF(SUM(L64,N64,P64)=0,"",SUM(L64,N64,P64))</f>
        <v/>
      </c>
      <c r="R64" s="65">
        <f>IF(L64&gt;0,"영 ","")&amp;IF(N64&gt;0,"이 ","")&amp;IF(P64&gt;0,"기 ","")</f>
        <v/>
      </c>
      <c r="S64" s="37">
        <f>IF(F64="","","W"&amp;ROUNDUP(DAY(F64)/7,0))</f>
        <v/>
      </c>
      <c r="T64" s="60" t="n"/>
      <c r="U64" s="37">
        <f>IF(Q64="",0,ROUNDUP(MAX(L64,N64,P64)/'마스터'!$J$5,0))</f>
        <v/>
      </c>
      <c r="V64" s="66">
        <f>IF(OR(F64="",U64=0),"",WORKDAY(F64,U64-1,'마스터'!$J$13:$J$27))</f>
        <v/>
      </c>
      <c r="W64" s="65">
        <f>IF(OR(G64="",V64=""),"",G64-V64)</f>
        <v/>
      </c>
      <c r="X64" s="58" t="n"/>
      <c r="Z64" s="67">
        <f>IF(AND($F64&lt;&gt;"",$V64&lt;&gt;"",Z$2&gt;=$F64,Z$2&lt;=$V64,WEEKDAY(Z$2,2)&lt;6,COUNTIF('마스터'!$J$13:$J$27,Z$2)=0),$Q64/$U64,"")</f>
        <v/>
      </c>
      <c r="AA64" s="67">
        <f>IF(AND($F64&lt;&gt;"",$V64&lt;&gt;"",AA$2&gt;=$F64,AA$2&lt;=$V64,WEEKDAY(AA$2,2)&lt;6,COUNTIF('마스터'!$J$13:$J$27,AA$2)=0),$Q64/$U64,"")</f>
        <v/>
      </c>
      <c r="AB64" s="67">
        <f>IF(AND($F64&lt;&gt;"",$V64&lt;&gt;"",AB$2&gt;=$F64,AB$2&lt;=$V64,WEEKDAY(AB$2,2)&lt;6,COUNTIF('마스터'!$J$13:$J$27,AB$2)=0),$Q64/$U64,"")</f>
        <v/>
      </c>
      <c r="AC64" s="67">
        <f>IF(AND($F64&lt;&gt;"",$V64&lt;&gt;"",AC$2&gt;=$F64,AC$2&lt;=$V64,WEEKDAY(AC$2,2)&lt;6,COUNTIF('마스터'!$J$13:$J$27,AC$2)=0),$Q64/$U64,"")</f>
        <v/>
      </c>
      <c r="AD64" s="67">
        <f>IF(AND($F64&lt;&gt;"",$V64&lt;&gt;"",AD$2&gt;=$F64,AD$2&lt;=$V64,WEEKDAY(AD$2,2)&lt;6,COUNTIF('마스터'!$J$13:$J$27,AD$2)=0),$Q64/$U64,"")</f>
        <v/>
      </c>
      <c r="AE64" s="67">
        <f>IF(AND($F64&lt;&gt;"",$V64&lt;&gt;"",AE$2&gt;=$F64,AE$2&lt;=$V64,WEEKDAY(AE$2,2)&lt;6,COUNTIF('마스터'!$J$13:$J$27,AE$2)=0),$Q64/$U64,"")</f>
        <v/>
      </c>
      <c r="AF64" s="67">
        <f>IF(AND($F64&lt;&gt;"",$V64&lt;&gt;"",AF$2&gt;=$F64,AF$2&lt;=$V64,WEEKDAY(AF$2,2)&lt;6,COUNTIF('마스터'!$J$13:$J$27,AF$2)=0),$Q64/$U64,"")</f>
        <v/>
      </c>
      <c r="AG64" s="67">
        <f>IF(AND($F64&lt;&gt;"",$V64&lt;&gt;"",AG$2&gt;=$F64,AG$2&lt;=$V64,WEEKDAY(AG$2,2)&lt;6,COUNTIF('마스터'!$J$13:$J$27,AG$2)=0),$Q64/$U64,"")</f>
        <v/>
      </c>
      <c r="AH64" s="67">
        <f>IF(AND($F64&lt;&gt;"",$V64&lt;&gt;"",AH$2&gt;=$F64,AH$2&lt;=$V64,WEEKDAY(AH$2,2)&lt;6,COUNTIF('마스터'!$J$13:$J$27,AH$2)=0),$Q64/$U64,"")</f>
        <v/>
      </c>
      <c r="AI64" s="67">
        <f>IF(AND($F64&lt;&gt;"",$V64&lt;&gt;"",AI$2&gt;=$F64,AI$2&lt;=$V64,WEEKDAY(AI$2,2)&lt;6,COUNTIF('마스터'!$J$13:$J$27,AI$2)=0),$Q64/$U64,"")</f>
        <v/>
      </c>
      <c r="AJ64" s="67">
        <f>IF(AND($F64&lt;&gt;"",$V64&lt;&gt;"",AJ$2&gt;=$F64,AJ$2&lt;=$V64,WEEKDAY(AJ$2,2)&lt;6,COUNTIF('마스터'!$J$13:$J$27,AJ$2)=0),$Q64/$U64,"")</f>
        <v/>
      </c>
      <c r="AK64" s="67">
        <f>IF(AND($F64&lt;&gt;"",$V64&lt;&gt;"",AK$2&gt;=$F64,AK$2&lt;=$V64,WEEKDAY(AK$2,2)&lt;6,COUNTIF('마스터'!$J$13:$J$27,AK$2)=0),$Q64/$U64,"")</f>
        <v/>
      </c>
      <c r="AL64" s="67">
        <f>IF(AND($F64&lt;&gt;"",$V64&lt;&gt;"",AL$2&gt;=$F64,AL$2&lt;=$V64,WEEKDAY(AL$2,2)&lt;6,COUNTIF('마스터'!$J$13:$J$27,AL$2)=0),$Q64/$U64,"")</f>
        <v/>
      </c>
      <c r="AM64" s="67">
        <f>IF(AND($F64&lt;&gt;"",$V64&lt;&gt;"",AM$2&gt;=$F64,AM$2&lt;=$V64,WEEKDAY(AM$2,2)&lt;6,COUNTIF('마스터'!$J$13:$J$27,AM$2)=0),$Q64/$U64,"")</f>
        <v/>
      </c>
      <c r="AN64" s="67">
        <f>IF(AND($F64&lt;&gt;"",$V64&lt;&gt;"",AN$2&gt;=$F64,AN$2&lt;=$V64,WEEKDAY(AN$2,2)&lt;6,COUNTIF('마스터'!$J$13:$J$27,AN$2)=0),$Q64/$U64,"")</f>
        <v/>
      </c>
      <c r="AO64" s="67">
        <f>IF(AND($F64&lt;&gt;"",$V64&lt;&gt;"",AO$2&gt;=$F64,AO$2&lt;=$V64,WEEKDAY(AO$2,2)&lt;6,COUNTIF('마스터'!$J$13:$J$27,AO$2)=0),$Q64/$U64,"")</f>
        <v/>
      </c>
      <c r="AP64" s="67">
        <f>IF(AND($F64&lt;&gt;"",$V64&lt;&gt;"",AP$2&gt;=$F64,AP$2&lt;=$V64,WEEKDAY(AP$2,2)&lt;6,COUNTIF('마스터'!$J$13:$J$27,AP$2)=0),$Q64/$U64,"")</f>
        <v/>
      </c>
      <c r="AQ64" s="67">
        <f>IF(AND($F64&lt;&gt;"",$V64&lt;&gt;"",AQ$2&gt;=$F64,AQ$2&lt;=$V64,WEEKDAY(AQ$2,2)&lt;6,COUNTIF('마스터'!$J$13:$J$27,AQ$2)=0),$Q64/$U64,"")</f>
        <v/>
      </c>
      <c r="AR64" s="67">
        <f>IF(AND($F64&lt;&gt;"",$V64&lt;&gt;"",AR$2&gt;=$F64,AR$2&lt;=$V64,WEEKDAY(AR$2,2)&lt;6,COUNTIF('마스터'!$J$13:$J$27,AR$2)=0),$Q64/$U64,"")</f>
        <v/>
      </c>
      <c r="AS64" s="67">
        <f>IF(AND($F64&lt;&gt;"",$V64&lt;&gt;"",AS$2&gt;=$F64,AS$2&lt;=$V64,WEEKDAY(AS$2,2)&lt;6,COUNTIF('마스터'!$J$13:$J$27,AS$2)=0),$Q64/$U64,"")</f>
        <v/>
      </c>
      <c r="AT64" s="67">
        <f>IF(AND($F64&lt;&gt;"",$V64&lt;&gt;"",AT$2&gt;=$F64,AT$2&lt;=$V64,WEEKDAY(AT$2,2)&lt;6,COUNTIF('마스터'!$J$13:$J$27,AT$2)=0),$Q64/$U64,"")</f>
        <v/>
      </c>
      <c r="AU64" s="67">
        <f>IF(AND($F64&lt;&gt;"",$V64&lt;&gt;"",AU$2&gt;=$F64,AU$2&lt;=$V64,WEEKDAY(AU$2,2)&lt;6,COUNTIF('마스터'!$J$13:$J$27,AU$2)=0),$Q64/$U64,"")</f>
        <v/>
      </c>
      <c r="AV64" s="67">
        <f>IF(AND($F64&lt;&gt;"",$V64&lt;&gt;"",AV$2&gt;=$F64,AV$2&lt;=$V64,WEEKDAY(AV$2,2)&lt;6,COUNTIF('마스터'!$J$13:$J$27,AV$2)=0),$Q64/$U64,"")</f>
        <v/>
      </c>
      <c r="AW64" s="67">
        <f>IF(AND($F64&lt;&gt;"",$V64&lt;&gt;"",AW$2&gt;=$F64,AW$2&lt;=$V64,WEEKDAY(AW$2,2)&lt;6,COUNTIF('마스터'!$J$13:$J$27,AW$2)=0),$Q64/$U64,"")</f>
        <v/>
      </c>
      <c r="AX64" s="67">
        <f>IF(AND($F64&lt;&gt;"",$V64&lt;&gt;"",AX$2&gt;=$F64,AX$2&lt;=$V64,WEEKDAY(AX$2,2)&lt;6,COUNTIF('마스터'!$J$13:$J$27,AX$2)=0),$Q64/$U64,"")</f>
        <v/>
      </c>
      <c r="AY64" s="67">
        <f>IF(AND($F64&lt;&gt;"",$V64&lt;&gt;"",AY$2&gt;=$F64,AY$2&lt;=$V64,WEEKDAY(AY$2,2)&lt;6,COUNTIF('마스터'!$J$13:$J$27,AY$2)=0),$Q64/$U64,"")</f>
        <v/>
      </c>
      <c r="AZ64" s="67">
        <f>IF(AND($F64&lt;&gt;"",$V64&lt;&gt;"",AZ$2&gt;=$F64,AZ$2&lt;=$V64,WEEKDAY(AZ$2,2)&lt;6,COUNTIF('마스터'!$J$13:$J$27,AZ$2)=0),$Q64/$U64,"")</f>
        <v/>
      </c>
      <c r="BA64" s="67">
        <f>IF(AND($F64&lt;&gt;"",$V64&lt;&gt;"",BA$2&gt;=$F64,BA$2&lt;=$V64,WEEKDAY(BA$2,2)&lt;6,COUNTIF('마스터'!$J$13:$J$27,BA$2)=0),$Q64/$U64,"")</f>
        <v/>
      </c>
      <c r="BB64" s="67">
        <f>IF(AND($F64&lt;&gt;"",$V64&lt;&gt;"",BB$2&gt;=$F64,BB$2&lt;=$V64,WEEKDAY(BB$2,2)&lt;6,COUNTIF('마스터'!$J$13:$J$27,BB$2)=0),$Q64/$U64,"")</f>
        <v/>
      </c>
      <c r="BC64" s="67">
        <f>IF(AND($F64&lt;&gt;"",$V64&lt;&gt;"",BC$2&gt;=$F64,BC$2&lt;=$V64,WEEKDAY(BC$2,2)&lt;6,COUNTIF('마스터'!$J$13:$J$27,BC$2)=0),$Q64/$U64,"")</f>
        <v/>
      </c>
      <c r="BD64" s="67">
        <f>IF(AND($F64&lt;&gt;"",$V64&lt;&gt;"",BD$2&gt;=$F64,BD$2&lt;=$V64,WEEKDAY(BD$2,2)&lt;6,COUNTIF('마스터'!$J$13:$J$27,BD$2)=0),$Q64/$U64,"")</f>
        <v/>
      </c>
    </row>
    <row r="65">
      <c r="A65" s="37">
        <f>IF(E65="","",COUNTA($E$40:E65))</f>
        <v/>
      </c>
      <c r="B65" s="58" t="n"/>
      <c r="C65" s="71" t="inlineStr">
        <is>
          <t>마케팅2팀</t>
        </is>
      </c>
      <c r="D65" s="60" t="n"/>
      <c r="E65" s="58" t="n"/>
      <c r="F65" s="61" t="n"/>
      <c r="G65" s="62" t="n"/>
      <c r="H65" s="60" t="n"/>
      <c r="I65" s="60" t="n"/>
      <c r="J65" s="60" t="n"/>
      <c r="K65" s="58" t="n"/>
      <c r="L65" s="63" t="n"/>
      <c r="M65" s="58" t="n"/>
      <c r="N65" s="63" t="n"/>
      <c r="O65" s="58" t="n"/>
      <c r="P65" s="63" t="n"/>
      <c r="Q65" s="64">
        <f>IF(SUM(L65,N65,P65)=0,"",SUM(L65,N65,P65))</f>
        <v/>
      </c>
      <c r="R65" s="65">
        <f>IF(L65&gt;0,"영 ","")&amp;IF(N65&gt;0,"이 ","")&amp;IF(P65&gt;0,"기 ","")</f>
        <v/>
      </c>
      <c r="S65" s="37">
        <f>IF(F65="","","W"&amp;ROUNDUP(DAY(F65)/7,0))</f>
        <v/>
      </c>
      <c r="T65" s="60" t="n"/>
      <c r="U65" s="37">
        <f>IF(Q65="",0,ROUNDUP(MAX(L65,N65,P65)/'마스터'!$J$5,0))</f>
        <v/>
      </c>
      <c r="V65" s="66">
        <f>IF(OR(F65="",U65=0),"",WORKDAY(F65,U65-1,'마스터'!$J$13:$J$27))</f>
        <v/>
      </c>
      <c r="W65" s="65">
        <f>IF(OR(G65="",V65=""),"",G65-V65)</f>
        <v/>
      </c>
      <c r="X65" s="58" t="n"/>
      <c r="Z65" s="67">
        <f>IF(AND($F65&lt;&gt;"",$V65&lt;&gt;"",Z$2&gt;=$F65,Z$2&lt;=$V65,WEEKDAY(Z$2,2)&lt;6,COUNTIF('마스터'!$J$13:$J$27,Z$2)=0),$Q65/$U65,"")</f>
        <v/>
      </c>
      <c r="AA65" s="67">
        <f>IF(AND($F65&lt;&gt;"",$V65&lt;&gt;"",AA$2&gt;=$F65,AA$2&lt;=$V65,WEEKDAY(AA$2,2)&lt;6,COUNTIF('마스터'!$J$13:$J$27,AA$2)=0),$Q65/$U65,"")</f>
        <v/>
      </c>
      <c r="AB65" s="67">
        <f>IF(AND($F65&lt;&gt;"",$V65&lt;&gt;"",AB$2&gt;=$F65,AB$2&lt;=$V65,WEEKDAY(AB$2,2)&lt;6,COUNTIF('마스터'!$J$13:$J$27,AB$2)=0),$Q65/$U65,"")</f>
        <v/>
      </c>
      <c r="AC65" s="67">
        <f>IF(AND($F65&lt;&gt;"",$V65&lt;&gt;"",AC$2&gt;=$F65,AC$2&lt;=$V65,WEEKDAY(AC$2,2)&lt;6,COUNTIF('마스터'!$J$13:$J$27,AC$2)=0),$Q65/$U65,"")</f>
        <v/>
      </c>
      <c r="AD65" s="67">
        <f>IF(AND($F65&lt;&gt;"",$V65&lt;&gt;"",AD$2&gt;=$F65,AD$2&lt;=$V65,WEEKDAY(AD$2,2)&lt;6,COUNTIF('마스터'!$J$13:$J$27,AD$2)=0),$Q65/$U65,"")</f>
        <v/>
      </c>
      <c r="AE65" s="67">
        <f>IF(AND($F65&lt;&gt;"",$V65&lt;&gt;"",AE$2&gt;=$F65,AE$2&lt;=$V65,WEEKDAY(AE$2,2)&lt;6,COUNTIF('마스터'!$J$13:$J$27,AE$2)=0),$Q65/$U65,"")</f>
        <v/>
      </c>
      <c r="AF65" s="67">
        <f>IF(AND($F65&lt;&gt;"",$V65&lt;&gt;"",AF$2&gt;=$F65,AF$2&lt;=$V65,WEEKDAY(AF$2,2)&lt;6,COUNTIF('마스터'!$J$13:$J$27,AF$2)=0),$Q65/$U65,"")</f>
        <v/>
      </c>
      <c r="AG65" s="67">
        <f>IF(AND($F65&lt;&gt;"",$V65&lt;&gt;"",AG$2&gt;=$F65,AG$2&lt;=$V65,WEEKDAY(AG$2,2)&lt;6,COUNTIF('마스터'!$J$13:$J$27,AG$2)=0),$Q65/$U65,"")</f>
        <v/>
      </c>
      <c r="AH65" s="67">
        <f>IF(AND($F65&lt;&gt;"",$V65&lt;&gt;"",AH$2&gt;=$F65,AH$2&lt;=$V65,WEEKDAY(AH$2,2)&lt;6,COUNTIF('마스터'!$J$13:$J$27,AH$2)=0),$Q65/$U65,"")</f>
        <v/>
      </c>
      <c r="AI65" s="67">
        <f>IF(AND($F65&lt;&gt;"",$V65&lt;&gt;"",AI$2&gt;=$F65,AI$2&lt;=$V65,WEEKDAY(AI$2,2)&lt;6,COUNTIF('마스터'!$J$13:$J$27,AI$2)=0),$Q65/$U65,"")</f>
        <v/>
      </c>
      <c r="AJ65" s="67">
        <f>IF(AND($F65&lt;&gt;"",$V65&lt;&gt;"",AJ$2&gt;=$F65,AJ$2&lt;=$V65,WEEKDAY(AJ$2,2)&lt;6,COUNTIF('마스터'!$J$13:$J$27,AJ$2)=0),$Q65/$U65,"")</f>
        <v/>
      </c>
      <c r="AK65" s="67">
        <f>IF(AND($F65&lt;&gt;"",$V65&lt;&gt;"",AK$2&gt;=$F65,AK$2&lt;=$V65,WEEKDAY(AK$2,2)&lt;6,COUNTIF('마스터'!$J$13:$J$27,AK$2)=0),$Q65/$U65,"")</f>
        <v/>
      </c>
      <c r="AL65" s="67">
        <f>IF(AND($F65&lt;&gt;"",$V65&lt;&gt;"",AL$2&gt;=$F65,AL$2&lt;=$V65,WEEKDAY(AL$2,2)&lt;6,COUNTIF('마스터'!$J$13:$J$27,AL$2)=0),$Q65/$U65,"")</f>
        <v/>
      </c>
      <c r="AM65" s="67">
        <f>IF(AND($F65&lt;&gt;"",$V65&lt;&gt;"",AM$2&gt;=$F65,AM$2&lt;=$V65,WEEKDAY(AM$2,2)&lt;6,COUNTIF('마스터'!$J$13:$J$27,AM$2)=0),$Q65/$U65,"")</f>
        <v/>
      </c>
      <c r="AN65" s="67">
        <f>IF(AND($F65&lt;&gt;"",$V65&lt;&gt;"",AN$2&gt;=$F65,AN$2&lt;=$V65,WEEKDAY(AN$2,2)&lt;6,COUNTIF('마스터'!$J$13:$J$27,AN$2)=0),$Q65/$U65,"")</f>
        <v/>
      </c>
      <c r="AO65" s="67">
        <f>IF(AND($F65&lt;&gt;"",$V65&lt;&gt;"",AO$2&gt;=$F65,AO$2&lt;=$V65,WEEKDAY(AO$2,2)&lt;6,COUNTIF('마스터'!$J$13:$J$27,AO$2)=0),$Q65/$U65,"")</f>
        <v/>
      </c>
      <c r="AP65" s="67">
        <f>IF(AND($F65&lt;&gt;"",$V65&lt;&gt;"",AP$2&gt;=$F65,AP$2&lt;=$V65,WEEKDAY(AP$2,2)&lt;6,COUNTIF('마스터'!$J$13:$J$27,AP$2)=0),$Q65/$U65,"")</f>
        <v/>
      </c>
      <c r="AQ65" s="67">
        <f>IF(AND($F65&lt;&gt;"",$V65&lt;&gt;"",AQ$2&gt;=$F65,AQ$2&lt;=$V65,WEEKDAY(AQ$2,2)&lt;6,COUNTIF('마스터'!$J$13:$J$27,AQ$2)=0),$Q65/$U65,"")</f>
        <v/>
      </c>
      <c r="AR65" s="67">
        <f>IF(AND($F65&lt;&gt;"",$V65&lt;&gt;"",AR$2&gt;=$F65,AR$2&lt;=$V65,WEEKDAY(AR$2,2)&lt;6,COUNTIF('마스터'!$J$13:$J$27,AR$2)=0),$Q65/$U65,"")</f>
        <v/>
      </c>
      <c r="AS65" s="67">
        <f>IF(AND($F65&lt;&gt;"",$V65&lt;&gt;"",AS$2&gt;=$F65,AS$2&lt;=$V65,WEEKDAY(AS$2,2)&lt;6,COUNTIF('마스터'!$J$13:$J$27,AS$2)=0),$Q65/$U65,"")</f>
        <v/>
      </c>
      <c r="AT65" s="67">
        <f>IF(AND($F65&lt;&gt;"",$V65&lt;&gt;"",AT$2&gt;=$F65,AT$2&lt;=$V65,WEEKDAY(AT$2,2)&lt;6,COUNTIF('마스터'!$J$13:$J$27,AT$2)=0),$Q65/$U65,"")</f>
        <v/>
      </c>
      <c r="AU65" s="67">
        <f>IF(AND($F65&lt;&gt;"",$V65&lt;&gt;"",AU$2&gt;=$F65,AU$2&lt;=$V65,WEEKDAY(AU$2,2)&lt;6,COUNTIF('마스터'!$J$13:$J$27,AU$2)=0),$Q65/$U65,"")</f>
        <v/>
      </c>
      <c r="AV65" s="67">
        <f>IF(AND($F65&lt;&gt;"",$V65&lt;&gt;"",AV$2&gt;=$F65,AV$2&lt;=$V65,WEEKDAY(AV$2,2)&lt;6,COUNTIF('마스터'!$J$13:$J$27,AV$2)=0),$Q65/$U65,"")</f>
        <v/>
      </c>
      <c r="AW65" s="67">
        <f>IF(AND($F65&lt;&gt;"",$V65&lt;&gt;"",AW$2&gt;=$F65,AW$2&lt;=$V65,WEEKDAY(AW$2,2)&lt;6,COUNTIF('마스터'!$J$13:$J$27,AW$2)=0),$Q65/$U65,"")</f>
        <v/>
      </c>
      <c r="AX65" s="67">
        <f>IF(AND($F65&lt;&gt;"",$V65&lt;&gt;"",AX$2&gt;=$F65,AX$2&lt;=$V65,WEEKDAY(AX$2,2)&lt;6,COUNTIF('마스터'!$J$13:$J$27,AX$2)=0),$Q65/$U65,"")</f>
        <v/>
      </c>
      <c r="AY65" s="67">
        <f>IF(AND($F65&lt;&gt;"",$V65&lt;&gt;"",AY$2&gt;=$F65,AY$2&lt;=$V65,WEEKDAY(AY$2,2)&lt;6,COUNTIF('마스터'!$J$13:$J$27,AY$2)=0),$Q65/$U65,"")</f>
        <v/>
      </c>
      <c r="AZ65" s="67">
        <f>IF(AND($F65&lt;&gt;"",$V65&lt;&gt;"",AZ$2&gt;=$F65,AZ$2&lt;=$V65,WEEKDAY(AZ$2,2)&lt;6,COUNTIF('마스터'!$J$13:$J$27,AZ$2)=0),$Q65/$U65,"")</f>
        <v/>
      </c>
      <c r="BA65" s="67">
        <f>IF(AND($F65&lt;&gt;"",$V65&lt;&gt;"",BA$2&gt;=$F65,BA$2&lt;=$V65,WEEKDAY(BA$2,2)&lt;6,COUNTIF('마스터'!$J$13:$J$27,BA$2)=0),$Q65/$U65,"")</f>
        <v/>
      </c>
      <c r="BB65" s="67">
        <f>IF(AND($F65&lt;&gt;"",$V65&lt;&gt;"",BB$2&gt;=$F65,BB$2&lt;=$V65,WEEKDAY(BB$2,2)&lt;6,COUNTIF('마스터'!$J$13:$J$27,BB$2)=0),$Q65/$U65,"")</f>
        <v/>
      </c>
      <c r="BC65" s="67">
        <f>IF(AND($F65&lt;&gt;"",$V65&lt;&gt;"",BC$2&gt;=$F65,BC$2&lt;=$V65,WEEKDAY(BC$2,2)&lt;6,COUNTIF('마스터'!$J$13:$J$27,BC$2)=0),$Q65/$U65,"")</f>
        <v/>
      </c>
      <c r="BD65" s="67">
        <f>IF(AND($F65&lt;&gt;"",$V65&lt;&gt;"",BD$2&gt;=$F65,BD$2&lt;=$V65,WEEKDAY(BD$2,2)&lt;6,COUNTIF('마스터'!$J$13:$J$27,BD$2)=0),$Q65/$U65,"")</f>
        <v/>
      </c>
    </row>
    <row r="66">
      <c r="A66" s="37">
        <f>IF(E66="","",COUNTA($E$40:E66))</f>
        <v/>
      </c>
      <c r="B66" s="58" t="n"/>
      <c r="C66" s="71" t="inlineStr">
        <is>
          <t>마케팅2팀</t>
        </is>
      </c>
      <c r="D66" s="60" t="n"/>
      <c r="E66" s="58" t="n"/>
      <c r="F66" s="61" t="n"/>
      <c r="G66" s="62" t="n"/>
      <c r="H66" s="60" t="n"/>
      <c r="I66" s="60" t="n"/>
      <c r="J66" s="60" t="n"/>
      <c r="K66" s="58" t="n"/>
      <c r="L66" s="63" t="n"/>
      <c r="M66" s="58" t="n"/>
      <c r="N66" s="63" t="n"/>
      <c r="O66" s="58" t="n"/>
      <c r="P66" s="63" t="n"/>
      <c r="Q66" s="64">
        <f>IF(SUM(L66,N66,P66)=0,"",SUM(L66,N66,P66))</f>
        <v/>
      </c>
      <c r="R66" s="65">
        <f>IF(L66&gt;0,"영 ","")&amp;IF(N66&gt;0,"이 ","")&amp;IF(P66&gt;0,"기 ","")</f>
        <v/>
      </c>
      <c r="S66" s="37">
        <f>IF(F66="","","W"&amp;ROUNDUP(DAY(F66)/7,0))</f>
        <v/>
      </c>
      <c r="T66" s="60" t="n"/>
      <c r="U66" s="37">
        <f>IF(Q66="",0,ROUNDUP(MAX(L66,N66,P66)/'마스터'!$J$5,0))</f>
        <v/>
      </c>
      <c r="V66" s="66">
        <f>IF(OR(F66="",U66=0),"",WORKDAY(F66,U66-1,'마스터'!$J$13:$J$27))</f>
        <v/>
      </c>
      <c r="W66" s="65">
        <f>IF(OR(G66="",V66=""),"",G66-V66)</f>
        <v/>
      </c>
      <c r="X66" s="58" t="n"/>
      <c r="Z66" s="67">
        <f>IF(AND($F66&lt;&gt;"",$V66&lt;&gt;"",Z$2&gt;=$F66,Z$2&lt;=$V66,WEEKDAY(Z$2,2)&lt;6,COUNTIF('마스터'!$J$13:$J$27,Z$2)=0),$Q66/$U66,"")</f>
        <v/>
      </c>
      <c r="AA66" s="67">
        <f>IF(AND($F66&lt;&gt;"",$V66&lt;&gt;"",AA$2&gt;=$F66,AA$2&lt;=$V66,WEEKDAY(AA$2,2)&lt;6,COUNTIF('마스터'!$J$13:$J$27,AA$2)=0),$Q66/$U66,"")</f>
        <v/>
      </c>
      <c r="AB66" s="67">
        <f>IF(AND($F66&lt;&gt;"",$V66&lt;&gt;"",AB$2&gt;=$F66,AB$2&lt;=$V66,WEEKDAY(AB$2,2)&lt;6,COUNTIF('마스터'!$J$13:$J$27,AB$2)=0),$Q66/$U66,"")</f>
        <v/>
      </c>
      <c r="AC66" s="67">
        <f>IF(AND($F66&lt;&gt;"",$V66&lt;&gt;"",AC$2&gt;=$F66,AC$2&lt;=$V66,WEEKDAY(AC$2,2)&lt;6,COUNTIF('마스터'!$J$13:$J$27,AC$2)=0),$Q66/$U66,"")</f>
        <v/>
      </c>
      <c r="AD66" s="67">
        <f>IF(AND($F66&lt;&gt;"",$V66&lt;&gt;"",AD$2&gt;=$F66,AD$2&lt;=$V66,WEEKDAY(AD$2,2)&lt;6,COUNTIF('마스터'!$J$13:$J$27,AD$2)=0),$Q66/$U66,"")</f>
        <v/>
      </c>
      <c r="AE66" s="67">
        <f>IF(AND($F66&lt;&gt;"",$V66&lt;&gt;"",AE$2&gt;=$F66,AE$2&lt;=$V66,WEEKDAY(AE$2,2)&lt;6,COUNTIF('마스터'!$J$13:$J$27,AE$2)=0),$Q66/$U66,"")</f>
        <v/>
      </c>
      <c r="AF66" s="67">
        <f>IF(AND($F66&lt;&gt;"",$V66&lt;&gt;"",AF$2&gt;=$F66,AF$2&lt;=$V66,WEEKDAY(AF$2,2)&lt;6,COUNTIF('마스터'!$J$13:$J$27,AF$2)=0),$Q66/$U66,"")</f>
        <v/>
      </c>
      <c r="AG66" s="67">
        <f>IF(AND($F66&lt;&gt;"",$V66&lt;&gt;"",AG$2&gt;=$F66,AG$2&lt;=$V66,WEEKDAY(AG$2,2)&lt;6,COUNTIF('마스터'!$J$13:$J$27,AG$2)=0),$Q66/$U66,"")</f>
        <v/>
      </c>
      <c r="AH66" s="67">
        <f>IF(AND($F66&lt;&gt;"",$V66&lt;&gt;"",AH$2&gt;=$F66,AH$2&lt;=$V66,WEEKDAY(AH$2,2)&lt;6,COUNTIF('마스터'!$J$13:$J$27,AH$2)=0),$Q66/$U66,"")</f>
        <v/>
      </c>
      <c r="AI66" s="67">
        <f>IF(AND($F66&lt;&gt;"",$V66&lt;&gt;"",AI$2&gt;=$F66,AI$2&lt;=$V66,WEEKDAY(AI$2,2)&lt;6,COUNTIF('마스터'!$J$13:$J$27,AI$2)=0),$Q66/$U66,"")</f>
        <v/>
      </c>
      <c r="AJ66" s="67">
        <f>IF(AND($F66&lt;&gt;"",$V66&lt;&gt;"",AJ$2&gt;=$F66,AJ$2&lt;=$V66,WEEKDAY(AJ$2,2)&lt;6,COUNTIF('마스터'!$J$13:$J$27,AJ$2)=0),$Q66/$U66,"")</f>
        <v/>
      </c>
      <c r="AK66" s="67">
        <f>IF(AND($F66&lt;&gt;"",$V66&lt;&gt;"",AK$2&gt;=$F66,AK$2&lt;=$V66,WEEKDAY(AK$2,2)&lt;6,COUNTIF('마스터'!$J$13:$J$27,AK$2)=0),$Q66/$U66,"")</f>
        <v/>
      </c>
      <c r="AL66" s="67">
        <f>IF(AND($F66&lt;&gt;"",$V66&lt;&gt;"",AL$2&gt;=$F66,AL$2&lt;=$V66,WEEKDAY(AL$2,2)&lt;6,COUNTIF('마스터'!$J$13:$J$27,AL$2)=0),$Q66/$U66,"")</f>
        <v/>
      </c>
      <c r="AM66" s="67">
        <f>IF(AND($F66&lt;&gt;"",$V66&lt;&gt;"",AM$2&gt;=$F66,AM$2&lt;=$V66,WEEKDAY(AM$2,2)&lt;6,COUNTIF('마스터'!$J$13:$J$27,AM$2)=0),$Q66/$U66,"")</f>
        <v/>
      </c>
      <c r="AN66" s="67">
        <f>IF(AND($F66&lt;&gt;"",$V66&lt;&gt;"",AN$2&gt;=$F66,AN$2&lt;=$V66,WEEKDAY(AN$2,2)&lt;6,COUNTIF('마스터'!$J$13:$J$27,AN$2)=0),$Q66/$U66,"")</f>
        <v/>
      </c>
      <c r="AO66" s="67">
        <f>IF(AND($F66&lt;&gt;"",$V66&lt;&gt;"",AO$2&gt;=$F66,AO$2&lt;=$V66,WEEKDAY(AO$2,2)&lt;6,COUNTIF('마스터'!$J$13:$J$27,AO$2)=0),$Q66/$U66,"")</f>
        <v/>
      </c>
      <c r="AP66" s="67">
        <f>IF(AND($F66&lt;&gt;"",$V66&lt;&gt;"",AP$2&gt;=$F66,AP$2&lt;=$V66,WEEKDAY(AP$2,2)&lt;6,COUNTIF('마스터'!$J$13:$J$27,AP$2)=0),$Q66/$U66,"")</f>
        <v/>
      </c>
      <c r="AQ66" s="67">
        <f>IF(AND($F66&lt;&gt;"",$V66&lt;&gt;"",AQ$2&gt;=$F66,AQ$2&lt;=$V66,WEEKDAY(AQ$2,2)&lt;6,COUNTIF('마스터'!$J$13:$J$27,AQ$2)=0),$Q66/$U66,"")</f>
        <v/>
      </c>
      <c r="AR66" s="67">
        <f>IF(AND($F66&lt;&gt;"",$V66&lt;&gt;"",AR$2&gt;=$F66,AR$2&lt;=$V66,WEEKDAY(AR$2,2)&lt;6,COUNTIF('마스터'!$J$13:$J$27,AR$2)=0),$Q66/$U66,"")</f>
        <v/>
      </c>
      <c r="AS66" s="67">
        <f>IF(AND($F66&lt;&gt;"",$V66&lt;&gt;"",AS$2&gt;=$F66,AS$2&lt;=$V66,WEEKDAY(AS$2,2)&lt;6,COUNTIF('마스터'!$J$13:$J$27,AS$2)=0),$Q66/$U66,"")</f>
        <v/>
      </c>
      <c r="AT66" s="67">
        <f>IF(AND($F66&lt;&gt;"",$V66&lt;&gt;"",AT$2&gt;=$F66,AT$2&lt;=$V66,WEEKDAY(AT$2,2)&lt;6,COUNTIF('마스터'!$J$13:$J$27,AT$2)=0),$Q66/$U66,"")</f>
        <v/>
      </c>
      <c r="AU66" s="67">
        <f>IF(AND($F66&lt;&gt;"",$V66&lt;&gt;"",AU$2&gt;=$F66,AU$2&lt;=$V66,WEEKDAY(AU$2,2)&lt;6,COUNTIF('마스터'!$J$13:$J$27,AU$2)=0),$Q66/$U66,"")</f>
        <v/>
      </c>
      <c r="AV66" s="67">
        <f>IF(AND($F66&lt;&gt;"",$V66&lt;&gt;"",AV$2&gt;=$F66,AV$2&lt;=$V66,WEEKDAY(AV$2,2)&lt;6,COUNTIF('마스터'!$J$13:$J$27,AV$2)=0),$Q66/$U66,"")</f>
        <v/>
      </c>
      <c r="AW66" s="67">
        <f>IF(AND($F66&lt;&gt;"",$V66&lt;&gt;"",AW$2&gt;=$F66,AW$2&lt;=$V66,WEEKDAY(AW$2,2)&lt;6,COUNTIF('마스터'!$J$13:$J$27,AW$2)=0),$Q66/$U66,"")</f>
        <v/>
      </c>
      <c r="AX66" s="67">
        <f>IF(AND($F66&lt;&gt;"",$V66&lt;&gt;"",AX$2&gt;=$F66,AX$2&lt;=$V66,WEEKDAY(AX$2,2)&lt;6,COUNTIF('마스터'!$J$13:$J$27,AX$2)=0),$Q66/$U66,"")</f>
        <v/>
      </c>
      <c r="AY66" s="67">
        <f>IF(AND($F66&lt;&gt;"",$V66&lt;&gt;"",AY$2&gt;=$F66,AY$2&lt;=$V66,WEEKDAY(AY$2,2)&lt;6,COUNTIF('마스터'!$J$13:$J$27,AY$2)=0),$Q66/$U66,"")</f>
        <v/>
      </c>
      <c r="AZ66" s="67">
        <f>IF(AND($F66&lt;&gt;"",$V66&lt;&gt;"",AZ$2&gt;=$F66,AZ$2&lt;=$V66,WEEKDAY(AZ$2,2)&lt;6,COUNTIF('마스터'!$J$13:$J$27,AZ$2)=0),$Q66/$U66,"")</f>
        <v/>
      </c>
      <c r="BA66" s="67">
        <f>IF(AND($F66&lt;&gt;"",$V66&lt;&gt;"",BA$2&gt;=$F66,BA$2&lt;=$V66,WEEKDAY(BA$2,2)&lt;6,COUNTIF('마스터'!$J$13:$J$27,BA$2)=0),$Q66/$U66,"")</f>
        <v/>
      </c>
      <c r="BB66" s="67">
        <f>IF(AND($F66&lt;&gt;"",$V66&lt;&gt;"",BB$2&gt;=$F66,BB$2&lt;=$V66,WEEKDAY(BB$2,2)&lt;6,COUNTIF('마스터'!$J$13:$J$27,BB$2)=0),$Q66/$U66,"")</f>
        <v/>
      </c>
      <c r="BC66" s="67">
        <f>IF(AND($F66&lt;&gt;"",$V66&lt;&gt;"",BC$2&gt;=$F66,BC$2&lt;=$V66,WEEKDAY(BC$2,2)&lt;6,COUNTIF('마스터'!$J$13:$J$27,BC$2)=0),$Q66/$U66,"")</f>
        <v/>
      </c>
      <c r="BD66" s="67">
        <f>IF(AND($F66&lt;&gt;"",$V66&lt;&gt;"",BD$2&gt;=$F66,BD$2&lt;=$V66,WEEKDAY(BD$2,2)&lt;6,COUNTIF('마스터'!$J$13:$J$27,BD$2)=0),$Q66/$U66,"")</f>
        <v/>
      </c>
    </row>
    <row r="67">
      <c r="A67" s="37">
        <f>IF(E67="","",COUNTA($E$40:E67))</f>
        <v/>
      </c>
      <c r="B67" s="58" t="n"/>
      <c r="C67" s="71" t="inlineStr">
        <is>
          <t>마케팅2팀</t>
        </is>
      </c>
      <c r="D67" s="60" t="n"/>
      <c r="E67" s="58" t="n"/>
      <c r="F67" s="61" t="n"/>
      <c r="G67" s="62" t="n"/>
      <c r="H67" s="60" t="n"/>
      <c r="I67" s="60" t="n"/>
      <c r="J67" s="60" t="n"/>
      <c r="K67" s="58" t="n"/>
      <c r="L67" s="63" t="n"/>
      <c r="M67" s="58" t="n"/>
      <c r="N67" s="63" t="n"/>
      <c r="O67" s="58" t="n"/>
      <c r="P67" s="63" t="n"/>
      <c r="Q67" s="64">
        <f>IF(SUM(L67,N67,P67)=0,"",SUM(L67,N67,P67))</f>
        <v/>
      </c>
      <c r="R67" s="65">
        <f>IF(L67&gt;0,"영 ","")&amp;IF(N67&gt;0,"이 ","")&amp;IF(P67&gt;0,"기 ","")</f>
        <v/>
      </c>
      <c r="S67" s="37">
        <f>IF(F67="","","W"&amp;ROUNDUP(DAY(F67)/7,0))</f>
        <v/>
      </c>
      <c r="T67" s="60" t="n"/>
      <c r="U67" s="37">
        <f>IF(Q67="",0,ROUNDUP(MAX(L67,N67,P67)/'마스터'!$J$5,0))</f>
        <v/>
      </c>
      <c r="V67" s="66">
        <f>IF(OR(F67="",U67=0),"",WORKDAY(F67,U67-1,'마스터'!$J$13:$J$27))</f>
        <v/>
      </c>
      <c r="W67" s="65">
        <f>IF(OR(G67="",V67=""),"",G67-V67)</f>
        <v/>
      </c>
      <c r="X67" s="58" t="n"/>
      <c r="Z67" s="67">
        <f>IF(AND($F67&lt;&gt;"",$V67&lt;&gt;"",Z$2&gt;=$F67,Z$2&lt;=$V67,WEEKDAY(Z$2,2)&lt;6,COUNTIF('마스터'!$J$13:$J$27,Z$2)=0),$Q67/$U67,"")</f>
        <v/>
      </c>
      <c r="AA67" s="67">
        <f>IF(AND($F67&lt;&gt;"",$V67&lt;&gt;"",AA$2&gt;=$F67,AA$2&lt;=$V67,WEEKDAY(AA$2,2)&lt;6,COUNTIF('마스터'!$J$13:$J$27,AA$2)=0),$Q67/$U67,"")</f>
        <v/>
      </c>
      <c r="AB67" s="67">
        <f>IF(AND($F67&lt;&gt;"",$V67&lt;&gt;"",AB$2&gt;=$F67,AB$2&lt;=$V67,WEEKDAY(AB$2,2)&lt;6,COUNTIF('마스터'!$J$13:$J$27,AB$2)=0),$Q67/$U67,"")</f>
        <v/>
      </c>
      <c r="AC67" s="67">
        <f>IF(AND($F67&lt;&gt;"",$V67&lt;&gt;"",AC$2&gt;=$F67,AC$2&lt;=$V67,WEEKDAY(AC$2,2)&lt;6,COUNTIF('마스터'!$J$13:$J$27,AC$2)=0),$Q67/$U67,"")</f>
        <v/>
      </c>
      <c r="AD67" s="67">
        <f>IF(AND($F67&lt;&gt;"",$V67&lt;&gt;"",AD$2&gt;=$F67,AD$2&lt;=$V67,WEEKDAY(AD$2,2)&lt;6,COUNTIF('마스터'!$J$13:$J$27,AD$2)=0),$Q67/$U67,"")</f>
        <v/>
      </c>
      <c r="AE67" s="67">
        <f>IF(AND($F67&lt;&gt;"",$V67&lt;&gt;"",AE$2&gt;=$F67,AE$2&lt;=$V67,WEEKDAY(AE$2,2)&lt;6,COUNTIF('마스터'!$J$13:$J$27,AE$2)=0),$Q67/$U67,"")</f>
        <v/>
      </c>
      <c r="AF67" s="67">
        <f>IF(AND($F67&lt;&gt;"",$V67&lt;&gt;"",AF$2&gt;=$F67,AF$2&lt;=$V67,WEEKDAY(AF$2,2)&lt;6,COUNTIF('마스터'!$J$13:$J$27,AF$2)=0),$Q67/$U67,"")</f>
        <v/>
      </c>
      <c r="AG67" s="67">
        <f>IF(AND($F67&lt;&gt;"",$V67&lt;&gt;"",AG$2&gt;=$F67,AG$2&lt;=$V67,WEEKDAY(AG$2,2)&lt;6,COUNTIF('마스터'!$J$13:$J$27,AG$2)=0),$Q67/$U67,"")</f>
        <v/>
      </c>
      <c r="AH67" s="67">
        <f>IF(AND($F67&lt;&gt;"",$V67&lt;&gt;"",AH$2&gt;=$F67,AH$2&lt;=$V67,WEEKDAY(AH$2,2)&lt;6,COUNTIF('마스터'!$J$13:$J$27,AH$2)=0),$Q67/$U67,"")</f>
        <v/>
      </c>
      <c r="AI67" s="67">
        <f>IF(AND($F67&lt;&gt;"",$V67&lt;&gt;"",AI$2&gt;=$F67,AI$2&lt;=$V67,WEEKDAY(AI$2,2)&lt;6,COUNTIF('마스터'!$J$13:$J$27,AI$2)=0),$Q67/$U67,"")</f>
        <v/>
      </c>
      <c r="AJ67" s="67">
        <f>IF(AND($F67&lt;&gt;"",$V67&lt;&gt;"",AJ$2&gt;=$F67,AJ$2&lt;=$V67,WEEKDAY(AJ$2,2)&lt;6,COUNTIF('마스터'!$J$13:$J$27,AJ$2)=0),$Q67/$U67,"")</f>
        <v/>
      </c>
      <c r="AK67" s="67">
        <f>IF(AND($F67&lt;&gt;"",$V67&lt;&gt;"",AK$2&gt;=$F67,AK$2&lt;=$V67,WEEKDAY(AK$2,2)&lt;6,COUNTIF('마스터'!$J$13:$J$27,AK$2)=0),$Q67/$U67,"")</f>
        <v/>
      </c>
      <c r="AL67" s="67">
        <f>IF(AND($F67&lt;&gt;"",$V67&lt;&gt;"",AL$2&gt;=$F67,AL$2&lt;=$V67,WEEKDAY(AL$2,2)&lt;6,COUNTIF('마스터'!$J$13:$J$27,AL$2)=0),$Q67/$U67,"")</f>
        <v/>
      </c>
      <c r="AM67" s="67">
        <f>IF(AND($F67&lt;&gt;"",$V67&lt;&gt;"",AM$2&gt;=$F67,AM$2&lt;=$V67,WEEKDAY(AM$2,2)&lt;6,COUNTIF('마스터'!$J$13:$J$27,AM$2)=0),$Q67/$U67,"")</f>
        <v/>
      </c>
      <c r="AN67" s="67">
        <f>IF(AND($F67&lt;&gt;"",$V67&lt;&gt;"",AN$2&gt;=$F67,AN$2&lt;=$V67,WEEKDAY(AN$2,2)&lt;6,COUNTIF('마스터'!$J$13:$J$27,AN$2)=0),$Q67/$U67,"")</f>
        <v/>
      </c>
      <c r="AO67" s="67">
        <f>IF(AND($F67&lt;&gt;"",$V67&lt;&gt;"",AO$2&gt;=$F67,AO$2&lt;=$V67,WEEKDAY(AO$2,2)&lt;6,COUNTIF('마스터'!$J$13:$J$27,AO$2)=0),$Q67/$U67,"")</f>
        <v/>
      </c>
      <c r="AP67" s="67">
        <f>IF(AND($F67&lt;&gt;"",$V67&lt;&gt;"",AP$2&gt;=$F67,AP$2&lt;=$V67,WEEKDAY(AP$2,2)&lt;6,COUNTIF('마스터'!$J$13:$J$27,AP$2)=0),$Q67/$U67,"")</f>
        <v/>
      </c>
      <c r="AQ67" s="67">
        <f>IF(AND($F67&lt;&gt;"",$V67&lt;&gt;"",AQ$2&gt;=$F67,AQ$2&lt;=$V67,WEEKDAY(AQ$2,2)&lt;6,COUNTIF('마스터'!$J$13:$J$27,AQ$2)=0),$Q67/$U67,"")</f>
        <v/>
      </c>
      <c r="AR67" s="67">
        <f>IF(AND($F67&lt;&gt;"",$V67&lt;&gt;"",AR$2&gt;=$F67,AR$2&lt;=$V67,WEEKDAY(AR$2,2)&lt;6,COUNTIF('마스터'!$J$13:$J$27,AR$2)=0),$Q67/$U67,"")</f>
        <v/>
      </c>
      <c r="AS67" s="67">
        <f>IF(AND($F67&lt;&gt;"",$V67&lt;&gt;"",AS$2&gt;=$F67,AS$2&lt;=$V67,WEEKDAY(AS$2,2)&lt;6,COUNTIF('마스터'!$J$13:$J$27,AS$2)=0),$Q67/$U67,"")</f>
        <v/>
      </c>
      <c r="AT67" s="67">
        <f>IF(AND($F67&lt;&gt;"",$V67&lt;&gt;"",AT$2&gt;=$F67,AT$2&lt;=$V67,WEEKDAY(AT$2,2)&lt;6,COUNTIF('마스터'!$J$13:$J$27,AT$2)=0),$Q67/$U67,"")</f>
        <v/>
      </c>
      <c r="AU67" s="67">
        <f>IF(AND($F67&lt;&gt;"",$V67&lt;&gt;"",AU$2&gt;=$F67,AU$2&lt;=$V67,WEEKDAY(AU$2,2)&lt;6,COUNTIF('마스터'!$J$13:$J$27,AU$2)=0),$Q67/$U67,"")</f>
        <v/>
      </c>
      <c r="AV67" s="67">
        <f>IF(AND($F67&lt;&gt;"",$V67&lt;&gt;"",AV$2&gt;=$F67,AV$2&lt;=$V67,WEEKDAY(AV$2,2)&lt;6,COUNTIF('마스터'!$J$13:$J$27,AV$2)=0),$Q67/$U67,"")</f>
        <v/>
      </c>
      <c r="AW67" s="67">
        <f>IF(AND($F67&lt;&gt;"",$V67&lt;&gt;"",AW$2&gt;=$F67,AW$2&lt;=$V67,WEEKDAY(AW$2,2)&lt;6,COUNTIF('마스터'!$J$13:$J$27,AW$2)=0),$Q67/$U67,"")</f>
        <v/>
      </c>
      <c r="AX67" s="67">
        <f>IF(AND($F67&lt;&gt;"",$V67&lt;&gt;"",AX$2&gt;=$F67,AX$2&lt;=$V67,WEEKDAY(AX$2,2)&lt;6,COUNTIF('마스터'!$J$13:$J$27,AX$2)=0),$Q67/$U67,"")</f>
        <v/>
      </c>
      <c r="AY67" s="67">
        <f>IF(AND($F67&lt;&gt;"",$V67&lt;&gt;"",AY$2&gt;=$F67,AY$2&lt;=$V67,WEEKDAY(AY$2,2)&lt;6,COUNTIF('마스터'!$J$13:$J$27,AY$2)=0),$Q67/$U67,"")</f>
        <v/>
      </c>
      <c r="AZ67" s="67">
        <f>IF(AND($F67&lt;&gt;"",$V67&lt;&gt;"",AZ$2&gt;=$F67,AZ$2&lt;=$V67,WEEKDAY(AZ$2,2)&lt;6,COUNTIF('마스터'!$J$13:$J$27,AZ$2)=0),$Q67/$U67,"")</f>
        <v/>
      </c>
      <c r="BA67" s="67">
        <f>IF(AND($F67&lt;&gt;"",$V67&lt;&gt;"",BA$2&gt;=$F67,BA$2&lt;=$V67,WEEKDAY(BA$2,2)&lt;6,COUNTIF('마스터'!$J$13:$J$27,BA$2)=0),$Q67/$U67,"")</f>
        <v/>
      </c>
      <c r="BB67" s="67">
        <f>IF(AND($F67&lt;&gt;"",$V67&lt;&gt;"",BB$2&gt;=$F67,BB$2&lt;=$V67,WEEKDAY(BB$2,2)&lt;6,COUNTIF('마스터'!$J$13:$J$27,BB$2)=0),$Q67/$U67,"")</f>
        <v/>
      </c>
      <c r="BC67" s="67">
        <f>IF(AND($F67&lt;&gt;"",$V67&lt;&gt;"",BC$2&gt;=$F67,BC$2&lt;=$V67,WEEKDAY(BC$2,2)&lt;6,COUNTIF('마스터'!$J$13:$J$27,BC$2)=0),$Q67/$U67,"")</f>
        <v/>
      </c>
      <c r="BD67" s="67">
        <f>IF(AND($F67&lt;&gt;"",$V67&lt;&gt;"",BD$2&gt;=$F67,BD$2&lt;=$V67,WEEKDAY(BD$2,2)&lt;6,COUNTIF('마스터'!$J$13:$J$27,BD$2)=0),$Q67/$U67,"")</f>
        <v/>
      </c>
    </row>
    <row r="68">
      <c r="A68" s="37">
        <f>IF(E68="","",COUNTA($E$40:E68))</f>
        <v/>
      </c>
      <c r="B68" s="58" t="n"/>
      <c r="C68" s="71" t="inlineStr">
        <is>
          <t>마케팅2팀</t>
        </is>
      </c>
      <c r="D68" s="60" t="n"/>
      <c r="E68" s="58" t="n"/>
      <c r="F68" s="61" t="n"/>
      <c r="G68" s="62" t="n"/>
      <c r="H68" s="60" t="n"/>
      <c r="I68" s="60" t="n"/>
      <c r="J68" s="60" t="n"/>
      <c r="K68" s="58" t="n"/>
      <c r="L68" s="63" t="n"/>
      <c r="M68" s="58" t="n"/>
      <c r="N68" s="63" t="n"/>
      <c r="O68" s="58" t="n"/>
      <c r="P68" s="63" t="n"/>
      <c r="Q68" s="64">
        <f>IF(SUM(L68,N68,P68)=0,"",SUM(L68,N68,P68))</f>
        <v/>
      </c>
      <c r="R68" s="65">
        <f>IF(L68&gt;0,"영 ","")&amp;IF(N68&gt;0,"이 ","")&amp;IF(P68&gt;0,"기 ","")</f>
        <v/>
      </c>
      <c r="S68" s="37">
        <f>IF(F68="","","W"&amp;ROUNDUP(DAY(F68)/7,0))</f>
        <v/>
      </c>
      <c r="T68" s="60" t="n"/>
      <c r="U68" s="37">
        <f>IF(Q68="",0,ROUNDUP(MAX(L68,N68,P68)/'마스터'!$J$5,0))</f>
        <v/>
      </c>
      <c r="V68" s="66">
        <f>IF(OR(F68="",U68=0),"",WORKDAY(F68,U68-1,'마스터'!$J$13:$J$27))</f>
        <v/>
      </c>
      <c r="W68" s="65">
        <f>IF(OR(G68="",V68=""),"",G68-V68)</f>
        <v/>
      </c>
      <c r="X68" s="58" t="n"/>
      <c r="Z68" s="67">
        <f>IF(AND($F68&lt;&gt;"",$V68&lt;&gt;"",Z$2&gt;=$F68,Z$2&lt;=$V68,WEEKDAY(Z$2,2)&lt;6,COUNTIF('마스터'!$J$13:$J$27,Z$2)=0),$Q68/$U68,"")</f>
        <v/>
      </c>
      <c r="AA68" s="67">
        <f>IF(AND($F68&lt;&gt;"",$V68&lt;&gt;"",AA$2&gt;=$F68,AA$2&lt;=$V68,WEEKDAY(AA$2,2)&lt;6,COUNTIF('마스터'!$J$13:$J$27,AA$2)=0),$Q68/$U68,"")</f>
        <v/>
      </c>
      <c r="AB68" s="67">
        <f>IF(AND($F68&lt;&gt;"",$V68&lt;&gt;"",AB$2&gt;=$F68,AB$2&lt;=$V68,WEEKDAY(AB$2,2)&lt;6,COUNTIF('마스터'!$J$13:$J$27,AB$2)=0),$Q68/$U68,"")</f>
        <v/>
      </c>
      <c r="AC68" s="67">
        <f>IF(AND($F68&lt;&gt;"",$V68&lt;&gt;"",AC$2&gt;=$F68,AC$2&lt;=$V68,WEEKDAY(AC$2,2)&lt;6,COUNTIF('마스터'!$J$13:$J$27,AC$2)=0),$Q68/$U68,"")</f>
        <v/>
      </c>
      <c r="AD68" s="67">
        <f>IF(AND($F68&lt;&gt;"",$V68&lt;&gt;"",AD$2&gt;=$F68,AD$2&lt;=$V68,WEEKDAY(AD$2,2)&lt;6,COUNTIF('마스터'!$J$13:$J$27,AD$2)=0),$Q68/$U68,"")</f>
        <v/>
      </c>
      <c r="AE68" s="67">
        <f>IF(AND($F68&lt;&gt;"",$V68&lt;&gt;"",AE$2&gt;=$F68,AE$2&lt;=$V68,WEEKDAY(AE$2,2)&lt;6,COUNTIF('마스터'!$J$13:$J$27,AE$2)=0),$Q68/$U68,"")</f>
        <v/>
      </c>
      <c r="AF68" s="67">
        <f>IF(AND($F68&lt;&gt;"",$V68&lt;&gt;"",AF$2&gt;=$F68,AF$2&lt;=$V68,WEEKDAY(AF$2,2)&lt;6,COUNTIF('마스터'!$J$13:$J$27,AF$2)=0),$Q68/$U68,"")</f>
        <v/>
      </c>
      <c r="AG68" s="67">
        <f>IF(AND($F68&lt;&gt;"",$V68&lt;&gt;"",AG$2&gt;=$F68,AG$2&lt;=$V68,WEEKDAY(AG$2,2)&lt;6,COUNTIF('마스터'!$J$13:$J$27,AG$2)=0),$Q68/$U68,"")</f>
        <v/>
      </c>
      <c r="AH68" s="67">
        <f>IF(AND($F68&lt;&gt;"",$V68&lt;&gt;"",AH$2&gt;=$F68,AH$2&lt;=$V68,WEEKDAY(AH$2,2)&lt;6,COUNTIF('마스터'!$J$13:$J$27,AH$2)=0),$Q68/$U68,"")</f>
        <v/>
      </c>
      <c r="AI68" s="67">
        <f>IF(AND($F68&lt;&gt;"",$V68&lt;&gt;"",AI$2&gt;=$F68,AI$2&lt;=$V68,WEEKDAY(AI$2,2)&lt;6,COUNTIF('마스터'!$J$13:$J$27,AI$2)=0),$Q68/$U68,"")</f>
        <v/>
      </c>
      <c r="AJ68" s="67">
        <f>IF(AND($F68&lt;&gt;"",$V68&lt;&gt;"",AJ$2&gt;=$F68,AJ$2&lt;=$V68,WEEKDAY(AJ$2,2)&lt;6,COUNTIF('마스터'!$J$13:$J$27,AJ$2)=0),$Q68/$U68,"")</f>
        <v/>
      </c>
      <c r="AK68" s="67">
        <f>IF(AND($F68&lt;&gt;"",$V68&lt;&gt;"",AK$2&gt;=$F68,AK$2&lt;=$V68,WEEKDAY(AK$2,2)&lt;6,COUNTIF('마스터'!$J$13:$J$27,AK$2)=0),$Q68/$U68,"")</f>
        <v/>
      </c>
      <c r="AL68" s="67">
        <f>IF(AND($F68&lt;&gt;"",$V68&lt;&gt;"",AL$2&gt;=$F68,AL$2&lt;=$V68,WEEKDAY(AL$2,2)&lt;6,COUNTIF('마스터'!$J$13:$J$27,AL$2)=0),$Q68/$U68,"")</f>
        <v/>
      </c>
      <c r="AM68" s="67">
        <f>IF(AND($F68&lt;&gt;"",$V68&lt;&gt;"",AM$2&gt;=$F68,AM$2&lt;=$V68,WEEKDAY(AM$2,2)&lt;6,COUNTIF('마스터'!$J$13:$J$27,AM$2)=0),$Q68/$U68,"")</f>
        <v/>
      </c>
      <c r="AN68" s="67">
        <f>IF(AND($F68&lt;&gt;"",$V68&lt;&gt;"",AN$2&gt;=$F68,AN$2&lt;=$V68,WEEKDAY(AN$2,2)&lt;6,COUNTIF('마스터'!$J$13:$J$27,AN$2)=0),$Q68/$U68,"")</f>
        <v/>
      </c>
      <c r="AO68" s="67">
        <f>IF(AND($F68&lt;&gt;"",$V68&lt;&gt;"",AO$2&gt;=$F68,AO$2&lt;=$V68,WEEKDAY(AO$2,2)&lt;6,COUNTIF('마스터'!$J$13:$J$27,AO$2)=0),$Q68/$U68,"")</f>
        <v/>
      </c>
      <c r="AP68" s="67">
        <f>IF(AND($F68&lt;&gt;"",$V68&lt;&gt;"",AP$2&gt;=$F68,AP$2&lt;=$V68,WEEKDAY(AP$2,2)&lt;6,COUNTIF('마스터'!$J$13:$J$27,AP$2)=0),$Q68/$U68,"")</f>
        <v/>
      </c>
      <c r="AQ68" s="67">
        <f>IF(AND($F68&lt;&gt;"",$V68&lt;&gt;"",AQ$2&gt;=$F68,AQ$2&lt;=$V68,WEEKDAY(AQ$2,2)&lt;6,COUNTIF('마스터'!$J$13:$J$27,AQ$2)=0),$Q68/$U68,"")</f>
        <v/>
      </c>
      <c r="AR68" s="67">
        <f>IF(AND($F68&lt;&gt;"",$V68&lt;&gt;"",AR$2&gt;=$F68,AR$2&lt;=$V68,WEEKDAY(AR$2,2)&lt;6,COUNTIF('마스터'!$J$13:$J$27,AR$2)=0),$Q68/$U68,"")</f>
        <v/>
      </c>
      <c r="AS68" s="67">
        <f>IF(AND($F68&lt;&gt;"",$V68&lt;&gt;"",AS$2&gt;=$F68,AS$2&lt;=$V68,WEEKDAY(AS$2,2)&lt;6,COUNTIF('마스터'!$J$13:$J$27,AS$2)=0),$Q68/$U68,"")</f>
        <v/>
      </c>
      <c r="AT68" s="67">
        <f>IF(AND($F68&lt;&gt;"",$V68&lt;&gt;"",AT$2&gt;=$F68,AT$2&lt;=$V68,WEEKDAY(AT$2,2)&lt;6,COUNTIF('마스터'!$J$13:$J$27,AT$2)=0),$Q68/$U68,"")</f>
        <v/>
      </c>
      <c r="AU68" s="67">
        <f>IF(AND($F68&lt;&gt;"",$V68&lt;&gt;"",AU$2&gt;=$F68,AU$2&lt;=$V68,WEEKDAY(AU$2,2)&lt;6,COUNTIF('마스터'!$J$13:$J$27,AU$2)=0),$Q68/$U68,"")</f>
        <v/>
      </c>
      <c r="AV68" s="67">
        <f>IF(AND($F68&lt;&gt;"",$V68&lt;&gt;"",AV$2&gt;=$F68,AV$2&lt;=$V68,WEEKDAY(AV$2,2)&lt;6,COUNTIF('마스터'!$J$13:$J$27,AV$2)=0),$Q68/$U68,"")</f>
        <v/>
      </c>
      <c r="AW68" s="67">
        <f>IF(AND($F68&lt;&gt;"",$V68&lt;&gt;"",AW$2&gt;=$F68,AW$2&lt;=$V68,WEEKDAY(AW$2,2)&lt;6,COUNTIF('마스터'!$J$13:$J$27,AW$2)=0),$Q68/$U68,"")</f>
        <v/>
      </c>
      <c r="AX68" s="67">
        <f>IF(AND($F68&lt;&gt;"",$V68&lt;&gt;"",AX$2&gt;=$F68,AX$2&lt;=$V68,WEEKDAY(AX$2,2)&lt;6,COUNTIF('마스터'!$J$13:$J$27,AX$2)=0),$Q68/$U68,"")</f>
        <v/>
      </c>
      <c r="AY68" s="67">
        <f>IF(AND($F68&lt;&gt;"",$V68&lt;&gt;"",AY$2&gt;=$F68,AY$2&lt;=$V68,WEEKDAY(AY$2,2)&lt;6,COUNTIF('마스터'!$J$13:$J$27,AY$2)=0),$Q68/$U68,"")</f>
        <v/>
      </c>
      <c r="AZ68" s="67">
        <f>IF(AND($F68&lt;&gt;"",$V68&lt;&gt;"",AZ$2&gt;=$F68,AZ$2&lt;=$V68,WEEKDAY(AZ$2,2)&lt;6,COUNTIF('마스터'!$J$13:$J$27,AZ$2)=0),$Q68/$U68,"")</f>
        <v/>
      </c>
      <c r="BA68" s="67">
        <f>IF(AND($F68&lt;&gt;"",$V68&lt;&gt;"",BA$2&gt;=$F68,BA$2&lt;=$V68,WEEKDAY(BA$2,2)&lt;6,COUNTIF('마스터'!$J$13:$J$27,BA$2)=0),$Q68/$U68,"")</f>
        <v/>
      </c>
      <c r="BB68" s="67">
        <f>IF(AND($F68&lt;&gt;"",$V68&lt;&gt;"",BB$2&gt;=$F68,BB$2&lt;=$V68,WEEKDAY(BB$2,2)&lt;6,COUNTIF('마스터'!$J$13:$J$27,BB$2)=0),$Q68/$U68,"")</f>
        <v/>
      </c>
      <c r="BC68" s="67">
        <f>IF(AND($F68&lt;&gt;"",$V68&lt;&gt;"",BC$2&gt;=$F68,BC$2&lt;=$V68,WEEKDAY(BC$2,2)&lt;6,COUNTIF('마스터'!$J$13:$J$27,BC$2)=0),$Q68/$U68,"")</f>
        <v/>
      </c>
      <c r="BD68" s="67">
        <f>IF(AND($F68&lt;&gt;"",$V68&lt;&gt;"",BD$2&gt;=$F68,BD$2&lt;=$V68,WEEKDAY(BD$2,2)&lt;6,COUNTIF('마스터'!$J$13:$J$27,BD$2)=0),$Q68/$U68,"")</f>
        <v/>
      </c>
    </row>
    <row r="69">
      <c r="A69" s="37">
        <f>IF(E69="","",COUNTA($E$40:E69))</f>
        <v/>
      </c>
      <c r="B69" s="58" t="n"/>
      <c r="C69" s="71" t="inlineStr">
        <is>
          <t>마케팅2팀</t>
        </is>
      </c>
      <c r="D69" s="60" t="n"/>
      <c r="E69" s="58" t="n"/>
      <c r="F69" s="61" t="n"/>
      <c r="G69" s="62" t="n"/>
      <c r="H69" s="60" t="n"/>
      <c r="I69" s="60" t="n"/>
      <c r="J69" s="60" t="n"/>
      <c r="K69" s="58" t="n"/>
      <c r="L69" s="63" t="n"/>
      <c r="M69" s="58" t="n"/>
      <c r="N69" s="63" t="n"/>
      <c r="O69" s="58" t="n"/>
      <c r="P69" s="63" t="n"/>
      <c r="Q69" s="64">
        <f>IF(SUM(L69,N69,P69)=0,"",SUM(L69,N69,P69))</f>
        <v/>
      </c>
      <c r="R69" s="65">
        <f>IF(L69&gt;0,"영 ","")&amp;IF(N69&gt;0,"이 ","")&amp;IF(P69&gt;0,"기 ","")</f>
        <v/>
      </c>
      <c r="S69" s="37">
        <f>IF(F69="","","W"&amp;ROUNDUP(DAY(F69)/7,0))</f>
        <v/>
      </c>
      <c r="T69" s="60" t="n"/>
      <c r="U69" s="37">
        <f>IF(Q69="",0,ROUNDUP(MAX(L69,N69,P69)/'마스터'!$J$5,0))</f>
        <v/>
      </c>
      <c r="V69" s="66">
        <f>IF(OR(F69="",U69=0),"",WORKDAY(F69,U69-1,'마스터'!$J$13:$J$27))</f>
        <v/>
      </c>
      <c r="W69" s="65">
        <f>IF(OR(G69="",V69=""),"",G69-V69)</f>
        <v/>
      </c>
      <c r="X69" s="58" t="n"/>
      <c r="Z69" s="67">
        <f>IF(AND($F69&lt;&gt;"",$V69&lt;&gt;"",Z$2&gt;=$F69,Z$2&lt;=$V69,WEEKDAY(Z$2,2)&lt;6,COUNTIF('마스터'!$J$13:$J$27,Z$2)=0),$Q69/$U69,"")</f>
        <v/>
      </c>
      <c r="AA69" s="67">
        <f>IF(AND($F69&lt;&gt;"",$V69&lt;&gt;"",AA$2&gt;=$F69,AA$2&lt;=$V69,WEEKDAY(AA$2,2)&lt;6,COUNTIF('마스터'!$J$13:$J$27,AA$2)=0),$Q69/$U69,"")</f>
        <v/>
      </c>
      <c r="AB69" s="67">
        <f>IF(AND($F69&lt;&gt;"",$V69&lt;&gt;"",AB$2&gt;=$F69,AB$2&lt;=$V69,WEEKDAY(AB$2,2)&lt;6,COUNTIF('마스터'!$J$13:$J$27,AB$2)=0),$Q69/$U69,"")</f>
        <v/>
      </c>
      <c r="AC69" s="67">
        <f>IF(AND($F69&lt;&gt;"",$V69&lt;&gt;"",AC$2&gt;=$F69,AC$2&lt;=$V69,WEEKDAY(AC$2,2)&lt;6,COUNTIF('마스터'!$J$13:$J$27,AC$2)=0),$Q69/$U69,"")</f>
        <v/>
      </c>
      <c r="AD69" s="67">
        <f>IF(AND($F69&lt;&gt;"",$V69&lt;&gt;"",AD$2&gt;=$F69,AD$2&lt;=$V69,WEEKDAY(AD$2,2)&lt;6,COUNTIF('마스터'!$J$13:$J$27,AD$2)=0),$Q69/$U69,"")</f>
        <v/>
      </c>
      <c r="AE69" s="67">
        <f>IF(AND($F69&lt;&gt;"",$V69&lt;&gt;"",AE$2&gt;=$F69,AE$2&lt;=$V69,WEEKDAY(AE$2,2)&lt;6,COUNTIF('마스터'!$J$13:$J$27,AE$2)=0),$Q69/$U69,"")</f>
        <v/>
      </c>
      <c r="AF69" s="67">
        <f>IF(AND($F69&lt;&gt;"",$V69&lt;&gt;"",AF$2&gt;=$F69,AF$2&lt;=$V69,WEEKDAY(AF$2,2)&lt;6,COUNTIF('마스터'!$J$13:$J$27,AF$2)=0),$Q69/$U69,"")</f>
        <v/>
      </c>
      <c r="AG69" s="67">
        <f>IF(AND($F69&lt;&gt;"",$V69&lt;&gt;"",AG$2&gt;=$F69,AG$2&lt;=$V69,WEEKDAY(AG$2,2)&lt;6,COUNTIF('마스터'!$J$13:$J$27,AG$2)=0),$Q69/$U69,"")</f>
        <v/>
      </c>
      <c r="AH69" s="67">
        <f>IF(AND($F69&lt;&gt;"",$V69&lt;&gt;"",AH$2&gt;=$F69,AH$2&lt;=$V69,WEEKDAY(AH$2,2)&lt;6,COUNTIF('마스터'!$J$13:$J$27,AH$2)=0),$Q69/$U69,"")</f>
        <v/>
      </c>
      <c r="AI69" s="67">
        <f>IF(AND($F69&lt;&gt;"",$V69&lt;&gt;"",AI$2&gt;=$F69,AI$2&lt;=$V69,WEEKDAY(AI$2,2)&lt;6,COUNTIF('마스터'!$J$13:$J$27,AI$2)=0),$Q69/$U69,"")</f>
        <v/>
      </c>
      <c r="AJ69" s="67">
        <f>IF(AND($F69&lt;&gt;"",$V69&lt;&gt;"",AJ$2&gt;=$F69,AJ$2&lt;=$V69,WEEKDAY(AJ$2,2)&lt;6,COUNTIF('마스터'!$J$13:$J$27,AJ$2)=0),$Q69/$U69,"")</f>
        <v/>
      </c>
      <c r="AK69" s="67">
        <f>IF(AND($F69&lt;&gt;"",$V69&lt;&gt;"",AK$2&gt;=$F69,AK$2&lt;=$V69,WEEKDAY(AK$2,2)&lt;6,COUNTIF('마스터'!$J$13:$J$27,AK$2)=0),$Q69/$U69,"")</f>
        <v/>
      </c>
      <c r="AL69" s="67">
        <f>IF(AND($F69&lt;&gt;"",$V69&lt;&gt;"",AL$2&gt;=$F69,AL$2&lt;=$V69,WEEKDAY(AL$2,2)&lt;6,COUNTIF('마스터'!$J$13:$J$27,AL$2)=0),$Q69/$U69,"")</f>
        <v/>
      </c>
      <c r="AM69" s="67">
        <f>IF(AND($F69&lt;&gt;"",$V69&lt;&gt;"",AM$2&gt;=$F69,AM$2&lt;=$V69,WEEKDAY(AM$2,2)&lt;6,COUNTIF('마스터'!$J$13:$J$27,AM$2)=0),$Q69/$U69,"")</f>
        <v/>
      </c>
      <c r="AN69" s="67">
        <f>IF(AND($F69&lt;&gt;"",$V69&lt;&gt;"",AN$2&gt;=$F69,AN$2&lt;=$V69,WEEKDAY(AN$2,2)&lt;6,COUNTIF('마스터'!$J$13:$J$27,AN$2)=0),$Q69/$U69,"")</f>
        <v/>
      </c>
      <c r="AO69" s="67">
        <f>IF(AND($F69&lt;&gt;"",$V69&lt;&gt;"",AO$2&gt;=$F69,AO$2&lt;=$V69,WEEKDAY(AO$2,2)&lt;6,COUNTIF('마스터'!$J$13:$J$27,AO$2)=0),$Q69/$U69,"")</f>
        <v/>
      </c>
      <c r="AP69" s="67">
        <f>IF(AND($F69&lt;&gt;"",$V69&lt;&gt;"",AP$2&gt;=$F69,AP$2&lt;=$V69,WEEKDAY(AP$2,2)&lt;6,COUNTIF('마스터'!$J$13:$J$27,AP$2)=0),$Q69/$U69,"")</f>
        <v/>
      </c>
      <c r="AQ69" s="67">
        <f>IF(AND($F69&lt;&gt;"",$V69&lt;&gt;"",AQ$2&gt;=$F69,AQ$2&lt;=$V69,WEEKDAY(AQ$2,2)&lt;6,COUNTIF('마스터'!$J$13:$J$27,AQ$2)=0),$Q69/$U69,"")</f>
        <v/>
      </c>
      <c r="AR69" s="67">
        <f>IF(AND($F69&lt;&gt;"",$V69&lt;&gt;"",AR$2&gt;=$F69,AR$2&lt;=$V69,WEEKDAY(AR$2,2)&lt;6,COUNTIF('마스터'!$J$13:$J$27,AR$2)=0),$Q69/$U69,"")</f>
        <v/>
      </c>
      <c r="AS69" s="67">
        <f>IF(AND($F69&lt;&gt;"",$V69&lt;&gt;"",AS$2&gt;=$F69,AS$2&lt;=$V69,WEEKDAY(AS$2,2)&lt;6,COUNTIF('마스터'!$J$13:$J$27,AS$2)=0),$Q69/$U69,"")</f>
        <v/>
      </c>
      <c r="AT69" s="67">
        <f>IF(AND($F69&lt;&gt;"",$V69&lt;&gt;"",AT$2&gt;=$F69,AT$2&lt;=$V69,WEEKDAY(AT$2,2)&lt;6,COUNTIF('마스터'!$J$13:$J$27,AT$2)=0),$Q69/$U69,"")</f>
        <v/>
      </c>
      <c r="AU69" s="67">
        <f>IF(AND($F69&lt;&gt;"",$V69&lt;&gt;"",AU$2&gt;=$F69,AU$2&lt;=$V69,WEEKDAY(AU$2,2)&lt;6,COUNTIF('마스터'!$J$13:$J$27,AU$2)=0),$Q69/$U69,"")</f>
        <v/>
      </c>
      <c r="AV69" s="67">
        <f>IF(AND($F69&lt;&gt;"",$V69&lt;&gt;"",AV$2&gt;=$F69,AV$2&lt;=$V69,WEEKDAY(AV$2,2)&lt;6,COUNTIF('마스터'!$J$13:$J$27,AV$2)=0),$Q69/$U69,"")</f>
        <v/>
      </c>
      <c r="AW69" s="67">
        <f>IF(AND($F69&lt;&gt;"",$V69&lt;&gt;"",AW$2&gt;=$F69,AW$2&lt;=$V69,WEEKDAY(AW$2,2)&lt;6,COUNTIF('마스터'!$J$13:$J$27,AW$2)=0),$Q69/$U69,"")</f>
        <v/>
      </c>
      <c r="AX69" s="67">
        <f>IF(AND($F69&lt;&gt;"",$V69&lt;&gt;"",AX$2&gt;=$F69,AX$2&lt;=$V69,WEEKDAY(AX$2,2)&lt;6,COUNTIF('마스터'!$J$13:$J$27,AX$2)=0),$Q69/$U69,"")</f>
        <v/>
      </c>
      <c r="AY69" s="67">
        <f>IF(AND($F69&lt;&gt;"",$V69&lt;&gt;"",AY$2&gt;=$F69,AY$2&lt;=$V69,WEEKDAY(AY$2,2)&lt;6,COUNTIF('마스터'!$J$13:$J$27,AY$2)=0),$Q69/$U69,"")</f>
        <v/>
      </c>
      <c r="AZ69" s="67">
        <f>IF(AND($F69&lt;&gt;"",$V69&lt;&gt;"",AZ$2&gt;=$F69,AZ$2&lt;=$V69,WEEKDAY(AZ$2,2)&lt;6,COUNTIF('마스터'!$J$13:$J$27,AZ$2)=0),$Q69/$U69,"")</f>
        <v/>
      </c>
      <c r="BA69" s="67">
        <f>IF(AND($F69&lt;&gt;"",$V69&lt;&gt;"",BA$2&gt;=$F69,BA$2&lt;=$V69,WEEKDAY(BA$2,2)&lt;6,COUNTIF('마스터'!$J$13:$J$27,BA$2)=0),$Q69/$U69,"")</f>
        <v/>
      </c>
      <c r="BB69" s="67">
        <f>IF(AND($F69&lt;&gt;"",$V69&lt;&gt;"",BB$2&gt;=$F69,BB$2&lt;=$V69,WEEKDAY(BB$2,2)&lt;6,COUNTIF('마스터'!$J$13:$J$27,BB$2)=0),$Q69/$U69,"")</f>
        <v/>
      </c>
      <c r="BC69" s="67">
        <f>IF(AND($F69&lt;&gt;"",$V69&lt;&gt;"",BC$2&gt;=$F69,BC$2&lt;=$V69,WEEKDAY(BC$2,2)&lt;6,COUNTIF('마스터'!$J$13:$J$27,BC$2)=0),$Q69/$U69,"")</f>
        <v/>
      </c>
      <c r="BD69" s="67">
        <f>IF(AND($F69&lt;&gt;"",$V69&lt;&gt;"",BD$2&gt;=$F69,BD$2&lt;=$V69,WEEKDAY(BD$2,2)&lt;6,COUNTIF('마스터'!$J$13:$J$27,BD$2)=0),$Q69/$U69,"")</f>
        <v/>
      </c>
    </row>
    <row r="70">
      <c r="A70" s="72" t="inlineStr">
        <is>
          <t>마케팅3팀  (71~100행)</t>
        </is>
      </c>
      <c r="Y70" s="73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</row>
    <row r="71">
      <c r="A71" s="37">
        <f>IF(E71="","",COUNTA($E$71:E71))</f>
        <v/>
      </c>
      <c r="B71" s="58" t="n"/>
      <c r="C71" s="75" t="inlineStr">
        <is>
          <t>마케팅3팀</t>
        </is>
      </c>
      <c r="D71" s="60" t="n"/>
      <c r="E71" s="58" t="n"/>
      <c r="F71" s="61" t="n"/>
      <c r="G71" s="62" t="n"/>
      <c r="H71" s="60" t="n"/>
      <c r="I71" s="60" t="n"/>
      <c r="J71" s="60" t="n"/>
      <c r="K71" s="58" t="n"/>
      <c r="L71" s="63" t="n"/>
      <c r="M71" s="58" t="n"/>
      <c r="N71" s="63" t="n"/>
      <c r="O71" s="58" t="n"/>
      <c r="P71" s="63" t="n"/>
      <c r="Q71" s="64">
        <f>IF(SUM(L71,N71,P71)=0,"",SUM(L71,N71,P71))</f>
        <v/>
      </c>
      <c r="R71" s="65">
        <f>IF(L71&gt;0,"영 ","")&amp;IF(N71&gt;0,"이 ","")&amp;IF(P71&gt;0,"기 ","")</f>
        <v/>
      </c>
      <c r="S71" s="37">
        <f>IF(F71="","","W"&amp;ROUNDUP(DAY(F71)/7,0))</f>
        <v/>
      </c>
      <c r="T71" s="60" t="n"/>
      <c r="U71" s="37">
        <f>IF(Q71="",0,ROUNDUP(MAX(L71,N71,P71)/'마스터'!$J$5,0))</f>
        <v/>
      </c>
      <c r="V71" s="66">
        <f>IF(OR(F71="",U71=0),"",WORKDAY(F71,U71-1,'마스터'!$J$13:$J$27))</f>
        <v/>
      </c>
      <c r="W71" s="65">
        <f>IF(OR(G71="",V71=""),"",G71-V71)</f>
        <v/>
      </c>
      <c r="X71" s="58" t="n"/>
      <c r="Z71" s="67">
        <f>IF(AND($F71&lt;&gt;"",$V71&lt;&gt;"",Z$2&gt;=$F71,Z$2&lt;=$V71,WEEKDAY(Z$2,2)&lt;6,COUNTIF('마스터'!$J$13:$J$27,Z$2)=0),$Q71/$U71,"")</f>
        <v/>
      </c>
      <c r="AA71" s="67">
        <f>IF(AND($F71&lt;&gt;"",$V71&lt;&gt;"",AA$2&gt;=$F71,AA$2&lt;=$V71,WEEKDAY(AA$2,2)&lt;6,COUNTIF('마스터'!$J$13:$J$27,AA$2)=0),$Q71/$U71,"")</f>
        <v/>
      </c>
      <c r="AB71" s="67">
        <f>IF(AND($F71&lt;&gt;"",$V71&lt;&gt;"",AB$2&gt;=$F71,AB$2&lt;=$V71,WEEKDAY(AB$2,2)&lt;6,COUNTIF('마스터'!$J$13:$J$27,AB$2)=0),$Q71/$U71,"")</f>
        <v/>
      </c>
      <c r="AC71" s="67">
        <f>IF(AND($F71&lt;&gt;"",$V71&lt;&gt;"",AC$2&gt;=$F71,AC$2&lt;=$V71,WEEKDAY(AC$2,2)&lt;6,COUNTIF('마스터'!$J$13:$J$27,AC$2)=0),$Q71/$U71,"")</f>
        <v/>
      </c>
      <c r="AD71" s="67">
        <f>IF(AND($F71&lt;&gt;"",$V71&lt;&gt;"",AD$2&gt;=$F71,AD$2&lt;=$V71,WEEKDAY(AD$2,2)&lt;6,COUNTIF('마스터'!$J$13:$J$27,AD$2)=0),$Q71/$U71,"")</f>
        <v/>
      </c>
      <c r="AE71" s="67">
        <f>IF(AND($F71&lt;&gt;"",$V71&lt;&gt;"",AE$2&gt;=$F71,AE$2&lt;=$V71,WEEKDAY(AE$2,2)&lt;6,COUNTIF('마스터'!$J$13:$J$27,AE$2)=0),$Q71/$U71,"")</f>
        <v/>
      </c>
      <c r="AF71" s="67">
        <f>IF(AND($F71&lt;&gt;"",$V71&lt;&gt;"",AF$2&gt;=$F71,AF$2&lt;=$V71,WEEKDAY(AF$2,2)&lt;6,COUNTIF('마스터'!$J$13:$J$27,AF$2)=0),$Q71/$U71,"")</f>
        <v/>
      </c>
      <c r="AG71" s="67">
        <f>IF(AND($F71&lt;&gt;"",$V71&lt;&gt;"",AG$2&gt;=$F71,AG$2&lt;=$V71,WEEKDAY(AG$2,2)&lt;6,COUNTIF('마스터'!$J$13:$J$27,AG$2)=0),$Q71/$U71,"")</f>
        <v/>
      </c>
      <c r="AH71" s="67">
        <f>IF(AND($F71&lt;&gt;"",$V71&lt;&gt;"",AH$2&gt;=$F71,AH$2&lt;=$V71,WEEKDAY(AH$2,2)&lt;6,COUNTIF('마스터'!$J$13:$J$27,AH$2)=0),$Q71/$U71,"")</f>
        <v/>
      </c>
      <c r="AI71" s="67">
        <f>IF(AND($F71&lt;&gt;"",$V71&lt;&gt;"",AI$2&gt;=$F71,AI$2&lt;=$V71,WEEKDAY(AI$2,2)&lt;6,COUNTIF('마스터'!$J$13:$J$27,AI$2)=0),$Q71/$U71,"")</f>
        <v/>
      </c>
      <c r="AJ71" s="67">
        <f>IF(AND($F71&lt;&gt;"",$V71&lt;&gt;"",AJ$2&gt;=$F71,AJ$2&lt;=$V71,WEEKDAY(AJ$2,2)&lt;6,COUNTIF('마스터'!$J$13:$J$27,AJ$2)=0),$Q71/$U71,"")</f>
        <v/>
      </c>
      <c r="AK71" s="67">
        <f>IF(AND($F71&lt;&gt;"",$V71&lt;&gt;"",AK$2&gt;=$F71,AK$2&lt;=$V71,WEEKDAY(AK$2,2)&lt;6,COUNTIF('마스터'!$J$13:$J$27,AK$2)=0),$Q71/$U71,"")</f>
        <v/>
      </c>
      <c r="AL71" s="67">
        <f>IF(AND($F71&lt;&gt;"",$V71&lt;&gt;"",AL$2&gt;=$F71,AL$2&lt;=$V71,WEEKDAY(AL$2,2)&lt;6,COUNTIF('마스터'!$J$13:$J$27,AL$2)=0),$Q71/$U71,"")</f>
        <v/>
      </c>
      <c r="AM71" s="67">
        <f>IF(AND($F71&lt;&gt;"",$V71&lt;&gt;"",AM$2&gt;=$F71,AM$2&lt;=$V71,WEEKDAY(AM$2,2)&lt;6,COUNTIF('마스터'!$J$13:$J$27,AM$2)=0),$Q71/$U71,"")</f>
        <v/>
      </c>
      <c r="AN71" s="67">
        <f>IF(AND($F71&lt;&gt;"",$V71&lt;&gt;"",AN$2&gt;=$F71,AN$2&lt;=$V71,WEEKDAY(AN$2,2)&lt;6,COUNTIF('마스터'!$J$13:$J$27,AN$2)=0),$Q71/$U71,"")</f>
        <v/>
      </c>
      <c r="AO71" s="67">
        <f>IF(AND($F71&lt;&gt;"",$V71&lt;&gt;"",AO$2&gt;=$F71,AO$2&lt;=$V71,WEEKDAY(AO$2,2)&lt;6,COUNTIF('마스터'!$J$13:$J$27,AO$2)=0),$Q71/$U71,"")</f>
        <v/>
      </c>
      <c r="AP71" s="67">
        <f>IF(AND($F71&lt;&gt;"",$V71&lt;&gt;"",AP$2&gt;=$F71,AP$2&lt;=$V71,WEEKDAY(AP$2,2)&lt;6,COUNTIF('마스터'!$J$13:$J$27,AP$2)=0),$Q71/$U71,"")</f>
        <v/>
      </c>
      <c r="AQ71" s="67">
        <f>IF(AND($F71&lt;&gt;"",$V71&lt;&gt;"",AQ$2&gt;=$F71,AQ$2&lt;=$V71,WEEKDAY(AQ$2,2)&lt;6,COUNTIF('마스터'!$J$13:$J$27,AQ$2)=0),$Q71/$U71,"")</f>
        <v/>
      </c>
      <c r="AR71" s="67">
        <f>IF(AND($F71&lt;&gt;"",$V71&lt;&gt;"",AR$2&gt;=$F71,AR$2&lt;=$V71,WEEKDAY(AR$2,2)&lt;6,COUNTIF('마스터'!$J$13:$J$27,AR$2)=0),$Q71/$U71,"")</f>
        <v/>
      </c>
      <c r="AS71" s="67">
        <f>IF(AND($F71&lt;&gt;"",$V71&lt;&gt;"",AS$2&gt;=$F71,AS$2&lt;=$V71,WEEKDAY(AS$2,2)&lt;6,COUNTIF('마스터'!$J$13:$J$27,AS$2)=0),$Q71/$U71,"")</f>
        <v/>
      </c>
      <c r="AT71" s="67">
        <f>IF(AND($F71&lt;&gt;"",$V71&lt;&gt;"",AT$2&gt;=$F71,AT$2&lt;=$V71,WEEKDAY(AT$2,2)&lt;6,COUNTIF('마스터'!$J$13:$J$27,AT$2)=0),$Q71/$U71,"")</f>
        <v/>
      </c>
      <c r="AU71" s="67">
        <f>IF(AND($F71&lt;&gt;"",$V71&lt;&gt;"",AU$2&gt;=$F71,AU$2&lt;=$V71,WEEKDAY(AU$2,2)&lt;6,COUNTIF('마스터'!$J$13:$J$27,AU$2)=0),$Q71/$U71,"")</f>
        <v/>
      </c>
      <c r="AV71" s="67">
        <f>IF(AND($F71&lt;&gt;"",$V71&lt;&gt;"",AV$2&gt;=$F71,AV$2&lt;=$V71,WEEKDAY(AV$2,2)&lt;6,COUNTIF('마스터'!$J$13:$J$27,AV$2)=0),$Q71/$U71,"")</f>
        <v/>
      </c>
      <c r="AW71" s="67">
        <f>IF(AND($F71&lt;&gt;"",$V71&lt;&gt;"",AW$2&gt;=$F71,AW$2&lt;=$V71,WEEKDAY(AW$2,2)&lt;6,COUNTIF('마스터'!$J$13:$J$27,AW$2)=0),$Q71/$U71,"")</f>
        <v/>
      </c>
      <c r="AX71" s="67">
        <f>IF(AND($F71&lt;&gt;"",$V71&lt;&gt;"",AX$2&gt;=$F71,AX$2&lt;=$V71,WEEKDAY(AX$2,2)&lt;6,COUNTIF('마스터'!$J$13:$J$27,AX$2)=0),$Q71/$U71,"")</f>
        <v/>
      </c>
      <c r="AY71" s="67">
        <f>IF(AND($F71&lt;&gt;"",$V71&lt;&gt;"",AY$2&gt;=$F71,AY$2&lt;=$V71,WEEKDAY(AY$2,2)&lt;6,COUNTIF('마스터'!$J$13:$J$27,AY$2)=0),$Q71/$U71,"")</f>
        <v/>
      </c>
      <c r="AZ71" s="67">
        <f>IF(AND($F71&lt;&gt;"",$V71&lt;&gt;"",AZ$2&gt;=$F71,AZ$2&lt;=$V71,WEEKDAY(AZ$2,2)&lt;6,COUNTIF('마스터'!$J$13:$J$27,AZ$2)=0),$Q71/$U71,"")</f>
        <v/>
      </c>
      <c r="BA71" s="67">
        <f>IF(AND($F71&lt;&gt;"",$V71&lt;&gt;"",BA$2&gt;=$F71,BA$2&lt;=$V71,WEEKDAY(BA$2,2)&lt;6,COUNTIF('마스터'!$J$13:$J$27,BA$2)=0),$Q71/$U71,"")</f>
        <v/>
      </c>
      <c r="BB71" s="67">
        <f>IF(AND($F71&lt;&gt;"",$V71&lt;&gt;"",BB$2&gt;=$F71,BB$2&lt;=$V71,WEEKDAY(BB$2,2)&lt;6,COUNTIF('마스터'!$J$13:$J$27,BB$2)=0),$Q71/$U71,"")</f>
        <v/>
      </c>
      <c r="BC71" s="67">
        <f>IF(AND($F71&lt;&gt;"",$V71&lt;&gt;"",BC$2&gt;=$F71,BC$2&lt;=$V71,WEEKDAY(BC$2,2)&lt;6,COUNTIF('마스터'!$J$13:$J$27,BC$2)=0),$Q71/$U71,"")</f>
        <v/>
      </c>
      <c r="BD71" s="67">
        <f>IF(AND($F71&lt;&gt;"",$V71&lt;&gt;"",BD$2&gt;=$F71,BD$2&lt;=$V71,WEEKDAY(BD$2,2)&lt;6,COUNTIF('마스터'!$J$13:$J$27,BD$2)=0),$Q71/$U71,"")</f>
        <v/>
      </c>
    </row>
    <row r="72">
      <c r="A72" s="37">
        <f>IF(E72="","",COUNTA($E$71:E72))</f>
        <v/>
      </c>
      <c r="B72" s="58" t="n"/>
      <c r="C72" s="75" t="inlineStr">
        <is>
          <t>마케팅3팀</t>
        </is>
      </c>
      <c r="D72" s="60" t="n"/>
      <c r="E72" s="58" t="n"/>
      <c r="F72" s="61" t="n"/>
      <c r="G72" s="62" t="n"/>
      <c r="H72" s="60" t="n"/>
      <c r="I72" s="60" t="n"/>
      <c r="J72" s="60" t="n"/>
      <c r="K72" s="58" t="n"/>
      <c r="L72" s="63" t="n"/>
      <c r="M72" s="58" t="n"/>
      <c r="N72" s="63" t="n"/>
      <c r="O72" s="58" t="n"/>
      <c r="P72" s="63" t="n"/>
      <c r="Q72" s="64">
        <f>IF(SUM(L72,N72,P72)=0,"",SUM(L72,N72,P72))</f>
        <v/>
      </c>
      <c r="R72" s="65">
        <f>IF(L72&gt;0,"영 ","")&amp;IF(N72&gt;0,"이 ","")&amp;IF(P72&gt;0,"기 ","")</f>
        <v/>
      </c>
      <c r="S72" s="37">
        <f>IF(F72="","","W"&amp;ROUNDUP(DAY(F72)/7,0))</f>
        <v/>
      </c>
      <c r="T72" s="60" t="n"/>
      <c r="U72" s="37">
        <f>IF(Q72="",0,ROUNDUP(MAX(L72,N72,P72)/'마스터'!$J$5,0))</f>
        <v/>
      </c>
      <c r="V72" s="66">
        <f>IF(OR(F72="",U72=0),"",WORKDAY(F72,U72-1,'마스터'!$J$13:$J$27))</f>
        <v/>
      </c>
      <c r="W72" s="65">
        <f>IF(OR(G72="",V72=""),"",G72-V72)</f>
        <v/>
      </c>
      <c r="X72" s="58" t="n"/>
      <c r="Z72" s="67">
        <f>IF(AND($F72&lt;&gt;"",$V72&lt;&gt;"",Z$2&gt;=$F72,Z$2&lt;=$V72,WEEKDAY(Z$2,2)&lt;6,COUNTIF('마스터'!$J$13:$J$27,Z$2)=0),$Q72/$U72,"")</f>
        <v/>
      </c>
      <c r="AA72" s="67">
        <f>IF(AND($F72&lt;&gt;"",$V72&lt;&gt;"",AA$2&gt;=$F72,AA$2&lt;=$V72,WEEKDAY(AA$2,2)&lt;6,COUNTIF('마스터'!$J$13:$J$27,AA$2)=0),$Q72/$U72,"")</f>
        <v/>
      </c>
      <c r="AB72" s="67">
        <f>IF(AND($F72&lt;&gt;"",$V72&lt;&gt;"",AB$2&gt;=$F72,AB$2&lt;=$V72,WEEKDAY(AB$2,2)&lt;6,COUNTIF('마스터'!$J$13:$J$27,AB$2)=0),$Q72/$U72,"")</f>
        <v/>
      </c>
      <c r="AC72" s="67">
        <f>IF(AND($F72&lt;&gt;"",$V72&lt;&gt;"",AC$2&gt;=$F72,AC$2&lt;=$V72,WEEKDAY(AC$2,2)&lt;6,COUNTIF('마스터'!$J$13:$J$27,AC$2)=0),$Q72/$U72,"")</f>
        <v/>
      </c>
      <c r="AD72" s="67">
        <f>IF(AND($F72&lt;&gt;"",$V72&lt;&gt;"",AD$2&gt;=$F72,AD$2&lt;=$V72,WEEKDAY(AD$2,2)&lt;6,COUNTIF('마스터'!$J$13:$J$27,AD$2)=0),$Q72/$U72,"")</f>
        <v/>
      </c>
      <c r="AE72" s="67">
        <f>IF(AND($F72&lt;&gt;"",$V72&lt;&gt;"",AE$2&gt;=$F72,AE$2&lt;=$V72,WEEKDAY(AE$2,2)&lt;6,COUNTIF('마스터'!$J$13:$J$27,AE$2)=0),$Q72/$U72,"")</f>
        <v/>
      </c>
      <c r="AF72" s="67">
        <f>IF(AND($F72&lt;&gt;"",$V72&lt;&gt;"",AF$2&gt;=$F72,AF$2&lt;=$V72,WEEKDAY(AF$2,2)&lt;6,COUNTIF('마스터'!$J$13:$J$27,AF$2)=0),$Q72/$U72,"")</f>
        <v/>
      </c>
      <c r="AG72" s="67">
        <f>IF(AND($F72&lt;&gt;"",$V72&lt;&gt;"",AG$2&gt;=$F72,AG$2&lt;=$V72,WEEKDAY(AG$2,2)&lt;6,COUNTIF('마스터'!$J$13:$J$27,AG$2)=0),$Q72/$U72,"")</f>
        <v/>
      </c>
      <c r="AH72" s="67">
        <f>IF(AND($F72&lt;&gt;"",$V72&lt;&gt;"",AH$2&gt;=$F72,AH$2&lt;=$V72,WEEKDAY(AH$2,2)&lt;6,COUNTIF('마스터'!$J$13:$J$27,AH$2)=0),$Q72/$U72,"")</f>
        <v/>
      </c>
      <c r="AI72" s="67">
        <f>IF(AND($F72&lt;&gt;"",$V72&lt;&gt;"",AI$2&gt;=$F72,AI$2&lt;=$V72,WEEKDAY(AI$2,2)&lt;6,COUNTIF('마스터'!$J$13:$J$27,AI$2)=0),$Q72/$U72,"")</f>
        <v/>
      </c>
      <c r="AJ72" s="67">
        <f>IF(AND($F72&lt;&gt;"",$V72&lt;&gt;"",AJ$2&gt;=$F72,AJ$2&lt;=$V72,WEEKDAY(AJ$2,2)&lt;6,COUNTIF('마스터'!$J$13:$J$27,AJ$2)=0),$Q72/$U72,"")</f>
        <v/>
      </c>
      <c r="AK72" s="67">
        <f>IF(AND($F72&lt;&gt;"",$V72&lt;&gt;"",AK$2&gt;=$F72,AK$2&lt;=$V72,WEEKDAY(AK$2,2)&lt;6,COUNTIF('마스터'!$J$13:$J$27,AK$2)=0),$Q72/$U72,"")</f>
        <v/>
      </c>
      <c r="AL72" s="67">
        <f>IF(AND($F72&lt;&gt;"",$V72&lt;&gt;"",AL$2&gt;=$F72,AL$2&lt;=$V72,WEEKDAY(AL$2,2)&lt;6,COUNTIF('마스터'!$J$13:$J$27,AL$2)=0),$Q72/$U72,"")</f>
        <v/>
      </c>
      <c r="AM72" s="67">
        <f>IF(AND($F72&lt;&gt;"",$V72&lt;&gt;"",AM$2&gt;=$F72,AM$2&lt;=$V72,WEEKDAY(AM$2,2)&lt;6,COUNTIF('마스터'!$J$13:$J$27,AM$2)=0),$Q72/$U72,"")</f>
        <v/>
      </c>
      <c r="AN72" s="67">
        <f>IF(AND($F72&lt;&gt;"",$V72&lt;&gt;"",AN$2&gt;=$F72,AN$2&lt;=$V72,WEEKDAY(AN$2,2)&lt;6,COUNTIF('마스터'!$J$13:$J$27,AN$2)=0),$Q72/$U72,"")</f>
        <v/>
      </c>
      <c r="AO72" s="67">
        <f>IF(AND($F72&lt;&gt;"",$V72&lt;&gt;"",AO$2&gt;=$F72,AO$2&lt;=$V72,WEEKDAY(AO$2,2)&lt;6,COUNTIF('마스터'!$J$13:$J$27,AO$2)=0),$Q72/$U72,"")</f>
        <v/>
      </c>
      <c r="AP72" s="67">
        <f>IF(AND($F72&lt;&gt;"",$V72&lt;&gt;"",AP$2&gt;=$F72,AP$2&lt;=$V72,WEEKDAY(AP$2,2)&lt;6,COUNTIF('마스터'!$J$13:$J$27,AP$2)=0),$Q72/$U72,"")</f>
        <v/>
      </c>
      <c r="AQ72" s="67">
        <f>IF(AND($F72&lt;&gt;"",$V72&lt;&gt;"",AQ$2&gt;=$F72,AQ$2&lt;=$V72,WEEKDAY(AQ$2,2)&lt;6,COUNTIF('마스터'!$J$13:$J$27,AQ$2)=0),$Q72/$U72,"")</f>
        <v/>
      </c>
      <c r="AR72" s="67">
        <f>IF(AND($F72&lt;&gt;"",$V72&lt;&gt;"",AR$2&gt;=$F72,AR$2&lt;=$V72,WEEKDAY(AR$2,2)&lt;6,COUNTIF('마스터'!$J$13:$J$27,AR$2)=0),$Q72/$U72,"")</f>
        <v/>
      </c>
      <c r="AS72" s="67">
        <f>IF(AND($F72&lt;&gt;"",$V72&lt;&gt;"",AS$2&gt;=$F72,AS$2&lt;=$V72,WEEKDAY(AS$2,2)&lt;6,COUNTIF('마스터'!$J$13:$J$27,AS$2)=0),$Q72/$U72,"")</f>
        <v/>
      </c>
      <c r="AT72" s="67">
        <f>IF(AND($F72&lt;&gt;"",$V72&lt;&gt;"",AT$2&gt;=$F72,AT$2&lt;=$V72,WEEKDAY(AT$2,2)&lt;6,COUNTIF('마스터'!$J$13:$J$27,AT$2)=0),$Q72/$U72,"")</f>
        <v/>
      </c>
      <c r="AU72" s="67">
        <f>IF(AND($F72&lt;&gt;"",$V72&lt;&gt;"",AU$2&gt;=$F72,AU$2&lt;=$V72,WEEKDAY(AU$2,2)&lt;6,COUNTIF('마스터'!$J$13:$J$27,AU$2)=0),$Q72/$U72,"")</f>
        <v/>
      </c>
      <c r="AV72" s="67">
        <f>IF(AND($F72&lt;&gt;"",$V72&lt;&gt;"",AV$2&gt;=$F72,AV$2&lt;=$V72,WEEKDAY(AV$2,2)&lt;6,COUNTIF('마스터'!$J$13:$J$27,AV$2)=0),$Q72/$U72,"")</f>
        <v/>
      </c>
      <c r="AW72" s="67">
        <f>IF(AND($F72&lt;&gt;"",$V72&lt;&gt;"",AW$2&gt;=$F72,AW$2&lt;=$V72,WEEKDAY(AW$2,2)&lt;6,COUNTIF('마스터'!$J$13:$J$27,AW$2)=0),$Q72/$U72,"")</f>
        <v/>
      </c>
      <c r="AX72" s="67">
        <f>IF(AND($F72&lt;&gt;"",$V72&lt;&gt;"",AX$2&gt;=$F72,AX$2&lt;=$V72,WEEKDAY(AX$2,2)&lt;6,COUNTIF('마스터'!$J$13:$J$27,AX$2)=0),$Q72/$U72,"")</f>
        <v/>
      </c>
      <c r="AY72" s="67">
        <f>IF(AND($F72&lt;&gt;"",$V72&lt;&gt;"",AY$2&gt;=$F72,AY$2&lt;=$V72,WEEKDAY(AY$2,2)&lt;6,COUNTIF('마스터'!$J$13:$J$27,AY$2)=0),$Q72/$U72,"")</f>
        <v/>
      </c>
      <c r="AZ72" s="67">
        <f>IF(AND($F72&lt;&gt;"",$V72&lt;&gt;"",AZ$2&gt;=$F72,AZ$2&lt;=$V72,WEEKDAY(AZ$2,2)&lt;6,COUNTIF('마스터'!$J$13:$J$27,AZ$2)=0),$Q72/$U72,"")</f>
        <v/>
      </c>
      <c r="BA72" s="67">
        <f>IF(AND($F72&lt;&gt;"",$V72&lt;&gt;"",BA$2&gt;=$F72,BA$2&lt;=$V72,WEEKDAY(BA$2,2)&lt;6,COUNTIF('마스터'!$J$13:$J$27,BA$2)=0),$Q72/$U72,"")</f>
        <v/>
      </c>
      <c r="BB72" s="67">
        <f>IF(AND($F72&lt;&gt;"",$V72&lt;&gt;"",BB$2&gt;=$F72,BB$2&lt;=$V72,WEEKDAY(BB$2,2)&lt;6,COUNTIF('마스터'!$J$13:$J$27,BB$2)=0),$Q72/$U72,"")</f>
        <v/>
      </c>
      <c r="BC72" s="67">
        <f>IF(AND($F72&lt;&gt;"",$V72&lt;&gt;"",BC$2&gt;=$F72,BC$2&lt;=$V72,WEEKDAY(BC$2,2)&lt;6,COUNTIF('마스터'!$J$13:$J$27,BC$2)=0),$Q72/$U72,"")</f>
        <v/>
      </c>
      <c r="BD72" s="67">
        <f>IF(AND($F72&lt;&gt;"",$V72&lt;&gt;"",BD$2&gt;=$F72,BD$2&lt;=$V72,WEEKDAY(BD$2,2)&lt;6,COUNTIF('마스터'!$J$13:$J$27,BD$2)=0),$Q72/$U72,"")</f>
        <v/>
      </c>
    </row>
    <row r="73">
      <c r="A73" s="37">
        <f>IF(E73="","",COUNTA($E$71:E73))</f>
        <v/>
      </c>
      <c r="B73" s="58" t="n"/>
      <c r="C73" s="75" t="inlineStr">
        <is>
          <t>마케팅3팀</t>
        </is>
      </c>
      <c r="D73" s="60" t="n"/>
      <c r="E73" s="58" t="n"/>
      <c r="F73" s="61" t="n"/>
      <c r="G73" s="62" t="n"/>
      <c r="H73" s="60" t="n"/>
      <c r="I73" s="60" t="n"/>
      <c r="J73" s="60" t="n"/>
      <c r="K73" s="58" t="n"/>
      <c r="L73" s="63" t="n"/>
      <c r="M73" s="58" t="n"/>
      <c r="N73" s="63" t="n"/>
      <c r="O73" s="58" t="n"/>
      <c r="P73" s="63" t="n"/>
      <c r="Q73" s="64">
        <f>IF(SUM(L73,N73,P73)=0,"",SUM(L73,N73,P73))</f>
        <v/>
      </c>
      <c r="R73" s="65">
        <f>IF(L73&gt;0,"영 ","")&amp;IF(N73&gt;0,"이 ","")&amp;IF(P73&gt;0,"기 ","")</f>
        <v/>
      </c>
      <c r="S73" s="37">
        <f>IF(F73="","","W"&amp;ROUNDUP(DAY(F73)/7,0))</f>
        <v/>
      </c>
      <c r="T73" s="60" t="n"/>
      <c r="U73" s="37">
        <f>IF(Q73="",0,ROUNDUP(MAX(L73,N73,P73)/'마스터'!$J$5,0))</f>
        <v/>
      </c>
      <c r="V73" s="66">
        <f>IF(OR(F73="",U73=0),"",WORKDAY(F73,U73-1,'마스터'!$J$13:$J$27))</f>
        <v/>
      </c>
      <c r="W73" s="65">
        <f>IF(OR(G73="",V73=""),"",G73-V73)</f>
        <v/>
      </c>
      <c r="X73" s="58" t="n"/>
      <c r="Z73" s="67">
        <f>IF(AND($F73&lt;&gt;"",$V73&lt;&gt;"",Z$2&gt;=$F73,Z$2&lt;=$V73,WEEKDAY(Z$2,2)&lt;6,COUNTIF('마스터'!$J$13:$J$27,Z$2)=0),$Q73/$U73,"")</f>
        <v/>
      </c>
      <c r="AA73" s="67">
        <f>IF(AND($F73&lt;&gt;"",$V73&lt;&gt;"",AA$2&gt;=$F73,AA$2&lt;=$V73,WEEKDAY(AA$2,2)&lt;6,COUNTIF('마스터'!$J$13:$J$27,AA$2)=0),$Q73/$U73,"")</f>
        <v/>
      </c>
      <c r="AB73" s="67">
        <f>IF(AND($F73&lt;&gt;"",$V73&lt;&gt;"",AB$2&gt;=$F73,AB$2&lt;=$V73,WEEKDAY(AB$2,2)&lt;6,COUNTIF('마스터'!$J$13:$J$27,AB$2)=0),$Q73/$U73,"")</f>
        <v/>
      </c>
      <c r="AC73" s="67">
        <f>IF(AND($F73&lt;&gt;"",$V73&lt;&gt;"",AC$2&gt;=$F73,AC$2&lt;=$V73,WEEKDAY(AC$2,2)&lt;6,COUNTIF('마스터'!$J$13:$J$27,AC$2)=0),$Q73/$U73,"")</f>
        <v/>
      </c>
      <c r="AD73" s="67">
        <f>IF(AND($F73&lt;&gt;"",$V73&lt;&gt;"",AD$2&gt;=$F73,AD$2&lt;=$V73,WEEKDAY(AD$2,2)&lt;6,COUNTIF('마스터'!$J$13:$J$27,AD$2)=0),$Q73/$U73,"")</f>
        <v/>
      </c>
      <c r="AE73" s="67">
        <f>IF(AND($F73&lt;&gt;"",$V73&lt;&gt;"",AE$2&gt;=$F73,AE$2&lt;=$V73,WEEKDAY(AE$2,2)&lt;6,COUNTIF('마스터'!$J$13:$J$27,AE$2)=0),$Q73/$U73,"")</f>
        <v/>
      </c>
      <c r="AF73" s="67">
        <f>IF(AND($F73&lt;&gt;"",$V73&lt;&gt;"",AF$2&gt;=$F73,AF$2&lt;=$V73,WEEKDAY(AF$2,2)&lt;6,COUNTIF('마스터'!$J$13:$J$27,AF$2)=0),$Q73/$U73,"")</f>
        <v/>
      </c>
      <c r="AG73" s="67">
        <f>IF(AND($F73&lt;&gt;"",$V73&lt;&gt;"",AG$2&gt;=$F73,AG$2&lt;=$V73,WEEKDAY(AG$2,2)&lt;6,COUNTIF('마스터'!$J$13:$J$27,AG$2)=0),$Q73/$U73,"")</f>
        <v/>
      </c>
      <c r="AH73" s="67">
        <f>IF(AND($F73&lt;&gt;"",$V73&lt;&gt;"",AH$2&gt;=$F73,AH$2&lt;=$V73,WEEKDAY(AH$2,2)&lt;6,COUNTIF('마스터'!$J$13:$J$27,AH$2)=0),$Q73/$U73,"")</f>
        <v/>
      </c>
      <c r="AI73" s="67">
        <f>IF(AND($F73&lt;&gt;"",$V73&lt;&gt;"",AI$2&gt;=$F73,AI$2&lt;=$V73,WEEKDAY(AI$2,2)&lt;6,COUNTIF('마스터'!$J$13:$J$27,AI$2)=0),$Q73/$U73,"")</f>
        <v/>
      </c>
      <c r="AJ73" s="67">
        <f>IF(AND($F73&lt;&gt;"",$V73&lt;&gt;"",AJ$2&gt;=$F73,AJ$2&lt;=$V73,WEEKDAY(AJ$2,2)&lt;6,COUNTIF('마스터'!$J$13:$J$27,AJ$2)=0),$Q73/$U73,"")</f>
        <v/>
      </c>
      <c r="AK73" s="67">
        <f>IF(AND($F73&lt;&gt;"",$V73&lt;&gt;"",AK$2&gt;=$F73,AK$2&lt;=$V73,WEEKDAY(AK$2,2)&lt;6,COUNTIF('마스터'!$J$13:$J$27,AK$2)=0),$Q73/$U73,"")</f>
        <v/>
      </c>
      <c r="AL73" s="67">
        <f>IF(AND($F73&lt;&gt;"",$V73&lt;&gt;"",AL$2&gt;=$F73,AL$2&lt;=$V73,WEEKDAY(AL$2,2)&lt;6,COUNTIF('마스터'!$J$13:$J$27,AL$2)=0),$Q73/$U73,"")</f>
        <v/>
      </c>
      <c r="AM73" s="67">
        <f>IF(AND($F73&lt;&gt;"",$V73&lt;&gt;"",AM$2&gt;=$F73,AM$2&lt;=$V73,WEEKDAY(AM$2,2)&lt;6,COUNTIF('마스터'!$J$13:$J$27,AM$2)=0),$Q73/$U73,"")</f>
        <v/>
      </c>
      <c r="AN73" s="67">
        <f>IF(AND($F73&lt;&gt;"",$V73&lt;&gt;"",AN$2&gt;=$F73,AN$2&lt;=$V73,WEEKDAY(AN$2,2)&lt;6,COUNTIF('마스터'!$J$13:$J$27,AN$2)=0),$Q73/$U73,"")</f>
        <v/>
      </c>
      <c r="AO73" s="67">
        <f>IF(AND($F73&lt;&gt;"",$V73&lt;&gt;"",AO$2&gt;=$F73,AO$2&lt;=$V73,WEEKDAY(AO$2,2)&lt;6,COUNTIF('마스터'!$J$13:$J$27,AO$2)=0),$Q73/$U73,"")</f>
        <v/>
      </c>
      <c r="AP73" s="67">
        <f>IF(AND($F73&lt;&gt;"",$V73&lt;&gt;"",AP$2&gt;=$F73,AP$2&lt;=$V73,WEEKDAY(AP$2,2)&lt;6,COUNTIF('마스터'!$J$13:$J$27,AP$2)=0),$Q73/$U73,"")</f>
        <v/>
      </c>
      <c r="AQ73" s="67">
        <f>IF(AND($F73&lt;&gt;"",$V73&lt;&gt;"",AQ$2&gt;=$F73,AQ$2&lt;=$V73,WEEKDAY(AQ$2,2)&lt;6,COUNTIF('마스터'!$J$13:$J$27,AQ$2)=0),$Q73/$U73,"")</f>
        <v/>
      </c>
      <c r="AR73" s="67">
        <f>IF(AND($F73&lt;&gt;"",$V73&lt;&gt;"",AR$2&gt;=$F73,AR$2&lt;=$V73,WEEKDAY(AR$2,2)&lt;6,COUNTIF('마스터'!$J$13:$J$27,AR$2)=0),$Q73/$U73,"")</f>
        <v/>
      </c>
      <c r="AS73" s="67">
        <f>IF(AND($F73&lt;&gt;"",$V73&lt;&gt;"",AS$2&gt;=$F73,AS$2&lt;=$V73,WEEKDAY(AS$2,2)&lt;6,COUNTIF('마스터'!$J$13:$J$27,AS$2)=0),$Q73/$U73,"")</f>
        <v/>
      </c>
      <c r="AT73" s="67">
        <f>IF(AND($F73&lt;&gt;"",$V73&lt;&gt;"",AT$2&gt;=$F73,AT$2&lt;=$V73,WEEKDAY(AT$2,2)&lt;6,COUNTIF('마스터'!$J$13:$J$27,AT$2)=0),$Q73/$U73,"")</f>
        <v/>
      </c>
      <c r="AU73" s="67">
        <f>IF(AND($F73&lt;&gt;"",$V73&lt;&gt;"",AU$2&gt;=$F73,AU$2&lt;=$V73,WEEKDAY(AU$2,2)&lt;6,COUNTIF('마스터'!$J$13:$J$27,AU$2)=0),$Q73/$U73,"")</f>
        <v/>
      </c>
      <c r="AV73" s="67">
        <f>IF(AND($F73&lt;&gt;"",$V73&lt;&gt;"",AV$2&gt;=$F73,AV$2&lt;=$V73,WEEKDAY(AV$2,2)&lt;6,COUNTIF('마스터'!$J$13:$J$27,AV$2)=0),$Q73/$U73,"")</f>
        <v/>
      </c>
      <c r="AW73" s="67">
        <f>IF(AND($F73&lt;&gt;"",$V73&lt;&gt;"",AW$2&gt;=$F73,AW$2&lt;=$V73,WEEKDAY(AW$2,2)&lt;6,COUNTIF('마스터'!$J$13:$J$27,AW$2)=0),$Q73/$U73,"")</f>
        <v/>
      </c>
      <c r="AX73" s="67">
        <f>IF(AND($F73&lt;&gt;"",$V73&lt;&gt;"",AX$2&gt;=$F73,AX$2&lt;=$V73,WEEKDAY(AX$2,2)&lt;6,COUNTIF('마스터'!$J$13:$J$27,AX$2)=0),$Q73/$U73,"")</f>
        <v/>
      </c>
      <c r="AY73" s="67">
        <f>IF(AND($F73&lt;&gt;"",$V73&lt;&gt;"",AY$2&gt;=$F73,AY$2&lt;=$V73,WEEKDAY(AY$2,2)&lt;6,COUNTIF('마스터'!$J$13:$J$27,AY$2)=0),$Q73/$U73,"")</f>
        <v/>
      </c>
      <c r="AZ73" s="67">
        <f>IF(AND($F73&lt;&gt;"",$V73&lt;&gt;"",AZ$2&gt;=$F73,AZ$2&lt;=$V73,WEEKDAY(AZ$2,2)&lt;6,COUNTIF('마스터'!$J$13:$J$27,AZ$2)=0),$Q73/$U73,"")</f>
        <v/>
      </c>
      <c r="BA73" s="67">
        <f>IF(AND($F73&lt;&gt;"",$V73&lt;&gt;"",BA$2&gt;=$F73,BA$2&lt;=$V73,WEEKDAY(BA$2,2)&lt;6,COUNTIF('마스터'!$J$13:$J$27,BA$2)=0),$Q73/$U73,"")</f>
        <v/>
      </c>
      <c r="BB73" s="67">
        <f>IF(AND($F73&lt;&gt;"",$V73&lt;&gt;"",BB$2&gt;=$F73,BB$2&lt;=$V73,WEEKDAY(BB$2,2)&lt;6,COUNTIF('마스터'!$J$13:$J$27,BB$2)=0),$Q73/$U73,"")</f>
        <v/>
      </c>
      <c r="BC73" s="67">
        <f>IF(AND($F73&lt;&gt;"",$V73&lt;&gt;"",BC$2&gt;=$F73,BC$2&lt;=$V73,WEEKDAY(BC$2,2)&lt;6,COUNTIF('마스터'!$J$13:$J$27,BC$2)=0),$Q73/$U73,"")</f>
        <v/>
      </c>
      <c r="BD73" s="67">
        <f>IF(AND($F73&lt;&gt;"",$V73&lt;&gt;"",BD$2&gt;=$F73,BD$2&lt;=$V73,WEEKDAY(BD$2,2)&lt;6,COUNTIF('마스터'!$J$13:$J$27,BD$2)=0),$Q73/$U73,"")</f>
        <v/>
      </c>
    </row>
    <row r="74">
      <c r="A74" s="37">
        <f>IF(E74="","",COUNTA($E$71:E74))</f>
        <v/>
      </c>
      <c r="B74" s="58" t="n"/>
      <c r="C74" s="75" t="inlineStr">
        <is>
          <t>마케팅3팀</t>
        </is>
      </c>
      <c r="D74" s="60" t="n"/>
      <c r="E74" s="58" t="n"/>
      <c r="F74" s="61" t="n"/>
      <c r="G74" s="62" t="n"/>
      <c r="H74" s="60" t="n"/>
      <c r="I74" s="60" t="n"/>
      <c r="J74" s="60" t="n"/>
      <c r="K74" s="58" t="n"/>
      <c r="L74" s="63" t="n"/>
      <c r="M74" s="58" t="n"/>
      <c r="N74" s="63" t="n"/>
      <c r="O74" s="58" t="n"/>
      <c r="P74" s="63" t="n"/>
      <c r="Q74" s="64">
        <f>IF(SUM(L74,N74,P74)=0,"",SUM(L74,N74,P74))</f>
        <v/>
      </c>
      <c r="R74" s="65">
        <f>IF(L74&gt;0,"영 ","")&amp;IF(N74&gt;0,"이 ","")&amp;IF(P74&gt;0,"기 ","")</f>
        <v/>
      </c>
      <c r="S74" s="37">
        <f>IF(F74="","","W"&amp;ROUNDUP(DAY(F74)/7,0))</f>
        <v/>
      </c>
      <c r="T74" s="60" t="n"/>
      <c r="U74" s="37">
        <f>IF(Q74="",0,ROUNDUP(MAX(L74,N74,P74)/'마스터'!$J$5,0))</f>
        <v/>
      </c>
      <c r="V74" s="66">
        <f>IF(OR(F74="",U74=0),"",WORKDAY(F74,U74-1,'마스터'!$J$13:$J$27))</f>
        <v/>
      </c>
      <c r="W74" s="65">
        <f>IF(OR(G74="",V74=""),"",G74-V74)</f>
        <v/>
      </c>
      <c r="X74" s="58" t="n"/>
      <c r="Z74" s="67">
        <f>IF(AND($F74&lt;&gt;"",$V74&lt;&gt;"",Z$2&gt;=$F74,Z$2&lt;=$V74,WEEKDAY(Z$2,2)&lt;6,COUNTIF('마스터'!$J$13:$J$27,Z$2)=0),$Q74/$U74,"")</f>
        <v/>
      </c>
      <c r="AA74" s="67">
        <f>IF(AND($F74&lt;&gt;"",$V74&lt;&gt;"",AA$2&gt;=$F74,AA$2&lt;=$V74,WEEKDAY(AA$2,2)&lt;6,COUNTIF('마스터'!$J$13:$J$27,AA$2)=0),$Q74/$U74,"")</f>
        <v/>
      </c>
      <c r="AB74" s="67">
        <f>IF(AND($F74&lt;&gt;"",$V74&lt;&gt;"",AB$2&gt;=$F74,AB$2&lt;=$V74,WEEKDAY(AB$2,2)&lt;6,COUNTIF('마스터'!$J$13:$J$27,AB$2)=0),$Q74/$U74,"")</f>
        <v/>
      </c>
      <c r="AC74" s="67">
        <f>IF(AND($F74&lt;&gt;"",$V74&lt;&gt;"",AC$2&gt;=$F74,AC$2&lt;=$V74,WEEKDAY(AC$2,2)&lt;6,COUNTIF('마스터'!$J$13:$J$27,AC$2)=0),$Q74/$U74,"")</f>
        <v/>
      </c>
      <c r="AD74" s="67">
        <f>IF(AND($F74&lt;&gt;"",$V74&lt;&gt;"",AD$2&gt;=$F74,AD$2&lt;=$V74,WEEKDAY(AD$2,2)&lt;6,COUNTIF('마스터'!$J$13:$J$27,AD$2)=0),$Q74/$U74,"")</f>
        <v/>
      </c>
      <c r="AE74" s="67">
        <f>IF(AND($F74&lt;&gt;"",$V74&lt;&gt;"",AE$2&gt;=$F74,AE$2&lt;=$V74,WEEKDAY(AE$2,2)&lt;6,COUNTIF('마스터'!$J$13:$J$27,AE$2)=0),$Q74/$U74,"")</f>
        <v/>
      </c>
      <c r="AF74" s="67">
        <f>IF(AND($F74&lt;&gt;"",$V74&lt;&gt;"",AF$2&gt;=$F74,AF$2&lt;=$V74,WEEKDAY(AF$2,2)&lt;6,COUNTIF('마스터'!$J$13:$J$27,AF$2)=0),$Q74/$U74,"")</f>
        <v/>
      </c>
      <c r="AG74" s="67">
        <f>IF(AND($F74&lt;&gt;"",$V74&lt;&gt;"",AG$2&gt;=$F74,AG$2&lt;=$V74,WEEKDAY(AG$2,2)&lt;6,COUNTIF('마스터'!$J$13:$J$27,AG$2)=0),$Q74/$U74,"")</f>
        <v/>
      </c>
      <c r="AH74" s="67">
        <f>IF(AND($F74&lt;&gt;"",$V74&lt;&gt;"",AH$2&gt;=$F74,AH$2&lt;=$V74,WEEKDAY(AH$2,2)&lt;6,COUNTIF('마스터'!$J$13:$J$27,AH$2)=0),$Q74/$U74,"")</f>
        <v/>
      </c>
      <c r="AI74" s="67">
        <f>IF(AND($F74&lt;&gt;"",$V74&lt;&gt;"",AI$2&gt;=$F74,AI$2&lt;=$V74,WEEKDAY(AI$2,2)&lt;6,COUNTIF('마스터'!$J$13:$J$27,AI$2)=0),$Q74/$U74,"")</f>
        <v/>
      </c>
      <c r="AJ74" s="67">
        <f>IF(AND($F74&lt;&gt;"",$V74&lt;&gt;"",AJ$2&gt;=$F74,AJ$2&lt;=$V74,WEEKDAY(AJ$2,2)&lt;6,COUNTIF('마스터'!$J$13:$J$27,AJ$2)=0),$Q74/$U74,"")</f>
        <v/>
      </c>
      <c r="AK74" s="67">
        <f>IF(AND($F74&lt;&gt;"",$V74&lt;&gt;"",AK$2&gt;=$F74,AK$2&lt;=$V74,WEEKDAY(AK$2,2)&lt;6,COUNTIF('마스터'!$J$13:$J$27,AK$2)=0),$Q74/$U74,"")</f>
        <v/>
      </c>
      <c r="AL74" s="67">
        <f>IF(AND($F74&lt;&gt;"",$V74&lt;&gt;"",AL$2&gt;=$F74,AL$2&lt;=$V74,WEEKDAY(AL$2,2)&lt;6,COUNTIF('마스터'!$J$13:$J$27,AL$2)=0),$Q74/$U74,"")</f>
        <v/>
      </c>
      <c r="AM74" s="67">
        <f>IF(AND($F74&lt;&gt;"",$V74&lt;&gt;"",AM$2&gt;=$F74,AM$2&lt;=$V74,WEEKDAY(AM$2,2)&lt;6,COUNTIF('마스터'!$J$13:$J$27,AM$2)=0),$Q74/$U74,"")</f>
        <v/>
      </c>
      <c r="AN74" s="67">
        <f>IF(AND($F74&lt;&gt;"",$V74&lt;&gt;"",AN$2&gt;=$F74,AN$2&lt;=$V74,WEEKDAY(AN$2,2)&lt;6,COUNTIF('마스터'!$J$13:$J$27,AN$2)=0),$Q74/$U74,"")</f>
        <v/>
      </c>
      <c r="AO74" s="67">
        <f>IF(AND($F74&lt;&gt;"",$V74&lt;&gt;"",AO$2&gt;=$F74,AO$2&lt;=$V74,WEEKDAY(AO$2,2)&lt;6,COUNTIF('마스터'!$J$13:$J$27,AO$2)=0),$Q74/$U74,"")</f>
        <v/>
      </c>
      <c r="AP74" s="67">
        <f>IF(AND($F74&lt;&gt;"",$V74&lt;&gt;"",AP$2&gt;=$F74,AP$2&lt;=$V74,WEEKDAY(AP$2,2)&lt;6,COUNTIF('마스터'!$J$13:$J$27,AP$2)=0),$Q74/$U74,"")</f>
        <v/>
      </c>
      <c r="AQ74" s="67">
        <f>IF(AND($F74&lt;&gt;"",$V74&lt;&gt;"",AQ$2&gt;=$F74,AQ$2&lt;=$V74,WEEKDAY(AQ$2,2)&lt;6,COUNTIF('마스터'!$J$13:$J$27,AQ$2)=0),$Q74/$U74,"")</f>
        <v/>
      </c>
      <c r="AR74" s="67">
        <f>IF(AND($F74&lt;&gt;"",$V74&lt;&gt;"",AR$2&gt;=$F74,AR$2&lt;=$V74,WEEKDAY(AR$2,2)&lt;6,COUNTIF('마스터'!$J$13:$J$27,AR$2)=0),$Q74/$U74,"")</f>
        <v/>
      </c>
      <c r="AS74" s="67">
        <f>IF(AND($F74&lt;&gt;"",$V74&lt;&gt;"",AS$2&gt;=$F74,AS$2&lt;=$V74,WEEKDAY(AS$2,2)&lt;6,COUNTIF('마스터'!$J$13:$J$27,AS$2)=0),$Q74/$U74,"")</f>
        <v/>
      </c>
      <c r="AT74" s="67">
        <f>IF(AND($F74&lt;&gt;"",$V74&lt;&gt;"",AT$2&gt;=$F74,AT$2&lt;=$V74,WEEKDAY(AT$2,2)&lt;6,COUNTIF('마스터'!$J$13:$J$27,AT$2)=0),$Q74/$U74,"")</f>
        <v/>
      </c>
      <c r="AU74" s="67">
        <f>IF(AND($F74&lt;&gt;"",$V74&lt;&gt;"",AU$2&gt;=$F74,AU$2&lt;=$V74,WEEKDAY(AU$2,2)&lt;6,COUNTIF('마스터'!$J$13:$J$27,AU$2)=0),$Q74/$U74,"")</f>
        <v/>
      </c>
      <c r="AV74" s="67">
        <f>IF(AND($F74&lt;&gt;"",$V74&lt;&gt;"",AV$2&gt;=$F74,AV$2&lt;=$V74,WEEKDAY(AV$2,2)&lt;6,COUNTIF('마스터'!$J$13:$J$27,AV$2)=0),$Q74/$U74,"")</f>
        <v/>
      </c>
      <c r="AW74" s="67">
        <f>IF(AND($F74&lt;&gt;"",$V74&lt;&gt;"",AW$2&gt;=$F74,AW$2&lt;=$V74,WEEKDAY(AW$2,2)&lt;6,COUNTIF('마스터'!$J$13:$J$27,AW$2)=0),$Q74/$U74,"")</f>
        <v/>
      </c>
      <c r="AX74" s="67">
        <f>IF(AND($F74&lt;&gt;"",$V74&lt;&gt;"",AX$2&gt;=$F74,AX$2&lt;=$V74,WEEKDAY(AX$2,2)&lt;6,COUNTIF('마스터'!$J$13:$J$27,AX$2)=0),$Q74/$U74,"")</f>
        <v/>
      </c>
      <c r="AY74" s="67">
        <f>IF(AND($F74&lt;&gt;"",$V74&lt;&gt;"",AY$2&gt;=$F74,AY$2&lt;=$V74,WEEKDAY(AY$2,2)&lt;6,COUNTIF('마스터'!$J$13:$J$27,AY$2)=0),$Q74/$U74,"")</f>
        <v/>
      </c>
      <c r="AZ74" s="67">
        <f>IF(AND($F74&lt;&gt;"",$V74&lt;&gt;"",AZ$2&gt;=$F74,AZ$2&lt;=$V74,WEEKDAY(AZ$2,2)&lt;6,COUNTIF('마스터'!$J$13:$J$27,AZ$2)=0),$Q74/$U74,"")</f>
        <v/>
      </c>
      <c r="BA74" s="67">
        <f>IF(AND($F74&lt;&gt;"",$V74&lt;&gt;"",BA$2&gt;=$F74,BA$2&lt;=$V74,WEEKDAY(BA$2,2)&lt;6,COUNTIF('마스터'!$J$13:$J$27,BA$2)=0),$Q74/$U74,"")</f>
        <v/>
      </c>
      <c r="BB74" s="67">
        <f>IF(AND($F74&lt;&gt;"",$V74&lt;&gt;"",BB$2&gt;=$F74,BB$2&lt;=$V74,WEEKDAY(BB$2,2)&lt;6,COUNTIF('마스터'!$J$13:$J$27,BB$2)=0),$Q74/$U74,"")</f>
        <v/>
      </c>
      <c r="BC74" s="67">
        <f>IF(AND($F74&lt;&gt;"",$V74&lt;&gt;"",BC$2&gt;=$F74,BC$2&lt;=$V74,WEEKDAY(BC$2,2)&lt;6,COUNTIF('마스터'!$J$13:$J$27,BC$2)=0),$Q74/$U74,"")</f>
        <v/>
      </c>
      <c r="BD74" s="67">
        <f>IF(AND($F74&lt;&gt;"",$V74&lt;&gt;"",BD$2&gt;=$F74,BD$2&lt;=$V74,WEEKDAY(BD$2,2)&lt;6,COUNTIF('마스터'!$J$13:$J$27,BD$2)=0),$Q74/$U74,"")</f>
        <v/>
      </c>
    </row>
    <row r="75">
      <c r="A75" s="37">
        <f>IF(E75="","",COUNTA($E$71:E75))</f>
        <v/>
      </c>
      <c r="B75" s="58" t="n"/>
      <c r="C75" s="75" t="inlineStr">
        <is>
          <t>마케팅3팀</t>
        </is>
      </c>
      <c r="D75" s="60" t="n"/>
      <c r="E75" s="58" t="n"/>
      <c r="F75" s="61" t="n"/>
      <c r="G75" s="62" t="n"/>
      <c r="H75" s="60" t="n"/>
      <c r="I75" s="60" t="n"/>
      <c r="J75" s="60" t="n"/>
      <c r="K75" s="58" t="n"/>
      <c r="L75" s="63" t="n"/>
      <c r="M75" s="58" t="n"/>
      <c r="N75" s="63" t="n"/>
      <c r="O75" s="58" t="n"/>
      <c r="P75" s="63" t="n"/>
      <c r="Q75" s="64">
        <f>IF(SUM(L75,N75,P75)=0,"",SUM(L75,N75,P75))</f>
        <v/>
      </c>
      <c r="R75" s="65">
        <f>IF(L75&gt;0,"영 ","")&amp;IF(N75&gt;0,"이 ","")&amp;IF(P75&gt;0,"기 ","")</f>
        <v/>
      </c>
      <c r="S75" s="37">
        <f>IF(F75="","","W"&amp;ROUNDUP(DAY(F75)/7,0))</f>
        <v/>
      </c>
      <c r="T75" s="60" t="n"/>
      <c r="U75" s="37">
        <f>IF(Q75="",0,ROUNDUP(MAX(L75,N75,P75)/'마스터'!$J$5,0))</f>
        <v/>
      </c>
      <c r="V75" s="66">
        <f>IF(OR(F75="",U75=0),"",WORKDAY(F75,U75-1,'마스터'!$J$13:$J$27))</f>
        <v/>
      </c>
      <c r="W75" s="65">
        <f>IF(OR(G75="",V75=""),"",G75-V75)</f>
        <v/>
      </c>
      <c r="X75" s="58" t="n"/>
      <c r="Z75" s="67">
        <f>IF(AND($F75&lt;&gt;"",$V75&lt;&gt;"",Z$2&gt;=$F75,Z$2&lt;=$V75,WEEKDAY(Z$2,2)&lt;6,COUNTIF('마스터'!$J$13:$J$27,Z$2)=0),$Q75/$U75,"")</f>
        <v/>
      </c>
      <c r="AA75" s="67">
        <f>IF(AND($F75&lt;&gt;"",$V75&lt;&gt;"",AA$2&gt;=$F75,AA$2&lt;=$V75,WEEKDAY(AA$2,2)&lt;6,COUNTIF('마스터'!$J$13:$J$27,AA$2)=0),$Q75/$U75,"")</f>
        <v/>
      </c>
      <c r="AB75" s="67">
        <f>IF(AND($F75&lt;&gt;"",$V75&lt;&gt;"",AB$2&gt;=$F75,AB$2&lt;=$V75,WEEKDAY(AB$2,2)&lt;6,COUNTIF('마스터'!$J$13:$J$27,AB$2)=0),$Q75/$U75,"")</f>
        <v/>
      </c>
      <c r="AC75" s="67">
        <f>IF(AND($F75&lt;&gt;"",$V75&lt;&gt;"",AC$2&gt;=$F75,AC$2&lt;=$V75,WEEKDAY(AC$2,2)&lt;6,COUNTIF('마스터'!$J$13:$J$27,AC$2)=0),$Q75/$U75,"")</f>
        <v/>
      </c>
      <c r="AD75" s="67">
        <f>IF(AND($F75&lt;&gt;"",$V75&lt;&gt;"",AD$2&gt;=$F75,AD$2&lt;=$V75,WEEKDAY(AD$2,2)&lt;6,COUNTIF('마스터'!$J$13:$J$27,AD$2)=0),$Q75/$U75,"")</f>
        <v/>
      </c>
      <c r="AE75" s="67">
        <f>IF(AND($F75&lt;&gt;"",$V75&lt;&gt;"",AE$2&gt;=$F75,AE$2&lt;=$V75,WEEKDAY(AE$2,2)&lt;6,COUNTIF('마스터'!$J$13:$J$27,AE$2)=0),$Q75/$U75,"")</f>
        <v/>
      </c>
      <c r="AF75" s="67">
        <f>IF(AND($F75&lt;&gt;"",$V75&lt;&gt;"",AF$2&gt;=$F75,AF$2&lt;=$V75,WEEKDAY(AF$2,2)&lt;6,COUNTIF('마스터'!$J$13:$J$27,AF$2)=0),$Q75/$U75,"")</f>
        <v/>
      </c>
      <c r="AG75" s="67">
        <f>IF(AND($F75&lt;&gt;"",$V75&lt;&gt;"",AG$2&gt;=$F75,AG$2&lt;=$V75,WEEKDAY(AG$2,2)&lt;6,COUNTIF('마스터'!$J$13:$J$27,AG$2)=0),$Q75/$U75,"")</f>
        <v/>
      </c>
      <c r="AH75" s="67">
        <f>IF(AND($F75&lt;&gt;"",$V75&lt;&gt;"",AH$2&gt;=$F75,AH$2&lt;=$V75,WEEKDAY(AH$2,2)&lt;6,COUNTIF('마스터'!$J$13:$J$27,AH$2)=0),$Q75/$U75,"")</f>
        <v/>
      </c>
      <c r="AI75" s="67">
        <f>IF(AND($F75&lt;&gt;"",$V75&lt;&gt;"",AI$2&gt;=$F75,AI$2&lt;=$V75,WEEKDAY(AI$2,2)&lt;6,COUNTIF('마스터'!$J$13:$J$27,AI$2)=0),$Q75/$U75,"")</f>
        <v/>
      </c>
      <c r="AJ75" s="67">
        <f>IF(AND($F75&lt;&gt;"",$V75&lt;&gt;"",AJ$2&gt;=$F75,AJ$2&lt;=$V75,WEEKDAY(AJ$2,2)&lt;6,COUNTIF('마스터'!$J$13:$J$27,AJ$2)=0),$Q75/$U75,"")</f>
        <v/>
      </c>
      <c r="AK75" s="67">
        <f>IF(AND($F75&lt;&gt;"",$V75&lt;&gt;"",AK$2&gt;=$F75,AK$2&lt;=$V75,WEEKDAY(AK$2,2)&lt;6,COUNTIF('마스터'!$J$13:$J$27,AK$2)=0),$Q75/$U75,"")</f>
        <v/>
      </c>
      <c r="AL75" s="67">
        <f>IF(AND($F75&lt;&gt;"",$V75&lt;&gt;"",AL$2&gt;=$F75,AL$2&lt;=$V75,WEEKDAY(AL$2,2)&lt;6,COUNTIF('마스터'!$J$13:$J$27,AL$2)=0),$Q75/$U75,"")</f>
        <v/>
      </c>
      <c r="AM75" s="67">
        <f>IF(AND($F75&lt;&gt;"",$V75&lt;&gt;"",AM$2&gt;=$F75,AM$2&lt;=$V75,WEEKDAY(AM$2,2)&lt;6,COUNTIF('마스터'!$J$13:$J$27,AM$2)=0),$Q75/$U75,"")</f>
        <v/>
      </c>
      <c r="AN75" s="67">
        <f>IF(AND($F75&lt;&gt;"",$V75&lt;&gt;"",AN$2&gt;=$F75,AN$2&lt;=$V75,WEEKDAY(AN$2,2)&lt;6,COUNTIF('마스터'!$J$13:$J$27,AN$2)=0),$Q75/$U75,"")</f>
        <v/>
      </c>
      <c r="AO75" s="67">
        <f>IF(AND($F75&lt;&gt;"",$V75&lt;&gt;"",AO$2&gt;=$F75,AO$2&lt;=$V75,WEEKDAY(AO$2,2)&lt;6,COUNTIF('마스터'!$J$13:$J$27,AO$2)=0),$Q75/$U75,"")</f>
        <v/>
      </c>
      <c r="AP75" s="67">
        <f>IF(AND($F75&lt;&gt;"",$V75&lt;&gt;"",AP$2&gt;=$F75,AP$2&lt;=$V75,WEEKDAY(AP$2,2)&lt;6,COUNTIF('마스터'!$J$13:$J$27,AP$2)=0),$Q75/$U75,"")</f>
        <v/>
      </c>
      <c r="AQ75" s="67">
        <f>IF(AND($F75&lt;&gt;"",$V75&lt;&gt;"",AQ$2&gt;=$F75,AQ$2&lt;=$V75,WEEKDAY(AQ$2,2)&lt;6,COUNTIF('마스터'!$J$13:$J$27,AQ$2)=0),$Q75/$U75,"")</f>
        <v/>
      </c>
      <c r="AR75" s="67">
        <f>IF(AND($F75&lt;&gt;"",$V75&lt;&gt;"",AR$2&gt;=$F75,AR$2&lt;=$V75,WEEKDAY(AR$2,2)&lt;6,COUNTIF('마스터'!$J$13:$J$27,AR$2)=0),$Q75/$U75,"")</f>
        <v/>
      </c>
      <c r="AS75" s="67">
        <f>IF(AND($F75&lt;&gt;"",$V75&lt;&gt;"",AS$2&gt;=$F75,AS$2&lt;=$V75,WEEKDAY(AS$2,2)&lt;6,COUNTIF('마스터'!$J$13:$J$27,AS$2)=0),$Q75/$U75,"")</f>
        <v/>
      </c>
      <c r="AT75" s="67">
        <f>IF(AND($F75&lt;&gt;"",$V75&lt;&gt;"",AT$2&gt;=$F75,AT$2&lt;=$V75,WEEKDAY(AT$2,2)&lt;6,COUNTIF('마스터'!$J$13:$J$27,AT$2)=0),$Q75/$U75,"")</f>
        <v/>
      </c>
      <c r="AU75" s="67">
        <f>IF(AND($F75&lt;&gt;"",$V75&lt;&gt;"",AU$2&gt;=$F75,AU$2&lt;=$V75,WEEKDAY(AU$2,2)&lt;6,COUNTIF('마스터'!$J$13:$J$27,AU$2)=0),$Q75/$U75,"")</f>
        <v/>
      </c>
      <c r="AV75" s="67">
        <f>IF(AND($F75&lt;&gt;"",$V75&lt;&gt;"",AV$2&gt;=$F75,AV$2&lt;=$V75,WEEKDAY(AV$2,2)&lt;6,COUNTIF('마스터'!$J$13:$J$27,AV$2)=0),$Q75/$U75,"")</f>
        <v/>
      </c>
      <c r="AW75" s="67">
        <f>IF(AND($F75&lt;&gt;"",$V75&lt;&gt;"",AW$2&gt;=$F75,AW$2&lt;=$V75,WEEKDAY(AW$2,2)&lt;6,COUNTIF('마스터'!$J$13:$J$27,AW$2)=0),$Q75/$U75,"")</f>
        <v/>
      </c>
      <c r="AX75" s="67">
        <f>IF(AND($F75&lt;&gt;"",$V75&lt;&gt;"",AX$2&gt;=$F75,AX$2&lt;=$V75,WEEKDAY(AX$2,2)&lt;6,COUNTIF('마스터'!$J$13:$J$27,AX$2)=0),$Q75/$U75,"")</f>
        <v/>
      </c>
      <c r="AY75" s="67">
        <f>IF(AND($F75&lt;&gt;"",$V75&lt;&gt;"",AY$2&gt;=$F75,AY$2&lt;=$V75,WEEKDAY(AY$2,2)&lt;6,COUNTIF('마스터'!$J$13:$J$27,AY$2)=0),$Q75/$U75,"")</f>
        <v/>
      </c>
      <c r="AZ75" s="67">
        <f>IF(AND($F75&lt;&gt;"",$V75&lt;&gt;"",AZ$2&gt;=$F75,AZ$2&lt;=$V75,WEEKDAY(AZ$2,2)&lt;6,COUNTIF('마스터'!$J$13:$J$27,AZ$2)=0),$Q75/$U75,"")</f>
        <v/>
      </c>
      <c r="BA75" s="67">
        <f>IF(AND($F75&lt;&gt;"",$V75&lt;&gt;"",BA$2&gt;=$F75,BA$2&lt;=$V75,WEEKDAY(BA$2,2)&lt;6,COUNTIF('마스터'!$J$13:$J$27,BA$2)=0),$Q75/$U75,"")</f>
        <v/>
      </c>
      <c r="BB75" s="67">
        <f>IF(AND($F75&lt;&gt;"",$V75&lt;&gt;"",BB$2&gt;=$F75,BB$2&lt;=$V75,WEEKDAY(BB$2,2)&lt;6,COUNTIF('마스터'!$J$13:$J$27,BB$2)=0),$Q75/$U75,"")</f>
        <v/>
      </c>
      <c r="BC75" s="67">
        <f>IF(AND($F75&lt;&gt;"",$V75&lt;&gt;"",BC$2&gt;=$F75,BC$2&lt;=$V75,WEEKDAY(BC$2,2)&lt;6,COUNTIF('마스터'!$J$13:$J$27,BC$2)=0),$Q75/$U75,"")</f>
        <v/>
      </c>
      <c r="BD75" s="67">
        <f>IF(AND($F75&lt;&gt;"",$V75&lt;&gt;"",BD$2&gt;=$F75,BD$2&lt;=$V75,WEEKDAY(BD$2,2)&lt;6,COUNTIF('마스터'!$J$13:$J$27,BD$2)=0),$Q75/$U75,"")</f>
        <v/>
      </c>
    </row>
    <row r="76">
      <c r="A76" s="37">
        <f>IF(E76="","",COUNTA($E$71:E76))</f>
        <v/>
      </c>
      <c r="B76" s="58" t="n"/>
      <c r="C76" s="75" t="inlineStr">
        <is>
          <t>마케팅3팀</t>
        </is>
      </c>
      <c r="D76" s="60" t="n"/>
      <c r="E76" s="58" t="n"/>
      <c r="F76" s="61" t="n"/>
      <c r="G76" s="62" t="n"/>
      <c r="H76" s="60" t="n"/>
      <c r="I76" s="60" t="n"/>
      <c r="J76" s="60" t="n"/>
      <c r="K76" s="58" t="n"/>
      <c r="L76" s="63" t="n"/>
      <c r="M76" s="58" t="n"/>
      <c r="N76" s="63" t="n"/>
      <c r="O76" s="58" t="n"/>
      <c r="P76" s="63" t="n"/>
      <c r="Q76" s="64">
        <f>IF(SUM(L76,N76,P76)=0,"",SUM(L76,N76,P76))</f>
        <v/>
      </c>
      <c r="R76" s="65">
        <f>IF(L76&gt;0,"영 ","")&amp;IF(N76&gt;0,"이 ","")&amp;IF(P76&gt;0,"기 ","")</f>
        <v/>
      </c>
      <c r="S76" s="37">
        <f>IF(F76="","","W"&amp;ROUNDUP(DAY(F76)/7,0))</f>
        <v/>
      </c>
      <c r="T76" s="60" t="n"/>
      <c r="U76" s="37">
        <f>IF(Q76="",0,ROUNDUP(MAX(L76,N76,P76)/'마스터'!$J$5,0))</f>
        <v/>
      </c>
      <c r="V76" s="66">
        <f>IF(OR(F76="",U76=0),"",WORKDAY(F76,U76-1,'마스터'!$J$13:$J$27))</f>
        <v/>
      </c>
      <c r="W76" s="65">
        <f>IF(OR(G76="",V76=""),"",G76-V76)</f>
        <v/>
      </c>
      <c r="X76" s="58" t="n"/>
      <c r="Z76" s="67">
        <f>IF(AND($F76&lt;&gt;"",$V76&lt;&gt;"",Z$2&gt;=$F76,Z$2&lt;=$V76,WEEKDAY(Z$2,2)&lt;6,COUNTIF('마스터'!$J$13:$J$27,Z$2)=0),$Q76/$U76,"")</f>
        <v/>
      </c>
      <c r="AA76" s="67">
        <f>IF(AND($F76&lt;&gt;"",$V76&lt;&gt;"",AA$2&gt;=$F76,AA$2&lt;=$V76,WEEKDAY(AA$2,2)&lt;6,COUNTIF('마스터'!$J$13:$J$27,AA$2)=0),$Q76/$U76,"")</f>
        <v/>
      </c>
      <c r="AB76" s="67">
        <f>IF(AND($F76&lt;&gt;"",$V76&lt;&gt;"",AB$2&gt;=$F76,AB$2&lt;=$V76,WEEKDAY(AB$2,2)&lt;6,COUNTIF('마스터'!$J$13:$J$27,AB$2)=0),$Q76/$U76,"")</f>
        <v/>
      </c>
      <c r="AC76" s="67">
        <f>IF(AND($F76&lt;&gt;"",$V76&lt;&gt;"",AC$2&gt;=$F76,AC$2&lt;=$V76,WEEKDAY(AC$2,2)&lt;6,COUNTIF('마스터'!$J$13:$J$27,AC$2)=0),$Q76/$U76,"")</f>
        <v/>
      </c>
      <c r="AD76" s="67">
        <f>IF(AND($F76&lt;&gt;"",$V76&lt;&gt;"",AD$2&gt;=$F76,AD$2&lt;=$V76,WEEKDAY(AD$2,2)&lt;6,COUNTIF('마스터'!$J$13:$J$27,AD$2)=0),$Q76/$U76,"")</f>
        <v/>
      </c>
      <c r="AE76" s="67">
        <f>IF(AND($F76&lt;&gt;"",$V76&lt;&gt;"",AE$2&gt;=$F76,AE$2&lt;=$V76,WEEKDAY(AE$2,2)&lt;6,COUNTIF('마스터'!$J$13:$J$27,AE$2)=0),$Q76/$U76,"")</f>
        <v/>
      </c>
      <c r="AF76" s="67">
        <f>IF(AND($F76&lt;&gt;"",$V76&lt;&gt;"",AF$2&gt;=$F76,AF$2&lt;=$V76,WEEKDAY(AF$2,2)&lt;6,COUNTIF('마스터'!$J$13:$J$27,AF$2)=0),$Q76/$U76,"")</f>
        <v/>
      </c>
      <c r="AG76" s="67">
        <f>IF(AND($F76&lt;&gt;"",$V76&lt;&gt;"",AG$2&gt;=$F76,AG$2&lt;=$V76,WEEKDAY(AG$2,2)&lt;6,COUNTIF('마스터'!$J$13:$J$27,AG$2)=0),$Q76/$U76,"")</f>
        <v/>
      </c>
      <c r="AH76" s="67">
        <f>IF(AND($F76&lt;&gt;"",$V76&lt;&gt;"",AH$2&gt;=$F76,AH$2&lt;=$V76,WEEKDAY(AH$2,2)&lt;6,COUNTIF('마스터'!$J$13:$J$27,AH$2)=0),$Q76/$U76,"")</f>
        <v/>
      </c>
      <c r="AI76" s="67">
        <f>IF(AND($F76&lt;&gt;"",$V76&lt;&gt;"",AI$2&gt;=$F76,AI$2&lt;=$V76,WEEKDAY(AI$2,2)&lt;6,COUNTIF('마스터'!$J$13:$J$27,AI$2)=0),$Q76/$U76,"")</f>
        <v/>
      </c>
      <c r="AJ76" s="67">
        <f>IF(AND($F76&lt;&gt;"",$V76&lt;&gt;"",AJ$2&gt;=$F76,AJ$2&lt;=$V76,WEEKDAY(AJ$2,2)&lt;6,COUNTIF('마스터'!$J$13:$J$27,AJ$2)=0),$Q76/$U76,"")</f>
        <v/>
      </c>
      <c r="AK76" s="67">
        <f>IF(AND($F76&lt;&gt;"",$V76&lt;&gt;"",AK$2&gt;=$F76,AK$2&lt;=$V76,WEEKDAY(AK$2,2)&lt;6,COUNTIF('마스터'!$J$13:$J$27,AK$2)=0),$Q76/$U76,"")</f>
        <v/>
      </c>
      <c r="AL76" s="67">
        <f>IF(AND($F76&lt;&gt;"",$V76&lt;&gt;"",AL$2&gt;=$F76,AL$2&lt;=$V76,WEEKDAY(AL$2,2)&lt;6,COUNTIF('마스터'!$J$13:$J$27,AL$2)=0),$Q76/$U76,"")</f>
        <v/>
      </c>
      <c r="AM76" s="67">
        <f>IF(AND($F76&lt;&gt;"",$V76&lt;&gt;"",AM$2&gt;=$F76,AM$2&lt;=$V76,WEEKDAY(AM$2,2)&lt;6,COUNTIF('마스터'!$J$13:$J$27,AM$2)=0),$Q76/$U76,"")</f>
        <v/>
      </c>
      <c r="AN76" s="67">
        <f>IF(AND($F76&lt;&gt;"",$V76&lt;&gt;"",AN$2&gt;=$F76,AN$2&lt;=$V76,WEEKDAY(AN$2,2)&lt;6,COUNTIF('마스터'!$J$13:$J$27,AN$2)=0),$Q76/$U76,"")</f>
        <v/>
      </c>
      <c r="AO76" s="67">
        <f>IF(AND($F76&lt;&gt;"",$V76&lt;&gt;"",AO$2&gt;=$F76,AO$2&lt;=$V76,WEEKDAY(AO$2,2)&lt;6,COUNTIF('마스터'!$J$13:$J$27,AO$2)=0),$Q76/$U76,"")</f>
        <v/>
      </c>
      <c r="AP76" s="67">
        <f>IF(AND($F76&lt;&gt;"",$V76&lt;&gt;"",AP$2&gt;=$F76,AP$2&lt;=$V76,WEEKDAY(AP$2,2)&lt;6,COUNTIF('마스터'!$J$13:$J$27,AP$2)=0),$Q76/$U76,"")</f>
        <v/>
      </c>
      <c r="AQ76" s="67">
        <f>IF(AND($F76&lt;&gt;"",$V76&lt;&gt;"",AQ$2&gt;=$F76,AQ$2&lt;=$V76,WEEKDAY(AQ$2,2)&lt;6,COUNTIF('마스터'!$J$13:$J$27,AQ$2)=0),$Q76/$U76,"")</f>
        <v/>
      </c>
      <c r="AR76" s="67">
        <f>IF(AND($F76&lt;&gt;"",$V76&lt;&gt;"",AR$2&gt;=$F76,AR$2&lt;=$V76,WEEKDAY(AR$2,2)&lt;6,COUNTIF('마스터'!$J$13:$J$27,AR$2)=0),$Q76/$U76,"")</f>
        <v/>
      </c>
      <c r="AS76" s="67">
        <f>IF(AND($F76&lt;&gt;"",$V76&lt;&gt;"",AS$2&gt;=$F76,AS$2&lt;=$V76,WEEKDAY(AS$2,2)&lt;6,COUNTIF('마스터'!$J$13:$J$27,AS$2)=0),$Q76/$U76,"")</f>
        <v/>
      </c>
      <c r="AT76" s="67">
        <f>IF(AND($F76&lt;&gt;"",$V76&lt;&gt;"",AT$2&gt;=$F76,AT$2&lt;=$V76,WEEKDAY(AT$2,2)&lt;6,COUNTIF('마스터'!$J$13:$J$27,AT$2)=0),$Q76/$U76,"")</f>
        <v/>
      </c>
      <c r="AU76" s="67">
        <f>IF(AND($F76&lt;&gt;"",$V76&lt;&gt;"",AU$2&gt;=$F76,AU$2&lt;=$V76,WEEKDAY(AU$2,2)&lt;6,COUNTIF('마스터'!$J$13:$J$27,AU$2)=0),$Q76/$U76,"")</f>
        <v/>
      </c>
      <c r="AV76" s="67">
        <f>IF(AND($F76&lt;&gt;"",$V76&lt;&gt;"",AV$2&gt;=$F76,AV$2&lt;=$V76,WEEKDAY(AV$2,2)&lt;6,COUNTIF('마스터'!$J$13:$J$27,AV$2)=0),$Q76/$U76,"")</f>
        <v/>
      </c>
      <c r="AW76" s="67">
        <f>IF(AND($F76&lt;&gt;"",$V76&lt;&gt;"",AW$2&gt;=$F76,AW$2&lt;=$V76,WEEKDAY(AW$2,2)&lt;6,COUNTIF('마스터'!$J$13:$J$27,AW$2)=0),$Q76/$U76,"")</f>
        <v/>
      </c>
      <c r="AX76" s="67">
        <f>IF(AND($F76&lt;&gt;"",$V76&lt;&gt;"",AX$2&gt;=$F76,AX$2&lt;=$V76,WEEKDAY(AX$2,2)&lt;6,COUNTIF('마스터'!$J$13:$J$27,AX$2)=0),$Q76/$U76,"")</f>
        <v/>
      </c>
      <c r="AY76" s="67">
        <f>IF(AND($F76&lt;&gt;"",$V76&lt;&gt;"",AY$2&gt;=$F76,AY$2&lt;=$V76,WEEKDAY(AY$2,2)&lt;6,COUNTIF('마스터'!$J$13:$J$27,AY$2)=0),$Q76/$U76,"")</f>
        <v/>
      </c>
      <c r="AZ76" s="67">
        <f>IF(AND($F76&lt;&gt;"",$V76&lt;&gt;"",AZ$2&gt;=$F76,AZ$2&lt;=$V76,WEEKDAY(AZ$2,2)&lt;6,COUNTIF('마스터'!$J$13:$J$27,AZ$2)=0),$Q76/$U76,"")</f>
        <v/>
      </c>
      <c r="BA76" s="67">
        <f>IF(AND($F76&lt;&gt;"",$V76&lt;&gt;"",BA$2&gt;=$F76,BA$2&lt;=$V76,WEEKDAY(BA$2,2)&lt;6,COUNTIF('마스터'!$J$13:$J$27,BA$2)=0),$Q76/$U76,"")</f>
        <v/>
      </c>
      <c r="BB76" s="67">
        <f>IF(AND($F76&lt;&gt;"",$V76&lt;&gt;"",BB$2&gt;=$F76,BB$2&lt;=$V76,WEEKDAY(BB$2,2)&lt;6,COUNTIF('마스터'!$J$13:$J$27,BB$2)=0),$Q76/$U76,"")</f>
        <v/>
      </c>
      <c r="BC76" s="67">
        <f>IF(AND($F76&lt;&gt;"",$V76&lt;&gt;"",BC$2&gt;=$F76,BC$2&lt;=$V76,WEEKDAY(BC$2,2)&lt;6,COUNTIF('마스터'!$J$13:$J$27,BC$2)=0),$Q76/$U76,"")</f>
        <v/>
      </c>
      <c r="BD76" s="67">
        <f>IF(AND($F76&lt;&gt;"",$V76&lt;&gt;"",BD$2&gt;=$F76,BD$2&lt;=$V76,WEEKDAY(BD$2,2)&lt;6,COUNTIF('마스터'!$J$13:$J$27,BD$2)=0),$Q76/$U76,"")</f>
        <v/>
      </c>
    </row>
    <row r="77">
      <c r="A77" s="37">
        <f>IF(E77="","",COUNTA($E$71:E77))</f>
        <v/>
      </c>
      <c r="B77" s="58" t="n"/>
      <c r="C77" s="75" t="inlineStr">
        <is>
          <t>마케팅3팀</t>
        </is>
      </c>
      <c r="D77" s="60" t="n"/>
      <c r="E77" s="58" t="n"/>
      <c r="F77" s="61" t="n"/>
      <c r="G77" s="62" t="n"/>
      <c r="H77" s="60" t="n"/>
      <c r="I77" s="60" t="n"/>
      <c r="J77" s="60" t="n"/>
      <c r="K77" s="58" t="n"/>
      <c r="L77" s="63" t="n"/>
      <c r="M77" s="58" t="n"/>
      <c r="N77" s="63" t="n"/>
      <c r="O77" s="58" t="n"/>
      <c r="P77" s="63" t="n"/>
      <c r="Q77" s="64">
        <f>IF(SUM(L77,N77,P77)=0,"",SUM(L77,N77,P77))</f>
        <v/>
      </c>
      <c r="R77" s="65">
        <f>IF(L77&gt;0,"영 ","")&amp;IF(N77&gt;0,"이 ","")&amp;IF(P77&gt;0,"기 ","")</f>
        <v/>
      </c>
      <c r="S77" s="37">
        <f>IF(F77="","","W"&amp;ROUNDUP(DAY(F77)/7,0))</f>
        <v/>
      </c>
      <c r="T77" s="60" t="n"/>
      <c r="U77" s="37">
        <f>IF(Q77="",0,ROUNDUP(MAX(L77,N77,P77)/'마스터'!$J$5,0))</f>
        <v/>
      </c>
      <c r="V77" s="66">
        <f>IF(OR(F77="",U77=0),"",WORKDAY(F77,U77-1,'마스터'!$J$13:$J$27))</f>
        <v/>
      </c>
      <c r="W77" s="65">
        <f>IF(OR(G77="",V77=""),"",G77-V77)</f>
        <v/>
      </c>
      <c r="X77" s="58" t="n"/>
      <c r="Z77" s="67">
        <f>IF(AND($F77&lt;&gt;"",$V77&lt;&gt;"",Z$2&gt;=$F77,Z$2&lt;=$V77,WEEKDAY(Z$2,2)&lt;6,COUNTIF('마스터'!$J$13:$J$27,Z$2)=0),$Q77/$U77,"")</f>
        <v/>
      </c>
      <c r="AA77" s="67">
        <f>IF(AND($F77&lt;&gt;"",$V77&lt;&gt;"",AA$2&gt;=$F77,AA$2&lt;=$V77,WEEKDAY(AA$2,2)&lt;6,COUNTIF('마스터'!$J$13:$J$27,AA$2)=0),$Q77/$U77,"")</f>
        <v/>
      </c>
      <c r="AB77" s="67">
        <f>IF(AND($F77&lt;&gt;"",$V77&lt;&gt;"",AB$2&gt;=$F77,AB$2&lt;=$V77,WEEKDAY(AB$2,2)&lt;6,COUNTIF('마스터'!$J$13:$J$27,AB$2)=0),$Q77/$U77,"")</f>
        <v/>
      </c>
      <c r="AC77" s="67">
        <f>IF(AND($F77&lt;&gt;"",$V77&lt;&gt;"",AC$2&gt;=$F77,AC$2&lt;=$V77,WEEKDAY(AC$2,2)&lt;6,COUNTIF('마스터'!$J$13:$J$27,AC$2)=0),$Q77/$U77,"")</f>
        <v/>
      </c>
      <c r="AD77" s="67">
        <f>IF(AND($F77&lt;&gt;"",$V77&lt;&gt;"",AD$2&gt;=$F77,AD$2&lt;=$V77,WEEKDAY(AD$2,2)&lt;6,COUNTIF('마스터'!$J$13:$J$27,AD$2)=0),$Q77/$U77,"")</f>
        <v/>
      </c>
      <c r="AE77" s="67">
        <f>IF(AND($F77&lt;&gt;"",$V77&lt;&gt;"",AE$2&gt;=$F77,AE$2&lt;=$V77,WEEKDAY(AE$2,2)&lt;6,COUNTIF('마스터'!$J$13:$J$27,AE$2)=0),$Q77/$U77,"")</f>
        <v/>
      </c>
      <c r="AF77" s="67">
        <f>IF(AND($F77&lt;&gt;"",$V77&lt;&gt;"",AF$2&gt;=$F77,AF$2&lt;=$V77,WEEKDAY(AF$2,2)&lt;6,COUNTIF('마스터'!$J$13:$J$27,AF$2)=0),$Q77/$U77,"")</f>
        <v/>
      </c>
      <c r="AG77" s="67">
        <f>IF(AND($F77&lt;&gt;"",$V77&lt;&gt;"",AG$2&gt;=$F77,AG$2&lt;=$V77,WEEKDAY(AG$2,2)&lt;6,COUNTIF('마스터'!$J$13:$J$27,AG$2)=0),$Q77/$U77,"")</f>
        <v/>
      </c>
      <c r="AH77" s="67">
        <f>IF(AND($F77&lt;&gt;"",$V77&lt;&gt;"",AH$2&gt;=$F77,AH$2&lt;=$V77,WEEKDAY(AH$2,2)&lt;6,COUNTIF('마스터'!$J$13:$J$27,AH$2)=0),$Q77/$U77,"")</f>
        <v/>
      </c>
      <c r="AI77" s="67">
        <f>IF(AND($F77&lt;&gt;"",$V77&lt;&gt;"",AI$2&gt;=$F77,AI$2&lt;=$V77,WEEKDAY(AI$2,2)&lt;6,COUNTIF('마스터'!$J$13:$J$27,AI$2)=0),$Q77/$U77,"")</f>
        <v/>
      </c>
      <c r="AJ77" s="67">
        <f>IF(AND($F77&lt;&gt;"",$V77&lt;&gt;"",AJ$2&gt;=$F77,AJ$2&lt;=$V77,WEEKDAY(AJ$2,2)&lt;6,COUNTIF('마스터'!$J$13:$J$27,AJ$2)=0),$Q77/$U77,"")</f>
        <v/>
      </c>
      <c r="AK77" s="67">
        <f>IF(AND($F77&lt;&gt;"",$V77&lt;&gt;"",AK$2&gt;=$F77,AK$2&lt;=$V77,WEEKDAY(AK$2,2)&lt;6,COUNTIF('마스터'!$J$13:$J$27,AK$2)=0),$Q77/$U77,"")</f>
        <v/>
      </c>
      <c r="AL77" s="67">
        <f>IF(AND($F77&lt;&gt;"",$V77&lt;&gt;"",AL$2&gt;=$F77,AL$2&lt;=$V77,WEEKDAY(AL$2,2)&lt;6,COUNTIF('마스터'!$J$13:$J$27,AL$2)=0),$Q77/$U77,"")</f>
        <v/>
      </c>
      <c r="AM77" s="67">
        <f>IF(AND($F77&lt;&gt;"",$V77&lt;&gt;"",AM$2&gt;=$F77,AM$2&lt;=$V77,WEEKDAY(AM$2,2)&lt;6,COUNTIF('마스터'!$J$13:$J$27,AM$2)=0),$Q77/$U77,"")</f>
        <v/>
      </c>
      <c r="AN77" s="67">
        <f>IF(AND($F77&lt;&gt;"",$V77&lt;&gt;"",AN$2&gt;=$F77,AN$2&lt;=$V77,WEEKDAY(AN$2,2)&lt;6,COUNTIF('마스터'!$J$13:$J$27,AN$2)=0),$Q77/$U77,"")</f>
        <v/>
      </c>
      <c r="AO77" s="67">
        <f>IF(AND($F77&lt;&gt;"",$V77&lt;&gt;"",AO$2&gt;=$F77,AO$2&lt;=$V77,WEEKDAY(AO$2,2)&lt;6,COUNTIF('마스터'!$J$13:$J$27,AO$2)=0),$Q77/$U77,"")</f>
        <v/>
      </c>
      <c r="AP77" s="67">
        <f>IF(AND($F77&lt;&gt;"",$V77&lt;&gt;"",AP$2&gt;=$F77,AP$2&lt;=$V77,WEEKDAY(AP$2,2)&lt;6,COUNTIF('마스터'!$J$13:$J$27,AP$2)=0),$Q77/$U77,"")</f>
        <v/>
      </c>
      <c r="AQ77" s="67">
        <f>IF(AND($F77&lt;&gt;"",$V77&lt;&gt;"",AQ$2&gt;=$F77,AQ$2&lt;=$V77,WEEKDAY(AQ$2,2)&lt;6,COUNTIF('마스터'!$J$13:$J$27,AQ$2)=0),$Q77/$U77,"")</f>
        <v/>
      </c>
      <c r="AR77" s="67">
        <f>IF(AND($F77&lt;&gt;"",$V77&lt;&gt;"",AR$2&gt;=$F77,AR$2&lt;=$V77,WEEKDAY(AR$2,2)&lt;6,COUNTIF('마스터'!$J$13:$J$27,AR$2)=0),$Q77/$U77,"")</f>
        <v/>
      </c>
      <c r="AS77" s="67">
        <f>IF(AND($F77&lt;&gt;"",$V77&lt;&gt;"",AS$2&gt;=$F77,AS$2&lt;=$V77,WEEKDAY(AS$2,2)&lt;6,COUNTIF('마스터'!$J$13:$J$27,AS$2)=0),$Q77/$U77,"")</f>
        <v/>
      </c>
      <c r="AT77" s="67">
        <f>IF(AND($F77&lt;&gt;"",$V77&lt;&gt;"",AT$2&gt;=$F77,AT$2&lt;=$V77,WEEKDAY(AT$2,2)&lt;6,COUNTIF('마스터'!$J$13:$J$27,AT$2)=0),$Q77/$U77,"")</f>
        <v/>
      </c>
      <c r="AU77" s="67">
        <f>IF(AND($F77&lt;&gt;"",$V77&lt;&gt;"",AU$2&gt;=$F77,AU$2&lt;=$V77,WEEKDAY(AU$2,2)&lt;6,COUNTIF('마스터'!$J$13:$J$27,AU$2)=0),$Q77/$U77,"")</f>
        <v/>
      </c>
      <c r="AV77" s="67">
        <f>IF(AND($F77&lt;&gt;"",$V77&lt;&gt;"",AV$2&gt;=$F77,AV$2&lt;=$V77,WEEKDAY(AV$2,2)&lt;6,COUNTIF('마스터'!$J$13:$J$27,AV$2)=0),$Q77/$U77,"")</f>
        <v/>
      </c>
      <c r="AW77" s="67">
        <f>IF(AND($F77&lt;&gt;"",$V77&lt;&gt;"",AW$2&gt;=$F77,AW$2&lt;=$V77,WEEKDAY(AW$2,2)&lt;6,COUNTIF('마스터'!$J$13:$J$27,AW$2)=0),$Q77/$U77,"")</f>
        <v/>
      </c>
      <c r="AX77" s="67">
        <f>IF(AND($F77&lt;&gt;"",$V77&lt;&gt;"",AX$2&gt;=$F77,AX$2&lt;=$V77,WEEKDAY(AX$2,2)&lt;6,COUNTIF('마스터'!$J$13:$J$27,AX$2)=0),$Q77/$U77,"")</f>
        <v/>
      </c>
      <c r="AY77" s="67">
        <f>IF(AND($F77&lt;&gt;"",$V77&lt;&gt;"",AY$2&gt;=$F77,AY$2&lt;=$V77,WEEKDAY(AY$2,2)&lt;6,COUNTIF('마스터'!$J$13:$J$27,AY$2)=0),$Q77/$U77,"")</f>
        <v/>
      </c>
      <c r="AZ77" s="67">
        <f>IF(AND($F77&lt;&gt;"",$V77&lt;&gt;"",AZ$2&gt;=$F77,AZ$2&lt;=$V77,WEEKDAY(AZ$2,2)&lt;6,COUNTIF('마스터'!$J$13:$J$27,AZ$2)=0),$Q77/$U77,"")</f>
        <v/>
      </c>
      <c r="BA77" s="67">
        <f>IF(AND($F77&lt;&gt;"",$V77&lt;&gt;"",BA$2&gt;=$F77,BA$2&lt;=$V77,WEEKDAY(BA$2,2)&lt;6,COUNTIF('마스터'!$J$13:$J$27,BA$2)=0),$Q77/$U77,"")</f>
        <v/>
      </c>
      <c r="BB77" s="67">
        <f>IF(AND($F77&lt;&gt;"",$V77&lt;&gt;"",BB$2&gt;=$F77,BB$2&lt;=$V77,WEEKDAY(BB$2,2)&lt;6,COUNTIF('마스터'!$J$13:$J$27,BB$2)=0),$Q77/$U77,"")</f>
        <v/>
      </c>
      <c r="BC77" s="67">
        <f>IF(AND($F77&lt;&gt;"",$V77&lt;&gt;"",BC$2&gt;=$F77,BC$2&lt;=$V77,WEEKDAY(BC$2,2)&lt;6,COUNTIF('마스터'!$J$13:$J$27,BC$2)=0),$Q77/$U77,"")</f>
        <v/>
      </c>
      <c r="BD77" s="67">
        <f>IF(AND($F77&lt;&gt;"",$V77&lt;&gt;"",BD$2&gt;=$F77,BD$2&lt;=$V77,WEEKDAY(BD$2,2)&lt;6,COUNTIF('마스터'!$J$13:$J$27,BD$2)=0),$Q77/$U77,"")</f>
        <v/>
      </c>
    </row>
    <row r="78">
      <c r="A78" s="37">
        <f>IF(E78="","",COUNTA($E$71:E78))</f>
        <v/>
      </c>
      <c r="B78" s="58" t="n"/>
      <c r="C78" s="75" t="inlineStr">
        <is>
          <t>마케팅3팀</t>
        </is>
      </c>
      <c r="D78" s="60" t="n"/>
      <c r="E78" s="58" t="n"/>
      <c r="F78" s="61" t="n"/>
      <c r="G78" s="62" t="n"/>
      <c r="H78" s="60" t="n"/>
      <c r="I78" s="60" t="n"/>
      <c r="J78" s="60" t="n"/>
      <c r="K78" s="58" t="n"/>
      <c r="L78" s="63" t="n"/>
      <c r="M78" s="58" t="n"/>
      <c r="N78" s="63" t="n"/>
      <c r="O78" s="58" t="n"/>
      <c r="P78" s="63" t="n"/>
      <c r="Q78" s="64">
        <f>IF(SUM(L78,N78,P78)=0,"",SUM(L78,N78,P78))</f>
        <v/>
      </c>
      <c r="R78" s="65">
        <f>IF(L78&gt;0,"영 ","")&amp;IF(N78&gt;0,"이 ","")&amp;IF(P78&gt;0,"기 ","")</f>
        <v/>
      </c>
      <c r="S78" s="37">
        <f>IF(F78="","","W"&amp;ROUNDUP(DAY(F78)/7,0))</f>
        <v/>
      </c>
      <c r="T78" s="60" t="n"/>
      <c r="U78" s="37">
        <f>IF(Q78="",0,ROUNDUP(MAX(L78,N78,P78)/'마스터'!$J$5,0))</f>
        <v/>
      </c>
      <c r="V78" s="66">
        <f>IF(OR(F78="",U78=0),"",WORKDAY(F78,U78-1,'마스터'!$J$13:$J$27))</f>
        <v/>
      </c>
      <c r="W78" s="65">
        <f>IF(OR(G78="",V78=""),"",G78-V78)</f>
        <v/>
      </c>
      <c r="X78" s="58" t="n"/>
      <c r="Z78" s="67">
        <f>IF(AND($F78&lt;&gt;"",$V78&lt;&gt;"",Z$2&gt;=$F78,Z$2&lt;=$V78,WEEKDAY(Z$2,2)&lt;6,COUNTIF('마스터'!$J$13:$J$27,Z$2)=0),$Q78/$U78,"")</f>
        <v/>
      </c>
      <c r="AA78" s="67">
        <f>IF(AND($F78&lt;&gt;"",$V78&lt;&gt;"",AA$2&gt;=$F78,AA$2&lt;=$V78,WEEKDAY(AA$2,2)&lt;6,COUNTIF('마스터'!$J$13:$J$27,AA$2)=0),$Q78/$U78,"")</f>
        <v/>
      </c>
      <c r="AB78" s="67">
        <f>IF(AND($F78&lt;&gt;"",$V78&lt;&gt;"",AB$2&gt;=$F78,AB$2&lt;=$V78,WEEKDAY(AB$2,2)&lt;6,COUNTIF('마스터'!$J$13:$J$27,AB$2)=0),$Q78/$U78,"")</f>
        <v/>
      </c>
      <c r="AC78" s="67">
        <f>IF(AND($F78&lt;&gt;"",$V78&lt;&gt;"",AC$2&gt;=$F78,AC$2&lt;=$V78,WEEKDAY(AC$2,2)&lt;6,COUNTIF('마스터'!$J$13:$J$27,AC$2)=0),$Q78/$U78,"")</f>
        <v/>
      </c>
      <c r="AD78" s="67">
        <f>IF(AND($F78&lt;&gt;"",$V78&lt;&gt;"",AD$2&gt;=$F78,AD$2&lt;=$V78,WEEKDAY(AD$2,2)&lt;6,COUNTIF('마스터'!$J$13:$J$27,AD$2)=0),$Q78/$U78,"")</f>
        <v/>
      </c>
      <c r="AE78" s="67">
        <f>IF(AND($F78&lt;&gt;"",$V78&lt;&gt;"",AE$2&gt;=$F78,AE$2&lt;=$V78,WEEKDAY(AE$2,2)&lt;6,COUNTIF('마스터'!$J$13:$J$27,AE$2)=0),$Q78/$U78,"")</f>
        <v/>
      </c>
      <c r="AF78" s="67">
        <f>IF(AND($F78&lt;&gt;"",$V78&lt;&gt;"",AF$2&gt;=$F78,AF$2&lt;=$V78,WEEKDAY(AF$2,2)&lt;6,COUNTIF('마스터'!$J$13:$J$27,AF$2)=0),$Q78/$U78,"")</f>
        <v/>
      </c>
      <c r="AG78" s="67">
        <f>IF(AND($F78&lt;&gt;"",$V78&lt;&gt;"",AG$2&gt;=$F78,AG$2&lt;=$V78,WEEKDAY(AG$2,2)&lt;6,COUNTIF('마스터'!$J$13:$J$27,AG$2)=0),$Q78/$U78,"")</f>
        <v/>
      </c>
      <c r="AH78" s="67">
        <f>IF(AND($F78&lt;&gt;"",$V78&lt;&gt;"",AH$2&gt;=$F78,AH$2&lt;=$V78,WEEKDAY(AH$2,2)&lt;6,COUNTIF('마스터'!$J$13:$J$27,AH$2)=0),$Q78/$U78,"")</f>
        <v/>
      </c>
      <c r="AI78" s="67">
        <f>IF(AND($F78&lt;&gt;"",$V78&lt;&gt;"",AI$2&gt;=$F78,AI$2&lt;=$V78,WEEKDAY(AI$2,2)&lt;6,COUNTIF('마스터'!$J$13:$J$27,AI$2)=0),$Q78/$U78,"")</f>
        <v/>
      </c>
      <c r="AJ78" s="67">
        <f>IF(AND($F78&lt;&gt;"",$V78&lt;&gt;"",AJ$2&gt;=$F78,AJ$2&lt;=$V78,WEEKDAY(AJ$2,2)&lt;6,COUNTIF('마스터'!$J$13:$J$27,AJ$2)=0),$Q78/$U78,"")</f>
        <v/>
      </c>
      <c r="AK78" s="67">
        <f>IF(AND($F78&lt;&gt;"",$V78&lt;&gt;"",AK$2&gt;=$F78,AK$2&lt;=$V78,WEEKDAY(AK$2,2)&lt;6,COUNTIF('마스터'!$J$13:$J$27,AK$2)=0),$Q78/$U78,"")</f>
        <v/>
      </c>
      <c r="AL78" s="67">
        <f>IF(AND($F78&lt;&gt;"",$V78&lt;&gt;"",AL$2&gt;=$F78,AL$2&lt;=$V78,WEEKDAY(AL$2,2)&lt;6,COUNTIF('마스터'!$J$13:$J$27,AL$2)=0),$Q78/$U78,"")</f>
        <v/>
      </c>
      <c r="AM78" s="67">
        <f>IF(AND($F78&lt;&gt;"",$V78&lt;&gt;"",AM$2&gt;=$F78,AM$2&lt;=$V78,WEEKDAY(AM$2,2)&lt;6,COUNTIF('마스터'!$J$13:$J$27,AM$2)=0),$Q78/$U78,"")</f>
        <v/>
      </c>
      <c r="AN78" s="67">
        <f>IF(AND($F78&lt;&gt;"",$V78&lt;&gt;"",AN$2&gt;=$F78,AN$2&lt;=$V78,WEEKDAY(AN$2,2)&lt;6,COUNTIF('마스터'!$J$13:$J$27,AN$2)=0),$Q78/$U78,"")</f>
        <v/>
      </c>
      <c r="AO78" s="67">
        <f>IF(AND($F78&lt;&gt;"",$V78&lt;&gt;"",AO$2&gt;=$F78,AO$2&lt;=$V78,WEEKDAY(AO$2,2)&lt;6,COUNTIF('마스터'!$J$13:$J$27,AO$2)=0),$Q78/$U78,"")</f>
        <v/>
      </c>
      <c r="AP78" s="67">
        <f>IF(AND($F78&lt;&gt;"",$V78&lt;&gt;"",AP$2&gt;=$F78,AP$2&lt;=$V78,WEEKDAY(AP$2,2)&lt;6,COUNTIF('마스터'!$J$13:$J$27,AP$2)=0),$Q78/$U78,"")</f>
        <v/>
      </c>
      <c r="AQ78" s="67">
        <f>IF(AND($F78&lt;&gt;"",$V78&lt;&gt;"",AQ$2&gt;=$F78,AQ$2&lt;=$V78,WEEKDAY(AQ$2,2)&lt;6,COUNTIF('마스터'!$J$13:$J$27,AQ$2)=0),$Q78/$U78,"")</f>
        <v/>
      </c>
      <c r="AR78" s="67">
        <f>IF(AND($F78&lt;&gt;"",$V78&lt;&gt;"",AR$2&gt;=$F78,AR$2&lt;=$V78,WEEKDAY(AR$2,2)&lt;6,COUNTIF('마스터'!$J$13:$J$27,AR$2)=0),$Q78/$U78,"")</f>
        <v/>
      </c>
      <c r="AS78" s="67">
        <f>IF(AND($F78&lt;&gt;"",$V78&lt;&gt;"",AS$2&gt;=$F78,AS$2&lt;=$V78,WEEKDAY(AS$2,2)&lt;6,COUNTIF('마스터'!$J$13:$J$27,AS$2)=0),$Q78/$U78,"")</f>
        <v/>
      </c>
      <c r="AT78" s="67">
        <f>IF(AND($F78&lt;&gt;"",$V78&lt;&gt;"",AT$2&gt;=$F78,AT$2&lt;=$V78,WEEKDAY(AT$2,2)&lt;6,COUNTIF('마스터'!$J$13:$J$27,AT$2)=0),$Q78/$U78,"")</f>
        <v/>
      </c>
      <c r="AU78" s="67">
        <f>IF(AND($F78&lt;&gt;"",$V78&lt;&gt;"",AU$2&gt;=$F78,AU$2&lt;=$V78,WEEKDAY(AU$2,2)&lt;6,COUNTIF('마스터'!$J$13:$J$27,AU$2)=0),$Q78/$U78,"")</f>
        <v/>
      </c>
      <c r="AV78" s="67">
        <f>IF(AND($F78&lt;&gt;"",$V78&lt;&gt;"",AV$2&gt;=$F78,AV$2&lt;=$V78,WEEKDAY(AV$2,2)&lt;6,COUNTIF('마스터'!$J$13:$J$27,AV$2)=0),$Q78/$U78,"")</f>
        <v/>
      </c>
      <c r="AW78" s="67">
        <f>IF(AND($F78&lt;&gt;"",$V78&lt;&gt;"",AW$2&gt;=$F78,AW$2&lt;=$V78,WEEKDAY(AW$2,2)&lt;6,COUNTIF('마스터'!$J$13:$J$27,AW$2)=0),$Q78/$U78,"")</f>
        <v/>
      </c>
      <c r="AX78" s="67">
        <f>IF(AND($F78&lt;&gt;"",$V78&lt;&gt;"",AX$2&gt;=$F78,AX$2&lt;=$V78,WEEKDAY(AX$2,2)&lt;6,COUNTIF('마스터'!$J$13:$J$27,AX$2)=0),$Q78/$U78,"")</f>
        <v/>
      </c>
      <c r="AY78" s="67">
        <f>IF(AND($F78&lt;&gt;"",$V78&lt;&gt;"",AY$2&gt;=$F78,AY$2&lt;=$V78,WEEKDAY(AY$2,2)&lt;6,COUNTIF('마스터'!$J$13:$J$27,AY$2)=0),$Q78/$U78,"")</f>
        <v/>
      </c>
      <c r="AZ78" s="67">
        <f>IF(AND($F78&lt;&gt;"",$V78&lt;&gt;"",AZ$2&gt;=$F78,AZ$2&lt;=$V78,WEEKDAY(AZ$2,2)&lt;6,COUNTIF('마스터'!$J$13:$J$27,AZ$2)=0),$Q78/$U78,"")</f>
        <v/>
      </c>
      <c r="BA78" s="67">
        <f>IF(AND($F78&lt;&gt;"",$V78&lt;&gt;"",BA$2&gt;=$F78,BA$2&lt;=$V78,WEEKDAY(BA$2,2)&lt;6,COUNTIF('마스터'!$J$13:$J$27,BA$2)=0),$Q78/$U78,"")</f>
        <v/>
      </c>
      <c r="BB78" s="67">
        <f>IF(AND($F78&lt;&gt;"",$V78&lt;&gt;"",BB$2&gt;=$F78,BB$2&lt;=$V78,WEEKDAY(BB$2,2)&lt;6,COUNTIF('마스터'!$J$13:$J$27,BB$2)=0),$Q78/$U78,"")</f>
        <v/>
      </c>
      <c r="BC78" s="67">
        <f>IF(AND($F78&lt;&gt;"",$V78&lt;&gt;"",BC$2&gt;=$F78,BC$2&lt;=$V78,WEEKDAY(BC$2,2)&lt;6,COUNTIF('마스터'!$J$13:$J$27,BC$2)=0),$Q78/$U78,"")</f>
        <v/>
      </c>
      <c r="BD78" s="67">
        <f>IF(AND($F78&lt;&gt;"",$V78&lt;&gt;"",BD$2&gt;=$F78,BD$2&lt;=$V78,WEEKDAY(BD$2,2)&lt;6,COUNTIF('마스터'!$J$13:$J$27,BD$2)=0),$Q78/$U78,"")</f>
        <v/>
      </c>
    </row>
    <row r="79">
      <c r="A79" s="37">
        <f>IF(E79="","",COUNTA($E$71:E79))</f>
        <v/>
      </c>
      <c r="B79" s="58" t="n"/>
      <c r="C79" s="75" t="inlineStr">
        <is>
          <t>마케팅3팀</t>
        </is>
      </c>
      <c r="D79" s="60" t="n"/>
      <c r="E79" s="58" t="n"/>
      <c r="F79" s="61" t="n"/>
      <c r="G79" s="62" t="n"/>
      <c r="H79" s="60" t="n"/>
      <c r="I79" s="60" t="n"/>
      <c r="J79" s="60" t="n"/>
      <c r="K79" s="58" t="n"/>
      <c r="L79" s="63" t="n"/>
      <c r="M79" s="58" t="n"/>
      <c r="N79" s="63" t="n"/>
      <c r="O79" s="58" t="n"/>
      <c r="P79" s="63" t="n"/>
      <c r="Q79" s="64">
        <f>IF(SUM(L79,N79,P79)=0,"",SUM(L79,N79,P79))</f>
        <v/>
      </c>
      <c r="R79" s="65">
        <f>IF(L79&gt;0,"영 ","")&amp;IF(N79&gt;0,"이 ","")&amp;IF(P79&gt;0,"기 ","")</f>
        <v/>
      </c>
      <c r="S79" s="37">
        <f>IF(F79="","","W"&amp;ROUNDUP(DAY(F79)/7,0))</f>
        <v/>
      </c>
      <c r="T79" s="60" t="n"/>
      <c r="U79" s="37">
        <f>IF(Q79="",0,ROUNDUP(MAX(L79,N79,P79)/'마스터'!$J$5,0))</f>
        <v/>
      </c>
      <c r="V79" s="66">
        <f>IF(OR(F79="",U79=0),"",WORKDAY(F79,U79-1,'마스터'!$J$13:$J$27))</f>
        <v/>
      </c>
      <c r="W79" s="65">
        <f>IF(OR(G79="",V79=""),"",G79-V79)</f>
        <v/>
      </c>
      <c r="X79" s="58" t="n"/>
      <c r="Z79" s="67">
        <f>IF(AND($F79&lt;&gt;"",$V79&lt;&gt;"",Z$2&gt;=$F79,Z$2&lt;=$V79,WEEKDAY(Z$2,2)&lt;6,COUNTIF('마스터'!$J$13:$J$27,Z$2)=0),$Q79/$U79,"")</f>
        <v/>
      </c>
      <c r="AA79" s="67">
        <f>IF(AND($F79&lt;&gt;"",$V79&lt;&gt;"",AA$2&gt;=$F79,AA$2&lt;=$V79,WEEKDAY(AA$2,2)&lt;6,COUNTIF('마스터'!$J$13:$J$27,AA$2)=0),$Q79/$U79,"")</f>
        <v/>
      </c>
      <c r="AB79" s="67">
        <f>IF(AND($F79&lt;&gt;"",$V79&lt;&gt;"",AB$2&gt;=$F79,AB$2&lt;=$V79,WEEKDAY(AB$2,2)&lt;6,COUNTIF('마스터'!$J$13:$J$27,AB$2)=0),$Q79/$U79,"")</f>
        <v/>
      </c>
      <c r="AC79" s="67">
        <f>IF(AND($F79&lt;&gt;"",$V79&lt;&gt;"",AC$2&gt;=$F79,AC$2&lt;=$V79,WEEKDAY(AC$2,2)&lt;6,COUNTIF('마스터'!$J$13:$J$27,AC$2)=0),$Q79/$U79,"")</f>
        <v/>
      </c>
      <c r="AD79" s="67">
        <f>IF(AND($F79&lt;&gt;"",$V79&lt;&gt;"",AD$2&gt;=$F79,AD$2&lt;=$V79,WEEKDAY(AD$2,2)&lt;6,COUNTIF('마스터'!$J$13:$J$27,AD$2)=0),$Q79/$U79,"")</f>
        <v/>
      </c>
      <c r="AE79" s="67">
        <f>IF(AND($F79&lt;&gt;"",$V79&lt;&gt;"",AE$2&gt;=$F79,AE$2&lt;=$V79,WEEKDAY(AE$2,2)&lt;6,COUNTIF('마스터'!$J$13:$J$27,AE$2)=0),$Q79/$U79,"")</f>
        <v/>
      </c>
      <c r="AF79" s="67">
        <f>IF(AND($F79&lt;&gt;"",$V79&lt;&gt;"",AF$2&gt;=$F79,AF$2&lt;=$V79,WEEKDAY(AF$2,2)&lt;6,COUNTIF('마스터'!$J$13:$J$27,AF$2)=0),$Q79/$U79,"")</f>
        <v/>
      </c>
      <c r="AG79" s="67">
        <f>IF(AND($F79&lt;&gt;"",$V79&lt;&gt;"",AG$2&gt;=$F79,AG$2&lt;=$V79,WEEKDAY(AG$2,2)&lt;6,COUNTIF('마스터'!$J$13:$J$27,AG$2)=0),$Q79/$U79,"")</f>
        <v/>
      </c>
      <c r="AH79" s="67">
        <f>IF(AND($F79&lt;&gt;"",$V79&lt;&gt;"",AH$2&gt;=$F79,AH$2&lt;=$V79,WEEKDAY(AH$2,2)&lt;6,COUNTIF('마스터'!$J$13:$J$27,AH$2)=0),$Q79/$U79,"")</f>
        <v/>
      </c>
      <c r="AI79" s="67">
        <f>IF(AND($F79&lt;&gt;"",$V79&lt;&gt;"",AI$2&gt;=$F79,AI$2&lt;=$V79,WEEKDAY(AI$2,2)&lt;6,COUNTIF('마스터'!$J$13:$J$27,AI$2)=0),$Q79/$U79,"")</f>
        <v/>
      </c>
      <c r="AJ79" s="67">
        <f>IF(AND($F79&lt;&gt;"",$V79&lt;&gt;"",AJ$2&gt;=$F79,AJ$2&lt;=$V79,WEEKDAY(AJ$2,2)&lt;6,COUNTIF('마스터'!$J$13:$J$27,AJ$2)=0),$Q79/$U79,"")</f>
        <v/>
      </c>
      <c r="AK79" s="67">
        <f>IF(AND($F79&lt;&gt;"",$V79&lt;&gt;"",AK$2&gt;=$F79,AK$2&lt;=$V79,WEEKDAY(AK$2,2)&lt;6,COUNTIF('마스터'!$J$13:$J$27,AK$2)=0),$Q79/$U79,"")</f>
        <v/>
      </c>
      <c r="AL79" s="67">
        <f>IF(AND($F79&lt;&gt;"",$V79&lt;&gt;"",AL$2&gt;=$F79,AL$2&lt;=$V79,WEEKDAY(AL$2,2)&lt;6,COUNTIF('마스터'!$J$13:$J$27,AL$2)=0),$Q79/$U79,"")</f>
        <v/>
      </c>
      <c r="AM79" s="67">
        <f>IF(AND($F79&lt;&gt;"",$V79&lt;&gt;"",AM$2&gt;=$F79,AM$2&lt;=$V79,WEEKDAY(AM$2,2)&lt;6,COUNTIF('마스터'!$J$13:$J$27,AM$2)=0),$Q79/$U79,"")</f>
        <v/>
      </c>
      <c r="AN79" s="67">
        <f>IF(AND($F79&lt;&gt;"",$V79&lt;&gt;"",AN$2&gt;=$F79,AN$2&lt;=$V79,WEEKDAY(AN$2,2)&lt;6,COUNTIF('마스터'!$J$13:$J$27,AN$2)=0),$Q79/$U79,"")</f>
        <v/>
      </c>
      <c r="AO79" s="67">
        <f>IF(AND($F79&lt;&gt;"",$V79&lt;&gt;"",AO$2&gt;=$F79,AO$2&lt;=$V79,WEEKDAY(AO$2,2)&lt;6,COUNTIF('마스터'!$J$13:$J$27,AO$2)=0),$Q79/$U79,"")</f>
        <v/>
      </c>
      <c r="AP79" s="67">
        <f>IF(AND($F79&lt;&gt;"",$V79&lt;&gt;"",AP$2&gt;=$F79,AP$2&lt;=$V79,WEEKDAY(AP$2,2)&lt;6,COUNTIF('마스터'!$J$13:$J$27,AP$2)=0),$Q79/$U79,"")</f>
        <v/>
      </c>
      <c r="AQ79" s="67">
        <f>IF(AND($F79&lt;&gt;"",$V79&lt;&gt;"",AQ$2&gt;=$F79,AQ$2&lt;=$V79,WEEKDAY(AQ$2,2)&lt;6,COUNTIF('마스터'!$J$13:$J$27,AQ$2)=0),$Q79/$U79,"")</f>
        <v/>
      </c>
      <c r="AR79" s="67">
        <f>IF(AND($F79&lt;&gt;"",$V79&lt;&gt;"",AR$2&gt;=$F79,AR$2&lt;=$V79,WEEKDAY(AR$2,2)&lt;6,COUNTIF('마스터'!$J$13:$J$27,AR$2)=0),$Q79/$U79,"")</f>
        <v/>
      </c>
      <c r="AS79" s="67">
        <f>IF(AND($F79&lt;&gt;"",$V79&lt;&gt;"",AS$2&gt;=$F79,AS$2&lt;=$V79,WEEKDAY(AS$2,2)&lt;6,COUNTIF('마스터'!$J$13:$J$27,AS$2)=0),$Q79/$U79,"")</f>
        <v/>
      </c>
      <c r="AT79" s="67">
        <f>IF(AND($F79&lt;&gt;"",$V79&lt;&gt;"",AT$2&gt;=$F79,AT$2&lt;=$V79,WEEKDAY(AT$2,2)&lt;6,COUNTIF('마스터'!$J$13:$J$27,AT$2)=0),$Q79/$U79,"")</f>
        <v/>
      </c>
      <c r="AU79" s="67">
        <f>IF(AND($F79&lt;&gt;"",$V79&lt;&gt;"",AU$2&gt;=$F79,AU$2&lt;=$V79,WEEKDAY(AU$2,2)&lt;6,COUNTIF('마스터'!$J$13:$J$27,AU$2)=0),$Q79/$U79,"")</f>
        <v/>
      </c>
      <c r="AV79" s="67">
        <f>IF(AND($F79&lt;&gt;"",$V79&lt;&gt;"",AV$2&gt;=$F79,AV$2&lt;=$V79,WEEKDAY(AV$2,2)&lt;6,COUNTIF('마스터'!$J$13:$J$27,AV$2)=0),$Q79/$U79,"")</f>
        <v/>
      </c>
      <c r="AW79" s="67">
        <f>IF(AND($F79&lt;&gt;"",$V79&lt;&gt;"",AW$2&gt;=$F79,AW$2&lt;=$V79,WEEKDAY(AW$2,2)&lt;6,COUNTIF('마스터'!$J$13:$J$27,AW$2)=0),$Q79/$U79,"")</f>
        <v/>
      </c>
      <c r="AX79" s="67">
        <f>IF(AND($F79&lt;&gt;"",$V79&lt;&gt;"",AX$2&gt;=$F79,AX$2&lt;=$V79,WEEKDAY(AX$2,2)&lt;6,COUNTIF('마스터'!$J$13:$J$27,AX$2)=0),$Q79/$U79,"")</f>
        <v/>
      </c>
      <c r="AY79" s="67">
        <f>IF(AND($F79&lt;&gt;"",$V79&lt;&gt;"",AY$2&gt;=$F79,AY$2&lt;=$V79,WEEKDAY(AY$2,2)&lt;6,COUNTIF('마스터'!$J$13:$J$27,AY$2)=0),$Q79/$U79,"")</f>
        <v/>
      </c>
      <c r="AZ79" s="67">
        <f>IF(AND($F79&lt;&gt;"",$V79&lt;&gt;"",AZ$2&gt;=$F79,AZ$2&lt;=$V79,WEEKDAY(AZ$2,2)&lt;6,COUNTIF('마스터'!$J$13:$J$27,AZ$2)=0),$Q79/$U79,"")</f>
        <v/>
      </c>
      <c r="BA79" s="67">
        <f>IF(AND($F79&lt;&gt;"",$V79&lt;&gt;"",BA$2&gt;=$F79,BA$2&lt;=$V79,WEEKDAY(BA$2,2)&lt;6,COUNTIF('마스터'!$J$13:$J$27,BA$2)=0),$Q79/$U79,"")</f>
        <v/>
      </c>
      <c r="BB79" s="67">
        <f>IF(AND($F79&lt;&gt;"",$V79&lt;&gt;"",BB$2&gt;=$F79,BB$2&lt;=$V79,WEEKDAY(BB$2,2)&lt;6,COUNTIF('마스터'!$J$13:$J$27,BB$2)=0),$Q79/$U79,"")</f>
        <v/>
      </c>
      <c r="BC79" s="67">
        <f>IF(AND($F79&lt;&gt;"",$V79&lt;&gt;"",BC$2&gt;=$F79,BC$2&lt;=$V79,WEEKDAY(BC$2,2)&lt;6,COUNTIF('마스터'!$J$13:$J$27,BC$2)=0),$Q79/$U79,"")</f>
        <v/>
      </c>
      <c r="BD79" s="67">
        <f>IF(AND($F79&lt;&gt;"",$V79&lt;&gt;"",BD$2&gt;=$F79,BD$2&lt;=$V79,WEEKDAY(BD$2,2)&lt;6,COUNTIF('마스터'!$J$13:$J$27,BD$2)=0),$Q79/$U79,"")</f>
        <v/>
      </c>
    </row>
    <row r="80">
      <c r="A80" s="37">
        <f>IF(E80="","",COUNTA($E$71:E80))</f>
        <v/>
      </c>
      <c r="B80" s="58" t="n"/>
      <c r="C80" s="75" t="inlineStr">
        <is>
          <t>마케팅3팀</t>
        </is>
      </c>
      <c r="D80" s="60" t="n"/>
      <c r="E80" s="58" t="n"/>
      <c r="F80" s="61" t="n"/>
      <c r="G80" s="62" t="n"/>
      <c r="H80" s="60" t="n"/>
      <c r="I80" s="60" t="n"/>
      <c r="J80" s="60" t="n"/>
      <c r="K80" s="58" t="n"/>
      <c r="L80" s="63" t="n"/>
      <c r="M80" s="58" t="n"/>
      <c r="N80" s="63" t="n"/>
      <c r="O80" s="58" t="n"/>
      <c r="P80" s="63" t="n"/>
      <c r="Q80" s="64">
        <f>IF(SUM(L80,N80,P80)=0,"",SUM(L80,N80,P80))</f>
        <v/>
      </c>
      <c r="R80" s="65">
        <f>IF(L80&gt;0,"영 ","")&amp;IF(N80&gt;0,"이 ","")&amp;IF(P80&gt;0,"기 ","")</f>
        <v/>
      </c>
      <c r="S80" s="37">
        <f>IF(F80="","","W"&amp;ROUNDUP(DAY(F80)/7,0))</f>
        <v/>
      </c>
      <c r="T80" s="60" t="n"/>
      <c r="U80" s="37">
        <f>IF(Q80="",0,ROUNDUP(MAX(L80,N80,P80)/'마스터'!$J$5,0))</f>
        <v/>
      </c>
      <c r="V80" s="66">
        <f>IF(OR(F80="",U80=0),"",WORKDAY(F80,U80-1,'마스터'!$J$13:$J$27))</f>
        <v/>
      </c>
      <c r="W80" s="65">
        <f>IF(OR(G80="",V80=""),"",G80-V80)</f>
        <v/>
      </c>
      <c r="X80" s="58" t="n"/>
      <c r="Z80" s="67">
        <f>IF(AND($F80&lt;&gt;"",$V80&lt;&gt;"",Z$2&gt;=$F80,Z$2&lt;=$V80,WEEKDAY(Z$2,2)&lt;6,COUNTIF('마스터'!$J$13:$J$27,Z$2)=0),$Q80/$U80,"")</f>
        <v/>
      </c>
      <c r="AA80" s="67">
        <f>IF(AND($F80&lt;&gt;"",$V80&lt;&gt;"",AA$2&gt;=$F80,AA$2&lt;=$V80,WEEKDAY(AA$2,2)&lt;6,COUNTIF('마스터'!$J$13:$J$27,AA$2)=0),$Q80/$U80,"")</f>
        <v/>
      </c>
      <c r="AB80" s="67">
        <f>IF(AND($F80&lt;&gt;"",$V80&lt;&gt;"",AB$2&gt;=$F80,AB$2&lt;=$V80,WEEKDAY(AB$2,2)&lt;6,COUNTIF('마스터'!$J$13:$J$27,AB$2)=0),$Q80/$U80,"")</f>
        <v/>
      </c>
      <c r="AC80" s="67">
        <f>IF(AND($F80&lt;&gt;"",$V80&lt;&gt;"",AC$2&gt;=$F80,AC$2&lt;=$V80,WEEKDAY(AC$2,2)&lt;6,COUNTIF('마스터'!$J$13:$J$27,AC$2)=0),$Q80/$U80,"")</f>
        <v/>
      </c>
      <c r="AD80" s="67">
        <f>IF(AND($F80&lt;&gt;"",$V80&lt;&gt;"",AD$2&gt;=$F80,AD$2&lt;=$V80,WEEKDAY(AD$2,2)&lt;6,COUNTIF('마스터'!$J$13:$J$27,AD$2)=0),$Q80/$U80,"")</f>
        <v/>
      </c>
      <c r="AE80" s="67">
        <f>IF(AND($F80&lt;&gt;"",$V80&lt;&gt;"",AE$2&gt;=$F80,AE$2&lt;=$V80,WEEKDAY(AE$2,2)&lt;6,COUNTIF('마스터'!$J$13:$J$27,AE$2)=0),$Q80/$U80,"")</f>
        <v/>
      </c>
      <c r="AF80" s="67">
        <f>IF(AND($F80&lt;&gt;"",$V80&lt;&gt;"",AF$2&gt;=$F80,AF$2&lt;=$V80,WEEKDAY(AF$2,2)&lt;6,COUNTIF('마스터'!$J$13:$J$27,AF$2)=0),$Q80/$U80,"")</f>
        <v/>
      </c>
      <c r="AG80" s="67">
        <f>IF(AND($F80&lt;&gt;"",$V80&lt;&gt;"",AG$2&gt;=$F80,AG$2&lt;=$V80,WEEKDAY(AG$2,2)&lt;6,COUNTIF('마스터'!$J$13:$J$27,AG$2)=0),$Q80/$U80,"")</f>
        <v/>
      </c>
      <c r="AH80" s="67">
        <f>IF(AND($F80&lt;&gt;"",$V80&lt;&gt;"",AH$2&gt;=$F80,AH$2&lt;=$V80,WEEKDAY(AH$2,2)&lt;6,COUNTIF('마스터'!$J$13:$J$27,AH$2)=0),$Q80/$U80,"")</f>
        <v/>
      </c>
      <c r="AI80" s="67">
        <f>IF(AND($F80&lt;&gt;"",$V80&lt;&gt;"",AI$2&gt;=$F80,AI$2&lt;=$V80,WEEKDAY(AI$2,2)&lt;6,COUNTIF('마스터'!$J$13:$J$27,AI$2)=0),$Q80/$U80,"")</f>
        <v/>
      </c>
      <c r="AJ80" s="67">
        <f>IF(AND($F80&lt;&gt;"",$V80&lt;&gt;"",AJ$2&gt;=$F80,AJ$2&lt;=$V80,WEEKDAY(AJ$2,2)&lt;6,COUNTIF('마스터'!$J$13:$J$27,AJ$2)=0),$Q80/$U80,"")</f>
        <v/>
      </c>
      <c r="AK80" s="67">
        <f>IF(AND($F80&lt;&gt;"",$V80&lt;&gt;"",AK$2&gt;=$F80,AK$2&lt;=$V80,WEEKDAY(AK$2,2)&lt;6,COUNTIF('마스터'!$J$13:$J$27,AK$2)=0),$Q80/$U80,"")</f>
        <v/>
      </c>
      <c r="AL80" s="67">
        <f>IF(AND($F80&lt;&gt;"",$V80&lt;&gt;"",AL$2&gt;=$F80,AL$2&lt;=$V80,WEEKDAY(AL$2,2)&lt;6,COUNTIF('마스터'!$J$13:$J$27,AL$2)=0),$Q80/$U80,"")</f>
        <v/>
      </c>
      <c r="AM80" s="67">
        <f>IF(AND($F80&lt;&gt;"",$V80&lt;&gt;"",AM$2&gt;=$F80,AM$2&lt;=$V80,WEEKDAY(AM$2,2)&lt;6,COUNTIF('마스터'!$J$13:$J$27,AM$2)=0),$Q80/$U80,"")</f>
        <v/>
      </c>
      <c r="AN80" s="67">
        <f>IF(AND($F80&lt;&gt;"",$V80&lt;&gt;"",AN$2&gt;=$F80,AN$2&lt;=$V80,WEEKDAY(AN$2,2)&lt;6,COUNTIF('마스터'!$J$13:$J$27,AN$2)=0),$Q80/$U80,"")</f>
        <v/>
      </c>
      <c r="AO80" s="67">
        <f>IF(AND($F80&lt;&gt;"",$V80&lt;&gt;"",AO$2&gt;=$F80,AO$2&lt;=$V80,WEEKDAY(AO$2,2)&lt;6,COUNTIF('마스터'!$J$13:$J$27,AO$2)=0),$Q80/$U80,"")</f>
        <v/>
      </c>
      <c r="AP80" s="67">
        <f>IF(AND($F80&lt;&gt;"",$V80&lt;&gt;"",AP$2&gt;=$F80,AP$2&lt;=$V80,WEEKDAY(AP$2,2)&lt;6,COUNTIF('마스터'!$J$13:$J$27,AP$2)=0),$Q80/$U80,"")</f>
        <v/>
      </c>
      <c r="AQ80" s="67">
        <f>IF(AND($F80&lt;&gt;"",$V80&lt;&gt;"",AQ$2&gt;=$F80,AQ$2&lt;=$V80,WEEKDAY(AQ$2,2)&lt;6,COUNTIF('마스터'!$J$13:$J$27,AQ$2)=0),$Q80/$U80,"")</f>
        <v/>
      </c>
      <c r="AR80" s="67">
        <f>IF(AND($F80&lt;&gt;"",$V80&lt;&gt;"",AR$2&gt;=$F80,AR$2&lt;=$V80,WEEKDAY(AR$2,2)&lt;6,COUNTIF('마스터'!$J$13:$J$27,AR$2)=0),$Q80/$U80,"")</f>
        <v/>
      </c>
      <c r="AS80" s="67">
        <f>IF(AND($F80&lt;&gt;"",$V80&lt;&gt;"",AS$2&gt;=$F80,AS$2&lt;=$V80,WEEKDAY(AS$2,2)&lt;6,COUNTIF('마스터'!$J$13:$J$27,AS$2)=0),$Q80/$U80,"")</f>
        <v/>
      </c>
      <c r="AT80" s="67">
        <f>IF(AND($F80&lt;&gt;"",$V80&lt;&gt;"",AT$2&gt;=$F80,AT$2&lt;=$V80,WEEKDAY(AT$2,2)&lt;6,COUNTIF('마스터'!$J$13:$J$27,AT$2)=0),$Q80/$U80,"")</f>
        <v/>
      </c>
      <c r="AU80" s="67">
        <f>IF(AND($F80&lt;&gt;"",$V80&lt;&gt;"",AU$2&gt;=$F80,AU$2&lt;=$V80,WEEKDAY(AU$2,2)&lt;6,COUNTIF('마스터'!$J$13:$J$27,AU$2)=0),$Q80/$U80,"")</f>
        <v/>
      </c>
      <c r="AV80" s="67">
        <f>IF(AND($F80&lt;&gt;"",$V80&lt;&gt;"",AV$2&gt;=$F80,AV$2&lt;=$V80,WEEKDAY(AV$2,2)&lt;6,COUNTIF('마스터'!$J$13:$J$27,AV$2)=0),$Q80/$U80,"")</f>
        <v/>
      </c>
      <c r="AW80" s="67">
        <f>IF(AND($F80&lt;&gt;"",$V80&lt;&gt;"",AW$2&gt;=$F80,AW$2&lt;=$V80,WEEKDAY(AW$2,2)&lt;6,COUNTIF('마스터'!$J$13:$J$27,AW$2)=0),$Q80/$U80,"")</f>
        <v/>
      </c>
      <c r="AX80" s="67">
        <f>IF(AND($F80&lt;&gt;"",$V80&lt;&gt;"",AX$2&gt;=$F80,AX$2&lt;=$V80,WEEKDAY(AX$2,2)&lt;6,COUNTIF('마스터'!$J$13:$J$27,AX$2)=0),$Q80/$U80,"")</f>
        <v/>
      </c>
      <c r="AY80" s="67">
        <f>IF(AND($F80&lt;&gt;"",$V80&lt;&gt;"",AY$2&gt;=$F80,AY$2&lt;=$V80,WEEKDAY(AY$2,2)&lt;6,COUNTIF('마스터'!$J$13:$J$27,AY$2)=0),$Q80/$U80,"")</f>
        <v/>
      </c>
      <c r="AZ80" s="67">
        <f>IF(AND($F80&lt;&gt;"",$V80&lt;&gt;"",AZ$2&gt;=$F80,AZ$2&lt;=$V80,WEEKDAY(AZ$2,2)&lt;6,COUNTIF('마스터'!$J$13:$J$27,AZ$2)=0),$Q80/$U80,"")</f>
        <v/>
      </c>
      <c r="BA80" s="67">
        <f>IF(AND($F80&lt;&gt;"",$V80&lt;&gt;"",BA$2&gt;=$F80,BA$2&lt;=$V80,WEEKDAY(BA$2,2)&lt;6,COUNTIF('마스터'!$J$13:$J$27,BA$2)=0),$Q80/$U80,"")</f>
        <v/>
      </c>
      <c r="BB80" s="67">
        <f>IF(AND($F80&lt;&gt;"",$V80&lt;&gt;"",BB$2&gt;=$F80,BB$2&lt;=$V80,WEEKDAY(BB$2,2)&lt;6,COUNTIF('마스터'!$J$13:$J$27,BB$2)=0),$Q80/$U80,"")</f>
        <v/>
      </c>
      <c r="BC80" s="67">
        <f>IF(AND($F80&lt;&gt;"",$V80&lt;&gt;"",BC$2&gt;=$F80,BC$2&lt;=$V80,WEEKDAY(BC$2,2)&lt;6,COUNTIF('마스터'!$J$13:$J$27,BC$2)=0),$Q80/$U80,"")</f>
        <v/>
      </c>
      <c r="BD80" s="67">
        <f>IF(AND($F80&lt;&gt;"",$V80&lt;&gt;"",BD$2&gt;=$F80,BD$2&lt;=$V80,WEEKDAY(BD$2,2)&lt;6,COUNTIF('마스터'!$J$13:$J$27,BD$2)=0),$Q80/$U80,"")</f>
        <v/>
      </c>
    </row>
    <row r="81">
      <c r="A81" s="37">
        <f>IF(E81="","",COUNTA($E$71:E81))</f>
        <v/>
      </c>
      <c r="B81" s="58" t="n"/>
      <c r="C81" s="75" t="inlineStr">
        <is>
          <t>마케팅3팀</t>
        </is>
      </c>
      <c r="D81" s="60" t="n"/>
      <c r="E81" s="58" t="n"/>
      <c r="F81" s="61" t="n"/>
      <c r="G81" s="62" t="n"/>
      <c r="H81" s="60" t="n"/>
      <c r="I81" s="60" t="n"/>
      <c r="J81" s="60" t="n"/>
      <c r="K81" s="58" t="n"/>
      <c r="L81" s="63" t="n"/>
      <c r="M81" s="58" t="n"/>
      <c r="N81" s="63" t="n"/>
      <c r="O81" s="58" t="n"/>
      <c r="P81" s="63" t="n"/>
      <c r="Q81" s="64">
        <f>IF(SUM(L81,N81,P81)=0,"",SUM(L81,N81,P81))</f>
        <v/>
      </c>
      <c r="R81" s="65">
        <f>IF(L81&gt;0,"영 ","")&amp;IF(N81&gt;0,"이 ","")&amp;IF(P81&gt;0,"기 ","")</f>
        <v/>
      </c>
      <c r="S81" s="37">
        <f>IF(F81="","","W"&amp;ROUNDUP(DAY(F81)/7,0))</f>
        <v/>
      </c>
      <c r="T81" s="60" t="n"/>
      <c r="U81" s="37">
        <f>IF(Q81="",0,ROUNDUP(MAX(L81,N81,P81)/'마스터'!$J$5,0))</f>
        <v/>
      </c>
      <c r="V81" s="66">
        <f>IF(OR(F81="",U81=0),"",WORKDAY(F81,U81-1,'마스터'!$J$13:$J$27))</f>
        <v/>
      </c>
      <c r="W81" s="65">
        <f>IF(OR(G81="",V81=""),"",G81-V81)</f>
        <v/>
      </c>
      <c r="X81" s="58" t="n"/>
      <c r="Z81" s="67">
        <f>IF(AND($F81&lt;&gt;"",$V81&lt;&gt;"",Z$2&gt;=$F81,Z$2&lt;=$V81,WEEKDAY(Z$2,2)&lt;6,COUNTIF('마스터'!$J$13:$J$27,Z$2)=0),$Q81/$U81,"")</f>
        <v/>
      </c>
      <c r="AA81" s="67">
        <f>IF(AND($F81&lt;&gt;"",$V81&lt;&gt;"",AA$2&gt;=$F81,AA$2&lt;=$V81,WEEKDAY(AA$2,2)&lt;6,COUNTIF('마스터'!$J$13:$J$27,AA$2)=0),$Q81/$U81,"")</f>
        <v/>
      </c>
      <c r="AB81" s="67">
        <f>IF(AND($F81&lt;&gt;"",$V81&lt;&gt;"",AB$2&gt;=$F81,AB$2&lt;=$V81,WEEKDAY(AB$2,2)&lt;6,COUNTIF('마스터'!$J$13:$J$27,AB$2)=0),$Q81/$U81,"")</f>
        <v/>
      </c>
      <c r="AC81" s="67">
        <f>IF(AND($F81&lt;&gt;"",$V81&lt;&gt;"",AC$2&gt;=$F81,AC$2&lt;=$V81,WEEKDAY(AC$2,2)&lt;6,COUNTIF('마스터'!$J$13:$J$27,AC$2)=0),$Q81/$U81,"")</f>
        <v/>
      </c>
      <c r="AD81" s="67">
        <f>IF(AND($F81&lt;&gt;"",$V81&lt;&gt;"",AD$2&gt;=$F81,AD$2&lt;=$V81,WEEKDAY(AD$2,2)&lt;6,COUNTIF('마스터'!$J$13:$J$27,AD$2)=0),$Q81/$U81,"")</f>
        <v/>
      </c>
      <c r="AE81" s="67">
        <f>IF(AND($F81&lt;&gt;"",$V81&lt;&gt;"",AE$2&gt;=$F81,AE$2&lt;=$V81,WEEKDAY(AE$2,2)&lt;6,COUNTIF('마스터'!$J$13:$J$27,AE$2)=0),$Q81/$U81,"")</f>
        <v/>
      </c>
      <c r="AF81" s="67">
        <f>IF(AND($F81&lt;&gt;"",$V81&lt;&gt;"",AF$2&gt;=$F81,AF$2&lt;=$V81,WEEKDAY(AF$2,2)&lt;6,COUNTIF('마스터'!$J$13:$J$27,AF$2)=0),$Q81/$U81,"")</f>
        <v/>
      </c>
      <c r="AG81" s="67">
        <f>IF(AND($F81&lt;&gt;"",$V81&lt;&gt;"",AG$2&gt;=$F81,AG$2&lt;=$V81,WEEKDAY(AG$2,2)&lt;6,COUNTIF('마스터'!$J$13:$J$27,AG$2)=0),$Q81/$U81,"")</f>
        <v/>
      </c>
      <c r="AH81" s="67">
        <f>IF(AND($F81&lt;&gt;"",$V81&lt;&gt;"",AH$2&gt;=$F81,AH$2&lt;=$V81,WEEKDAY(AH$2,2)&lt;6,COUNTIF('마스터'!$J$13:$J$27,AH$2)=0),$Q81/$U81,"")</f>
        <v/>
      </c>
      <c r="AI81" s="67">
        <f>IF(AND($F81&lt;&gt;"",$V81&lt;&gt;"",AI$2&gt;=$F81,AI$2&lt;=$V81,WEEKDAY(AI$2,2)&lt;6,COUNTIF('마스터'!$J$13:$J$27,AI$2)=0),$Q81/$U81,"")</f>
        <v/>
      </c>
      <c r="AJ81" s="67">
        <f>IF(AND($F81&lt;&gt;"",$V81&lt;&gt;"",AJ$2&gt;=$F81,AJ$2&lt;=$V81,WEEKDAY(AJ$2,2)&lt;6,COUNTIF('마스터'!$J$13:$J$27,AJ$2)=0),$Q81/$U81,"")</f>
        <v/>
      </c>
      <c r="AK81" s="67">
        <f>IF(AND($F81&lt;&gt;"",$V81&lt;&gt;"",AK$2&gt;=$F81,AK$2&lt;=$V81,WEEKDAY(AK$2,2)&lt;6,COUNTIF('마스터'!$J$13:$J$27,AK$2)=0),$Q81/$U81,"")</f>
        <v/>
      </c>
      <c r="AL81" s="67">
        <f>IF(AND($F81&lt;&gt;"",$V81&lt;&gt;"",AL$2&gt;=$F81,AL$2&lt;=$V81,WEEKDAY(AL$2,2)&lt;6,COUNTIF('마스터'!$J$13:$J$27,AL$2)=0),$Q81/$U81,"")</f>
        <v/>
      </c>
      <c r="AM81" s="67">
        <f>IF(AND($F81&lt;&gt;"",$V81&lt;&gt;"",AM$2&gt;=$F81,AM$2&lt;=$V81,WEEKDAY(AM$2,2)&lt;6,COUNTIF('마스터'!$J$13:$J$27,AM$2)=0),$Q81/$U81,"")</f>
        <v/>
      </c>
      <c r="AN81" s="67">
        <f>IF(AND($F81&lt;&gt;"",$V81&lt;&gt;"",AN$2&gt;=$F81,AN$2&lt;=$V81,WEEKDAY(AN$2,2)&lt;6,COUNTIF('마스터'!$J$13:$J$27,AN$2)=0),$Q81/$U81,"")</f>
        <v/>
      </c>
      <c r="AO81" s="67">
        <f>IF(AND($F81&lt;&gt;"",$V81&lt;&gt;"",AO$2&gt;=$F81,AO$2&lt;=$V81,WEEKDAY(AO$2,2)&lt;6,COUNTIF('마스터'!$J$13:$J$27,AO$2)=0),$Q81/$U81,"")</f>
        <v/>
      </c>
      <c r="AP81" s="67">
        <f>IF(AND($F81&lt;&gt;"",$V81&lt;&gt;"",AP$2&gt;=$F81,AP$2&lt;=$V81,WEEKDAY(AP$2,2)&lt;6,COUNTIF('마스터'!$J$13:$J$27,AP$2)=0),$Q81/$U81,"")</f>
        <v/>
      </c>
      <c r="AQ81" s="67">
        <f>IF(AND($F81&lt;&gt;"",$V81&lt;&gt;"",AQ$2&gt;=$F81,AQ$2&lt;=$V81,WEEKDAY(AQ$2,2)&lt;6,COUNTIF('마스터'!$J$13:$J$27,AQ$2)=0),$Q81/$U81,"")</f>
        <v/>
      </c>
      <c r="AR81" s="67">
        <f>IF(AND($F81&lt;&gt;"",$V81&lt;&gt;"",AR$2&gt;=$F81,AR$2&lt;=$V81,WEEKDAY(AR$2,2)&lt;6,COUNTIF('마스터'!$J$13:$J$27,AR$2)=0),$Q81/$U81,"")</f>
        <v/>
      </c>
      <c r="AS81" s="67">
        <f>IF(AND($F81&lt;&gt;"",$V81&lt;&gt;"",AS$2&gt;=$F81,AS$2&lt;=$V81,WEEKDAY(AS$2,2)&lt;6,COUNTIF('마스터'!$J$13:$J$27,AS$2)=0),$Q81/$U81,"")</f>
        <v/>
      </c>
      <c r="AT81" s="67">
        <f>IF(AND($F81&lt;&gt;"",$V81&lt;&gt;"",AT$2&gt;=$F81,AT$2&lt;=$V81,WEEKDAY(AT$2,2)&lt;6,COUNTIF('마스터'!$J$13:$J$27,AT$2)=0),$Q81/$U81,"")</f>
        <v/>
      </c>
      <c r="AU81" s="67">
        <f>IF(AND($F81&lt;&gt;"",$V81&lt;&gt;"",AU$2&gt;=$F81,AU$2&lt;=$V81,WEEKDAY(AU$2,2)&lt;6,COUNTIF('마스터'!$J$13:$J$27,AU$2)=0),$Q81/$U81,"")</f>
        <v/>
      </c>
      <c r="AV81" s="67">
        <f>IF(AND($F81&lt;&gt;"",$V81&lt;&gt;"",AV$2&gt;=$F81,AV$2&lt;=$V81,WEEKDAY(AV$2,2)&lt;6,COUNTIF('마스터'!$J$13:$J$27,AV$2)=0),$Q81/$U81,"")</f>
        <v/>
      </c>
      <c r="AW81" s="67">
        <f>IF(AND($F81&lt;&gt;"",$V81&lt;&gt;"",AW$2&gt;=$F81,AW$2&lt;=$V81,WEEKDAY(AW$2,2)&lt;6,COUNTIF('마스터'!$J$13:$J$27,AW$2)=0),$Q81/$U81,"")</f>
        <v/>
      </c>
      <c r="AX81" s="67">
        <f>IF(AND($F81&lt;&gt;"",$V81&lt;&gt;"",AX$2&gt;=$F81,AX$2&lt;=$V81,WEEKDAY(AX$2,2)&lt;6,COUNTIF('마스터'!$J$13:$J$27,AX$2)=0),$Q81/$U81,"")</f>
        <v/>
      </c>
      <c r="AY81" s="67">
        <f>IF(AND($F81&lt;&gt;"",$V81&lt;&gt;"",AY$2&gt;=$F81,AY$2&lt;=$V81,WEEKDAY(AY$2,2)&lt;6,COUNTIF('마스터'!$J$13:$J$27,AY$2)=0),$Q81/$U81,"")</f>
        <v/>
      </c>
      <c r="AZ81" s="67">
        <f>IF(AND($F81&lt;&gt;"",$V81&lt;&gt;"",AZ$2&gt;=$F81,AZ$2&lt;=$V81,WEEKDAY(AZ$2,2)&lt;6,COUNTIF('마스터'!$J$13:$J$27,AZ$2)=0),$Q81/$U81,"")</f>
        <v/>
      </c>
      <c r="BA81" s="67">
        <f>IF(AND($F81&lt;&gt;"",$V81&lt;&gt;"",BA$2&gt;=$F81,BA$2&lt;=$V81,WEEKDAY(BA$2,2)&lt;6,COUNTIF('마스터'!$J$13:$J$27,BA$2)=0),$Q81/$U81,"")</f>
        <v/>
      </c>
      <c r="BB81" s="67">
        <f>IF(AND($F81&lt;&gt;"",$V81&lt;&gt;"",BB$2&gt;=$F81,BB$2&lt;=$V81,WEEKDAY(BB$2,2)&lt;6,COUNTIF('마스터'!$J$13:$J$27,BB$2)=0),$Q81/$U81,"")</f>
        <v/>
      </c>
      <c r="BC81" s="67">
        <f>IF(AND($F81&lt;&gt;"",$V81&lt;&gt;"",BC$2&gt;=$F81,BC$2&lt;=$V81,WEEKDAY(BC$2,2)&lt;6,COUNTIF('마스터'!$J$13:$J$27,BC$2)=0),$Q81/$U81,"")</f>
        <v/>
      </c>
      <c r="BD81" s="67">
        <f>IF(AND($F81&lt;&gt;"",$V81&lt;&gt;"",BD$2&gt;=$F81,BD$2&lt;=$V81,WEEKDAY(BD$2,2)&lt;6,COUNTIF('마스터'!$J$13:$J$27,BD$2)=0),$Q81/$U81,"")</f>
        <v/>
      </c>
    </row>
    <row r="82">
      <c r="A82" s="37">
        <f>IF(E82="","",COUNTA($E$71:E82))</f>
        <v/>
      </c>
      <c r="B82" s="58" t="n"/>
      <c r="C82" s="75" t="inlineStr">
        <is>
          <t>마케팅3팀</t>
        </is>
      </c>
      <c r="D82" s="60" t="n"/>
      <c r="E82" s="58" t="n"/>
      <c r="F82" s="61" t="n"/>
      <c r="G82" s="62" t="n"/>
      <c r="H82" s="60" t="n"/>
      <c r="I82" s="60" t="n"/>
      <c r="J82" s="60" t="n"/>
      <c r="K82" s="58" t="n"/>
      <c r="L82" s="63" t="n"/>
      <c r="M82" s="58" t="n"/>
      <c r="N82" s="63" t="n"/>
      <c r="O82" s="58" t="n"/>
      <c r="P82" s="63" t="n"/>
      <c r="Q82" s="64">
        <f>IF(SUM(L82,N82,P82)=0,"",SUM(L82,N82,P82))</f>
        <v/>
      </c>
      <c r="R82" s="65">
        <f>IF(L82&gt;0,"영 ","")&amp;IF(N82&gt;0,"이 ","")&amp;IF(P82&gt;0,"기 ","")</f>
        <v/>
      </c>
      <c r="S82" s="37">
        <f>IF(F82="","","W"&amp;ROUNDUP(DAY(F82)/7,0))</f>
        <v/>
      </c>
      <c r="T82" s="60" t="n"/>
      <c r="U82" s="37">
        <f>IF(Q82="",0,ROUNDUP(MAX(L82,N82,P82)/'마스터'!$J$5,0))</f>
        <v/>
      </c>
      <c r="V82" s="66">
        <f>IF(OR(F82="",U82=0),"",WORKDAY(F82,U82-1,'마스터'!$J$13:$J$27))</f>
        <v/>
      </c>
      <c r="W82" s="65">
        <f>IF(OR(G82="",V82=""),"",G82-V82)</f>
        <v/>
      </c>
      <c r="X82" s="58" t="n"/>
      <c r="Z82" s="67">
        <f>IF(AND($F82&lt;&gt;"",$V82&lt;&gt;"",Z$2&gt;=$F82,Z$2&lt;=$V82,WEEKDAY(Z$2,2)&lt;6,COUNTIF('마스터'!$J$13:$J$27,Z$2)=0),$Q82/$U82,"")</f>
        <v/>
      </c>
      <c r="AA82" s="67">
        <f>IF(AND($F82&lt;&gt;"",$V82&lt;&gt;"",AA$2&gt;=$F82,AA$2&lt;=$V82,WEEKDAY(AA$2,2)&lt;6,COUNTIF('마스터'!$J$13:$J$27,AA$2)=0),$Q82/$U82,"")</f>
        <v/>
      </c>
      <c r="AB82" s="67">
        <f>IF(AND($F82&lt;&gt;"",$V82&lt;&gt;"",AB$2&gt;=$F82,AB$2&lt;=$V82,WEEKDAY(AB$2,2)&lt;6,COUNTIF('마스터'!$J$13:$J$27,AB$2)=0),$Q82/$U82,"")</f>
        <v/>
      </c>
      <c r="AC82" s="67">
        <f>IF(AND($F82&lt;&gt;"",$V82&lt;&gt;"",AC$2&gt;=$F82,AC$2&lt;=$V82,WEEKDAY(AC$2,2)&lt;6,COUNTIF('마스터'!$J$13:$J$27,AC$2)=0),$Q82/$U82,"")</f>
        <v/>
      </c>
      <c r="AD82" s="67">
        <f>IF(AND($F82&lt;&gt;"",$V82&lt;&gt;"",AD$2&gt;=$F82,AD$2&lt;=$V82,WEEKDAY(AD$2,2)&lt;6,COUNTIF('마스터'!$J$13:$J$27,AD$2)=0),$Q82/$U82,"")</f>
        <v/>
      </c>
      <c r="AE82" s="67">
        <f>IF(AND($F82&lt;&gt;"",$V82&lt;&gt;"",AE$2&gt;=$F82,AE$2&lt;=$V82,WEEKDAY(AE$2,2)&lt;6,COUNTIF('마스터'!$J$13:$J$27,AE$2)=0),$Q82/$U82,"")</f>
        <v/>
      </c>
      <c r="AF82" s="67">
        <f>IF(AND($F82&lt;&gt;"",$V82&lt;&gt;"",AF$2&gt;=$F82,AF$2&lt;=$V82,WEEKDAY(AF$2,2)&lt;6,COUNTIF('마스터'!$J$13:$J$27,AF$2)=0),$Q82/$U82,"")</f>
        <v/>
      </c>
      <c r="AG82" s="67">
        <f>IF(AND($F82&lt;&gt;"",$V82&lt;&gt;"",AG$2&gt;=$F82,AG$2&lt;=$V82,WEEKDAY(AG$2,2)&lt;6,COUNTIF('마스터'!$J$13:$J$27,AG$2)=0),$Q82/$U82,"")</f>
        <v/>
      </c>
      <c r="AH82" s="67">
        <f>IF(AND($F82&lt;&gt;"",$V82&lt;&gt;"",AH$2&gt;=$F82,AH$2&lt;=$V82,WEEKDAY(AH$2,2)&lt;6,COUNTIF('마스터'!$J$13:$J$27,AH$2)=0),$Q82/$U82,"")</f>
        <v/>
      </c>
      <c r="AI82" s="67">
        <f>IF(AND($F82&lt;&gt;"",$V82&lt;&gt;"",AI$2&gt;=$F82,AI$2&lt;=$V82,WEEKDAY(AI$2,2)&lt;6,COUNTIF('마스터'!$J$13:$J$27,AI$2)=0),$Q82/$U82,"")</f>
        <v/>
      </c>
      <c r="AJ82" s="67">
        <f>IF(AND($F82&lt;&gt;"",$V82&lt;&gt;"",AJ$2&gt;=$F82,AJ$2&lt;=$V82,WEEKDAY(AJ$2,2)&lt;6,COUNTIF('마스터'!$J$13:$J$27,AJ$2)=0),$Q82/$U82,"")</f>
        <v/>
      </c>
      <c r="AK82" s="67">
        <f>IF(AND($F82&lt;&gt;"",$V82&lt;&gt;"",AK$2&gt;=$F82,AK$2&lt;=$V82,WEEKDAY(AK$2,2)&lt;6,COUNTIF('마스터'!$J$13:$J$27,AK$2)=0),$Q82/$U82,"")</f>
        <v/>
      </c>
      <c r="AL82" s="67">
        <f>IF(AND($F82&lt;&gt;"",$V82&lt;&gt;"",AL$2&gt;=$F82,AL$2&lt;=$V82,WEEKDAY(AL$2,2)&lt;6,COUNTIF('마스터'!$J$13:$J$27,AL$2)=0),$Q82/$U82,"")</f>
        <v/>
      </c>
      <c r="AM82" s="67">
        <f>IF(AND($F82&lt;&gt;"",$V82&lt;&gt;"",AM$2&gt;=$F82,AM$2&lt;=$V82,WEEKDAY(AM$2,2)&lt;6,COUNTIF('마스터'!$J$13:$J$27,AM$2)=0),$Q82/$U82,"")</f>
        <v/>
      </c>
      <c r="AN82" s="67">
        <f>IF(AND($F82&lt;&gt;"",$V82&lt;&gt;"",AN$2&gt;=$F82,AN$2&lt;=$V82,WEEKDAY(AN$2,2)&lt;6,COUNTIF('마스터'!$J$13:$J$27,AN$2)=0),$Q82/$U82,"")</f>
        <v/>
      </c>
      <c r="AO82" s="67">
        <f>IF(AND($F82&lt;&gt;"",$V82&lt;&gt;"",AO$2&gt;=$F82,AO$2&lt;=$V82,WEEKDAY(AO$2,2)&lt;6,COUNTIF('마스터'!$J$13:$J$27,AO$2)=0),$Q82/$U82,"")</f>
        <v/>
      </c>
      <c r="AP82" s="67">
        <f>IF(AND($F82&lt;&gt;"",$V82&lt;&gt;"",AP$2&gt;=$F82,AP$2&lt;=$V82,WEEKDAY(AP$2,2)&lt;6,COUNTIF('마스터'!$J$13:$J$27,AP$2)=0),$Q82/$U82,"")</f>
        <v/>
      </c>
      <c r="AQ82" s="67">
        <f>IF(AND($F82&lt;&gt;"",$V82&lt;&gt;"",AQ$2&gt;=$F82,AQ$2&lt;=$V82,WEEKDAY(AQ$2,2)&lt;6,COUNTIF('마스터'!$J$13:$J$27,AQ$2)=0),$Q82/$U82,"")</f>
        <v/>
      </c>
      <c r="AR82" s="67">
        <f>IF(AND($F82&lt;&gt;"",$V82&lt;&gt;"",AR$2&gt;=$F82,AR$2&lt;=$V82,WEEKDAY(AR$2,2)&lt;6,COUNTIF('마스터'!$J$13:$J$27,AR$2)=0),$Q82/$U82,"")</f>
        <v/>
      </c>
      <c r="AS82" s="67">
        <f>IF(AND($F82&lt;&gt;"",$V82&lt;&gt;"",AS$2&gt;=$F82,AS$2&lt;=$V82,WEEKDAY(AS$2,2)&lt;6,COUNTIF('마스터'!$J$13:$J$27,AS$2)=0),$Q82/$U82,"")</f>
        <v/>
      </c>
      <c r="AT82" s="67">
        <f>IF(AND($F82&lt;&gt;"",$V82&lt;&gt;"",AT$2&gt;=$F82,AT$2&lt;=$V82,WEEKDAY(AT$2,2)&lt;6,COUNTIF('마스터'!$J$13:$J$27,AT$2)=0),$Q82/$U82,"")</f>
        <v/>
      </c>
      <c r="AU82" s="67">
        <f>IF(AND($F82&lt;&gt;"",$V82&lt;&gt;"",AU$2&gt;=$F82,AU$2&lt;=$V82,WEEKDAY(AU$2,2)&lt;6,COUNTIF('마스터'!$J$13:$J$27,AU$2)=0),$Q82/$U82,"")</f>
        <v/>
      </c>
      <c r="AV82" s="67">
        <f>IF(AND($F82&lt;&gt;"",$V82&lt;&gt;"",AV$2&gt;=$F82,AV$2&lt;=$V82,WEEKDAY(AV$2,2)&lt;6,COUNTIF('마스터'!$J$13:$J$27,AV$2)=0),$Q82/$U82,"")</f>
        <v/>
      </c>
      <c r="AW82" s="67">
        <f>IF(AND($F82&lt;&gt;"",$V82&lt;&gt;"",AW$2&gt;=$F82,AW$2&lt;=$V82,WEEKDAY(AW$2,2)&lt;6,COUNTIF('마스터'!$J$13:$J$27,AW$2)=0),$Q82/$U82,"")</f>
        <v/>
      </c>
      <c r="AX82" s="67">
        <f>IF(AND($F82&lt;&gt;"",$V82&lt;&gt;"",AX$2&gt;=$F82,AX$2&lt;=$V82,WEEKDAY(AX$2,2)&lt;6,COUNTIF('마스터'!$J$13:$J$27,AX$2)=0),$Q82/$U82,"")</f>
        <v/>
      </c>
      <c r="AY82" s="67">
        <f>IF(AND($F82&lt;&gt;"",$V82&lt;&gt;"",AY$2&gt;=$F82,AY$2&lt;=$V82,WEEKDAY(AY$2,2)&lt;6,COUNTIF('마스터'!$J$13:$J$27,AY$2)=0),$Q82/$U82,"")</f>
        <v/>
      </c>
      <c r="AZ82" s="67">
        <f>IF(AND($F82&lt;&gt;"",$V82&lt;&gt;"",AZ$2&gt;=$F82,AZ$2&lt;=$V82,WEEKDAY(AZ$2,2)&lt;6,COUNTIF('마스터'!$J$13:$J$27,AZ$2)=0),$Q82/$U82,"")</f>
        <v/>
      </c>
      <c r="BA82" s="67">
        <f>IF(AND($F82&lt;&gt;"",$V82&lt;&gt;"",BA$2&gt;=$F82,BA$2&lt;=$V82,WEEKDAY(BA$2,2)&lt;6,COUNTIF('마스터'!$J$13:$J$27,BA$2)=0),$Q82/$U82,"")</f>
        <v/>
      </c>
      <c r="BB82" s="67">
        <f>IF(AND($F82&lt;&gt;"",$V82&lt;&gt;"",BB$2&gt;=$F82,BB$2&lt;=$V82,WEEKDAY(BB$2,2)&lt;6,COUNTIF('마스터'!$J$13:$J$27,BB$2)=0),$Q82/$U82,"")</f>
        <v/>
      </c>
      <c r="BC82" s="67">
        <f>IF(AND($F82&lt;&gt;"",$V82&lt;&gt;"",BC$2&gt;=$F82,BC$2&lt;=$V82,WEEKDAY(BC$2,2)&lt;6,COUNTIF('마스터'!$J$13:$J$27,BC$2)=0),$Q82/$U82,"")</f>
        <v/>
      </c>
      <c r="BD82" s="67">
        <f>IF(AND($F82&lt;&gt;"",$V82&lt;&gt;"",BD$2&gt;=$F82,BD$2&lt;=$V82,WEEKDAY(BD$2,2)&lt;6,COUNTIF('마스터'!$J$13:$J$27,BD$2)=0),$Q82/$U82,"")</f>
        <v/>
      </c>
    </row>
    <row r="83">
      <c r="A83" s="37">
        <f>IF(E83="","",COUNTA($E$71:E83))</f>
        <v/>
      </c>
      <c r="B83" s="58" t="n"/>
      <c r="C83" s="75" t="inlineStr">
        <is>
          <t>마케팅3팀</t>
        </is>
      </c>
      <c r="D83" s="60" t="n"/>
      <c r="E83" s="58" t="n"/>
      <c r="F83" s="61" t="n"/>
      <c r="G83" s="62" t="n"/>
      <c r="H83" s="60" t="n"/>
      <c r="I83" s="60" t="n"/>
      <c r="J83" s="60" t="n"/>
      <c r="K83" s="58" t="n"/>
      <c r="L83" s="63" t="n"/>
      <c r="M83" s="58" t="n"/>
      <c r="N83" s="63" t="n"/>
      <c r="O83" s="58" t="n"/>
      <c r="P83" s="63" t="n"/>
      <c r="Q83" s="64">
        <f>IF(SUM(L83,N83,P83)=0,"",SUM(L83,N83,P83))</f>
        <v/>
      </c>
      <c r="R83" s="65">
        <f>IF(L83&gt;0,"영 ","")&amp;IF(N83&gt;0,"이 ","")&amp;IF(P83&gt;0,"기 ","")</f>
        <v/>
      </c>
      <c r="S83" s="37">
        <f>IF(F83="","","W"&amp;ROUNDUP(DAY(F83)/7,0))</f>
        <v/>
      </c>
      <c r="T83" s="60" t="n"/>
      <c r="U83" s="37">
        <f>IF(Q83="",0,ROUNDUP(MAX(L83,N83,P83)/'마스터'!$J$5,0))</f>
        <v/>
      </c>
      <c r="V83" s="66">
        <f>IF(OR(F83="",U83=0),"",WORKDAY(F83,U83-1,'마스터'!$J$13:$J$27))</f>
        <v/>
      </c>
      <c r="W83" s="65">
        <f>IF(OR(G83="",V83=""),"",G83-V83)</f>
        <v/>
      </c>
      <c r="X83" s="58" t="n"/>
      <c r="Z83" s="67">
        <f>IF(AND($F83&lt;&gt;"",$V83&lt;&gt;"",Z$2&gt;=$F83,Z$2&lt;=$V83,WEEKDAY(Z$2,2)&lt;6,COUNTIF('마스터'!$J$13:$J$27,Z$2)=0),$Q83/$U83,"")</f>
        <v/>
      </c>
      <c r="AA83" s="67">
        <f>IF(AND($F83&lt;&gt;"",$V83&lt;&gt;"",AA$2&gt;=$F83,AA$2&lt;=$V83,WEEKDAY(AA$2,2)&lt;6,COUNTIF('마스터'!$J$13:$J$27,AA$2)=0),$Q83/$U83,"")</f>
        <v/>
      </c>
      <c r="AB83" s="67">
        <f>IF(AND($F83&lt;&gt;"",$V83&lt;&gt;"",AB$2&gt;=$F83,AB$2&lt;=$V83,WEEKDAY(AB$2,2)&lt;6,COUNTIF('마스터'!$J$13:$J$27,AB$2)=0),$Q83/$U83,"")</f>
        <v/>
      </c>
      <c r="AC83" s="67">
        <f>IF(AND($F83&lt;&gt;"",$V83&lt;&gt;"",AC$2&gt;=$F83,AC$2&lt;=$V83,WEEKDAY(AC$2,2)&lt;6,COUNTIF('마스터'!$J$13:$J$27,AC$2)=0),$Q83/$U83,"")</f>
        <v/>
      </c>
      <c r="AD83" s="67">
        <f>IF(AND($F83&lt;&gt;"",$V83&lt;&gt;"",AD$2&gt;=$F83,AD$2&lt;=$V83,WEEKDAY(AD$2,2)&lt;6,COUNTIF('마스터'!$J$13:$J$27,AD$2)=0),$Q83/$U83,"")</f>
        <v/>
      </c>
      <c r="AE83" s="67">
        <f>IF(AND($F83&lt;&gt;"",$V83&lt;&gt;"",AE$2&gt;=$F83,AE$2&lt;=$V83,WEEKDAY(AE$2,2)&lt;6,COUNTIF('마스터'!$J$13:$J$27,AE$2)=0),$Q83/$U83,"")</f>
        <v/>
      </c>
      <c r="AF83" s="67">
        <f>IF(AND($F83&lt;&gt;"",$V83&lt;&gt;"",AF$2&gt;=$F83,AF$2&lt;=$V83,WEEKDAY(AF$2,2)&lt;6,COUNTIF('마스터'!$J$13:$J$27,AF$2)=0),$Q83/$U83,"")</f>
        <v/>
      </c>
      <c r="AG83" s="67">
        <f>IF(AND($F83&lt;&gt;"",$V83&lt;&gt;"",AG$2&gt;=$F83,AG$2&lt;=$V83,WEEKDAY(AG$2,2)&lt;6,COUNTIF('마스터'!$J$13:$J$27,AG$2)=0),$Q83/$U83,"")</f>
        <v/>
      </c>
      <c r="AH83" s="67">
        <f>IF(AND($F83&lt;&gt;"",$V83&lt;&gt;"",AH$2&gt;=$F83,AH$2&lt;=$V83,WEEKDAY(AH$2,2)&lt;6,COUNTIF('마스터'!$J$13:$J$27,AH$2)=0),$Q83/$U83,"")</f>
        <v/>
      </c>
      <c r="AI83" s="67">
        <f>IF(AND($F83&lt;&gt;"",$V83&lt;&gt;"",AI$2&gt;=$F83,AI$2&lt;=$V83,WEEKDAY(AI$2,2)&lt;6,COUNTIF('마스터'!$J$13:$J$27,AI$2)=0),$Q83/$U83,"")</f>
        <v/>
      </c>
      <c r="AJ83" s="67">
        <f>IF(AND($F83&lt;&gt;"",$V83&lt;&gt;"",AJ$2&gt;=$F83,AJ$2&lt;=$V83,WEEKDAY(AJ$2,2)&lt;6,COUNTIF('마스터'!$J$13:$J$27,AJ$2)=0),$Q83/$U83,"")</f>
        <v/>
      </c>
      <c r="AK83" s="67">
        <f>IF(AND($F83&lt;&gt;"",$V83&lt;&gt;"",AK$2&gt;=$F83,AK$2&lt;=$V83,WEEKDAY(AK$2,2)&lt;6,COUNTIF('마스터'!$J$13:$J$27,AK$2)=0),$Q83/$U83,"")</f>
        <v/>
      </c>
      <c r="AL83" s="67">
        <f>IF(AND($F83&lt;&gt;"",$V83&lt;&gt;"",AL$2&gt;=$F83,AL$2&lt;=$V83,WEEKDAY(AL$2,2)&lt;6,COUNTIF('마스터'!$J$13:$J$27,AL$2)=0),$Q83/$U83,"")</f>
        <v/>
      </c>
      <c r="AM83" s="67">
        <f>IF(AND($F83&lt;&gt;"",$V83&lt;&gt;"",AM$2&gt;=$F83,AM$2&lt;=$V83,WEEKDAY(AM$2,2)&lt;6,COUNTIF('마스터'!$J$13:$J$27,AM$2)=0),$Q83/$U83,"")</f>
        <v/>
      </c>
      <c r="AN83" s="67">
        <f>IF(AND($F83&lt;&gt;"",$V83&lt;&gt;"",AN$2&gt;=$F83,AN$2&lt;=$V83,WEEKDAY(AN$2,2)&lt;6,COUNTIF('마스터'!$J$13:$J$27,AN$2)=0),$Q83/$U83,"")</f>
        <v/>
      </c>
      <c r="AO83" s="67">
        <f>IF(AND($F83&lt;&gt;"",$V83&lt;&gt;"",AO$2&gt;=$F83,AO$2&lt;=$V83,WEEKDAY(AO$2,2)&lt;6,COUNTIF('마스터'!$J$13:$J$27,AO$2)=0),$Q83/$U83,"")</f>
        <v/>
      </c>
      <c r="AP83" s="67">
        <f>IF(AND($F83&lt;&gt;"",$V83&lt;&gt;"",AP$2&gt;=$F83,AP$2&lt;=$V83,WEEKDAY(AP$2,2)&lt;6,COUNTIF('마스터'!$J$13:$J$27,AP$2)=0),$Q83/$U83,"")</f>
        <v/>
      </c>
      <c r="AQ83" s="67">
        <f>IF(AND($F83&lt;&gt;"",$V83&lt;&gt;"",AQ$2&gt;=$F83,AQ$2&lt;=$V83,WEEKDAY(AQ$2,2)&lt;6,COUNTIF('마스터'!$J$13:$J$27,AQ$2)=0),$Q83/$U83,"")</f>
        <v/>
      </c>
      <c r="AR83" s="67">
        <f>IF(AND($F83&lt;&gt;"",$V83&lt;&gt;"",AR$2&gt;=$F83,AR$2&lt;=$V83,WEEKDAY(AR$2,2)&lt;6,COUNTIF('마스터'!$J$13:$J$27,AR$2)=0),$Q83/$U83,"")</f>
        <v/>
      </c>
      <c r="AS83" s="67">
        <f>IF(AND($F83&lt;&gt;"",$V83&lt;&gt;"",AS$2&gt;=$F83,AS$2&lt;=$V83,WEEKDAY(AS$2,2)&lt;6,COUNTIF('마스터'!$J$13:$J$27,AS$2)=0),$Q83/$U83,"")</f>
        <v/>
      </c>
      <c r="AT83" s="67">
        <f>IF(AND($F83&lt;&gt;"",$V83&lt;&gt;"",AT$2&gt;=$F83,AT$2&lt;=$V83,WEEKDAY(AT$2,2)&lt;6,COUNTIF('마스터'!$J$13:$J$27,AT$2)=0),$Q83/$U83,"")</f>
        <v/>
      </c>
      <c r="AU83" s="67">
        <f>IF(AND($F83&lt;&gt;"",$V83&lt;&gt;"",AU$2&gt;=$F83,AU$2&lt;=$V83,WEEKDAY(AU$2,2)&lt;6,COUNTIF('마스터'!$J$13:$J$27,AU$2)=0),$Q83/$U83,"")</f>
        <v/>
      </c>
      <c r="AV83" s="67">
        <f>IF(AND($F83&lt;&gt;"",$V83&lt;&gt;"",AV$2&gt;=$F83,AV$2&lt;=$V83,WEEKDAY(AV$2,2)&lt;6,COUNTIF('마스터'!$J$13:$J$27,AV$2)=0),$Q83/$U83,"")</f>
        <v/>
      </c>
      <c r="AW83" s="67">
        <f>IF(AND($F83&lt;&gt;"",$V83&lt;&gt;"",AW$2&gt;=$F83,AW$2&lt;=$V83,WEEKDAY(AW$2,2)&lt;6,COUNTIF('마스터'!$J$13:$J$27,AW$2)=0),$Q83/$U83,"")</f>
        <v/>
      </c>
      <c r="AX83" s="67">
        <f>IF(AND($F83&lt;&gt;"",$V83&lt;&gt;"",AX$2&gt;=$F83,AX$2&lt;=$V83,WEEKDAY(AX$2,2)&lt;6,COUNTIF('마스터'!$J$13:$J$27,AX$2)=0),$Q83/$U83,"")</f>
        <v/>
      </c>
      <c r="AY83" s="67">
        <f>IF(AND($F83&lt;&gt;"",$V83&lt;&gt;"",AY$2&gt;=$F83,AY$2&lt;=$V83,WEEKDAY(AY$2,2)&lt;6,COUNTIF('마스터'!$J$13:$J$27,AY$2)=0),$Q83/$U83,"")</f>
        <v/>
      </c>
      <c r="AZ83" s="67">
        <f>IF(AND($F83&lt;&gt;"",$V83&lt;&gt;"",AZ$2&gt;=$F83,AZ$2&lt;=$V83,WEEKDAY(AZ$2,2)&lt;6,COUNTIF('마스터'!$J$13:$J$27,AZ$2)=0),$Q83/$U83,"")</f>
        <v/>
      </c>
      <c r="BA83" s="67">
        <f>IF(AND($F83&lt;&gt;"",$V83&lt;&gt;"",BA$2&gt;=$F83,BA$2&lt;=$V83,WEEKDAY(BA$2,2)&lt;6,COUNTIF('마스터'!$J$13:$J$27,BA$2)=0),$Q83/$U83,"")</f>
        <v/>
      </c>
      <c r="BB83" s="67">
        <f>IF(AND($F83&lt;&gt;"",$V83&lt;&gt;"",BB$2&gt;=$F83,BB$2&lt;=$V83,WEEKDAY(BB$2,2)&lt;6,COUNTIF('마스터'!$J$13:$J$27,BB$2)=0),$Q83/$U83,"")</f>
        <v/>
      </c>
      <c r="BC83" s="67">
        <f>IF(AND($F83&lt;&gt;"",$V83&lt;&gt;"",BC$2&gt;=$F83,BC$2&lt;=$V83,WEEKDAY(BC$2,2)&lt;6,COUNTIF('마스터'!$J$13:$J$27,BC$2)=0),$Q83/$U83,"")</f>
        <v/>
      </c>
      <c r="BD83" s="67">
        <f>IF(AND($F83&lt;&gt;"",$V83&lt;&gt;"",BD$2&gt;=$F83,BD$2&lt;=$V83,WEEKDAY(BD$2,2)&lt;6,COUNTIF('마스터'!$J$13:$J$27,BD$2)=0),$Q83/$U83,"")</f>
        <v/>
      </c>
    </row>
    <row r="84">
      <c r="A84" s="37">
        <f>IF(E84="","",COUNTA($E$71:E84))</f>
        <v/>
      </c>
      <c r="B84" s="58" t="n"/>
      <c r="C84" s="75" t="inlineStr">
        <is>
          <t>마케팅3팀</t>
        </is>
      </c>
      <c r="D84" s="60" t="n"/>
      <c r="E84" s="58" t="n"/>
      <c r="F84" s="61" t="n"/>
      <c r="G84" s="62" t="n"/>
      <c r="H84" s="60" t="n"/>
      <c r="I84" s="60" t="n"/>
      <c r="J84" s="60" t="n"/>
      <c r="K84" s="58" t="n"/>
      <c r="L84" s="63" t="n"/>
      <c r="M84" s="58" t="n"/>
      <c r="N84" s="63" t="n"/>
      <c r="O84" s="58" t="n"/>
      <c r="P84" s="63" t="n"/>
      <c r="Q84" s="64">
        <f>IF(SUM(L84,N84,P84)=0,"",SUM(L84,N84,P84))</f>
        <v/>
      </c>
      <c r="R84" s="65">
        <f>IF(L84&gt;0,"영 ","")&amp;IF(N84&gt;0,"이 ","")&amp;IF(P84&gt;0,"기 ","")</f>
        <v/>
      </c>
      <c r="S84" s="37">
        <f>IF(F84="","","W"&amp;ROUNDUP(DAY(F84)/7,0))</f>
        <v/>
      </c>
      <c r="T84" s="60" t="n"/>
      <c r="U84" s="37">
        <f>IF(Q84="",0,ROUNDUP(MAX(L84,N84,P84)/'마스터'!$J$5,0))</f>
        <v/>
      </c>
      <c r="V84" s="66">
        <f>IF(OR(F84="",U84=0),"",WORKDAY(F84,U84-1,'마스터'!$J$13:$J$27))</f>
        <v/>
      </c>
      <c r="W84" s="65">
        <f>IF(OR(G84="",V84=""),"",G84-V84)</f>
        <v/>
      </c>
      <c r="X84" s="58" t="n"/>
      <c r="Z84" s="67">
        <f>IF(AND($F84&lt;&gt;"",$V84&lt;&gt;"",Z$2&gt;=$F84,Z$2&lt;=$V84,WEEKDAY(Z$2,2)&lt;6,COUNTIF('마스터'!$J$13:$J$27,Z$2)=0),$Q84/$U84,"")</f>
        <v/>
      </c>
      <c r="AA84" s="67">
        <f>IF(AND($F84&lt;&gt;"",$V84&lt;&gt;"",AA$2&gt;=$F84,AA$2&lt;=$V84,WEEKDAY(AA$2,2)&lt;6,COUNTIF('마스터'!$J$13:$J$27,AA$2)=0),$Q84/$U84,"")</f>
        <v/>
      </c>
      <c r="AB84" s="67">
        <f>IF(AND($F84&lt;&gt;"",$V84&lt;&gt;"",AB$2&gt;=$F84,AB$2&lt;=$V84,WEEKDAY(AB$2,2)&lt;6,COUNTIF('마스터'!$J$13:$J$27,AB$2)=0),$Q84/$U84,"")</f>
        <v/>
      </c>
      <c r="AC84" s="67">
        <f>IF(AND($F84&lt;&gt;"",$V84&lt;&gt;"",AC$2&gt;=$F84,AC$2&lt;=$V84,WEEKDAY(AC$2,2)&lt;6,COUNTIF('마스터'!$J$13:$J$27,AC$2)=0),$Q84/$U84,"")</f>
        <v/>
      </c>
      <c r="AD84" s="67">
        <f>IF(AND($F84&lt;&gt;"",$V84&lt;&gt;"",AD$2&gt;=$F84,AD$2&lt;=$V84,WEEKDAY(AD$2,2)&lt;6,COUNTIF('마스터'!$J$13:$J$27,AD$2)=0),$Q84/$U84,"")</f>
        <v/>
      </c>
      <c r="AE84" s="67">
        <f>IF(AND($F84&lt;&gt;"",$V84&lt;&gt;"",AE$2&gt;=$F84,AE$2&lt;=$V84,WEEKDAY(AE$2,2)&lt;6,COUNTIF('마스터'!$J$13:$J$27,AE$2)=0),$Q84/$U84,"")</f>
        <v/>
      </c>
      <c r="AF84" s="67">
        <f>IF(AND($F84&lt;&gt;"",$V84&lt;&gt;"",AF$2&gt;=$F84,AF$2&lt;=$V84,WEEKDAY(AF$2,2)&lt;6,COUNTIF('마스터'!$J$13:$J$27,AF$2)=0),$Q84/$U84,"")</f>
        <v/>
      </c>
      <c r="AG84" s="67">
        <f>IF(AND($F84&lt;&gt;"",$V84&lt;&gt;"",AG$2&gt;=$F84,AG$2&lt;=$V84,WEEKDAY(AG$2,2)&lt;6,COUNTIF('마스터'!$J$13:$J$27,AG$2)=0),$Q84/$U84,"")</f>
        <v/>
      </c>
      <c r="AH84" s="67">
        <f>IF(AND($F84&lt;&gt;"",$V84&lt;&gt;"",AH$2&gt;=$F84,AH$2&lt;=$V84,WEEKDAY(AH$2,2)&lt;6,COUNTIF('마스터'!$J$13:$J$27,AH$2)=0),$Q84/$U84,"")</f>
        <v/>
      </c>
      <c r="AI84" s="67">
        <f>IF(AND($F84&lt;&gt;"",$V84&lt;&gt;"",AI$2&gt;=$F84,AI$2&lt;=$V84,WEEKDAY(AI$2,2)&lt;6,COUNTIF('마스터'!$J$13:$J$27,AI$2)=0),$Q84/$U84,"")</f>
        <v/>
      </c>
      <c r="AJ84" s="67">
        <f>IF(AND($F84&lt;&gt;"",$V84&lt;&gt;"",AJ$2&gt;=$F84,AJ$2&lt;=$V84,WEEKDAY(AJ$2,2)&lt;6,COUNTIF('마스터'!$J$13:$J$27,AJ$2)=0),$Q84/$U84,"")</f>
        <v/>
      </c>
      <c r="AK84" s="67">
        <f>IF(AND($F84&lt;&gt;"",$V84&lt;&gt;"",AK$2&gt;=$F84,AK$2&lt;=$V84,WEEKDAY(AK$2,2)&lt;6,COUNTIF('마스터'!$J$13:$J$27,AK$2)=0),$Q84/$U84,"")</f>
        <v/>
      </c>
      <c r="AL84" s="67">
        <f>IF(AND($F84&lt;&gt;"",$V84&lt;&gt;"",AL$2&gt;=$F84,AL$2&lt;=$V84,WEEKDAY(AL$2,2)&lt;6,COUNTIF('마스터'!$J$13:$J$27,AL$2)=0),$Q84/$U84,"")</f>
        <v/>
      </c>
      <c r="AM84" s="67">
        <f>IF(AND($F84&lt;&gt;"",$V84&lt;&gt;"",AM$2&gt;=$F84,AM$2&lt;=$V84,WEEKDAY(AM$2,2)&lt;6,COUNTIF('마스터'!$J$13:$J$27,AM$2)=0),$Q84/$U84,"")</f>
        <v/>
      </c>
      <c r="AN84" s="67">
        <f>IF(AND($F84&lt;&gt;"",$V84&lt;&gt;"",AN$2&gt;=$F84,AN$2&lt;=$V84,WEEKDAY(AN$2,2)&lt;6,COUNTIF('마스터'!$J$13:$J$27,AN$2)=0),$Q84/$U84,"")</f>
        <v/>
      </c>
      <c r="AO84" s="67">
        <f>IF(AND($F84&lt;&gt;"",$V84&lt;&gt;"",AO$2&gt;=$F84,AO$2&lt;=$V84,WEEKDAY(AO$2,2)&lt;6,COUNTIF('마스터'!$J$13:$J$27,AO$2)=0),$Q84/$U84,"")</f>
        <v/>
      </c>
      <c r="AP84" s="67">
        <f>IF(AND($F84&lt;&gt;"",$V84&lt;&gt;"",AP$2&gt;=$F84,AP$2&lt;=$V84,WEEKDAY(AP$2,2)&lt;6,COUNTIF('마스터'!$J$13:$J$27,AP$2)=0),$Q84/$U84,"")</f>
        <v/>
      </c>
      <c r="AQ84" s="67">
        <f>IF(AND($F84&lt;&gt;"",$V84&lt;&gt;"",AQ$2&gt;=$F84,AQ$2&lt;=$V84,WEEKDAY(AQ$2,2)&lt;6,COUNTIF('마스터'!$J$13:$J$27,AQ$2)=0),$Q84/$U84,"")</f>
        <v/>
      </c>
      <c r="AR84" s="67">
        <f>IF(AND($F84&lt;&gt;"",$V84&lt;&gt;"",AR$2&gt;=$F84,AR$2&lt;=$V84,WEEKDAY(AR$2,2)&lt;6,COUNTIF('마스터'!$J$13:$J$27,AR$2)=0),$Q84/$U84,"")</f>
        <v/>
      </c>
      <c r="AS84" s="67">
        <f>IF(AND($F84&lt;&gt;"",$V84&lt;&gt;"",AS$2&gt;=$F84,AS$2&lt;=$V84,WEEKDAY(AS$2,2)&lt;6,COUNTIF('마스터'!$J$13:$J$27,AS$2)=0),$Q84/$U84,"")</f>
        <v/>
      </c>
      <c r="AT84" s="67">
        <f>IF(AND($F84&lt;&gt;"",$V84&lt;&gt;"",AT$2&gt;=$F84,AT$2&lt;=$V84,WEEKDAY(AT$2,2)&lt;6,COUNTIF('마스터'!$J$13:$J$27,AT$2)=0),$Q84/$U84,"")</f>
        <v/>
      </c>
      <c r="AU84" s="67">
        <f>IF(AND($F84&lt;&gt;"",$V84&lt;&gt;"",AU$2&gt;=$F84,AU$2&lt;=$V84,WEEKDAY(AU$2,2)&lt;6,COUNTIF('마스터'!$J$13:$J$27,AU$2)=0),$Q84/$U84,"")</f>
        <v/>
      </c>
      <c r="AV84" s="67">
        <f>IF(AND($F84&lt;&gt;"",$V84&lt;&gt;"",AV$2&gt;=$F84,AV$2&lt;=$V84,WEEKDAY(AV$2,2)&lt;6,COUNTIF('마스터'!$J$13:$J$27,AV$2)=0),$Q84/$U84,"")</f>
        <v/>
      </c>
      <c r="AW84" s="67">
        <f>IF(AND($F84&lt;&gt;"",$V84&lt;&gt;"",AW$2&gt;=$F84,AW$2&lt;=$V84,WEEKDAY(AW$2,2)&lt;6,COUNTIF('마스터'!$J$13:$J$27,AW$2)=0),$Q84/$U84,"")</f>
        <v/>
      </c>
      <c r="AX84" s="67">
        <f>IF(AND($F84&lt;&gt;"",$V84&lt;&gt;"",AX$2&gt;=$F84,AX$2&lt;=$V84,WEEKDAY(AX$2,2)&lt;6,COUNTIF('마스터'!$J$13:$J$27,AX$2)=0),$Q84/$U84,"")</f>
        <v/>
      </c>
      <c r="AY84" s="67">
        <f>IF(AND($F84&lt;&gt;"",$V84&lt;&gt;"",AY$2&gt;=$F84,AY$2&lt;=$V84,WEEKDAY(AY$2,2)&lt;6,COUNTIF('마스터'!$J$13:$J$27,AY$2)=0),$Q84/$U84,"")</f>
        <v/>
      </c>
      <c r="AZ84" s="67">
        <f>IF(AND($F84&lt;&gt;"",$V84&lt;&gt;"",AZ$2&gt;=$F84,AZ$2&lt;=$V84,WEEKDAY(AZ$2,2)&lt;6,COUNTIF('마스터'!$J$13:$J$27,AZ$2)=0),$Q84/$U84,"")</f>
        <v/>
      </c>
      <c r="BA84" s="67">
        <f>IF(AND($F84&lt;&gt;"",$V84&lt;&gt;"",BA$2&gt;=$F84,BA$2&lt;=$V84,WEEKDAY(BA$2,2)&lt;6,COUNTIF('마스터'!$J$13:$J$27,BA$2)=0),$Q84/$U84,"")</f>
        <v/>
      </c>
      <c r="BB84" s="67">
        <f>IF(AND($F84&lt;&gt;"",$V84&lt;&gt;"",BB$2&gt;=$F84,BB$2&lt;=$V84,WEEKDAY(BB$2,2)&lt;6,COUNTIF('마스터'!$J$13:$J$27,BB$2)=0),$Q84/$U84,"")</f>
        <v/>
      </c>
      <c r="BC84" s="67">
        <f>IF(AND($F84&lt;&gt;"",$V84&lt;&gt;"",BC$2&gt;=$F84,BC$2&lt;=$V84,WEEKDAY(BC$2,2)&lt;6,COUNTIF('마스터'!$J$13:$J$27,BC$2)=0),$Q84/$U84,"")</f>
        <v/>
      </c>
      <c r="BD84" s="67">
        <f>IF(AND($F84&lt;&gt;"",$V84&lt;&gt;"",BD$2&gt;=$F84,BD$2&lt;=$V84,WEEKDAY(BD$2,2)&lt;6,COUNTIF('마스터'!$J$13:$J$27,BD$2)=0),$Q84/$U84,"")</f>
        <v/>
      </c>
    </row>
    <row r="85">
      <c r="A85" s="37">
        <f>IF(E85="","",COUNTA($E$71:E85))</f>
        <v/>
      </c>
      <c r="B85" s="58" t="n"/>
      <c r="C85" s="75" t="inlineStr">
        <is>
          <t>마케팅3팀</t>
        </is>
      </c>
      <c r="D85" s="60" t="n"/>
      <c r="E85" s="58" t="n"/>
      <c r="F85" s="61" t="n"/>
      <c r="G85" s="62" t="n"/>
      <c r="H85" s="60" t="n"/>
      <c r="I85" s="60" t="n"/>
      <c r="J85" s="60" t="n"/>
      <c r="K85" s="58" t="n"/>
      <c r="L85" s="63" t="n"/>
      <c r="M85" s="58" t="n"/>
      <c r="N85" s="63" t="n"/>
      <c r="O85" s="58" t="n"/>
      <c r="P85" s="63" t="n"/>
      <c r="Q85" s="64">
        <f>IF(SUM(L85,N85,P85)=0,"",SUM(L85,N85,P85))</f>
        <v/>
      </c>
      <c r="R85" s="65">
        <f>IF(L85&gt;0,"영 ","")&amp;IF(N85&gt;0,"이 ","")&amp;IF(P85&gt;0,"기 ","")</f>
        <v/>
      </c>
      <c r="S85" s="37">
        <f>IF(F85="","","W"&amp;ROUNDUP(DAY(F85)/7,0))</f>
        <v/>
      </c>
      <c r="T85" s="60" t="n"/>
      <c r="U85" s="37">
        <f>IF(Q85="",0,ROUNDUP(MAX(L85,N85,P85)/'마스터'!$J$5,0))</f>
        <v/>
      </c>
      <c r="V85" s="66">
        <f>IF(OR(F85="",U85=0),"",WORKDAY(F85,U85-1,'마스터'!$J$13:$J$27))</f>
        <v/>
      </c>
      <c r="W85" s="65">
        <f>IF(OR(G85="",V85=""),"",G85-V85)</f>
        <v/>
      </c>
      <c r="X85" s="58" t="n"/>
      <c r="Z85" s="67">
        <f>IF(AND($F85&lt;&gt;"",$V85&lt;&gt;"",Z$2&gt;=$F85,Z$2&lt;=$V85,WEEKDAY(Z$2,2)&lt;6,COUNTIF('마스터'!$J$13:$J$27,Z$2)=0),$Q85/$U85,"")</f>
        <v/>
      </c>
      <c r="AA85" s="67">
        <f>IF(AND($F85&lt;&gt;"",$V85&lt;&gt;"",AA$2&gt;=$F85,AA$2&lt;=$V85,WEEKDAY(AA$2,2)&lt;6,COUNTIF('마스터'!$J$13:$J$27,AA$2)=0),$Q85/$U85,"")</f>
        <v/>
      </c>
      <c r="AB85" s="67">
        <f>IF(AND($F85&lt;&gt;"",$V85&lt;&gt;"",AB$2&gt;=$F85,AB$2&lt;=$V85,WEEKDAY(AB$2,2)&lt;6,COUNTIF('마스터'!$J$13:$J$27,AB$2)=0),$Q85/$U85,"")</f>
        <v/>
      </c>
      <c r="AC85" s="67">
        <f>IF(AND($F85&lt;&gt;"",$V85&lt;&gt;"",AC$2&gt;=$F85,AC$2&lt;=$V85,WEEKDAY(AC$2,2)&lt;6,COUNTIF('마스터'!$J$13:$J$27,AC$2)=0),$Q85/$U85,"")</f>
        <v/>
      </c>
      <c r="AD85" s="67">
        <f>IF(AND($F85&lt;&gt;"",$V85&lt;&gt;"",AD$2&gt;=$F85,AD$2&lt;=$V85,WEEKDAY(AD$2,2)&lt;6,COUNTIF('마스터'!$J$13:$J$27,AD$2)=0),$Q85/$U85,"")</f>
        <v/>
      </c>
      <c r="AE85" s="67">
        <f>IF(AND($F85&lt;&gt;"",$V85&lt;&gt;"",AE$2&gt;=$F85,AE$2&lt;=$V85,WEEKDAY(AE$2,2)&lt;6,COUNTIF('마스터'!$J$13:$J$27,AE$2)=0),$Q85/$U85,"")</f>
        <v/>
      </c>
      <c r="AF85" s="67">
        <f>IF(AND($F85&lt;&gt;"",$V85&lt;&gt;"",AF$2&gt;=$F85,AF$2&lt;=$V85,WEEKDAY(AF$2,2)&lt;6,COUNTIF('마스터'!$J$13:$J$27,AF$2)=0),$Q85/$U85,"")</f>
        <v/>
      </c>
      <c r="AG85" s="67">
        <f>IF(AND($F85&lt;&gt;"",$V85&lt;&gt;"",AG$2&gt;=$F85,AG$2&lt;=$V85,WEEKDAY(AG$2,2)&lt;6,COUNTIF('마스터'!$J$13:$J$27,AG$2)=0),$Q85/$U85,"")</f>
        <v/>
      </c>
      <c r="AH85" s="67">
        <f>IF(AND($F85&lt;&gt;"",$V85&lt;&gt;"",AH$2&gt;=$F85,AH$2&lt;=$V85,WEEKDAY(AH$2,2)&lt;6,COUNTIF('마스터'!$J$13:$J$27,AH$2)=0),$Q85/$U85,"")</f>
        <v/>
      </c>
      <c r="AI85" s="67">
        <f>IF(AND($F85&lt;&gt;"",$V85&lt;&gt;"",AI$2&gt;=$F85,AI$2&lt;=$V85,WEEKDAY(AI$2,2)&lt;6,COUNTIF('마스터'!$J$13:$J$27,AI$2)=0),$Q85/$U85,"")</f>
        <v/>
      </c>
      <c r="AJ85" s="67">
        <f>IF(AND($F85&lt;&gt;"",$V85&lt;&gt;"",AJ$2&gt;=$F85,AJ$2&lt;=$V85,WEEKDAY(AJ$2,2)&lt;6,COUNTIF('마스터'!$J$13:$J$27,AJ$2)=0),$Q85/$U85,"")</f>
        <v/>
      </c>
      <c r="AK85" s="67">
        <f>IF(AND($F85&lt;&gt;"",$V85&lt;&gt;"",AK$2&gt;=$F85,AK$2&lt;=$V85,WEEKDAY(AK$2,2)&lt;6,COUNTIF('마스터'!$J$13:$J$27,AK$2)=0),$Q85/$U85,"")</f>
        <v/>
      </c>
      <c r="AL85" s="67">
        <f>IF(AND($F85&lt;&gt;"",$V85&lt;&gt;"",AL$2&gt;=$F85,AL$2&lt;=$V85,WEEKDAY(AL$2,2)&lt;6,COUNTIF('마스터'!$J$13:$J$27,AL$2)=0),$Q85/$U85,"")</f>
        <v/>
      </c>
      <c r="AM85" s="67">
        <f>IF(AND($F85&lt;&gt;"",$V85&lt;&gt;"",AM$2&gt;=$F85,AM$2&lt;=$V85,WEEKDAY(AM$2,2)&lt;6,COUNTIF('마스터'!$J$13:$J$27,AM$2)=0),$Q85/$U85,"")</f>
        <v/>
      </c>
      <c r="AN85" s="67">
        <f>IF(AND($F85&lt;&gt;"",$V85&lt;&gt;"",AN$2&gt;=$F85,AN$2&lt;=$V85,WEEKDAY(AN$2,2)&lt;6,COUNTIF('마스터'!$J$13:$J$27,AN$2)=0),$Q85/$U85,"")</f>
        <v/>
      </c>
      <c r="AO85" s="67">
        <f>IF(AND($F85&lt;&gt;"",$V85&lt;&gt;"",AO$2&gt;=$F85,AO$2&lt;=$V85,WEEKDAY(AO$2,2)&lt;6,COUNTIF('마스터'!$J$13:$J$27,AO$2)=0),$Q85/$U85,"")</f>
        <v/>
      </c>
      <c r="AP85" s="67">
        <f>IF(AND($F85&lt;&gt;"",$V85&lt;&gt;"",AP$2&gt;=$F85,AP$2&lt;=$V85,WEEKDAY(AP$2,2)&lt;6,COUNTIF('마스터'!$J$13:$J$27,AP$2)=0),$Q85/$U85,"")</f>
        <v/>
      </c>
      <c r="AQ85" s="67">
        <f>IF(AND($F85&lt;&gt;"",$V85&lt;&gt;"",AQ$2&gt;=$F85,AQ$2&lt;=$V85,WEEKDAY(AQ$2,2)&lt;6,COUNTIF('마스터'!$J$13:$J$27,AQ$2)=0),$Q85/$U85,"")</f>
        <v/>
      </c>
      <c r="AR85" s="67">
        <f>IF(AND($F85&lt;&gt;"",$V85&lt;&gt;"",AR$2&gt;=$F85,AR$2&lt;=$V85,WEEKDAY(AR$2,2)&lt;6,COUNTIF('마스터'!$J$13:$J$27,AR$2)=0),$Q85/$U85,"")</f>
        <v/>
      </c>
      <c r="AS85" s="67">
        <f>IF(AND($F85&lt;&gt;"",$V85&lt;&gt;"",AS$2&gt;=$F85,AS$2&lt;=$V85,WEEKDAY(AS$2,2)&lt;6,COUNTIF('마스터'!$J$13:$J$27,AS$2)=0),$Q85/$U85,"")</f>
        <v/>
      </c>
      <c r="AT85" s="67">
        <f>IF(AND($F85&lt;&gt;"",$V85&lt;&gt;"",AT$2&gt;=$F85,AT$2&lt;=$V85,WEEKDAY(AT$2,2)&lt;6,COUNTIF('마스터'!$J$13:$J$27,AT$2)=0),$Q85/$U85,"")</f>
        <v/>
      </c>
      <c r="AU85" s="67">
        <f>IF(AND($F85&lt;&gt;"",$V85&lt;&gt;"",AU$2&gt;=$F85,AU$2&lt;=$V85,WEEKDAY(AU$2,2)&lt;6,COUNTIF('마스터'!$J$13:$J$27,AU$2)=0),$Q85/$U85,"")</f>
        <v/>
      </c>
      <c r="AV85" s="67">
        <f>IF(AND($F85&lt;&gt;"",$V85&lt;&gt;"",AV$2&gt;=$F85,AV$2&lt;=$V85,WEEKDAY(AV$2,2)&lt;6,COUNTIF('마스터'!$J$13:$J$27,AV$2)=0),$Q85/$U85,"")</f>
        <v/>
      </c>
      <c r="AW85" s="67">
        <f>IF(AND($F85&lt;&gt;"",$V85&lt;&gt;"",AW$2&gt;=$F85,AW$2&lt;=$V85,WEEKDAY(AW$2,2)&lt;6,COUNTIF('마스터'!$J$13:$J$27,AW$2)=0),$Q85/$U85,"")</f>
        <v/>
      </c>
      <c r="AX85" s="67">
        <f>IF(AND($F85&lt;&gt;"",$V85&lt;&gt;"",AX$2&gt;=$F85,AX$2&lt;=$V85,WEEKDAY(AX$2,2)&lt;6,COUNTIF('마스터'!$J$13:$J$27,AX$2)=0),$Q85/$U85,"")</f>
        <v/>
      </c>
      <c r="AY85" s="67">
        <f>IF(AND($F85&lt;&gt;"",$V85&lt;&gt;"",AY$2&gt;=$F85,AY$2&lt;=$V85,WEEKDAY(AY$2,2)&lt;6,COUNTIF('마스터'!$J$13:$J$27,AY$2)=0),$Q85/$U85,"")</f>
        <v/>
      </c>
      <c r="AZ85" s="67">
        <f>IF(AND($F85&lt;&gt;"",$V85&lt;&gt;"",AZ$2&gt;=$F85,AZ$2&lt;=$V85,WEEKDAY(AZ$2,2)&lt;6,COUNTIF('마스터'!$J$13:$J$27,AZ$2)=0),$Q85/$U85,"")</f>
        <v/>
      </c>
      <c r="BA85" s="67">
        <f>IF(AND($F85&lt;&gt;"",$V85&lt;&gt;"",BA$2&gt;=$F85,BA$2&lt;=$V85,WEEKDAY(BA$2,2)&lt;6,COUNTIF('마스터'!$J$13:$J$27,BA$2)=0),$Q85/$U85,"")</f>
        <v/>
      </c>
      <c r="BB85" s="67">
        <f>IF(AND($F85&lt;&gt;"",$V85&lt;&gt;"",BB$2&gt;=$F85,BB$2&lt;=$V85,WEEKDAY(BB$2,2)&lt;6,COUNTIF('마스터'!$J$13:$J$27,BB$2)=0),$Q85/$U85,"")</f>
        <v/>
      </c>
      <c r="BC85" s="67">
        <f>IF(AND($F85&lt;&gt;"",$V85&lt;&gt;"",BC$2&gt;=$F85,BC$2&lt;=$V85,WEEKDAY(BC$2,2)&lt;6,COUNTIF('마스터'!$J$13:$J$27,BC$2)=0),$Q85/$U85,"")</f>
        <v/>
      </c>
      <c r="BD85" s="67">
        <f>IF(AND($F85&lt;&gt;"",$V85&lt;&gt;"",BD$2&gt;=$F85,BD$2&lt;=$V85,WEEKDAY(BD$2,2)&lt;6,COUNTIF('마스터'!$J$13:$J$27,BD$2)=0),$Q85/$U85,"")</f>
        <v/>
      </c>
    </row>
    <row r="86">
      <c r="A86" s="37">
        <f>IF(E86="","",COUNTA($E$71:E86))</f>
        <v/>
      </c>
      <c r="B86" s="58" t="n"/>
      <c r="C86" s="75" t="inlineStr">
        <is>
          <t>마케팅3팀</t>
        </is>
      </c>
      <c r="D86" s="60" t="n"/>
      <c r="E86" s="58" t="n"/>
      <c r="F86" s="61" t="n"/>
      <c r="G86" s="62" t="n"/>
      <c r="H86" s="60" t="n"/>
      <c r="I86" s="60" t="n"/>
      <c r="J86" s="60" t="n"/>
      <c r="K86" s="58" t="n"/>
      <c r="L86" s="63" t="n"/>
      <c r="M86" s="58" t="n"/>
      <c r="N86" s="63" t="n"/>
      <c r="O86" s="58" t="n"/>
      <c r="P86" s="63" t="n"/>
      <c r="Q86" s="64">
        <f>IF(SUM(L86,N86,P86)=0,"",SUM(L86,N86,P86))</f>
        <v/>
      </c>
      <c r="R86" s="65">
        <f>IF(L86&gt;0,"영 ","")&amp;IF(N86&gt;0,"이 ","")&amp;IF(P86&gt;0,"기 ","")</f>
        <v/>
      </c>
      <c r="S86" s="37">
        <f>IF(F86="","","W"&amp;ROUNDUP(DAY(F86)/7,0))</f>
        <v/>
      </c>
      <c r="T86" s="60" t="n"/>
      <c r="U86" s="37">
        <f>IF(Q86="",0,ROUNDUP(MAX(L86,N86,P86)/'마스터'!$J$5,0))</f>
        <v/>
      </c>
      <c r="V86" s="66">
        <f>IF(OR(F86="",U86=0),"",WORKDAY(F86,U86-1,'마스터'!$J$13:$J$27))</f>
        <v/>
      </c>
      <c r="W86" s="65">
        <f>IF(OR(G86="",V86=""),"",G86-V86)</f>
        <v/>
      </c>
      <c r="X86" s="58" t="n"/>
      <c r="Z86" s="67">
        <f>IF(AND($F86&lt;&gt;"",$V86&lt;&gt;"",Z$2&gt;=$F86,Z$2&lt;=$V86,WEEKDAY(Z$2,2)&lt;6,COUNTIF('마스터'!$J$13:$J$27,Z$2)=0),$Q86/$U86,"")</f>
        <v/>
      </c>
      <c r="AA86" s="67">
        <f>IF(AND($F86&lt;&gt;"",$V86&lt;&gt;"",AA$2&gt;=$F86,AA$2&lt;=$V86,WEEKDAY(AA$2,2)&lt;6,COUNTIF('마스터'!$J$13:$J$27,AA$2)=0),$Q86/$U86,"")</f>
        <v/>
      </c>
      <c r="AB86" s="67">
        <f>IF(AND($F86&lt;&gt;"",$V86&lt;&gt;"",AB$2&gt;=$F86,AB$2&lt;=$V86,WEEKDAY(AB$2,2)&lt;6,COUNTIF('마스터'!$J$13:$J$27,AB$2)=0),$Q86/$U86,"")</f>
        <v/>
      </c>
      <c r="AC86" s="67">
        <f>IF(AND($F86&lt;&gt;"",$V86&lt;&gt;"",AC$2&gt;=$F86,AC$2&lt;=$V86,WEEKDAY(AC$2,2)&lt;6,COUNTIF('마스터'!$J$13:$J$27,AC$2)=0),$Q86/$U86,"")</f>
        <v/>
      </c>
      <c r="AD86" s="67">
        <f>IF(AND($F86&lt;&gt;"",$V86&lt;&gt;"",AD$2&gt;=$F86,AD$2&lt;=$V86,WEEKDAY(AD$2,2)&lt;6,COUNTIF('마스터'!$J$13:$J$27,AD$2)=0),$Q86/$U86,"")</f>
        <v/>
      </c>
      <c r="AE86" s="67">
        <f>IF(AND($F86&lt;&gt;"",$V86&lt;&gt;"",AE$2&gt;=$F86,AE$2&lt;=$V86,WEEKDAY(AE$2,2)&lt;6,COUNTIF('마스터'!$J$13:$J$27,AE$2)=0),$Q86/$U86,"")</f>
        <v/>
      </c>
      <c r="AF86" s="67">
        <f>IF(AND($F86&lt;&gt;"",$V86&lt;&gt;"",AF$2&gt;=$F86,AF$2&lt;=$V86,WEEKDAY(AF$2,2)&lt;6,COUNTIF('마스터'!$J$13:$J$27,AF$2)=0),$Q86/$U86,"")</f>
        <v/>
      </c>
      <c r="AG86" s="67">
        <f>IF(AND($F86&lt;&gt;"",$V86&lt;&gt;"",AG$2&gt;=$F86,AG$2&lt;=$V86,WEEKDAY(AG$2,2)&lt;6,COUNTIF('마스터'!$J$13:$J$27,AG$2)=0),$Q86/$U86,"")</f>
        <v/>
      </c>
      <c r="AH86" s="67">
        <f>IF(AND($F86&lt;&gt;"",$V86&lt;&gt;"",AH$2&gt;=$F86,AH$2&lt;=$V86,WEEKDAY(AH$2,2)&lt;6,COUNTIF('마스터'!$J$13:$J$27,AH$2)=0),$Q86/$U86,"")</f>
        <v/>
      </c>
      <c r="AI86" s="67">
        <f>IF(AND($F86&lt;&gt;"",$V86&lt;&gt;"",AI$2&gt;=$F86,AI$2&lt;=$V86,WEEKDAY(AI$2,2)&lt;6,COUNTIF('마스터'!$J$13:$J$27,AI$2)=0),$Q86/$U86,"")</f>
        <v/>
      </c>
      <c r="AJ86" s="67">
        <f>IF(AND($F86&lt;&gt;"",$V86&lt;&gt;"",AJ$2&gt;=$F86,AJ$2&lt;=$V86,WEEKDAY(AJ$2,2)&lt;6,COUNTIF('마스터'!$J$13:$J$27,AJ$2)=0),$Q86/$U86,"")</f>
        <v/>
      </c>
      <c r="AK86" s="67">
        <f>IF(AND($F86&lt;&gt;"",$V86&lt;&gt;"",AK$2&gt;=$F86,AK$2&lt;=$V86,WEEKDAY(AK$2,2)&lt;6,COUNTIF('마스터'!$J$13:$J$27,AK$2)=0),$Q86/$U86,"")</f>
        <v/>
      </c>
      <c r="AL86" s="67">
        <f>IF(AND($F86&lt;&gt;"",$V86&lt;&gt;"",AL$2&gt;=$F86,AL$2&lt;=$V86,WEEKDAY(AL$2,2)&lt;6,COUNTIF('마스터'!$J$13:$J$27,AL$2)=0),$Q86/$U86,"")</f>
        <v/>
      </c>
      <c r="AM86" s="67">
        <f>IF(AND($F86&lt;&gt;"",$V86&lt;&gt;"",AM$2&gt;=$F86,AM$2&lt;=$V86,WEEKDAY(AM$2,2)&lt;6,COUNTIF('마스터'!$J$13:$J$27,AM$2)=0),$Q86/$U86,"")</f>
        <v/>
      </c>
      <c r="AN86" s="67">
        <f>IF(AND($F86&lt;&gt;"",$V86&lt;&gt;"",AN$2&gt;=$F86,AN$2&lt;=$V86,WEEKDAY(AN$2,2)&lt;6,COUNTIF('마스터'!$J$13:$J$27,AN$2)=0),$Q86/$U86,"")</f>
        <v/>
      </c>
      <c r="AO86" s="67">
        <f>IF(AND($F86&lt;&gt;"",$V86&lt;&gt;"",AO$2&gt;=$F86,AO$2&lt;=$V86,WEEKDAY(AO$2,2)&lt;6,COUNTIF('마스터'!$J$13:$J$27,AO$2)=0),$Q86/$U86,"")</f>
        <v/>
      </c>
      <c r="AP86" s="67">
        <f>IF(AND($F86&lt;&gt;"",$V86&lt;&gt;"",AP$2&gt;=$F86,AP$2&lt;=$V86,WEEKDAY(AP$2,2)&lt;6,COUNTIF('마스터'!$J$13:$J$27,AP$2)=0),$Q86/$U86,"")</f>
        <v/>
      </c>
      <c r="AQ86" s="67">
        <f>IF(AND($F86&lt;&gt;"",$V86&lt;&gt;"",AQ$2&gt;=$F86,AQ$2&lt;=$V86,WEEKDAY(AQ$2,2)&lt;6,COUNTIF('마스터'!$J$13:$J$27,AQ$2)=0),$Q86/$U86,"")</f>
        <v/>
      </c>
      <c r="AR86" s="67">
        <f>IF(AND($F86&lt;&gt;"",$V86&lt;&gt;"",AR$2&gt;=$F86,AR$2&lt;=$V86,WEEKDAY(AR$2,2)&lt;6,COUNTIF('마스터'!$J$13:$J$27,AR$2)=0),$Q86/$U86,"")</f>
        <v/>
      </c>
      <c r="AS86" s="67">
        <f>IF(AND($F86&lt;&gt;"",$V86&lt;&gt;"",AS$2&gt;=$F86,AS$2&lt;=$V86,WEEKDAY(AS$2,2)&lt;6,COUNTIF('마스터'!$J$13:$J$27,AS$2)=0),$Q86/$U86,"")</f>
        <v/>
      </c>
      <c r="AT86" s="67">
        <f>IF(AND($F86&lt;&gt;"",$V86&lt;&gt;"",AT$2&gt;=$F86,AT$2&lt;=$V86,WEEKDAY(AT$2,2)&lt;6,COUNTIF('마스터'!$J$13:$J$27,AT$2)=0),$Q86/$U86,"")</f>
        <v/>
      </c>
      <c r="AU86" s="67">
        <f>IF(AND($F86&lt;&gt;"",$V86&lt;&gt;"",AU$2&gt;=$F86,AU$2&lt;=$V86,WEEKDAY(AU$2,2)&lt;6,COUNTIF('마스터'!$J$13:$J$27,AU$2)=0),$Q86/$U86,"")</f>
        <v/>
      </c>
      <c r="AV86" s="67">
        <f>IF(AND($F86&lt;&gt;"",$V86&lt;&gt;"",AV$2&gt;=$F86,AV$2&lt;=$V86,WEEKDAY(AV$2,2)&lt;6,COUNTIF('마스터'!$J$13:$J$27,AV$2)=0),$Q86/$U86,"")</f>
        <v/>
      </c>
      <c r="AW86" s="67">
        <f>IF(AND($F86&lt;&gt;"",$V86&lt;&gt;"",AW$2&gt;=$F86,AW$2&lt;=$V86,WEEKDAY(AW$2,2)&lt;6,COUNTIF('마스터'!$J$13:$J$27,AW$2)=0),$Q86/$U86,"")</f>
        <v/>
      </c>
      <c r="AX86" s="67">
        <f>IF(AND($F86&lt;&gt;"",$V86&lt;&gt;"",AX$2&gt;=$F86,AX$2&lt;=$V86,WEEKDAY(AX$2,2)&lt;6,COUNTIF('마스터'!$J$13:$J$27,AX$2)=0),$Q86/$U86,"")</f>
        <v/>
      </c>
      <c r="AY86" s="67">
        <f>IF(AND($F86&lt;&gt;"",$V86&lt;&gt;"",AY$2&gt;=$F86,AY$2&lt;=$V86,WEEKDAY(AY$2,2)&lt;6,COUNTIF('마스터'!$J$13:$J$27,AY$2)=0),$Q86/$U86,"")</f>
        <v/>
      </c>
      <c r="AZ86" s="67">
        <f>IF(AND($F86&lt;&gt;"",$V86&lt;&gt;"",AZ$2&gt;=$F86,AZ$2&lt;=$V86,WEEKDAY(AZ$2,2)&lt;6,COUNTIF('마스터'!$J$13:$J$27,AZ$2)=0),$Q86/$U86,"")</f>
        <v/>
      </c>
      <c r="BA86" s="67">
        <f>IF(AND($F86&lt;&gt;"",$V86&lt;&gt;"",BA$2&gt;=$F86,BA$2&lt;=$V86,WEEKDAY(BA$2,2)&lt;6,COUNTIF('마스터'!$J$13:$J$27,BA$2)=0),$Q86/$U86,"")</f>
        <v/>
      </c>
      <c r="BB86" s="67">
        <f>IF(AND($F86&lt;&gt;"",$V86&lt;&gt;"",BB$2&gt;=$F86,BB$2&lt;=$V86,WEEKDAY(BB$2,2)&lt;6,COUNTIF('마스터'!$J$13:$J$27,BB$2)=0),$Q86/$U86,"")</f>
        <v/>
      </c>
      <c r="BC86" s="67">
        <f>IF(AND($F86&lt;&gt;"",$V86&lt;&gt;"",BC$2&gt;=$F86,BC$2&lt;=$V86,WEEKDAY(BC$2,2)&lt;6,COUNTIF('마스터'!$J$13:$J$27,BC$2)=0),$Q86/$U86,"")</f>
        <v/>
      </c>
      <c r="BD86" s="67">
        <f>IF(AND($F86&lt;&gt;"",$V86&lt;&gt;"",BD$2&gt;=$F86,BD$2&lt;=$V86,WEEKDAY(BD$2,2)&lt;6,COUNTIF('마스터'!$J$13:$J$27,BD$2)=0),$Q86/$U86,"")</f>
        <v/>
      </c>
    </row>
    <row r="87">
      <c r="A87" s="37">
        <f>IF(E87="","",COUNTA($E$71:E87))</f>
        <v/>
      </c>
      <c r="B87" s="58" t="n"/>
      <c r="C87" s="75" t="inlineStr">
        <is>
          <t>마케팅3팀</t>
        </is>
      </c>
      <c r="D87" s="60" t="n"/>
      <c r="E87" s="58" t="n"/>
      <c r="F87" s="61" t="n"/>
      <c r="G87" s="62" t="n"/>
      <c r="H87" s="60" t="n"/>
      <c r="I87" s="60" t="n"/>
      <c r="J87" s="60" t="n"/>
      <c r="K87" s="58" t="n"/>
      <c r="L87" s="63" t="n"/>
      <c r="M87" s="58" t="n"/>
      <c r="N87" s="63" t="n"/>
      <c r="O87" s="58" t="n"/>
      <c r="P87" s="63" t="n"/>
      <c r="Q87" s="64">
        <f>IF(SUM(L87,N87,P87)=0,"",SUM(L87,N87,P87))</f>
        <v/>
      </c>
      <c r="R87" s="65">
        <f>IF(L87&gt;0,"영 ","")&amp;IF(N87&gt;0,"이 ","")&amp;IF(P87&gt;0,"기 ","")</f>
        <v/>
      </c>
      <c r="S87" s="37">
        <f>IF(F87="","","W"&amp;ROUNDUP(DAY(F87)/7,0))</f>
        <v/>
      </c>
      <c r="T87" s="60" t="n"/>
      <c r="U87" s="37">
        <f>IF(Q87="",0,ROUNDUP(MAX(L87,N87,P87)/'마스터'!$J$5,0))</f>
        <v/>
      </c>
      <c r="V87" s="66">
        <f>IF(OR(F87="",U87=0),"",WORKDAY(F87,U87-1,'마스터'!$J$13:$J$27))</f>
        <v/>
      </c>
      <c r="W87" s="65">
        <f>IF(OR(G87="",V87=""),"",G87-V87)</f>
        <v/>
      </c>
      <c r="X87" s="58" t="n"/>
      <c r="Z87" s="67">
        <f>IF(AND($F87&lt;&gt;"",$V87&lt;&gt;"",Z$2&gt;=$F87,Z$2&lt;=$V87,WEEKDAY(Z$2,2)&lt;6,COUNTIF('마스터'!$J$13:$J$27,Z$2)=0),$Q87/$U87,"")</f>
        <v/>
      </c>
      <c r="AA87" s="67">
        <f>IF(AND($F87&lt;&gt;"",$V87&lt;&gt;"",AA$2&gt;=$F87,AA$2&lt;=$V87,WEEKDAY(AA$2,2)&lt;6,COUNTIF('마스터'!$J$13:$J$27,AA$2)=0),$Q87/$U87,"")</f>
        <v/>
      </c>
      <c r="AB87" s="67">
        <f>IF(AND($F87&lt;&gt;"",$V87&lt;&gt;"",AB$2&gt;=$F87,AB$2&lt;=$V87,WEEKDAY(AB$2,2)&lt;6,COUNTIF('마스터'!$J$13:$J$27,AB$2)=0),$Q87/$U87,"")</f>
        <v/>
      </c>
      <c r="AC87" s="67">
        <f>IF(AND($F87&lt;&gt;"",$V87&lt;&gt;"",AC$2&gt;=$F87,AC$2&lt;=$V87,WEEKDAY(AC$2,2)&lt;6,COUNTIF('마스터'!$J$13:$J$27,AC$2)=0),$Q87/$U87,"")</f>
        <v/>
      </c>
      <c r="AD87" s="67">
        <f>IF(AND($F87&lt;&gt;"",$V87&lt;&gt;"",AD$2&gt;=$F87,AD$2&lt;=$V87,WEEKDAY(AD$2,2)&lt;6,COUNTIF('마스터'!$J$13:$J$27,AD$2)=0),$Q87/$U87,"")</f>
        <v/>
      </c>
      <c r="AE87" s="67">
        <f>IF(AND($F87&lt;&gt;"",$V87&lt;&gt;"",AE$2&gt;=$F87,AE$2&lt;=$V87,WEEKDAY(AE$2,2)&lt;6,COUNTIF('마스터'!$J$13:$J$27,AE$2)=0),$Q87/$U87,"")</f>
        <v/>
      </c>
      <c r="AF87" s="67">
        <f>IF(AND($F87&lt;&gt;"",$V87&lt;&gt;"",AF$2&gt;=$F87,AF$2&lt;=$V87,WEEKDAY(AF$2,2)&lt;6,COUNTIF('마스터'!$J$13:$J$27,AF$2)=0),$Q87/$U87,"")</f>
        <v/>
      </c>
      <c r="AG87" s="67">
        <f>IF(AND($F87&lt;&gt;"",$V87&lt;&gt;"",AG$2&gt;=$F87,AG$2&lt;=$V87,WEEKDAY(AG$2,2)&lt;6,COUNTIF('마스터'!$J$13:$J$27,AG$2)=0),$Q87/$U87,"")</f>
        <v/>
      </c>
      <c r="AH87" s="67">
        <f>IF(AND($F87&lt;&gt;"",$V87&lt;&gt;"",AH$2&gt;=$F87,AH$2&lt;=$V87,WEEKDAY(AH$2,2)&lt;6,COUNTIF('마스터'!$J$13:$J$27,AH$2)=0),$Q87/$U87,"")</f>
        <v/>
      </c>
      <c r="AI87" s="67">
        <f>IF(AND($F87&lt;&gt;"",$V87&lt;&gt;"",AI$2&gt;=$F87,AI$2&lt;=$V87,WEEKDAY(AI$2,2)&lt;6,COUNTIF('마스터'!$J$13:$J$27,AI$2)=0),$Q87/$U87,"")</f>
        <v/>
      </c>
      <c r="AJ87" s="67">
        <f>IF(AND($F87&lt;&gt;"",$V87&lt;&gt;"",AJ$2&gt;=$F87,AJ$2&lt;=$V87,WEEKDAY(AJ$2,2)&lt;6,COUNTIF('마스터'!$J$13:$J$27,AJ$2)=0),$Q87/$U87,"")</f>
        <v/>
      </c>
      <c r="AK87" s="67">
        <f>IF(AND($F87&lt;&gt;"",$V87&lt;&gt;"",AK$2&gt;=$F87,AK$2&lt;=$V87,WEEKDAY(AK$2,2)&lt;6,COUNTIF('마스터'!$J$13:$J$27,AK$2)=0),$Q87/$U87,"")</f>
        <v/>
      </c>
      <c r="AL87" s="67">
        <f>IF(AND($F87&lt;&gt;"",$V87&lt;&gt;"",AL$2&gt;=$F87,AL$2&lt;=$V87,WEEKDAY(AL$2,2)&lt;6,COUNTIF('마스터'!$J$13:$J$27,AL$2)=0),$Q87/$U87,"")</f>
        <v/>
      </c>
      <c r="AM87" s="67">
        <f>IF(AND($F87&lt;&gt;"",$V87&lt;&gt;"",AM$2&gt;=$F87,AM$2&lt;=$V87,WEEKDAY(AM$2,2)&lt;6,COUNTIF('마스터'!$J$13:$J$27,AM$2)=0),$Q87/$U87,"")</f>
        <v/>
      </c>
      <c r="AN87" s="67">
        <f>IF(AND($F87&lt;&gt;"",$V87&lt;&gt;"",AN$2&gt;=$F87,AN$2&lt;=$V87,WEEKDAY(AN$2,2)&lt;6,COUNTIF('마스터'!$J$13:$J$27,AN$2)=0),$Q87/$U87,"")</f>
        <v/>
      </c>
      <c r="AO87" s="67">
        <f>IF(AND($F87&lt;&gt;"",$V87&lt;&gt;"",AO$2&gt;=$F87,AO$2&lt;=$V87,WEEKDAY(AO$2,2)&lt;6,COUNTIF('마스터'!$J$13:$J$27,AO$2)=0),$Q87/$U87,"")</f>
        <v/>
      </c>
      <c r="AP87" s="67">
        <f>IF(AND($F87&lt;&gt;"",$V87&lt;&gt;"",AP$2&gt;=$F87,AP$2&lt;=$V87,WEEKDAY(AP$2,2)&lt;6,COUNTIF('마스터'!$J$13:$J$27,AP$2)=0),$Q87/$U87,"")</f>
        <v/>
      </c>
      <c r="AQ87" s="67">
        <f>IF(AND($F87&lt;&gt;"",$V87&lt;&gt;"",AQ$2&gt;=$F87,AQ$2&lt;=$V87,WEEKDAY(AQ$2,2)&lt;6,COUNTIF('마스터'!$J$13:$J$27,AQ$2)=0),$Q87/$U87,"")</f>
        <v/>
      </c>
      <c r="AR87" s="67">
        <f>IF(AND($F87&lt;&gt;"",$V87&lt;&gt;"",AR$2&gt;=$F87,AR$2&lt;=$V87,WEEKDAY(AR$2,2)&lt;6,COUNTIF('마스터'!$J$13:$J$27,AR$2)=0),$Q87/$U87,"")</f>
        <v/>
      </c>
      <c r="AS87" s="67">
        <f>IF(AND($F87&lt;&gt;"",$V87&lt;&gt;"",AS$2&gt;=$F87,AS$2&lt;=$V87,WEEKDAY(AS$2,2)&lt;6,COUNTIF('마스터'!$J$13:$J$27,AS$2)=0),$Q87/$U87,"")</f>
        <v/>
      </c>
      <c r="AT87" s="67">
        <f>IF(AND($F87&lt;&gt;"",$V87&lt;&gt;"",AT$2&gt;=$F87,AT$2&lt;=$V87,WEEKDAY(AT$2,2)&lt;6,COUNTIF('마스터'!$J$13:$J$27,AT$2)=0),$Q87/$U87,"")</f>
        <v/>
      </c>
      <c r="AU87" s="67">
        <f>IF(AND($F87&lt;&gt;"",$V87&lt;&gt;"",AU$2&gt;=$F87,AU$2&lt;=$V87,WEEKDAY(AU$2,2)&lt;6,COUNTIF('마스터'!$J$13:$J$27,AU$2)=0),$Q87/$U87,"")</f>
        <v/>
      </c>
      <c r="AV87" s="67">
        <f>IF(AND($F87&lt;&gt;"",$V87&lt;&gt;"",AV$2&gt;=$F87,AV$2&lt;=$V87,WEEKDAY(AV$2,2)&lt;6,COUNTIF('마스터'!$J$13:$J$27,AV$2)=0),$Q87/$U87,"")</f>
        <v/>
      </c>
      <c r="AW87" s="67">
        <f>IF(AND($F87&lt;&gt;"",$V87&lt;&gt;"",AW$2&gt;=$F87,AW$2&lt;=$V87,WEEKDAY(AW$2,2)&lt;6,COUNTIF('마스터'!$J$13:$J$27,AW$2)=0),$Q87/$U87,"")</f>
        <v/>
      </c>
      <c r="AX87" s="67">
        <f>IF(AND($F87&lt;&gt;"",$V87&lt;&gt;"",AX$2&gt;=$F87,AX$2&lt;=$V87,WEEKDAY(AX$2,2)&lt;6,COUNTIF('마스터'!$J$13:$J$27,AX$2)=0),$Q87/$U87,"")</f>
        <v/>
      </c>
      <c r="AY87" s="67">
        <f>IF(AND($F87&lt;&gt;"",$V87&lt;&gt;"",AY$2&gt;=$F87,AY$2&lt;=$V87,WEEKDAY(AY$2,2)&lt;6,COUNTIF('마스터'!$J$13:$J$27,AY$2)=0),$Q87/$U87,"")</f>
        <v/>
      </c>
      <c r="AZ87" s="67">
        <f>IF(AND($F87&lt;&gt;"",$V87&lt;&gt;"",AZ$2&gt;=$F87,AZ$2&lt;=$V87,WEEKDAY(AZ$2,2)&lt;6,COUNTIF('마스터'!$J$13:$J$27,AZ$2)=0),$Q87/$U87,"")</f>
        <v/>
      </c>
      <c r="BA87" s="67">
        <f>IF(AND($F87&lt;&gt;"",$V87&lt;&gt;"",BA$2&gt;=$F87,BA$2&lt;=$V87,WEEKDAY(BA$2,2)&lt;6,COUNTIF('마스터'!$J$13:$J$27,BA$2)=0),$Q87/$U87,"")</f>
        <v/>
      </c>
      <c r="BB87" s="67">
        <f>IF(AND($F87&lt;&gt;"",$V87&lt;&gt;"",BB$2&gt;=$F87,BB$2&lt;=$V87,WEEKDAY(BB$2,2)&lt;6,COUNTIF('마스터'!$J$13:$J$27,BB$2)=0),$Q87/$U87,"")</f>
        <v/>
      </c>
      <c r="BC87" s="67">
        <f>IF(AND($F87&lt;&gt;"",$V87&lt;&gt;"",BC$2&gt;=$F87,BC$2&lt;=$V87,WEEKDAY(BC$2,2)&lt;6,COUNTIF('마스터'!$J$13:$J$27,BC$2)=0),$Q87/$U87,"")</f>
        <v/>
      </c>
      <c r="BD87" s="67">
        <f>IF(AND($F87&lt;&gt;"",$V87&lt;&gt;"",BD$2&gt;=$F87,BD$2&lt;=$V87,WEEKDAY(BD$2,2)&lt;6,COUNTIF('마스터'!$J$13:$J$27,BD$2)=0),$Q87/$U87,"")</f>
        <v/>
      </c>
    </row>
    <row r="88">
      <c r="A88" s="37">
        <f>IF(E88="","",COUNTA($E$71:E88))</f>
        <v/>
      </c>
      <c r="B88" s="58" t="n"/>
      <c r="C88" s="75" t="inlineStr">
        <is>
          <t>마케팅3팀</t>
        </is>
      </c>
      <c r="D88" s="60" t="n"/>
      <c r="E88" s="58" t="n"/>
      <c r="F88" s="61" t="n"/>
      <c r="G88" s="62" t="n"/>
      <c r="H88" s="60" t="n"/>
      <c r="I88" s="60" t="n"/>
      <c r="J88" s="60" t="n"/>
      <c r="K88" s="58" t="n"/>
      <c r="L88" s="63" t="n"/>
      <c r="M88" s="58" t="n"/>
      <c r="N88" s="63" t="n"/>
      <c r="O88" s="58" t="n"/>
      <c r="P88" s="63" t="n"/>
      <c r="Q88" s="64">
        <f>IF(SUM(L88,N88,P88)=0,"",SUM(L88,N88,P88))</f>
        <v/>
      </c>
      <c r="R88" s="65">
        <f>IF(L88&gt;0,"영 ","")&amp;IF(N88&gt;0,"이 ","")&amp;IF(P88&gt;0,"기 ","")</f>
        <v/>
      </c>
      <c r="S88" s="37">
        <f>IF(F88="","","W"&amp;ROUNDUP(DAY(F88)/7,0))</f>
        <v/>
      </c>
      <c r="T88" s="60" t="n"/>
      <c r="U88" s="37">
        <f>IF(Q88="",0,ROUNDUP(MAX(L88,N88,P88)/'마스터'!$J$5,0))</f>
        <v/>
      </c>
      <c r="V88" s="66">
        <f>IF(OR(F88="",U88=0),"",WORKDAY(F88,U88-1,'마스터'!$J$13:$J$27))</f>
        <v/>
      </c>
      <c r="W88" s="65">
        <f>IF(OR(G88="",V88=""),"",G88-V88)</f>
        <v/>
      </c>
      <c r="X88" s="58" t="n"/>
      <c r="Z88" s="67">
        <f>IF(AND($F88&lt;&gt;"",$V88&lt;&gt;"",Z$2&gt;=$F88,Z$2&lt;=$V88,WEEKDAY(Z$2,2)&lt;6,COUNTIF('마스터'!$J$13:$J$27,Z$2)=0),$Q88/$U88,"")</f>
        <v/>
      </c>
      <c r="AA88" s="67">
        <f>IF(AND($F88&lt;&gt;"",$V88&lt;&gt;"",AA$2&gt;=$F88,AA$2&lt;=$V88,WEEKDAY(AA$2,2)&lt;6,COUNTIF('마스터'!$J$13:$J$27,AA$2)=0),$Q88/$U88,"")</f>
        <v/>
      </c>
      <c r="AB88" s="67">
        <f>IF(AND($F88&lt;&gt;"",$V88&lt;&gt;"",AB$2&gt;=$F88,AB$2&lt;=$V88,WEEKDAY(AB$2,2)&lt;6,COUNTIF('마스터'!$J$13:$J$27,AB$2)=0),$Q88/$U88,"")</f>
        <v/>
      </c>
      <c r="AC88" s="67">
        <f>IF(AND($F88&lt;&gt;"",$V88&lt;&gt;"",AC$2&gt;=$F88,AC$2&lt;=$V88,WEEKDAY(AC$2,2)&lt;6,COUNTIF('마스터'!$J$13:$J$27,AC$2)=0),$Q88/$U88,"")</f>
        <v/>
      </c>
      <c r="AD88" s="67">
        <f>IF(AND($F88&lt;&gt;"",$V88&lt;&gt;"",AD$2&gt;=$F88,AD$2&lt;=$V88,WEEKDAY(AD$2,2)&lt;6,COUNTIF('마스터'!$J$13:$J$27,AD$2)=0),$Q88/$U88,"")</f>
        <v/>
      </c>
      <c r="AE88" s="67">
        <f>IF(AND($F88&lt;&gt;"",$V88&lt;&gt;"",AE$2&gt;=$F88,AE$2&lt;=$V88,WEEKDAY(AE$2,2)&lt;6,COUNTIF('마스터'!$J$13:$J$27,AE$2)=0),$Q88/$U88,"")</f>
        <v/>
      </c>
      <c r="AF88" s="67">
        <f>IF(AND($F88&lt;&gt;"",$V88&lt;&gt;"",AF$2&gt;=$F88,AF$2&lt;=$V88,WEEKDAY(AF$2,2)&lt;6,COUNTIF('마스터'!$J$13:$J$27,AF$2)=0),$Q88/$U88,"")</f>
        <v/>
      </c>
      <c r="AG88" s="67">
        <f>IF(AND($F88&lt;&gt;"",$V88&lt;&gt;"",AG$2&gt;=$F88,AG$2&lt;=$V88,WEEKDAY(AG$2,2)&lt;6,COUNTIF('마스터'!$J$13:$J$27,AG$2)=0),$Q88/$U88,"")</f>
        <v/>
      </c>
      <c r="AH88" s="67">
        <f>IF(AND($F88&lt;&gt;"",$V88&lt;&gt;"",AH$2&gt;=$F88,AH$2&lt;=$V88,WEEKDAY(AH$2,2)&lt;6,COUNTIF('마스터'!$J$13:$J$27,AH$2)=0),$Q88/$U88,"")</f>
        <v/>
      </c>
      <c r="AI88" s="67">
        <f>IF(AND($F88&lt;&gt;"",$V88&lt;&gt;"",AI$2&gt;=$F88,AI$2&lt;=$V88,WEEKDAY(AI$2,2)&lt;6,COUNTIF('마스터'!$J$13:$J$27,AI$2)=0),$Q88/$U88,"")</f>
        <v/>
      </c>
      <c r="AJ88" s="67">
        <f>IF(AND($F88&lt;&gt;"",$V88&lt;&gt;"",AJ$2&gt;=$F88,AJ$2&lt;=$V88,WEEKDAY(AJ$2,2)&lt;6,COUNTIF('마스터'!$J$13:$J$27,AJ$2)=0),$Q88/$U88,"")</f>
        <v/>
      </c>
      <c r="AK88" s="67">
        <f>IF(AND($F88&lt;&gt;"",$V88&lt;&gt;"",AK$2&gt;=$F88,AK$2&lt;=$V88,WEEKDAY(AK$2,2)&lt;6,COUNTIF('마스터'!$J$13:$J$27,AK$2)=0),$Q88/$U88,"")</f>
        <v/>
      </c>
      <c r="AL88" s="67">
        <f>IF(AND($F88&lt;&gt;"",$V88&lt;&gt;"",AL$2&gt;=$F88,AL$2&lt;=$V88,WEEKDAY(AL$2,2)&lt;6,COUNTIF('마스터'!$J$13:$J$27,AL$2)=0),$Q88/$U88,"")</f>
        <v/>
      </c>
      <c r="AM88" s="67">
        <f>IF(AND($F88&lt;&gt;"",$V88&lt;&gt;"",AM$2&gt;=$F88,AM$2&lt;=$V88,WEEKDAY(AM$2,2)&lt;6,COUNTIF('마스터'!$J$13:$J$27,AM$2)=0),$Q88/$U88,"")</f>
        <v/>
      </c>
      <c r="AN88" s="67">
        <f>IF(AND($F88&lt;&gt;"",$V88&lt;&gt;"",AN$2&gt;=$F88,AN$2&lt;=$V88,WEEKDAY(AN$2,2)&lt;6,COUNTIF('마스터'!$J$13:$J$27,AN$2)=0),$Q88/$U88,"")</f>
        <v/>
      </c>
      <c r="AO88" s="67">
        <f>IF(AND($F88&lt;&gt;"",$V88&lt;&gt;"",AO$2&gt;=$F88,AO$2&lt;=$V88,WEEKDAY(AO$2,2)&lt;6,COUNTIF('마스터'!$J$13:$J$27,AO$2)=0),$Q88/$U88,"")</f>
        <v/>
      </c>
      <c r="AP88" s="67">
        <f>IF(AND($F88&lt;&gt;"",$V88&lt;&gt;"",AP$2&gt;=$F88,AP$2&lt;=$V88,WEEKDAY(AP$2,2)&lt;6,COUNTIF('마스터'!$J$13:$J$27,AP$2)=0),$Q88/$U88,"")</f>
        <v/>
      </c>
      <c r="AQ88" s="67">
        <f>IF(AND($F88&lt;&gt;"",$V88&lt;&gt;"",AQ$2&gt;=$F88,AQ$2&lt;=$V88,WEEKDAY(AQ$2,2)&lt;6,COUNTIF('마스터'!$J$13:$J$27,AQ$2)=0),$Q88/$U88,"")</f>
        <v/>
      </c>
      <c r="AR88" s="67">
        <f>IF(AND($F88&lt;&gt;"",$V88&lt;&gt;"",AR$2&gt;=$F88,AR$2&lt;=$V88,WEEKDAY(AR$2,2)&lt;6,COUNTIF('마스터'!$J$13:$J$27,AR$2)=0),$Q88/$U88,"")</f>
        <v/>
      </c>
      <c r="AS88" s="67">
        <f>IF(AND($F88&lt;&gt;"",$V88&lt;&gt;"",AS$2&gt;=$F88,AS$2&lt;=$V88,WEEKDAY(AS$2,2)&lt;6,COUNTIF('마스터'!$J$13:$J$27,AS$2)=0),$Q88/$U88,"")</f>
        <v/>
      </c>
      <c r="AT88" s="67">
        <f>IF(AND($F88&lt;&gt;"",$V88&lt;&gt;"",AT$2&gt;=$F88,AT$2&lt;=$V88,WEEKDAY(AT$2,2)&lt;6,COUNTIF('마스터'!$J$13:$J$27,AT$2)=0),$Q88/$U88,"")</f>
        <v/>
      </c>
      <c r="AU88" s="67">
        <f>IF(AND($F88&lt;&gt;"",$V88&lt;&gt;"",AU$2&gt;=$F88,AU$2&lt;=$V88,WEEKDAY(AU$2,2)&lt;6,COUNTIF('마스터'!$J$13:$J$27,AU$2)=0),$Q88/$U88,"")</f>
        <v/>
      </c>
      <c r="AV88" s="67">
        <f>IF(AND($F88&lt;&gt;"",$V88&lt;&gt;"",AV$2&gt;=$F88,AV$2&lt;=$V88,WEEKDAY(AV$2,2)&lt;6,COUNTIF('마스터'!$J$13:$J$27,AV$2)=0),$Q88/$U88,"")</f>
        <v/>
      </c>
      <c r="AW88" s="67">
        <f>IF(AND($F88&lt;&gt;"",$V88&lt;&gt;"",AW$2&gt;=$F88,AW$2&lt;=$V88,WEEKDAY(AW$2,2)&lt;6,COUNTIF('마스터'!$J$13:$J$27,AW$2)=0),$Q88/$U88,"")</f>
        <v/>
      </c>
      <c r="AX88" s="67">
        <f>IF(AND($F88&lt;&gt;"",$V88&lt;&gt;"",AX$2&gt;=$F88,AX$2&lt;=$V88,WEEKDAY(AX$2,2)&lt;6,COUNTIF('마스터'!$J$13:$J$27,AX$2)=0),$Q88/$U88,"")</f>
        <v/>
      </c>
      <c r="AY88" s="67">
        <f>IF(AND($F88&lt;&gt;"",$V88&lt;&gt;"",AY$2&gt;=$F88,AY$2&lt;=$V88,WEEKDAY(AY$2,2)&lt;6,COUNTIF('마스터'!$J$13:$J$27,AY$2)=0),$Q88/$U88,"")</f>
        <v/>
      </c>
      <c r="AZ88" s="67">
        <f>IF(AND($F88&lt;&gt;"",$V88&lt;&gt;"",AZ$2&gt;=$F88,AZ$2&lt;=$V88,WEEKDAY(AZ$2,2)&lt;6,COUNTIF('마스터'!$J$13:$J$27,AZ$2)=0),$Q88/$U88,"")</f>
        <v/>
      </c>
      <c r="BA88" s="67">
        <f>IF(AND($F88&lt;&gt;"",$V88&lt;&gt;"",BA$2&gt;=$F88,BA$2&lt;=$V88,WEEKDAY(BA$2,2)&lt;6,COUNTIF('마스터'!$J$13:$J$27,BA$2)=0),$Q88/$U88,"")</f>
        <v/>
      </c>
      <c r="BB88" s="67">
        <f>IF(AND($F88&lt;&gt;"",$V88&lt;&gt;"",BB$2&gt;=$F88,BB$2&lt;=$V88,WEEKDAY(BB$2,2)&lt;6,COUNTIF('마스터'!$J$13:$J$27,BB$2)=0),$Q88/$U88,"")</f>
        <v/>
      </c>
      <c r="BC88" s="67">
        <f>IF(AND($F88&lt;&gt;"",$V88&lt;&gt;"",BC$2&gt;=$F88,BC$2&lt;=$V88,WEEKDAY(BC$2,2)&lt;6,COUNTIF('마스터'!$J$13:$J$27,BC$2)=0),$Q88/$U88,"")</f>
        <v/>
      </c>
      <c r="BD88" s="67">
        <f>IF(AND($F88&lt;&gt;"",$V88&lt;&gt;"",BD$2&gt;=$F88,BD$2&lt;=$V88,WEEKDAY(BD$2,2)&lt;6,COUNTIF('마스터'!$J$13:$J$27,BD$2)=0),$Q88/$U88,"")</f>
        <v/>
      </c>
    </row>
    <row r="89">
      <c r="A89" s="37">
        <f>IF(E89="","",COUNTA($E$71:E89))</f>
        <v/>
      </c>
      <c r="B89" s="58" t="n"/>
      <c r="C89" s="75" t="inlineStr">
        <is>
          <t>마케팅3팀</t>
        </is>
      </c>
      <c r="D89" s="60" t="n"/>
      <c r="E89" s="58" t="n"/>
      <c r="F89" s="61" t="n"/>
      <c r="G89" s="62" t="n"/>
      <c r="H89" s="60" t="n"/>
      <c r="I89" s="60" t="n"/>
      <c r="J89" s="60" t="n"/>
      <c r="K89" s="58" t="n"/>
      <c r="L89" s="63" t="n"/>
      <c r="M89" s="58" t="n"/>
      <c r="N89" s="63" t="n"/>
      <c r="O89" s="58" t="n"/>
      <c r="P89" s="63" t="n"/>
      <c r="Q89" s="64">
        <f>IF(SUM(L89,N89,P89)=0,"",SUM(L89,N89,P89))</f>
        <v/>
      </c>
      <c r="R89" s="65">
        <f>IF(L89&gt;0,"영 ","")&amp;IF(N89&gt;0,"이 ","")&amp;IF(P89&gt;0,"기 ","")</f>
        <v/>
      </c>
      <c r="S89" s="37">
        <f>IF(F89="","","W"&amp;ROUNDUP(DAY(F89)/7,0))</f>
        <v/>
      </c>
      <c r="T89" s="60" t="n"/>
      <c r="U89" s="37">
        <f>IF(Q89="",0,ROUNDUP(MAX(L89,N89,P89)/'마스터'!$J$5,0))</f>
        <v/>
      </c>
      <c r="V89" s="66">
        <f>IF(OR(F89="",U89=0),"",WORKDAY(F89,U89-1,'마스터'!$J$13:$J$27))</f>
        <v/>
      </c>
      <c r="W89" s="65">
        <f>IF(OR(G89="",V89=""),"",G89-V89)</f>
        <v/>
      </c>
      <c r="X89" s="58" t="n"/>
      <c r="Z89" s="67">
        <f>IF(AND($F89&lt;&gt;"",$V89&lt;&gt;"",Z$2&gt;=$F89,Z$2&lt;=$V89,WEEKDAY(Z$2,2)&lt;6,COUNTIF('마스터'!$J$13:$J$27,Z$2)=0),$Q89/$U89,"")</f>
        <v/>
      </c>
      <c r="AA89" s="67">
        <f>IF(AND($F89&lt;&gt;"",$V89&lt;&gt;"",AA$2&gt;=$F89,AA$2&lt;=$V89,WEEKDAY(AA$2,2)&lt;6,COUNTIF('마스터'!$J$13:$J$27,AA$2)=0),$Q89/$U89,"")</f>
        <v/>
      </c>
      <c r="AB89" s="67">
        <f>IF(AND($F89&lt;&gt;"",$V89&lt;&gt;"",AB$2&gt;=$F89,AB$2&lt;=$V89,WEEKDAY(AB$2,2)&lt;6,COUNTIF('마스터'!$J$13:$J$27,AB$2)=0),$Q89/$U89,"")</f>
        <v/>
      </c>
      <c r="AC89" s="67">
        <f>IF(AND($F89&lt;&gt;"",$V89&lt;&gt;"",AC$2&gt;=$F89,AC$2&lt;=$V89,WEEKDAY(AC$2,2)&lt;6,COUNTIF('마스터'!$J$13:$J$27,AC$2)=0),$Q89/$U89,"")</f>
        <v/>
      </c>
      <c r="AD89" s="67">
        <f>IF(AND($F89&lt;&gt;"",$V89&lt;&gt;"",AD$2&gt;=$F89,AD$2&lt;=$V89,WEEKDAY(AD$2,2)&lt;6,COUNTIF('마스터'!$J$13:$J$27,AD$2)=0),$Q89/$U89,"")</f>
        <v/>
      </c>
      <c r="AE89" s="67">
        <f>IF(AND($F89&lt;&gt;"",$V89&lt;&gt;"",AE$2&gt;=$F89,AE$2&lt;=$V89,WEEKDAY(AE$2,2)&lt;6,COUNTIF('마스터'!$J$13:$J$27,AE$2)=0),$Q89/$U89,"")</f>
        <v/>
      </c>
      <c r="AF89" s="67">
        <f>IF(AND($F89&lt;&gt;"",$V89&lt;&gt;"",AF$2&gt;=$F89,AF$2&lt;=$V89,WEEKDAY(AF$2,2)&lt;6,COUNTIF('마스터'!$J$13:$J$27,AF$2)=0),$Q89/$U89,"")</f>
        <v/>
      </c>
      <c r="AG89" s="67">
        <f>IF(AND($F89&lt;&gt;"",$V89&lt;&gt;"",AG$2&gt;=$F89,AG$2&lt;=$V89,WEEKDAY(AG$2,2)&lt;6,COUNTIF('마스터'!$J$13:$J$27,AG$2)=0),$Q89/$U89,"")</f>
        <v/>
      </c>
      <c r="AH89" s="67">
        <f>IF(AND($F89&lt;&gt;"",$V89&lt;&gt;"",AH$2&gt;=$F89,AH$2&lt;=$V89,WEEKDAY(AH$2,2)&lt;6,COUNTIF('마스터'!$J$13:$J$27,AH$2)=0),$Q89/$U89,"")</f>
        <v/>
      </c>
      <c r="AI89" s="67">
        <f>IF(AND($F89&lt;&gt;"",$V89&lt;&gt;"",AI$2&gt;=$F89,AI$2&lt;=$V89,WEEKDAY(AI$2,2)&lt;6,COUNTIF('마스터'!$J$13:$J$27,AI$2)=0),$Q89/$U89,"")</f>
        <v/>
      </c>
      <c r="AJ89" s="67">
        <f>IF(AND($F89&lt;&gt;"",$V89&lt;&gt;"",AJ$2&gt;=$F89,AJ$2&lt;=$V89,WEEKDAY(AJ$2,2)&lt;6,COUNTIF('마스터'!$J$13:$J$27,AJ$2)=0),$Q89/$U89,"")</f>
        <v/>
      </c>
      <c r="AK89" s="67">
        <f>IF(AND($F89&lt;&gt;"",$V89&lt;&gt;"",AK$2&gt;=$F89,AK$2&lt;=$V89,WEEKDAY(AK$2,2)&lt;6,COUNTIF('마스터'!$J$13:$J$27,AK$2)=0),$Q89/$U89,"")</f>
        <v/>
      </c>
      <c r="AL89" s="67">
        <f>IF(AND($F89&lt;&gt;"",$V89&lt;&gt;"",AL$2&gt;=$F89,AL$2&lt;=$V89,WEEKDAY(AL$2,2)&lt;6,COUNTIF('마스터'!$J$13:$J$27,AL$2)=0),$Q89/$U89,"")</f>
        <v/>
      </c>
      <c r="AM89" s="67">
        <f>IF(AND($F89&lt;&gt;"",$V89&lt;&gt;"",AM$2&gt;=$F89,AM$2&lt;=$V89,WEEKDAY(AM$2,2)&lt;6,COUNTIF('마스터'!$J$13:$J$27,AM$2)=0),$Q89/$U89,"")</f>
        <v/>
      </c>
      <c r="AN89" s="67">
        <f>IF(AND($F89&lt;&gt;"",$V89&lt;&gt;"",AN$2&gt;=$F89,AN$2&lt;=$V89,WEEKDAY(AN$2,2)&lt;6,COUNTIF('마스터'!$J$13:$J$27,AN$2)=0),$Q89/$U89,"")</f>
        <v/>
      </c>
      <c r="AO89" s="67">
        <f>IF(AND($F89&lt;&gt;"",$V89&lt;&gt;"",AO$2&gt;=$F89,AO$2&lt;=$V89,WEEKDAY(AO$2,2)&lt;6,COUNTIF('마스터'!$J$13:$J$27,AO$2)=0),$Q89/$U89,"")</f>
        <v/>
      </c>
      <c r="AP89" s="67">
        <f>IF(AND($F89&lt;&gt;"",$V89&lt;&gt;"",AP$2&gt;=$F89,AP$2&lt;=$V89,WEEKDAY(AP$2,2)&lt;6,COUNTIF('마스터'!$J$13:$J$27,AP$2)=0),$Q89/$U89,"")</f>
        <v/>
      </c>
      <c r="AQ89" s="67">
        <f>IF(AND($F89&lt;&gt;"",$V89&lt;&gt;"",AQ$2&gt;=$F89,AQ$2&lt;=$V89,WEEKDAY(AQ$2,2)&lt;6,COUNTIF('마스터'!$J$13:$J$27,AQ$2)=0),$Q89/$U89,"")</f>
        <v/>
      </c>
      <c r="AR89" s="67">
        <f>IF(AND($F89&lt;&gt;"",$V89&lt;&gt;"",AR$2&gt;=$F89,AR$2&lt;=$V89,WEEKDAY(AR$2,2)&lt;6,COUNTIF('마스터'!$J$13:$J$27,AR$2)=0),$Q89/$U89,"")</f>
        <v/>
      </c>
      <c r="AS89" s="67">
        <f>IF(AND($F89&lt;&gt;"",$V89&lt;&gt;"",AS$2&gt;=$F89,AS$2&lt;=$V89,WEEKDAY(AS$2,2)&lt;6,COUNTIF('마스터'!$J$13:$J$27,AS$2)=0),$Q89/$U89,"")</f>
        <v/>
      </c>
      <c r="AT89" s="67">
        <f>IF(AND($F89&lt;&gt;"",$V89&lt;&gt;"",AT$2&gt;=$F89,AT$2&lt;=$V89,WEEKDAY(AT$2,2)&lt;6,COUNTIF('마스터'!$J$13:$J$27,AT$2)=0),$Q89/$U89,"")</f>
        <v/>
      </c>
      <c r="AU89" s="67">
        <f>IF(AND($F89&lt;&gt;"",$V89&lt;&gt;"",AU$2&gt;=$F89,AU$2&lt;=$V89,WEEKDAY(AU$2,2)&lt;6,COUNTIF('마스터'!$J$13:$J$27,AU$2)=0),$Q89/$U89,"")</f>
        <v/>
      </c>
      <c r="AV89" s="67">
        <f>IF(AND($F89&lt;&gt;"",$V89&lt;&gt;"",AV$2&gt;=$F89,AV$2&lt;=$V89,WEEKDAY(AV$2,2)&lt;6,COUNTIF('마스터'!$J$13:$J$27,AV$2)=0),$Q89/$U89,"")</f>
        <v/>
      </c>
      <c r="AW89" s="67">
        <f>IF(AND($F89&lt;&gt;"",$V89&lt;&gt;"",AW$2&gt;=$F89,AW$2&lt;=$V89,WEEKDAY(AW$2,2)&lt;6,COUNTIF('마스터'!$J$13:$J$27,AW$2)=0),$Q89/$U89,"")</f>
        <v/>
      </c>
      <c r="AX89" s="67">
        <f>IF(AND($F89&lt;&gt;"",$V89&lt;&gt;"",AX$2&gt;=$F89,AX$2&lt;=$V89,WEEKDAY(AX$2,2)&lt;6,COUNTIF('마스터'!$J$13:$J$27,AX$2)=0),$Q89/$U89,"")</f>
        <v/>
      </c>
      <c r="AY89" s="67">
        <f>IF(AND($F89&lt;&gt;"",$V89&lt;&gt;"",AY$2&gt;=$F89,AY$2&lt;=$V89,WEEKDAY(AY$2,2)&lt;6,COUNTIF('마스터'!$J$13:$J$27,AY$2)=0),$Q89/$U89,"")</f>
        <v/>
      </c>
      <c r="AZ89" s="67">
        <f>IF(AND($F89&lt;&gt;"",$V89&lt;&gt;"",AZ$2&gt;=$F89,AZ$2&lt;=$V89,WEEKDAY(AZ$2,2)&lt;6,COUNTIF('마스터'!$J$13:$J$27,AZ$2)=0),$Q89/$U89,"")</f>
        <v/>
      </c>
      <c r="BA89" s="67">
        <f>IF(AND($F89&lt;&gt;"",$V89&lt;&gt;"",BA$2&gt;=$F89,BA$2&lt;=$V89,WEEKDAY(BA$2,2)&lt;6,COUNTIF('마스터'!$J$13:$J$27,BA$2)=0),$Q89/$U89,"")</f>
        <v/>
      </c>
      <c r="BB89" s="67">
        <f>IF(AND($F89&lt;&gt;"",$V89&lt;&gt;"",BB$2&gt;=$F89,BB$2&lt;=$V89,WEEKDAY(BB$2,2)&lt;6,COUNTIF('마스터'!$J$13:$J$27,BB$2)=0),$Q89/$U89,"")</f>
        <v/>
      </c>
      <c r="BC89" s="67">
        <f>IF(AND($F89&lt;&gt;"",$V89&lt;&gt;"",BC$2&gt;=$F89,BC$2&lt;=$V89,WEEKDAY(BC$2,2)&lt;6,COUNTIF('마스터'!$J$13:$J$27,BC$2)=0),$Q89/$U89,"")</f>
        <v/>
      </c>
      <c r="BD89" s="67">
        <f>IF(AND($F89&lt;&gt;"",$V89&lt;&gt;"",BD$2&gt;=$F89,BD$2&lt;=$V89,WEEKDAY(BD$2,2)&lt;6,COUNTIF('마스터'!$J$13:$J$27,BD$2)=0),$Q89/$U89,"")</f>
        <v/>
      </c>
    </row>
    <row r="90">
      <c r="A90" s="37">
        <f>IF(E90="","",COUNTA($E$71:E90))</f>
        <v/>
      </c>
      <c r="B90" s="58" t="n"/>
      <c r="C90" s="75" t="inlineStr">
        <is>
          <t>마케팅3팀</t>
        </is>
      </c>
      <c r="D90" s="60" t="n"/>
      <c r="E90" s="58" t="n"/>
      <c r="F90" s="61" t="n"/>
      <c r="G90" s="62" t="n"/>
      <c r="H90" s="60" t="n"/>
      <c r="I90" s="60" t="n"/>
      <c r="J90" s="60" t="n"/>
      <c r="K90" s="58" t="n"/>
      <c r="L90" s="63" t="n"/>
      <c r="M90" s="58" t="n"/>
      <c r="N90" s="63" t="n"/>
      <c r="O90" s="58" t="n"/>
      <c r="P90" s="63" t="n"/>
      <c r="Q90" s="64">
        <f>IF(SUM(L90,N90,P90)=0,"",SUM(L90,N90,P90))</f>
        <v/>
      </c>
      <c r="R90" s="65">
        <f>IF(L90&gt;0,"영 ","")&amp;IF(N90&gt;0,"이 ","")&amp;IF(P90&gt;0,"기 ","")</f>
        <v/>
      </c>
      <c r="S90" s="37">
        <f>IF(F90="","","W"&amp;ROUNDUP(DAY(F90)/7,0))</f>
        <v/>
      </c>
      <c r="T90" s="60" t="n"/>
      <c r="U90" s="37">
        <f>IF(Q90="",0,ROUNDUP(MAX(L90,N90,P90)/'마스터'!$J$5,0))</f>
        <v/>
      </c>
      <c r="V90" s="66">
        <f>IF(OR(F90="",U90=0),"",WORKDAY(F90,U90-1,'마스터'!$J$13:$J$27))</f>
        <v/>
      </c>
      <c r="W90" s="65">
        <f>IF(OR(G90="",V90=""),"",G90-V90)</f>
        <v/>
      </c>
      <c r="X90" s="58" t="n"/>
      <c r="Z90" s="67">
        <f>IF(AND($F90&lt;&gt;"",$V90&lt;&gt;"",Z$2&gt;=$F90,Z$2&lt;=$V90,WEEKDAY(Z$2,2)&lt;6,COUNTIF('마스터'!$J$13:$J$27,Z$2)=0),$Q90/$U90,"")</f>
        <v/>
      </c>
      <c r="AA90" s="67">
        <f>IF(AND($F90&lt;&gt;"",$V90&lt;&gt;"",AA$2&gt;=$F90,AA$2&lt;=$V90,WEEKDAY(AA$2,2)&lt;6,COUNTIF('마스터'!$J$13:$J$27,AA$2)=0),$Q90/$U90,"")</f>
        <v/>
      </c>
      <c r="AB90" s="67">
        <f>IF(AND($F90&lt;&gt;"",$V90&lt;&gt;"",AB$2&gt;=$F90,AB$2&lt;=$V90,WEEKDAY(AB$2,2)&lt;6,COUNTIF('마스터'!$J$13:$J$27,AB$2)=0),$Q90/$U90,"")</f>
        <v/>
      </c>
      <c r="AC90" s="67">
        <f>IF(AND($F90&lt;&gt;"",$V90&lt;&gt;"",AC$2&gt;=$F90,AC$2&lt;=$V90,WEEKDAY(AC$2,2)&lt;6,COUNTIF('마스터'!$J$13:$J$27,AC$2)=0),$Q90/$U90,"")</f>
        <v/>
      </c>
      <c r="AD90" s="67">
        <f>IF(AND($F90&lt;&gt;"",$V90&lt;&gt;"",AD$2&gt;=$F90,AD$2&lt;=$V90,WEEKDAY(AD$2,2)&lt;6,COUNTIF('마스터'!$J$13:$J$27,AD$2)=0),$Q90/$U90,"")</f>
        <v/>
      </c>
      <c r="AE90" s="67">
        <f>IF(AND($F90&lt;&gt;"",$V90&lt;&gt;"",AE$2&gt;=$F90,AE$2&lt;=$V90,WEEKDAY(AE$2,2)&lt;6,COUNTIF('마스터'!$J$13:$J$27,AE$2)=0),$Q90/$U90,"")</f>
        <v/>
      </c>
      <c r="AF90" s="67">
        <f>IF(AND($F90&lt;&gt;"",$V90&lt;&gt;"",AF$2&gt;=$F90,AF$2&lt;=$V90,WEEKDAY(AF$2,2)&lt;6,COUNTIF('마스터'!$J$13:$J$27,AF$2)=0),$Q90/$U90,"")</f>
        <v/>
      </c>
      <c r="AG90" s="67">
        <f>IF(AND($F90&lt;&gt;"",$V90&lt;&gt;"",AG$2&gt;=$F90,AG$2&lt;=$V90,WEEKDAY(AG$2,2)&lt;6,COUNTIF('마스터'!$J$13:$J$27,AG$2)=0),$Q90/$U90,"")</f>
        <v/>
      </c>
      <c r="AH90" s="67">
        <f>IF(AND($F90&lt;&gt;"",$V90&lt;&gt;"",AH$2&gt;=$F90,AH$2&lt;=$V90,WEEKDAY(AH$2,2)&lt;6,COUNTIF('마스터'!$J$13:$J$27,AH$2)=0),$Q90/$U90,"")</f>
        <v/>
      </c>
      <c r="AI90" s="67">
        <f>IF(AND($F90&lt;&gt;"",$V90&lt;&gt;"",AI$2&gt;=$F90,AI$2&lt;=$V90,WEEKDAY(AI$2,2)&lt;6,COUNTIF('마스터'!$J$13:$J$27,AI$2)=0),$Q90/$U90,"")</f>
        <v/>
      </c>
      <c r="AJ90" s="67">
        <f>IF(AND($F90&lt;&gt;"",$V90&lt;&gt;"",AJ$2&gt;=$F90,AJ$2&lt;=$V90,WEEKDAY(AJ$2,2)&lt;6,COUNTIF('마스터'!$J$13:$J$27,AJ$2)=0),$Q90/$U90,"")</f>
        <v/>
      </c>
      <c r="AK90" s="67">
        <f>IF(AND($F90&lt;&gt;"",$V90&lt;&gt;"",AK$2&gt;=$F90,AK$2&lt;=$V90,WEEKDAY(AK$2,2)&lt;6,COUNTIF('마스터'!$J$13:$J$27,AK$2)=0),$Q90/$U90,"")</f>
        <v/>
      </c>
      <c r="AL90" s="67">
        <f>IF(AND($F90&lt;&gt;"",$V90&lt;&gt;"",AL$2&gt;=$F90,AL$2&lt;=$V90,WEEKDAY(AL$2,2)&lt;6,COUNTIF('마스터'!$J$13:$J$27,AL$2)=0),$Q90/$U90,"")</f>
        <v/>
      </c>
      <c r="AM90" s="67">
        <f>IF(AND($F90&lt;&gt;"",$V90&lt;&gt;"",AM$2&gt;=$F90,AM$2&lt;=$V90,WEEKDAY(AM$2,2)&lt;6,COUNTIF('마스터'!$J$13:$J$27,AM$2)=0),$Q90/$U90,"")</f>
        <v/>
      </c>
      <c r="AN90" s="67">
        <f>IF(AND($F90&lt;&gt;"",$V90&lt;&gt;"",AN$2&gt;=$F90,AN$2&lt;=$V90,WEEKDAY(AN$2,2)&lt;6,COUNTIF('마스터'!$J$13:$J$27,AN$2)=0),$Q90/$U90,"")</f>
        <v/>
      </c>
      <c r="AO90" s="67">
        <f>IF(AND($F90&lt;&gt;"",$V90&lt;&gt;"",AO$2&gt;=$F90,AO$2&lt;=$V90,WEEKDAY(AO$2,2)&lt;6,COUNTIF('마스터'!$J$13:$J$27,AO$2)=0),$Q90/$U90,"")</f>
        <v/>
      </c>
      <c r="AP90" s="67">
        <f>IF(AND($F90&lt;&gt;"",$V90&lt;&gt;"",AP$2&gt;=$F90,AP$2&lt;=$V90,WEEKDAY(AP$2,2)&lt;6,COUNTIF('마스터'!$J$13:$J$27,AP$2)=0),$Q90/$U90,"")</f>
        <v/>
      </c>
      <c r="AQ90" s="67">
        <f>IF(AND($F90&lt;&gt;"",$V90&lt;&gt;"",AQ$2&gt;=$F90,AQ$2&lt;=$V90,WEEKDAY(AQ$2,2)&lt;6,COUNTIF('마스터'!$J$13:$J$27,AQ$2)=0),$Q90/$U90,"")</f>
        <v/>
      </c>
      <c r="AR90" s="67">
        <f>IF(AND($F90&lt;&gt;"",$V90&lt;&gt;"",AR$2&gt;=$F90,AR$2&lt;=$V90,WEEKDAY(AR$2,2)&lt;6,COUNTIF('마스터'!$J$13:$J$27,AR$2)=0),$Q90/$U90,"")</f>
        <v/>
      </c>
      <c r="AS90" s="67">
        <f>IF(AND($F90&lt;&gt;"",$V90&lt;&gt;"",AS$2&gt;=$F90,AS$2&lt;=$V90,WEEKDAY(AS$2,2)&lt;6,COUNTIF('마스터'!$J$13:$J$27,AS$2)=0),$Q90/$U90,"")</f>
        <v/>
      </c>
      <c r="AT90" s="67">
        <f>IF(AND($F90&lt;&gt;"",$V90&lt;&gt;"",AT$2&gt;=$F90,AT$2&lt;=$V90,WEEKDAY(AT$2,2)&lt;6,COUNTIF('마스터'!$J$13:$J$27,AT$2)=0),$Q90/$U90,"")</f>
        <v/>
      </c>
      <c r="AU90" s="67">
        <f>IF(AND($F90&lt;&gt;"",$V90&lt;&gt;"",AU$2&gt;=$F90,AU$2&lt;=$V90,WEEKDAY(AU$2,2)&lt;6,COUNTIF('마스터'!$J$13:$J$27,AU$2)=0),$Q90/$U90,"")</f>
        <v/>
      </c>
      <c r="AV90" s="67">
        <f>IF(AND($F90&lt;&gt;"",$V90&lt;&gt;"",AV$2&gt;=$F90,AV$2&lt;=$V90,WEEKDAY(AV$2,2)&lt;6,COUNTIF('마스터'!$J$13:$J$27,AV$2)=0),$Q90/$U90,"")</f>
        <v/>
      </c>
      <c r="AW90" s="67">
        <f>IF(AND($F90&lt;&gt;"",$V90&lt;&gt;"",AW$2&gt;=$F90,AW$2&lt;=$V90,WEEKDAY(AW$2,2)&lt;6,COUNTIF('마스터'!$J$13:$J$27,AW$2)=0),$Q90/$U90,"")</f>
        <v/>
      </c>
      <c r="AX90" s="67">
        <f>IF(AND($F90&lt;&gt;"",$V90&lt;&gt;"",AX$2&gt;=$F90,AX$2&lt;=$V90,WEEKDAY(AX$2,2)&lt;6,COUNTIF('마스터'!$J$13:$J$27,AX$2)=0),$Q90/$U90,"")</f>
        <v/>
      </c>
      <c r="AY90" s="67">
        <f>IF(AND($F90&lt;&gt;"",$V90&lt;&gt;"",AY$2&gt;=$F90,AY$2&lt;=$V90,WEEKDAY(AY$2,2)&lt;6,COUNTIF('마스터'!$J$13:$J$27,AY$2)=0),$Q90/$U90,"")</f>
        <v/>
      </c>
      <c r="AZ90" s="67">
        <f>IF(AND($F90&lt;&gt;"",$V90&lt;&gt;"",AZ$2&gt;=$F90,AZ$2&lt;=$V90,WEEKDAY(AZ$2,2)&lt;6,COUNTIF('마스터'!$J$13:$J$27,AZ$2)=0),$Q90/$U90,"")</f>
        <v/>
      </c>
      <c r="BA90" s="67">
        <f>IF(AND($F90&lt;&gt;"",$V90&lt;&gt;"",BA$2&gt;=$F90,BA$2&lt;=$V90,WEEKDAY(BA$2,2)&lt;6,COUNTIF('마스터'!$J$13:$J$27,BA$2)=0),$Q90/$U90,"")</f>
        <v/>
      </c>
      <c r="BB90" s="67">
        <f>IF(AND($F90&lt;&gt;"",$V90&lt;&gt;"",BB$2&gt;=$F90,BB$2&lt;=$V90,WEEKDAY(BB$2,2)&lt;6,COUNTIF('마스터'!$J$13:$J$27,BB$2)=0),$Q90/$U90,"")</f>
        <v/>
      </c>
      <c r="BC90" s="67">
        <f>IF(AND($F90&lt;&gt;"",$V90&lt;&gt;"",BC$2&gt;=$F90,BC$2&lt;=$V90,WEEKDAY(BC$2,2)&lt;6,COUNTIF('마스터'!$J$13:$J$27,BC$2)=0),$Q90/$U90,"")</f>
        <v/>
      </c>
      <c r="BD90" s="67">
        <f>IF(AND($F90&lt;&gt;"",$V90&lt;&gt;"",BD$2&gt;=$F90,BD$2&lt;=$V90,WEEKDAY(BD$2,2)&lt;6,COUNTIF('마스터'!$J$13:$J$27,BD$2)=0),$Q90/$U90,"")</f>
        <v/>
      </c>
    </row>
    <row r="91">
      <c r="A91" s="37">
        <f>IF(E91="","",COUNTA($E$71:E91))</f>
        <v/>
      </c>
      <c r="B91" s="58" t="n"/>
      <c r="C91" s="75" t="inlineStr">
        <is>
          <t>마케팅3팀</t>
        </is>
      </c>
      <c r="D91" s="60" t="n"/>
      <c r="E91" s="58" t="n"/>
      <c r="F91" s="61" t="n"/>
      <c r="G91" s="62" t="n"/>
      <c r="H91" s="60" t="n"/>
      <c r="I91" s="60" t="n"/>
      <c r="J91" s="60" t="n"/>
      <c r="K91" s="58" t="n"/>
      <c r="L91" s="63" t="n"/>
      <c r="M91" s="58" t="n"/>
      <c r="N91" s="63" t="n"/>
      <c r="O91" s="58" t="n"/>
      <c r="P91" s="63" t="n"/>
      <c r="Q91" s="64">
        <f>IF(SUM(L91,N91,P91)=0,"",SUM(L91,N91,P91))</f>
        <v/>
      </c>
      <c r="R91" s="65">
        <f>IF(L91&gt;0,"영 ","")&amp;IF(N91&gt;0,"이 ","")&amp;IF(P91&gt;0,"기 ","")</f>
        <v/>
      </c>
      <c r="S91" s="37">
        <f>IF(F91="","","W"&amp;ROUNDUP(DAY(F91)/7,0))</f>
        <v/>
      </c>
      <c r="T91" s="60" t="n"/>
      <c r="U91" s="37">
        <f>IF(Q91="",0,ROUNDUP(MAX(L91,N91,P91)/'마스터'!$J$5,0))</f>
        <v/>
      </c>
      <c r="V91" s="66">
        <f>IF(OR(F91="",U91=0),"",WORKDAY(F91,U91-1,'마스터'!$J$13:$J$27))</f>
        <v/>
      </c>
      <c r="W91" s="65">
        <f>IF(OR(G91="",V91=""),"",G91-V91)</f>
        <v/>
      </c>
      <c r="X91" s="58" t="n"/>
      <c r="Z91" s="67">
        <f>IF(AND($F91&lt;&gt;"",$V91&lt;&gt;"",Z$2&gt;=$F91,Z$2&lt;=$V91,WEEKDAY(Z$2,2)&lt;6,COUNTIF('마스터'!$J$13:$J$27,Z$2)=0),$Q91/$U91,"")</f>
        <v/>
      </c>
      <c r="AA91" s="67">
        <f>IF(AND($F91&lt;&gt;"",$V91&lt;&gt;"",AA$2&gt;=$F91,AA$2&lt;=$V91,WEEKDAY(AA$2,2)&lt;6,COUNTIF('마스터'!$J$13:$J$27,AA$2)=0),$Q91/$U91,"")</f>
        <v/>
      </c>
      <c r="AB91" s="67">
        <f>IF(AND($F91&lt;&gt;"",$V91&lt;&gt;"",AB$2&gt;=$F91,AB$2&lt;=$V91,WEEKDAY(AB$2,2)&lt;6,COUNTIF('마스터'!$J$13:$J$27,AB$2)=0),$Q91/$U91,"")</f>
        <v/>
      </c>
      <c r="AC91" s="67">
        <f>IF(AND($F91&lt;&gt;"",$V91&lt;&gt;"",AC$2&gt;=$F91,AC$2&lt;=$V91,WEEKDAY(AC$2,2)&lt;6,COUNTIF('마스터'!$J$13:$J$27,AC$2)=0),$Q91/$U91,"")</f>
        <v/>
      </c>
      <c r="AD91" s="67">
        <f>IF(AND($F91&lt;&gt;"",$V91&lt;&gt;"",AD$2&gt;=$F91,AD$2&lt;=$V91,WEEKDAY(AD$2,2)&lt;6,COUNTIF('마스터'!$J$13:$J$27,AD$2)=0),$Q91/$U91,"")</f>
        <v/>
      </c>
      <c r="AE91" s="67">
        <f>IF(AND($F91&lt;&gt;"",$V91&lt;&gt;"",AE$2&gt;=$F91,AE$2&lt;=$V91,WEEKDAY(AE$2,2)&lt;6,COUNTIF('마스터'!$J$13:$J$27,AE$2)=0),$Q91/$U91,"")</f>
        <v/>
      </c>
      <c r="AF91" s="67">
        <f>IF(AND($F91&lt;&gt;"",$V91&lt;&gt;"",AF$2&gt;=$F91,AF$2&lt;=$V91,WEEKDAY(AF$2,2)&lt;6,COUNTIF('마스터'!$J$13:$J$27,AF$2)=0),$Q91/$U91,"")</f>
        <v/>
      </c>
      <c r="AG91" s="67">
        <f>IF(AND($F91&lt;&gt;"",$V91&lt;&gt;"",AG$2&gt;=$F91,AG$2&lt;=$V91,WEEKDAY(AG$2,2)&lt;6,COUNTIF('마스터'!$J$13:$J$27,AG$2)=0),$Q91/$U91,"")</f>
        <v/>
      </c>
      <c r="AH91" s="67">
        <f>IF(AND($F91&lt;&gt;"",$V91&lt;&gt;"",AH$2&gt;=$F91,AH$2&lt;=$V91,WEEKDAY(AH$2,2)&lt;6,COUNTIF('마스터'!$J$13:$J$27,AH$2)=0),$Q91/$U91,"")</f>
        <v/>
      </c>
      <c r="AI91" s="67">
        <f>IF(AND($F91&lt;&gt;"",$V91&lt;&gt;"",AI$2&gt;=$F91,AI$2&lt;=$V91,WEEKDAY(AI$2,2)&lt;6,COUNTIF('마스터'!$J$13:$J$27,AI$2)=0),$Q91/$U91,"")</f>
        <v/>
      </c>
      <c r="AJ91" s="67">
        <f>IF(AND($F91&lt;&gt;"",$V91&lt;&gt;"",AJ$2&gt;=$F91,AJ$2&lt;=$V91,WEEKDAY(AJ$2,2)&lt;6,COUNTIF('마스터'!$J$13:$J$27,AJ$2)=0),$Q91/$U91,"")</f>
        <v/>
      </c>
      <c r="AK91" s="67">
        <f>IF(AND($F91&lt;&gt;"",$V91&lt;&gt;"",AK$2&gt;=$F91,AK$2&lt;=$V91,WEEKDAY(AK$2,2)&lt;6,COUNTIF('마스터'!$J$13:$J$27,AK$2)=0),$Q91/$U91,"")</f>
        <v/>
      </c>
      <c r="AL91" s="67">
        <f>IF(AND($F91&lt;&gt;"",$V91&lt;&gt;"",AL$2&gt;=$F91,AL$2&lt;=$V91,WEEKDAY(AL$2,2)&lt;6,COUNTIF('마스터'!$J$13:$J$27,AL$2)=0),$Q91/$U91,"")</f>
        <v/>
      </c>
      <c r="AM91" s="67">
        <f>IF(AND($F91&lt;&gt;"",$V91&lt;&gt;"",AM$2&gt;=$F91,AM$2&lt;=$V91,WEEKDAY(AM$2,2)&lt;6,COUNTIF('마스터'!$J$13:$J$27,AM$2)=0),$Q91/$U91,"")</f>
        <v/>
      </c>
      <c r="AN91" s="67">
        <f>IF(AND($F91&lt;&gt;"",$V91&lt;&gt;"",AN$2&gt;=$F91,AN$2&lt;=$V91,WEEKDAY(AN$2,2)&lt;6,COUNTIF('마스터'!$J$13:$J$27,AN$2)=0),$Q91/$U91,"")</f>
        <v/>
      </c>
      <c r="AO91" s="67">
        <f>IF(AND($F91&lt;&gt;"",$V91&lt;&gt;"",AO$2&gt;=$F91,AO$2&lt;=$V91,WEEKDAY(AO$2,2)&lt;6,COUNTIF('마스터'!$J$13:$J$27,AO$2)=0),$Q91/$U91,"")</f>
        <v/>
      </c>
      <c r="AP91" s="67">
        <f>IF(AND($F91&lt;&gt;"",$V91&lt;&gt;"",AP$2&gt;=$F91,AP$2&lt;=$V91,WEEKDAY(AP$2,2)&lt;6,COUNTIF('마스터'!$J$13:$J$27,AP$2)=0),$Q91/$U91,"")</f>
        <v/>
      </c>
      <c r="AQ91" s="67">
        <f>IF(AND($F91&lt;&gt;"",$V91&lt;&gt;"",AQ$2&gt;=$F91,AQ$2&lt;=$V91,WEEKDAY(AQ$2,2)&lt;6,COUNTIF('마스터'!$J$13:$J$27,AQ$2)=0),$Q91/$U91,"")</f>
        <v/>
      </c>
      <c r="AR91" s="67">
        <f>IF(AND($F91&lt;&gt;"",$V91&lt;&gt;"",AR$2&gt;=$F91,AR$2&lt;=$V91,WEEKDAY(AR$2,2)&lt;6,COUNTIF('마스터'!$J$13:$J$27,AR$2)=0),$Q91/$U91,"")</f>
        <v/>
      </c>
      <c r="AS91" s="67">
        <f>IF(AND($F91&lt;&gt;"",$V91&lt;&gt;"",AS$2&gt;=$F91,AS$2&lt;=$V91,WEEKDAY(AS$2,2)&lt;6,COUNTIF('마스터'!$J$13:$J$27,AS$2)=0),$Q91/$U91,"")</f>
        <v/>
      </c>
      <c r="AT91" s="67">
        <f>IF(AND($F91&lt;&gt;"",$V91&lt;&gt;"",AT$2&gt;=$F91,AT$2&lt;=$V91,WEEKDAY(AT$2,2)&lt;6,COUNTIF('마스터'!$J$13:$J$27,AT$2)=0),$Q91/$U91,"")</f>
        <v/>
      </c>
      <c r="AU91" s="67">
        <f>IF(AND($F91&lt;&gt;"",$V91&lt;&gt;"",AU$2&gt;=$F91,AU$2&lt;=$V91,WEEKDAY(AU$2,2)&lt;6,COUNTIF('마스터'!$J$13:$J$27,AU$2)=0),$Q91/$U91,"")</f>
        <v/>
      </c>
      <c r="AV91" s="67">
        <f>IF(AND($F91&lt;&gt;"",$V91&lt;&gt;"",AV$2&gt;=$F91,AV$2&lt;=$V91,WEEKDAY(AV$2,2)&lt;6,COUNTIF('마스터'!$J$13:$J$27,AV$2)=0),$Q91/$U91,"")</f>
        <v/>
      </c>
      <c r="AW91" s="67">
        <f>IF(AND($F91&lt;&gt;"",$V91&lt;&gt;"",AW$2&gt;=$F91,AW$2&lt;=$V91,WEEKDAY(AW$2,2)&lt;6,COUNTIF('마스터'!$J$13:$J$27,AW$2)=0),$Q91/$U91,"")</f>
        <v/>
      </c>
      <c r="AX91" s="67">
        <f>IF(AND($F91&lt;&gt;"",$V91&lt;&gt;"",AX$2&gt;=$F91,AX$2&lt;=$V91,WEEKDAY(AX$2,2)&lt;6,COUNTIF('마스터'!$J$13:$J$27,AX$2)=0),$Q91/$U91,"")</f>
        <v/>
      </c>
      <c r="AY91" s="67">
        <f>IF(AND($F91&lt;&gt;"",$V91&lt;&gt;"",AY$2&gt;=$F91,AY$2&lt;=$V91,WEEKDAY(AY$2,2)&lt;6,COUNTIF('마스터'!$J$13:$J$27,AY$2)=0),$Q91/$U91,"")</f>
        <v/>
      </c>
      <c r="AZ91" s="67">
        <f>IF(AND($F91&lt;&gt;"",$V91&lt;&gt;"",AZ$2&gt;=$F91,AZ$2&lt;=$V91,WEEKDAY(AZ$2,2)&lt;6,COUNTIF('마스터'!$J$13:$J$27,AZ$2)=0),$Q91/$U91,"")</f>
        <v/>
      </c>
      <c r="BA91" s="67">
        <f>IF(AND($F91&lt;&gt;"",$V91&lt;&gt;"",BA$2&gt;=$F91,BA$2&lt;=$V91,WEEKDAY(BA$2,2)&lt;6,COUNTIF('마스터'!$J$13:$J$27,BA$2)=0),$Q91/$U91,"")</f>
        <v/>
      </c>
      <c r="BB91" s="67">
        <f>IF(AND($F91&lt;&gt;"",$V91&lt;&gt;"",BB$2&gt;=$F91,BB$2&lt;=$V91,WEEKDAY(BB$2,2)&lt;6,COUNTIF('마스터'!$J$13:$J$27,BB$2)=0),$Q91/$U91,"")</f>
        <v/>
      </c>
      <c r="BC91" s="67">
        <f>IF(AND($F91&lt;&gt;"",$V91&lt;&gt;"",BC$2&gt;=$F91,BC$2&lt;=$V91,WEEKDAY(BC$2,2)&lt;6,COUNTIF('마스터'!$J$13:$J$27,BC$2)=0),$Q91/$U91,"")</f>
        <v/>
      </c>
      <c r="BD91" s="67">
        <f>IF(AND($F91&lt;&gt;"",$V91&lt;&gt;"",BD$2&gt;=$F91,BD$2&lt;=$V91,WEEKDAY(BD$2,2)&lt;6,COUNTIF('마스터'!$J$13:$J$27,BD$2)=0),$Q91/$U91,"")</f>
        <v/>
      </c>
    </row>
    <row r="92">
      <c r="A92" s="37">
        <f>IF(E92="","",COUNTA($E$71:E92))</f>
        <v/>
      </c>
      <c r="B92" s="58" t="n"/>
      <c r="C92" s="75" t="inlineStr">
        <is>
          <t>마케팅3팀</t>
        </is>
      </c>
      <c r="D92" s="60" t="n"/>
      <c r="E92" s="58" t="n"/>
      <c r="F92" s="61" t="n"/>
      <c r="G92" s="62" t="n"/>
      <c r="H92" s="60" t="n"/>
      <c r="I92" s="60" t="n"/>
      <c r="J92" s="60" t="n"/>
      <c r="K92" s="58" t="n"/>
      <c r="L92" s="63" t="n"/>
      <c r="M92" s="58" t="n"/>
      <c r="N92" s="63" t="n"/>
      <c r="O92" s="58" t="n"/>
      <c r="P92" s="63" t="n"/>
      <c r="Q92" s="64">
        <f>IF(SUM(L92,N92,P92)=0,"",SUM(L92,N92,P92))</f>
        <v/>
      </c>
      <c r="R92" s="65">
        <f>IF(L92&gt;0,"영 ","")&amp;IF(N92&gt;0,"이 ","")&amp;IF(P92&gt;0,"기 ","")</f>
        <v/>
      </c>
      <c r="S92" s="37">
        <f>IF(F92="","","W"&amp;ROUNDUP(DAY(F92)/7,0))</f>
        <v/>
      </c>
      <c r="T92" s="60" t="n"/>
      <c r="U92" s="37">
        <f>IF(Q92="",0,ROUNDUP(MAX(L92,N92,P92)/'마스터'!$J$5,0))</f>
        <v/>
      </c>
      <c r="V92" s="66">
        <f>IF(OR(F92="",U92=0),"",WORKDAY(F92,U92-1,'마스터'!$J$13:$J$27))</f>
        <v/>
      </c>
      <c r="W92" s="65">
        <f>IF(OR(G92="",V92=""),"",G92-V92)</f>
        <v/>
      </c>
      <c r="X92" s="58" t="n"/>
      <c r="Z92" s="67">
        <f>IF(AND($F92&lt;&gt;"",$V92&lt;&gt;"",Z$2&gt;=$F92,Z$2&lt;=$V92,WEEKDAY(Z$2,2)&lt;6,COUNTIF('마스터'!$J$13:$J$27,Z$2)=0),$Q92/$U92,"")</f>
        <v/>
      </c>
      <c r="AA92" s="67">
        <f>IF(AND($F92&lt;&gt;"",$V92&lt;&gt;"",AA$2&gt;=$F92,AA$2&lt;=$V92,WEEKDAY(AA$2,2)&lt;6,COUNTIF('마스터'!$J$13:$J$27,AA$2)=0),$Q92/$U92,"")</f>
        <v/>
      </c>
      <c r="AB92" s="67">
        <f>IF(AND($F92&lt;&gt;"",$V92&lt;&gt;"",AB$2&gt;=$F92,AB$2&lt;=$V92,WEEKDAY(AB$2,2)&lt;6,COUNTIF('마스터'!$J$13:$J$27,AB$2)=0),$Q92/$U92,"")</f>
        <v/>
      </c>
      <c r="AC92" s="67">
        <f>IF(AND($F92&lt;&gt;"",$V92&lt;&gt;"",AC$2&gt;=$F92,AC$2&lt;=$V92,WEEKDAY(AC$2,2)&lt;6,COUNTIF('마스터'!$J$13:$J$27,AC$2)=0),$Q92/$U92,"")</f>
        <v/>
      </c>
      <c r="AD92" s="67">
        <f>IF(AND($F92&lt;&gt;"",$V92&lt;&gt;"",AD$2&gt;=$F92,AD$2&lt;=$V92,WEEKDAY(AD$2,2)&lt;6,COUNTIF('마스터'!$J$13:$J$27,AD$2)=0),$Q92/$U92,"")</f>
        <v/>
      </c>
      <c r="AE92" s="67">
        <f>IF(AND($F92&lt;&gt;"",$V92&lt;&gt;"",AE$2&gt;=$F92,AE$2&lt;=$V92,WEEKDAY(AE$2,2)&lt;6,COUNTIF('마스터'!$J$13:$J$27,AE$2)=0),$Q92/$U92,"")</f>
        <v/>
      </c>
      <c r="AF92" s="67">
        <f>IF(AND($F92&lt;&gt;"",$V92&lt;&gt;"",AF$2&gt;=$F92,AF$2&lt;=$V92,WEEKDAY(AF$2,2)&lt;6,COUNTIF('마스터'!$J$13:$J$27,AF$2)=0),$Q92/$U92,"")</f>
        <v/>
      </c>
      <c r="AG92" s="67">
        <f>IF(AND($F92&lt;&gt;"",$V92&lt;&gt;"",AG$2&gt;=$F92,AG$2&lt;=$V92,WEEKDAY(AG$2,2)&lt;6,COUNTIF('마스터'!$J$13:$J$27,AG$2)=0),$Q92/$U92,"")</f>
        <v/>
      </c>
      <c r="AH92" s="67">
        <f>IF(AND($F92&lt;&gt;"",$V92&lt;&gt;"",AH$2&gt;=$F92,AH$2&lt;=$V92,WEEKDAY(AH$2,2)&lt;6,COUNTIF('마스터'!$J$13:$J$27,AH$2)=0),$Q92/$U92,"")</f>
        <v/>
      </c>
      <c r="AI92" s="67">
        <f>IF(AND($F92&lt;&gt;"",$V92&lt;&gt;"",AI$2&gt;=$F92,AI$2&lt;=$V92,WEEKDAY(AI$2,2)&lt;6,COUNTIF('마스터'!$J$13:$J$27,AI$2)=0),$Q92/$U92,"")</f>
        <v/>
      </c>
      <c r="AJ92" s="67">
        <f>IF(AND($F92&lt;&gt;"",$V92&lt;&gt;"",AJ$2&gt;=$F92,AJ$2&lt;=$V92,WEEKDAY(AJ$2,2)&lt;6,COUNTIF('마스터'!$J$13:$J$27,AJ$2)=0),$Q92/$U92,"")</f>
        <v/>
      </c>
      <c r="AK92" s="67">
        <f>IF(AND($F92&lt;&gt;"",$V92&lt;&gt;"",AK$2&gt;=$F92,AK$2&lt;=$V92,WEEKDAY(AK$2,2)&lt;6,COUNTIF('마스터'!$J$13:$J$27,AK$2)=0),$Q92/$U92,"")</f>
        <v/>
      </c>
      <c r="AL92" s="67">
        <f>IF(AND($F92&lt;&gt;"",$V92&lt;&gt;"",AL$2&gt;=$F92,AL$2&lt;=$V92,WEEKDAY(AL$2,2)&lt;6,COUNTIF('마스터'!$J$13:$J$27,AL$2)=0),$Q92/$U92,"")</f>
        <v/>
      </c>
      <c r="AM92" s="67">
        <f>IF(AND($F92&lt;&gt;"",$V92&lt;&gt;"",AM$2&gt;=$F92,AM$2&lt;=$V92,WEEKDAY(AM$2,2)&lt;6,COUNTIF('마스터'!$J$13:$J$27,AM$2)=0),$Q92/$U92,"")</f>
        <v/>
      </c>
      <c r="AN92" s="67">
        <f>IF(AND($F92&lt;&gt;"",$V92&lt;&gt;"",AN$2&gt;=$F92,AN$2&lt;=$V92,WEEKDAY(AN$2,2)&lt;6,COUNTIF('마스터'!$J$13:$J$27,AN$2)=0),$Q92/$U92,"")</f>
        <v/>
      </c>
      <c r="AO92" s="67">
        <f>IF(AND($F92&lt;&gt;"",$V92&lt;&gt;"",AO$2&gt;=$F92,AO$2&lt;=$V92,WEEKDAY(AO$2,2)&lt;6,COUNTIF('마스터'!$J$13:$J$27,AO$2)=0),$Q92/$U92,"")</f>
        <v/>
      </c>
      <c r="AP92" s="67">
        <f>IF(AND($F92&lt;&gt;"",$V92&lt;&gt;"",AP$2&gt;=$F92,AP$2&lt;=$V92,WEEKDAY(AP$2,2)&lt;6,COUNTIF('마스터'!$J$13:$J$27,AP$2)=0),$Q92/$U92,"")</f>
        <v/>
      </c>
      <c r="AQ92" s="67">
        <f>IF(AND($F92&lt;&gt;"",$V92&lt;&gt;"",AQ$2&gt;=$F92,AQ$2&lt;=$V92,WEEKDAY(AQ$2,2)&lt;6,COUNTIF('마스터'!$J$13:$J$27,AQ$2)=0),$Q92/$U92,"")</f>
        <v/>
      </c>
      <c r="AR92" s="67">
        <f>IF(AND($F92&lt;&gt;"",$V92&lt;&gt;"",AR$2&gt;=$F92,AR$2&lt;=$V92,WEEKDAY(AR$2,2)&lt;6,COUNTIF('마스터'!$J$13:$J$27,AR$2)=0),$Q92/$U92,"")</f>
        <v/>
      </c>
      <c r="AS92" s="67">
        <f>IF(AND($F92&lt;&gt;"",$V92&lt;&gt;"",AS$2&gt;=$F92,AS$2&lt;=$V92,WEEKDAY(AS$2,2)&lt;6,COUNTIF('마스터'!$J$13:$J$27,AS$2)=0),$Q92/$U92,"")</f>
        <v/>
      </c>
      <c r="AT92" s="67">
        <f>IF(AND($F92&lt;&gt;"",$V92&lt;&gt;"",AT$2&gt;=$F92,AT$2&lt;=$V92,WEEKDAY(AT$2,2)&lt;6,COUNTIF('마스터'!$J$13:$J$27,AT$2)=0),$Q92/$U92,"")</f>
        <v/>
      </c>
      <c r="AU92" s="67">
        <f>IF(AND($F92&lt;&gt;"",$V92&lt;&gt;"",AU$2&gt;=$F92,AU$2&lt;=$V92,WEEKDAY(AU$2,2)&lt;6,COUNTIF('마스터'!$J$13:$J$27,AU$2)=0),$Q92/$U92,"")</f>
        <v/>
      </c>
      <c r="AV92" s="67">
        <f>IF(AND($F92&lt;&gt;"",$V92&lt;&gt;"",AV$2&gt;=$F92,AV$2&lt;=$V92,WEEKDAY(AV$2,2)&lt;6,COUNTIF('마스터'!$J$13:$J$27,AV$2)=0),$Q92/$U92,"")</f>
        <v/>
      </c>
      <c r="AW92" s="67">
        <f>IF(AND($F92&lt;&gt;"",$V92&lt;&gt;"",AW$2&gt;=$F92,AW$2&lt;=$V92,WEEKDAY(AW$2,2)&lt;6,COUNTIF('마스터'!$J$13:$J$27,AW$2)=0),$Q92/$U92,"")</f>
        <v/>
      </c>
      <c r="AX92" s="67">
        <f>IF(AND($F92&lt;&gt;"",$V92&lt;&gt;"",AX$2&gt;=$F92,AX$2&lt;=$V92,WEEKDAY(AX$2,2)&lt;6,COUNTIF('마스터'!$J$13:$J$27,AX$2)=0),$Q92/$U92,"")</f>
        <v/>
      </c>
      <c r="AY92" s="67">
        <f>IF(AND($F92&lt;&gt;"",$V92&lt;&gt;"",AY$2&gt;=$F92,AY$2&lt;=$V92,WEEKDAY(AY$2,2)&lt;6,COUNTIF('마스터'!$J$13:$J$27,AY$2)=0),$Q92/$U92,"")</f>
        <v/>
      </c>
      <c r="AZ92" s="67">
        <f>IF(AND($F92&lt;&gt;"",$V92&lt;&gt;"",AZ$2&gt;=$F92,AZ$2&lt;=$V92,WEEKDAY(AZ$2,2)&lt;6,COUNTIF('마스터'!$J$13:$J$27,AZ$2)=0),$Q92/$U92,"")</f>
        <v/>
      </c>
      <c r="BA92" s="67">
        <f>IF(AND($F92&lt;&gt;"",$V92&lt;&gt;"",BA$2&gt;=$F92,BA$2&lt;=$V92,WEEKDAY(BA$2,2)&lt;6,COUNTIF('마스터'!$J$13:$J$27,BA$2)=0),$Q92/$U92,"")</f>
        <v/>
      </c>
      <c r="BB92" s="67">
        <f>IF(AND($F92&lt;&gt;"",$V92&lt;&gt;"",BB$2&gt;=$F92,BB$2&lt;=$V92,WEEKDAY(BB$2,2)&lt;6,COUNTIF('마스터'!$J$13:$J$27,BB$2)=0),$Q92/$U92,"")</f>
        <v/>
      </c>
      <c r="BC92" s="67">
        <f>IF(AND($F92&lt;&gt;"",$V92&lt;&gt;"",BC$2&gt;=$F92,BC$2&lt;=$V92,WEEKDAY(BC$2,2)&lt;6,COUNTIF('마스터'!$J$13:$J$27,BC$2)=0),$Q92/$U92,"")</f>
        <v/>
      </c>
      <c r="BD92" s="67">
        <f>IF(AND($F92&lt;&gt;"",$V92&lt;&gt;"",BD$2&gt;=$F92,BD$2&lt;=$V92,WEEKDAY(BD$2,2)&lt;6,COUNTIF('마스터'!$J$13:$J$27,BD$2)=0),$Q92/$U92,"")</f>
        <v/>
      </c>
    </row>
    <row r="93">
      <c r="A93" s="37">
        <f>IF(E93="","",COUNTA($E$71:E93))</f>
        <v/>
      </c>
      <c r="B93" s="58" t="n"/>
      <c r="C93" s="75" t="inlineStr">
        <is>
          <t>마케팅3팀</t>
        </is>
      </c>
      <c r="D93" s="60" t="n"/>
      <c r="E93" s="58" t="n"/>
      <c r="F93" s="61" t="n"/>
      <c r="G93" s="62" t="n"/>
      <c r="H93" s="60" t="n"/>
      <c r="I93" s="60" t="n"/>
      <c r="J93" s="60" t="n"/>
      <c r="K93" s="58" t="n"/>
      <c r="L93" s="63" t="n"/>
      <c r="M93" s="58" t="n"/>
      <c r="N93" s="63" t="n"/>
      <c r="O93" s="58" t="n"/>
      <c r="P93" s="63" t="n"/>
      <c r="Q93" s="64">
        <f>IF(SUM(L93,N93,P93)=0,"",SUM(L93,N93,P93))</f>
        <v/>
      </c>
      <c r="R93" s="65">
        <f>IF(L93&gt;0,"영 ","")&amp;IF(N93&gt;0,"이 ","")&amp;IF(P93&gt;0,"기 ","")</f>
        <v/>
      </c>
      <c r="S93" s="37">
        <f>IF(F93="","","W"&amp;ROUNDUP(DAY(F93)/7,0))</f>
        <v/>
      </c>
      <c r="T93" s="60" t="n"/>
      <c r="U93" s="37">
        <f>IF(Q93="",0,ROUNDUP(MAX(L93,N93,P93)/'마스터'!$J$5,0))</f>
        <v/>
      </c>
      <c r="V93" s="66">
        <f>IF(OR(F93="",U93=0),"",WORKDAY(F93,U93-1,'마스터'!$J$13:$J$27))</f>
        <v/>
      </c>
      <c r="W93" s="65">
        <f>IF(OR(G93="",V93=""),"",G93-V93)</f>
        <v/>
      </c>
      <c r="X93" s="58" t="n"/>
      <c r="Z93" s="67">
        <f>IF(AND($F93&lt;&gt;"",$V93&lt;&gt;"",Z$2&gt;=$F93,Z$2&lt;=$V93,WEEKDAY(Z$2,2)&lt;6,COUNTIF('마스터'!$J$13:$J$27,Z$2)=0),$Q93/$U93,"")</f>
        <v/>
      </c>
      <c r="AA93" s="67">
        <f>IF(AND($F93&lt;&gt;"",$V93&lt;&gt;"",AA$2&gt;=$F93,AA$2&lt;=$V93,WEEKDAY(AA$2,2)&lt;6,COUNTIF('마스터'!$J$13:$J$27,AA$2)=0),$Q93/$U93,"")</f>
        <v/>
      </c>
      <c r="AB93" s="67">
        <f>IF(AND($F93&lt;&gt;"",$V93&lt;&gt;"",AB$2&gt;=$F93,AB$2&lt;=$V93,WEEKDAY(AB$2,2)&lt;6,COUNTIF('마스터'!$J$13:$J$27,AB$2)=0),$Q93/$U93,"")</f>
        <v/>
      </c>
      <c r="AC93" s="67">
        <f>IF(AND($F93&lt;&gt;"",$V93&lt;&gt;"",AC$2&gt;=$F93,AC$2&lt;=$V93,WEEKDAY(AC$2,2)&lt;6,COUNTIF('마스터'!$J$13:$J$27,AC$2)=0),$Q93/$U93,"")</f>
        <v/>
      </c>
      <c r="AD93" s="67">
        <f>IF(AND($F93&lt;&gt;"",$V93&lt;&gt;"",AD$2&gt;=$F93,AD$2&lt;=$V93,WEEKDAY(AD$2,2)&lt;6,COUNTIF('마스터'!$J$13:$J$27,AD$2)=0),$Q93/$U93,"")</f>
        <v/>
      </c>
      <c r="AE93" s="67">
        <f>IF(AND($F93&lt;&gt;"",$V93&lt;&gt;"",AE$2&gt;=$F93,AE$2&lt;=$V93,WEEKDAY(AE$2,2)&lt;6,COUNTIF('마스터'!$J$13:$J$27,AE$2)=0),$Q93/$U93,"")</f>
        <v/>
      </c>
      <c r="AF93" s="67">
        <f>IF(AND($F93&lt;&gt;"",$V93&lt;&gt;"",AF$2&gt;=$F93,AF$2&lt;=$V93,WEEKDAY(AF$2,2)&lt;6,COUNTIF('마스터'!$J$13:$J$27,AF$2)=0),$Q93/$U93,"")</f>
        <v/>
      </c>
      <c r="AG93" s="67">
        <f>IF(AND($F93&lt;&gt;"",$V93&lt;&gt;"",AG$2&gt;=$F93,AG$2&lt;=$V93,WEEKDAY(AG$2,2)&lt;6,COUNTIF('마스터'!$J$13:$J$27,AG$2)=0),$Q93/$U93,"")</f>
        <v/>
      </c>
      <c r="AH93" s="67">
        <f>IF(AND($F93&lt;&gt;"",$V93&lt;&gt;"",AH$2&gt;=$F93,AH$2&lt;=$V93,WEEKDAY(AH$2,2)&lt;6,COUNTIF('마스터'!$J$13:$J$27,AH$2)=0),$Q93/$U93,"")</f>
        <v/>
      </c>
      <c r="AI93" s="67">
        <f>IF(AND($F93&lt;&gt;"",$V93&lt;&gt;"",AI$2&gt;=$F93,AI$2&lt;=$V93,WEEKDAY(AI$2,2)&lt;6,COUNTIF('마스터'!$J$13:$J$27,AI$2)=0),$Q93/$U93,"")</f>
        <v/>
      </c>
      <c r="AJ93" s="67">
        <f>IF(AND($F93&lt;&gt;"",$V93&lt;&gt;"",AJ$2&gt;=$F93,AJ$2&lt;=$V93,WEEKDAY(AJ$2,2)&lt;6,COUNTIF('마스터'!$J$13:$J$27,AJ$2)=0),$Q93/$U93,"")</f>
        <v/>
      </c>
      <c r="AK93" s="67">
        <f>IF(AND($F93&lt;&gt;"",$V93&lt;&gt;"",AK$2&gt;=$F93,AK$2&lt;=$V93,WEEKDAY(AK$2,2)&lt;6,COUNTIF('마스터'!$J$13:$J$27,AK$2)=0),$Q93/$U93,"")</f>
        <v/>
      </c>
      <c r="AL93" s="67">
        <f>IF(AND($F93&lt;&gt;"",$V93&lt;&gt;"",AL$2&gt;=$F93,AL$2&lt;=$V93,WEEKDAY(AL$2,2)&lt;6,COUNTIF('마스터'!$J$13:$J$27,AL$2)=0),$Q93/$U93,"")</f>
        <v/>
      </c>
      <c r="AM93" s="67">
        <f>IF(AND($F93&lt;&gt;"",$V93&lt;&gt;"",AM$2&gt;=$F93,AM$2&lt;=$V93,WEEKDAY(AM$2,2)&lt;6,COUNTIF('마스터'!$J$13:$J$27,AM$2)=0),$Q93/$U93,"")</f>
        <v/>
      </c>
      <c r="AN93" s="67">
        <f>IF(AND($F93&lt;&gt;"",$V93&lt;&gt;"",AN$2&gt;=$F93,AN$2&lt;=$V93,WEEKDAY(AN$2,2)&lt;6,COUNTIF('마스터'!$J$13:$J$27,AN$2)=0),$Q93/$U93,"")</f>
        <v/>
      </c>
      <c r="AO93" s="67">
        <f>IF(AND($F93&lt;&gt;"",$V93&lt;&gt;"",AO$2&gt;=$F93,AO$2&lt;=$V93,WEEKDAY(AO$2,2)&lt;6,COUNTIF('마스터'!$J$13:$J$27,AO$2)=0),$Q93/$U93,"")</f>
        <v/>
      </c>
      <c r="AP93" s="67">
        <f>IF(AND($F93&lt;&gt;"",$V93&lt;&gt;"",AP$2&gt;=$F93,AP$2&lt;=$V93,WEEKDAY(AP$2,2)&lt;6,COUNTIF('마스터'!$J$13:$J$27,AP$2)=0),$Q93/$U93,"")</f>
        <v/>
      </c>
      <c r="AQ93" s="67">
        <f>IF(AND($F93&lt;&gt;"",$V93&lt;&gt;"",AQ$2&gt;=$F93,AQ$2&lt;=$V93,WEEKDAY(AQ$2,2)&lt;6,COUNTIF('마스터'!$J$13:$J$27,AQ$2)=0),$Q93/$U93,"")</f>
        <v/>
      </c>
      <c r="AR93" s="67">
        <f>IF(AND($F93&lt;&gt;"",$V93&lt;&gt;"",AR$2&gt;=$F93,AR$2&lt;=$V93,WEEKDAY(AR$2,2)&lt;6,COUNTIF('마스터'!$J$13:$J$27,AR$2)=0),$Q93/$U93,"")</f>
        <v/>
      </c>
      <c r="AS93" s="67">
        <f>IF(AND($F93&lt;&gt;"",$V93&lt;&gt;"",AS$2&gt;=$F93,AS$2&lt;=$V93,WEEKDAY(AS$2,2)&lt;6,COUNTIF('마스터'!$J$13:$J$27,AS$2)=0),$Q93/$U93,"")</f>
        <v/>
      </c>
      <c r="AT93" s="67">
        <f>IF(AND($F93&lt;&gt;"",$V93&lt;&gt;"",AT$2&gt;=$F93,AT$2&lt;=$V93,WEEKDAY(AT$2,2)&lt;6,COUNTIF('마스터'!$J$13:$J$27,AT$2)=0),$Q93/$U93,"")</f>
        <v/>
      </c>
      <c r="AU93" s="67">
        <f>IF(AND($F93&lt;&gt;"",$V93&lt;&gt;"",AU$2&gt;=$F93,AU$2&lt;=$V93,WEEKDAY(AU$2,2)&lt;6,COUNTIF('마스터'!$J$13:$J$27,AU$2)=0),$Q93/$U93,"")</f>
        <v/>
      </c>
      <c r="AV93" s="67">
        <f>IF(AND($F93&lt;&gt;"",$V93&lt;&gt;"",AV$2&gt;=$F93,AV$2&lt;=$V93,WEEKDAY(AV$2,2)&lt;6,COUNTIF('마스터'!$J$13:$J$27,AV$2)=0),$Q93/$U93,"")</f>
        <v/>
      </c>
      <c r="AW93" s="67">
        <f>IF(AND($F93&lt;&gt;"",$V93&lt;&gt;"",AW$2&gt;=$F93,AW$2&lt;=$V93,WEEKDAY(AW$2,2)&lt;6,COUNTIF('마스터'!$J$13:$J$27,AW$2)=0),$Q93/$U93,"")</f>
        <v/>
      </c>
      <c r="AX93" s="67">
        <f>IF(AND($F93&lt;&gt;"",$V93&lt;&gt;"",AX$2&gt;=$F93,AX$2&lt;=$V93,WEEKDAY(AX$2,2)&lt;6,COUNTIF('마스터'!$J$13:$J$27,AX$2)=0),$Q93/$U93,"")</f>
        <v/>
      </c>
      <c r="AY93" s="67">
        <f>IF(AND($F93&lt;&gt;"",$V93&lt;&gt;"",AY$2&gt;=$F93,AY$2&lt;=$V93,WEEKDAY(AY$2,2)&lt;6,COUNTIF('마스터'!$J$13:$J$27,AY$2)=0),$Q93/$U93,"")</f>
        <v/>
      </c>
      <c r="AZ93" s="67">
        <f>IF(AND($F93&lt;&gt;"",$V93&lt;&gt;"",AZ$2&gt;=$F93,AZ$2&lt;=$V93,WEEKDAY(AZ$2,2)&lt;6,COUNTIF('마스터'!$J$13:$J$27,AZ$2)=0),$Q93/$U93,"")</f>
        <v/>
      </c>
      <c r="BA93" s="67">
        <f>IF(AND($F93&lt;&gt;"",$V93&lt;&gt;"",BA$2&gt;=$F93,BA$2&lt;=$V93,WEEKDAY(BA$2,2)&lt;6,COUNTIF('마스터'!$J$13:$J$27,BA$2)=0),$Q93/$U93,"")</f>
        <v/>
      </c>
      <c r="BB93" s="67">
        <f>IF(AND($F93&lt;&gt;"",$V93&lt;&gt;"",BB$2&gt;=$F93,BB$2&lt;=$V93,WEEKDAY(BB$2,2)&lt;6,COUNTIF('마스터'!$J$13:$J$27,BB$2)=0),$Q93/$U93,"")</f>
        <v/>
      </c>
      <c r="BC93" s="67">
        <f>IF(AND($F93&lt;&gt;"",$V93&lt;&gt;"",BC$2&gt;=$F93,BC$2&lt;=$V93,WEEKDAY(BC$2,2)&lt;6,COUNTIF('마스터'!$J$13:$J$27,BC$2)=0),$Q93/$U93,"")</f>
        <v/>
      </c>
      <c r="BD93" s="67">
        <f>IF(AND($F93&lt;&gt;"",$V93&lt;&gt;"",BD$2&gt;=$F93,BD$2&lt;=$V93,WEEKDAY(BD$2,2)&lt;6,COUNTIF('마스터'!$J$13:$J$27,BD$2)=0),$Q93/$U93,"")</f>
        <v/>
      </c>
    </row>
    <row r="94">
      <c r="A94" s="37">
        <f>IF(E94="","",COUNTA($E$71:E94))</f>
        <v/>
      </c>
      <c r="B94" s="58" t="n"/>
      <c r="C94" s="75" t="inlineStr">
        <is>
          <t>마케팅3팀</t>
        </is>
      </c>
      <c r="D94" s="60" t="n"/>
      <c r="E94" s="58" t="n"/>
      <c r="F94" s="61" t="n"/>
      <c r="G94" s="62" t="n"/>
      <c r="H94" s="60" t="n"/>
      <c r="I94" s="60" t="n"/>
      <c r="J94" s="60" t="n"/>
      <c r="K94" s="58" t="n"/>
      <c r="L94" s="63" t="n"/>
      <c r="M94" s="58" t="n"/>
      <c r="N94" s="63" t="n"/>
      <c r="O94" s="58" t="n"/>
      <c r="P94" s="63" t="n"/>
      <c r="Q94" s="64">
        <f>IF(SUM(L94,N94,P94)=0,"",SUM(L94,N94,P94))</f>
        <v/>
      </c>
      <c r="R94" s="65">
        <f>IF(L94&gt;0,"영 ","")&amp;IF(N94&gt;0,"이 ","")&amp;IF(P94&gt;0,"기 ","")</f>
        <v/>
      </c>
      <c r="S94" s="37">
        <f>IF(F94="","","W"&amp;ROUNDUP(DAY(F94)/7,0))</f>
        <v/>
      </c>
      <c r="T94" s="60" t="n"/>
      <c r="U94" s="37">
        <f>IF(Q94="",0,ROUNDUP(MAX(L94,N94,P94)/'마스터'!$J$5,0))</f>
        <v/>
      </c>
      <c r="V94" s="66">
        <f>IF(OR(F94="",U94=0),"",WORKDAY(F94,U94-1,'마스터'!$J$13:$J$27))</f>
        <v/>
      </c>
      <c r="W94" s="65">
        <f>IF(OR(G94="",V94=""),"",G94-V94)</f>
        <v/>
      </c>
      <c r="X94" s="58" t="n"/>
      <c r="Z94" s="67">
        <f>IF(AND($F94&lt;&gt;"",$V94&lt;&gt;"",Z$2&gt;=$F94,Z$2&lt;=$V94,WEEKDAY(Z$2,2)&lt;6,COUNTIF('마스터'!$J$13:$J$27,Z$2)=0),$Q94/$U94,"")</f>
        <v/>
      </c>
      <c r="AA94" s="67">
        <f>IF(AND($F94&lt;&gt;"",$V94&lt;&gt;"",AA$2&gt;=$F94,AA$2&lt;=$V94,WEEKDAY(AA$2,2)&lt;6,COUNTIF('마스터'!$J$13:$J$27,AA$2)=0),$Q94/$U94,"")</f>
        <v/>
      </c>
      <c r="AB94" s="67">
        <f>IF(AND($F94&lt;&gt;"",$V94&lt;&gt;"",AB$2&gt;=$F94,AB$2&lt;=$V94,WEEKDAY(AB$2,2)&lt;6,COUNTIF('마스터'!$J$13:$J$27,AB$2)=0),$Q94/$U94,"")</f>
        <v/>
      </c>
      <c r="AC94" s="67">
        <f>IF(AND($F94&lt;&gt;"",$V94&lt;&gt;"",AC$2&gt;=$F94,AC$2&lt;=$V94,WEEKDAY(AC$2,2)&lt;6,COUNTIF('마스터'!$J$13:$J$27,AC$2)=0),$Q94/$U94,"")</f>
        <v/>
      </c>
      <c r="AD94" s="67">
        <f>IF(AND($F94&lt;&gt;"",$V94&lt;&gt;"",AD$2&gt;=$F94,AD$2&lt;=$V94,WEEKDAY(AD$2,2)&lt;6,COUNTIF('마스터'!$J$13:$J$27,AD$2)=0),$Q94/$U94,"")</f>
        <v/>
      </c>
      <c r="AE94" s="67">
        <f>IF(AND($F94&lt;&gt;"",$V94&lt;&gt;"",AE$2&gt;=$F94,AE$2&lt;=$V94,WEEKDAY(AE$2,2)&lt;6,COUNTIF('마스터'!$J$13:$J$27,AE$2)=0),$Q94/$U94,"")</f>
        <v/>
      </c>
      <c r="AF94" s="67">
        <f>IF(AND($F94&lt;&gt;"",$V94&lt;&gt;"",AF$2&gt;=$F94,AF$2&lt;=$V94,WEEKDAY(AF$2,2)&lt;6,COUNTIF('마스터'!$J$13:$J$27,AF$2)=0),$Q94/$U94,"")</f>
        <v/>
      </c>
      <c r="AG94" s="67">
        <f>IF(AND($F94&lt;&gt;"",$V94&lt;&gt;"",AG$2&gt;=$F94,AG$2&lt;=$V94,WEEKDAY(AG$2,2)&lt;6,COUNTIF('마스터'!$J$13:$J$27,AG$2)=0),$Q94/$U94,"")</f>
        <v/>
      </c>
      <c r="AH94" s="67">
        <f>IF(AND($F94&lt;&gt;"",$V94&lt;&gt;"",AH$2&gt;=$F94,AH$2&lt;=$V94,WEEKDAY(AH$2,2)&lt;6,COUNTIF('마스터'!$J$13:$J$27,AH$2)=0),$Q94/$U94,"")</f>
        <v/>
      </c>
      <c r="AI94" s="67">
        <f>IF(AND($F94&lt;&gt;"",$V94&lt;&gt;"",AI$2&gt;=$F94,AI$2&lt;=$V94,WEEKDAY(AI$2,2)&lt;6,COUNTIF('마스터'!$J$13:$J$27,AI$2)=0),$Q94/$U94,"")</f>
        <v/>
      </c>
      <c r="AJ94" s="67">
        <f>IF(AND($F94&lt;&gt;"",$V94&lt;&gt;"",AJ$2&gt;=$F94,AJ$2&lt;=$V94,WEEKDAY(AJ$2,2)&lt;6,COUNTIF('마스터'!$J$13:$J$27,AJ$2)=0),$Q94/$U94,"")</f>
        <v/>
      </c>
      <c r="AK94" s="67">
        <f>IF(AND($F94&lt;&gt;"",$V94&lt;&gt;"",AK$2&gt;=$F94,AK$2&lt;=$V94,WEEKDAY(AK$2,2)&lt;6,COUNTIF('마스터'!$J$13:$J$27,AK$2)=0),$Q94/$U94,"")</f>
        <v/>
      </c>
      <c r="AL94" s="67">
        <f>IF(AND($F94&lt;&gt;"",$V94&lt;&gt;"",AL$2&gt;=$F94,AL$2&lt;=$V94,WEEKDAY(AL$2,2)&lt;6,COUNTIF('마스터'!$J$13:$J$27,AL$2)=0),$Q94/$U94,"")</f>
        <v/>
      </c>
      <c r="AM94" s="67">
        <f>IF(AND($F94&lt;&gt;"",$V94&lt;&gt;"",AM$2&gt;=$F94,AM$2&lt;=$V94,WEEKDAY(AM$2,2)&lt;6,COUNTIF('마스터'!$J$13:$J$27,AM$2)=0),$Q94/$U94,"")</f>
        <v/>
      </c>
      <c r="AN94" s="67">
        <f>IF(AND($F94&lt;&gt;"",$V94&lt;&gt;"",AN$2&gt;=$F94,AN$2&lt;=$V94,WEEKDAY(AN$2,2)&lt;6,COUNTIF('마스터'!$J$13:$J$27,AN$2)=0),$Q94/$U94,"")</f>
        <v/>
      </c>
      <c r="AO94" s="67">
        <f>IF(AND($F94&lt;&gt;"",$V94&lt;&gt;"",AO$2&gt;=$F94,AO$2&lt;=$V94,WEEKDAY(AO$2,2)&lt;6,COUNTIF('마스터'!$J$13:$J$27,AO$2)=0),$Q94/$U94,"")</f>
        <v/>
      </c>
      <c r="AP94" s="67">
        <f>IF(AND($F94&lt;&gt;"",$V94&lt;&gt;"",AP$2&gt;=$F94,AP$2&lt;=$V94,WEEKDAY(AP$2,2)&lt;6,COUNTIF('마스터'!$J$13:$J$27,AP$2)=0),$Q94/$U94,"")</f>
        <v/>
      </c>
      <c r="AQ94" s="67">
        <f>IF(AND($F94&lt;&gt;"",$V94&lt;&gt;"",AQ$2&gt;=$F94,AQ$2&lt;=$V94,WEEKDAY(AQ$2,2)&lt;6,COUNTIF('마스터'!$J$13:$J$27,AQ$2)=0),$Q94/$U94,"")</f>
        <v/>
      </c>
      <c r="AR94" s="67">
        <f>IF(AND($F94&lt;&gt;"",$V94&lt;&gt;"",AR$2&gt;=$F94,AR$2&lt;=$V94,WEEKDAY(AR$2,2)&lt;6,COUNTIF('마스터'!$J$13:$J$27,AR$2)=0),$Q94/$U94,"")</f>
        <v/>
      </c>
      <c r="AS94" s="67">
        <f>IF(AND($F94&lt;&gt;"",$V94&lt;&gt;"",AS$2&gt;=$F94,AS$2&lt;=$V94,WEEKDAY(AS$2,2)&lt;6,COUNTIF('마스터'!$J$13:$J$27,AS$2)=0),$Q94/$U94,"")</f>
        <v/>
      </c>
      <c r="AT94" s="67">
        <f>IF(AND($F94&lt;&gt;"",$V94&lt;&gt;"",AT$2&gt;=$F94,AT$2&lt;=$V94,WEEKDAY(AT$2,2)&lt;6,COUNTIF('마스터'!$J$13:$J$27,AT$2)=0),$Q94/$U94,"")</f>
        <v/>
      </c>
      <c r="AU94" s="67">
        <f>IF(AND($F94&lt;&gt;"",$V94&lt;&gt;"",AU$2&gt;=$F94,AU$2&lt;=$V94,WEEKDAY(AU$2,2)&lt;6,COUNTIF('마스터'!$J$13:$J$27,AU$2)=0),$Q94/$U94,"")</f>
        <v/>
      </c>
      <c r="AV94" s="67">
        <f>IF(AND($F94&lt;&gt;"",$V94&lt;&gt;"",AV$2&gt;=$F94,AV$2&lt;=$V94,WEEKDAY(AV$2,2)&lt;6,COUNTIF('마스터'!$J$13:$J$27,AV$2)=0),$Q94/$U94,"")</f>
        <v/>
      </c>
      <c r="AW94" s="67">
        <f>IF(AND($F94&lt;&gt;"",$V94&lt;&gt;"",AW$2&gt;=$F94,AW$2&lt;=$V94,WEEKDAY(AW$2,2)&lt;6,COUNTIF('마스터'!$J$13:$J$27,AW$2)=0),$Q94/$U94,"")</f>
        <v/>
      </c>
      <c r="AX94" s="67">
        <f>IF(AND($F94&lt;&gt;"",$V94&lt;&gt;"",AX$2&gt;=$F94,AX$2&lt;=$V94,WEEKDAY(AX$2,2)&lt;6,COUNTIF('마스터'!$J$13:$J$27,AX$2)=0),$Q94/$U94,"")</f>
        <v/>
      </c>
      <c r="AY94" s="67">
        <f>IF(AND($F94&lt;&gt;"",$V94&lt;&gt;"",AY$2&gt;=$F94,AY$2&lt;=$V94,WEEKDAY(AY$2,2)&lt;6,COUNTIF('마스터'!$J$13:$J$27,AY$2)=0),$Q94/$U94,"")</f>
        <v/>
      </c>
      <c r="AZ94" s="67">
        <f>IF(AND($F94&lt;&gt;"",$V94&lt;&gt;"",AZ$2&gt;=$F94,AZ$2&lt;=$V94,WEEKDAY(AZ$2,2)&lt;6,COUNTIF('마스터'!$J$13:$J$27,AZ$2)=0),$Q94/$U94,"")</f>
        <v/>
      </c>
      <c r="BA94" s="67">
        <f>IF(AND($F94&lt;&gt;"",$V94&lt;&gt;"",BA$2&gt;=$F94,BA$2&lt;=$V94,WEEKDAY(BA$2,2)&lt;6,COUNTIF('마스터'!$J$13:$J$27,BA$2)=0),$Q94/$U94,"")</f>
        <v/>
      </c>
      <c r="BB94" s="67">
        <f>IF(AND($F94&lt;&gt;"",$V94&lt;&gt;"",BB$2&gt;=$F94,BB$2&lt;=$V94,WEEKDAY(BB$2,2)&lt;6,COUNTIF('마스터'!$J$13:$J$27,BB$2)=0),$Q94/$U94,"")</f>
        <v/>
      </c>
      <c r="BC94" s="67">
        <f>IF(AND($F94&lt;&gt;"",$V94&lt;&gt;"",BC$2&gt;=$F94,BC$2&lt;=$V94,WEEKDAY(BC$2,2)&lt;6,COUNTIF('마스터'!$J$13:$J$27,BC$2)=0),$Q94/$U94,"")</f>
        <v/>
      </c>
      <c r="BD94" s="67">
        <f>IF(AND($F94&lt;&gt;"",$V94&lt;&gt;"",BD$2&gt;=$F94,BD$2&lt;=$V94,WEEKDAY(BD$2,2)&lt;6,COUNTIF('마스터'!$J$13:$J$27,BD$2)=0),$Q94/$U94,"")</f>
        <v/>
      </c>
    </row>
    <row r="95">
      <c r="A95" s="37">
        <f>IF(E95="","",COUNTA($E$71:E95))</f>
        <v/>
      </c>
      <c r="B95" s="58" t="n"/>
      <c r="C95" s="75" t="inlineStr">
        <is>
          <t>마케팅3팀</t>
        </is>
      </c>
      <c r="D95" s="60" t="n"/>
      <c r="E95" s="58" t="n"/>
      <c r="F95" s="61" t="n"/>
      <c r="G95" s="62" t="n"/>
      <c r="H95" s="60" t="n"/>
      <c r="I95" s="60" t="n"/>
      <c r="J95" s="60" t="n"/>
      <c r="K95" s="58" t="n"/>
      <c r="L95" s="63" t="n"/>
      <c r="M95" s="58" t="n"/>
      <c r="N95" s="63" t="n"/>
      <c r="O95" s="58" t="n"/>
      <c r="P95" s="63" t="n"/>
      <c r="Q95" s="64">
        <f>IF(SUM(L95,N95,P95)=0,"",SUM(L95,N95,P95))</f>
        <v/>
      </c>
      <c r="R95" s="65">
        <f>IF(L95&gt;0,"영 ","")&amp;IF(N95&gt;0,"이 ","")&amp;IF(P95&gt;0,"기 ","")</f>
        <v/>
      </c>
      <c r="S95" s="37">
        <f>IF(F95="","","W"&amp;ROUNDUP(DAY(F95)/7,0))</f>
        <v/>
      </c>
      <c r="T95" s="60" t="n"/>
      <c r="U95" s="37">
        <f>IF(Q95="",0,ROUNDUP(MAX(L95,N95,P95)/'마스터'!$J$5,0))</f>
        <v/>
      </c>
      <c r="V95" s="66">
        <f>IF(OR(F95="",U95=0),"",WORKDAY(F95,U95-1,'마스터'!$J$13:$J$27))</f>
        <v/>
      </c>
      <c r="W95" s="65">
        <f>IF(OR(G95="",V95=""),"",G95-V95)</f>
        <v/>
      </c>
      <c r="X95" s="58" t="n"/>
      <c r="Z95" s="67">
        <f>IF(AND($F95&lt;&gt;"",$V95&lt;&gt;"",Z$2&gt;=$F95,Z$2&lt;=$V95,WEEKDAY(Z$2,2)&lt;6,COUNTIF('마스터'!$J$13:$J$27,Z$2)=0),$Q95/$U95,"")</f>
        <v/>
      </c>
      <c r="AA95" s="67">
        <f>IF(AND($F95&lt;&gt;"",$V95&lt;&gt;"",AA$2&gt;=$F95,AA$2&lt;=$V95,WEEKDAY(AA$2,2)&lt;6,COUNTIF('마스터'!$J$13:$J$27,AA$2)=0),$Q95/$U95,"")</f>
        <v/>
      </c>
      <c r="AB95" s="67">
        <f>IF(AND($F95&lt;&gt;"",$V95&lt;&gt;"",AB$2&gt;=$F95,AB$2&lt;=$V95,WEEKDAY(AB$2,2)&lt;6,COUNTIF('마스터'!$J$13:$J$27,AB$2)=0),$Q95/$U95,"")</f>
        <v/>
      </c>
      <c r="AC95" s="67">
        <f>IF(AND($F95&lt;&gt;"",$V95&lt;&gt;"",AC$2&gt;=$F95,AC$2&lt;=$V95,WEEKDAY(AC$2,2)&lt;6,COUNTIF('마스터'!$J$13:$J$27,AC$2)=0),$Q95/$U95,"")</f>
        <v/>
      </c>
      <c r="AD95" s="67">
        <f>IF(AND($F95&lt;&gt;"",$V95&lt;&gt;"",AD$2&gt;=$F95,AD$2&lt;=$V95,WEEKDAY(AD$2,2)&lt;6,COUNTIF('마스터'!$J$13:$J$27,AD$2)=0),$Q95/$U95,"")</f>
        <v/>
      </c>
      <c r="AE95" s="67">
        <f>IF(AND($F95&lt;&gt;"",$V95&lt;&gt;"",AE$2&gt;=$F95,AE$2&lt;=$V95,WEEKDAY(AE$2,2)&lt;6,COUNTIF('마스터'!$J$13:$J$27,AE$2)=0),$Q95/$U95,"")</f>
        <v/>
      </c>
      <c r="AF95" s="67">
        <f>IF(AND($F95&lt;&gt;"",$V95&lt;&gt;"",AF$2&gt;=$F95,AF$2&lt;=$V95,WEEKDAY(AF$2,2)&lt;6,COUNTIF('마스터'!$J$13:$J$27,AF$2)=0),$Q95/$U95,"")</f>
        <v/>
      </c>
      <c r="AG95" s="67">
        <f>IF(AND($F95&lt;&gt;"",$V95&lt;&gt;"",AG$2&gt;=$F95,AG$2&lt;=$V95,WEEKDAY(AG$2,2)&lt;6,COUNTIF('마스터'!$J$13:$J$27,AG$2)=0),$Q95/$U95,"")</f>
        <v/>
      </c>
      <c r="AH95" s="67">
        <f>IF(AND($F95&lt;&gt;"",$V95&lt;&gt;"",AH$2&gt;=$F95,AH$2&lt;=$V95,WEEKDAY(AH$2,2)&lt;6,COUNTIF('마스터'!$J$13:$J$27,AH$2)=0),$Q95/$U95,"")</f>
        <v/>
      </c>
      <c r="AI95" s="67">
        <f>IF(AND($F95&lt;&gt;"",$V95&lt;&gt;"",AI$2&gt;=$F95,AI$2&lt;=$V95,WEEKDAY(AI$2,2)&lt;6,COUNTIF('마스터'!$J$13:$J$27,AI$2)=0),$Q95/$U95,"")</f>
        <v/>
      </c>
      <c r="AJ95" s="67">
        <f>IF(AND($F95&lt;&gt;"",$V95&lt;&gt;"",AJ$2&gt;=$F95,AJ$2&lt;=$V95,WEEKDAY(AJ$2,2)&lt;6,COUNTIF('마스터'!$J$13:$J$27,AJ$2)=0),$Q95/$U95,"")</f>
        <v/>
      </c>
      <c r="AK95" s="67">
        <f>IF(AND($F95&lt;&gt;"",$V95&lt;&gt;"",AK$2&gt;=$F95,AK$2&lt;=$V95,WEEKDAY(AK$2,2)&lt;6,COUNTIF('마스터'!$J$13:$J$27,AK$2)=0),$Q95/$U95,"")</f>
        <v/>
      </c>
      <c r="AL95" s="67">
        <f>IF(AND($F95&lt;&gt;"",$V95&lt;&gt;"",AL$2&gt;=$F95,AL$2&lt;=$V95,WEEKDAY(AL$2,2)&lt;6,COUNTIF('마스터'!$J$13:$J$27,AL$2)=0),$Q95/$U95,"")</f>
        <v/>
      </c>
      <c r="AM95" s="67">
        <f>IF(AND($F95&lt;&gt;"",$V95&lt;&gt;"",AM$2&gt;=$F95,AM$2&lt;=$V95,WEEKDAY(AM$2,2)&lt;6,COUNTIF('마스터'!$J$13:$J$27,AM$2)=0),$Q95/$U95,"")</f>
        <v/>
      </c>
      <c r="AN95" s="67">
        <f>IF(AND($F95&lt;&gt;"",$V95&lt;&gt;"",AN$2&gt;=$F95,AN$2&lt;=$V95,WEEKDAY(AN$2,2)&lt;6,COUNTIF('마스터'!$J$13:$J$27,AN$2)=0),$Q95/$U95,"")</f>
        <v/>
      </c>
      <c r="AO95" s="67">
        <f>IF(AND($F95&lt;&gt;"",$V95&lt;&gt;"",AO$2&gt;=$F95,AO$2&lt;=$V95,WEEKDAY(AO$2,2)&lt;6,COUNTIF('마스터'!$J$13:$J$27,AO$2)=0),$Q95/$U95,"")</f>
        <v/>
      </c>
      <c r="AP95" s="67">
        <f>IF(AND($F95&lt;&gt;"",$V95&lt;&gt;"",AP$2&gt;=$F95,AP$2&lt;=$V95,WEEKDAY(AP$2,2)&lt;6,COUNTIF('마스터'!$J$13:$J$27,AP$2)=0),$Q95/$U95,"")</f>
        <v/>
      </c>
      <c r="AQ95" s="67">
        <f>IF(AND($F95&lt;&gt;"",$V95&lt;&gt;"",AQ$2&gt;=$F95,AQ$2&lt;=$V95,WEEKDAY(AQ$2,2)&lt;6,COUNTIF('마스터'!$J$13:$J$27,AQ$2)=0),$Q95/$U95,"")</f>
        <v/>
      </c>
      <c r="AR95" s="67">
        <f>IF(AND($F95&lt;&gt;"",$V95&lt;&gt;"",AR$2&gt;=$F95,AR$2&lt;=$V95,WEEKDAY(AR$2,2)&lt;6,COUNTIF('마스터'!$J$13:$J$27,AR$2)=0),$Q95/$U95,"")</f>
        <v/>
      </c>
      <c r="AS95" s="67">
        <f>IF(AND($F95&lt;&gt;"",$V95&lt;&gt;"",AS$2&gt;=$F95,AS$2&lt;=$V95,WEEKDAY(AS$2,2)&lt;6,COUNTIF('마스터'!$J$13:$J$27,AS$2)=0),$Q95/$U95,"")</f>
        <v/>
      </c>
      <c r="AT95" s="67">
        <f>IF(AND($F95&lt;&gt;"",$V95&lt;&gt;"",AT$2&gt;=$F95,AT$2&lt;=$V95,WEEKDAY(AT$2,2)&lt;6,COUNTIF('마스터'!$J$13:$J$27,AT$2)=0),$Q95/$U95,"")</f>
        <v/>
      </c>
      <c r="AU95" s="67">
        <f>IF(AND($F95&lt;&gt;"",$V95&lt;&gt;"",AU$2&gt;=$F95,AU$2&lt;=$V95,WEEKDAY(AU$2,2)&lt;6,COUNTIF('마스터'!$J$13:$J$27,AU$2)=0),$Q95/$U95,"")</f>
        <v/>
      </c>
      <c r="AV95" s="67">
        <f>IF(AND($F95&lt;&gt;"",$V95&lt;&gt;"",AV$2&gt;=$F95,AV$2&lt;=$V95,WEEKDAY(AV$2,2)&lt;6,COUNTIF('마스터'!$J$13:$J$27,AV$2)=0),$Q95/$U95,"")</f>
        <v/>
      </c>
      <c r="AW95" s="67">
        <f>IF(AND($F95&lt;&gt;"",$V95&lt;&gt;"",AW$2&gt;=$F95,AW$2&lt;=$V95,WEEKDAY(AW$2,2)&lt;6,COUNTIF('마스터'!$J$13:$J$27,AW$2)=0),$Q95/$U95,"")</f>
        <v/>
      </c>
      <c r="AX95" s="67">
        <f>IF(AND($F95&lt;&gt;"",$V95&lt;&gt;"",AX$2&gt;=$F95,AX$2&lt;=$V95,WEEKDAY(AX$2,2)&lt;6,COUNTIF('마스터'!$J$13:$J$27,AX$2)=0),$Q95/$U95,"")</f>
        <v/>
      </c>
      <c r="AY95" s="67">
        <f>IF(AND($F95&lt;&gt;"",$V95&lt;&gt;"",AY$2&gt;=$F95,AY$2&lt;=$V95,WEEKDAY(AY$2,2)&lt;6,COUNTIF('마스터'!$J$13:$J$27,AY$2)=0),$Q95/$U95,"")</f>
        <v/>
      </c>
      <c r="AZ95" s="67">
        <f>IF(AND($F95&lt;&gt;"",$V95&lt;&gt;"",AZ$2&gt;=$F95,AZ$2&lt;=$V95,WEEKDAY(AZ$2,2)&lt;6,COUNTIF('마스터'!$J$13:$J$27,AZ$2)=0),$Q95/$U95,"")</f>
        <v/>
      </c>
      <c r="BA95" s="67">
        <f>IF(AND($F95&lt;&gt;"",$V95&lt;&gt;"",BA$2&gt;=$F95,BA$2&lt;=$V95,WEEKDAY(BA$2,2)&lt;6,COUNTIF('마스터'!$J$13:$J$27,BA$2)=0),$Q95/$U95,"")</f>
        <v/>
      </c>
      <c r="BB95" s="67">
        <f>IF(AND($F95&lt;&gt;"",$V95&lt;&gt;"",BB$2&gt;=$F95,BB$2&lt;=$V95,WEEKDAY(BB$2,2)&lt;6,COUNTIF('마스터'!$J$13:$J$27,BB$2)=0),$Q95/$U95,"")</f>
        <v/>
      </c>
      <c r="BC95" s="67">
        <f>IF(AND($F95&lt;&gt;"",$V95&lt;&gt;"",BC$2&gt;=$F95,BC$2&lt;=$V95,WEEKDAY(BC$2,2)&lt;6,COUNTIF('마스터'!$J$13:$J$27,BC$2)=0),$Q95/$U95,"")</f>
        <v/>
      </c>
      <c r="BD95" s="67">
        <f>IF(AND($F95&lt;&gt;"",$V95&lt;&gt;"",BD$2&gt;=$F95,BD$2&lt;=$V95,WEEKDAY(BD$2,2)&lt;6,COUNTIF('마스터'!$J$13:$J$27,BD$2)=0),$Q95/$U95,"")</f>
        <v/>
      </c>
    </row>
    <row r="96">
      <c r="A96" s="37">
        <f>IF(E96="","",COUNTA($E$71:E96))</f>
        <v/>
      </c>
      <c r="B96" s="58" t="n"/>
      <c r="C96" s="75" t="inlineStr">
        <is>
          <t>마케팅3팀</t>
        </is>
      </c>
      <c r="D96" s="60" t="n"/>
      <c r="E96" s="58" t="n"/>
      <c r="F96" s="61" t="n"/>
      <c r="G96" s="62" t="n"/>
      <c r="H96" s="60" t="n"/>
      <c r="I96" s="60" t="n"/>
      <c r="J96" s="60" t="n"/>
      <c r="K96" s="58" t="n"/>
      <c r="L96" s="63" t="n"/>
      <c r="M96" s="58" t="n"/>
      <c r="N96" s="63" t="n"/>
      <c r="O96" s="58" t="n"/>
      <c r="P96" s="63" t="n"/>
      <c r="Q96" s="64">
        <f>IF(SUM(L96,N96,P96)=0,"",SUM(L96,N96,P96))</f>
        <v/>
      </c>
      <c r="R96" s="65">
        <f>IF(L96&gt;0,"영 ","")&amp;IF(N96&gt;0,"이 ","")&amp;IF(P96&gt;0,"기 ","")</f>
        <v/>
      </c>
      <c r="S96" s="37">
        <f>IF(F96="","","W"&amp;ROUNDUP(DAY(F96)/7,0))</f>
        <v/>
      </c>
      <c r="T96" s="60" t="n"/>
      <c r="U96" s="37">
        <f>IF(Q96="",0,ROUNDUP(MAX(L96,N96,P96)/'마스터'!$J$5,0))</f>
        <v/>
      </c>
      <c r="V96" s="66">
        <f>IF(OR(F96="",U96=0),"",WORKDAY(F96,U96-1,'마스터'!$J$13:$J$27))</f>
        <v/>
      </c>
      <c r="W96" s="65">
        <f>IF(OR(G96="",V96=""),"",G96-V96)</f>
        <v/>
      </c>
      <c r="X96" s="58" t="n"/>
      <c r="Z96" s="67">
        <f>IF(AND($F96&lt;&gt;"",$V96&lt;&gt;"",Z$2&gt;=$F96,Z$2&lt;=$V96,WEEKDAY(Z$2,2)&lt;6,COUNTIF('마스터'!$J$13:$J$27,Z$2)=0),$Q96/$U96,"")</f>
        <v/>
      </c>
      <c r="AA96" s="67">
        <f>IF(AND($F96&lt;&gt;"",$V96&lt;&gt;"",AA$2&gt;=$F96,AA$2&lt;=$V96,WEEKDAY(AA$2,2)&lt;6,COUNTIF('마스터'!$J$13:$J$27,AA$2)=0),$Q96/$U96,"")</f>
        <v/>
      </c>
      <c r="AB96" s="67">
        <f>IF(AND($F96&lt;&gt;"",$V96&lt;&gt;"",AB$2&gt;=$F96,AB$2&lt;=$V96,WEEKDAY(AB$2,2)&lt;6,COUNTIF('마스터'!$J$13:$J$27,AB$2)=0),$Q96/$U96,"")</f>
        <v/>
      </c>
      <c r="AC96" s="67">
        <f>IF(AND($F96&lt;&gt;"",$V96&lt;&gt;"",AC$2&gt;=$F96,AC$2&lt;=$V96,WEEKDAY(AC$2,2)&lt;6,COUNTIF('마스터'!$J$13:$J$27,AC$2)=0),$Q96/$U96,"")</f>
        <v/>
      </c>
      <c r="AD96" s="67">
        <f>IF(AND($F96&lt;&gt;"",$V96&lt;&gt;"",AD$2&gt;=$F96,AD$2&lt;=$V96,WEEKDAY(AD$2,2)&lt;6,COUNTIF('마스터'!$J$13:$J$27,AD$2)=0),$Q96/$U96,"")</f>
        <v/>
      </c>
      <c r="AE96" s="67">
        <f>IF(AND($F96&lt;&gt;"",$V96&lt;&gt;"",AE$2&gt;=$F96,AE$2&lt;=$V96,WEEKDAY(AE$2,2)&lt;6,COUNTIF('마스터'!$J$13:$J$27,AE$2)=0),$Q96/$U96,"")</f>
        <v/>
      </c>
      <c r="AF96" s="67">
        <f>IF(AND($F96&lt;&gt;"",$V96&lt;&gt;"",AF$2&gt;=$F96,AF$2&lt;=$V96,WEEKDAY(AF$2,2)&lt;6,COUNTIF('마스터'!$J$13:$J$27,AF$2)=0),$Q96/$U96,"")</f>
        <v/>
      </c>
      <c r="AG96" s="67">
        <f>IF(AND($F96&lt;&gt;"",$V96&lt;&gt;"",AG$2&gt;=$F96,AG$2&lt;=$V96,WEEKDAY(AG$2,2)&lt;6,COUNTIF('마스터'!$J$13:$J$27,AG$2)=0),$Q96/$U96,"")</f>
        <v/>
      </c>
      <c r="AH96" s="67">
        <f>IF(AND($F96&lt;&gt;"",$V96&lt;&gt;"",AH$2&gt;=$F96,AH$2&lt;=$V96,WEEKDAY(AH$2,2)&lt;6,COUNTIF('마스터'!$J$13:$J$27,AH$2)=0),$Q96/$U96,"")</f>
        <v/>
      </c>
      <c r="AI96" s="67">
        <f>IF(AND($F96&lt;&gt;"",$V96&lt;&gt;"",AI$2&gt;=$F96,AI$2&lt;=$V96,WEEKDAY(AI$2,2)&lt;6,COUNTIF('마스터'!$J$13:$J$27,AI$2)=0),$Q96/$U96,"")</f>
        <v/>
      </c>
      <c r="AJ96" s="67">
        <f>IF(AND($F96&lt;&gt;"",$V96&lt;&gt;"",AJ$2&gt;=$F96,AJ$2&lt;=$V96,WEEKDAY(AJ$2,2)&lt;6,COUNTIF('마스터'!$J$13:$J$27,AJ$2)=0),$Q96/$U96,"")</f>
        <v/>
      </c>
      <c r="AK96" s="67">
        <f>IF(AND($F96&lt;&gt;"",$V96&lt;&gt;"",AK$2&gt;=$F96,AK$2&lt;=$V96,WEEKDAY(AK$2,2)&lt;6,COUNTIF('마스터'!$J$13:$J$27,AK$2)=0),$Q96/$U96,"")</f>
        <v/>
      </c>
      <c r="AL96" s="67">
        <f>IF(AND($F96&lt;&gt;"",$V96&lt;&gt;"",AL$2&gt;=$F96,AL$2&lt;=$V96,WEEKDAY(AL$2,2)&lt;6,COUNTIF('마스터'!$J$13:$J$27,AL$2)=0),$Q96/$U96,"")</f>
        <v/>
      </c>
      <c r="AM96" s="67">
        <f>IF(AND($F96&lt;&gt;"",$V96&lt;&gt;"",AM$2&gt;=$F96,AM$2&lt;=$V96,WEEKDAY(AM$2,2)&lt;6,COUNTIF('마스터'!$J$13:$J$27,AM$2)=0),$Q96/$U96,"")</f>
        <v/>
      </c>
      <c r="AN96" s="67">
        <f>IF(AND($F96&lt;&gt;"",$V96&lt;&gt;"",AN$2&gt;=$F96,AN$2&lt;=$V96,WEEKDAY(AN$2,2)&lt;6,COUNTIF('마스터'!$J$13:$J$27,AN$2)=0),$Q96/$U96,"")</f>
        <v/>
      </c>
      <c r="AO96" s="67">
        <f>IF(AND($F96&lt;&gt;"",$V96&lt;&gt;"",AO$2&gt;=$F96,AO$2&lt;=$V96,WEEKDAY(AO$2,2)&lt;6,COUNTIF('마스터'!$J$13:$J$27,AO$2)=0),$Q96/$U96,"")</f>
        <v/>
      </c>
      <c r="AP96" s="67">
        <f>IF(AND($F96&lt;&gt;"",$V96&lt;&gt;"",AP$2&gt;=$F96,AP$2&lt;=$V96,WEEKDAY(AP$2,2)&lt;6,COUNTIF('마스터'!$J$13:$J$27,AP$2)=0),$Q96/$U96,"")</f>
        <v/>
      </c>
      <c r="AQ96" s="67">
        <f>IF(AND($F96&lt;&gt;"",$V96&lt;&gt;"",AQ$2&gt;=$F96,AQ$2&lt;=$V96,WEEKDAY(AQ$2,2)&lt;6,COUNTIF('마스터'!$J$13:$J$27,AQ$2)=0),$Q96/$U96,"")</f>
        <v/>
      </c>
      <c r="AR96" s="67">
        <f>IF(AND($F96&lt;&gt;"",$V96&lt;&gt;"",AR$2&gt;=$F96,AR$2&lt;=$V96,WEEKDAY(AR$2,2)&lt;6,COUNTIF('마스터'!$J$13:$J$27,AR$2)=0),$Q96/$U96,"")</f>
        <v/>
      </c>
      <c r="AS96" s="67">
        <f>IF(AND($F96&lt;&gt;"",$V96&lt;&gt;"",AS$2&gt;=$F96,AS$2&lt;=$V96,WEEKDAY(AS$2,2)&lt;6,COUNTIF('마스터'!$J$13:$J$27,AS$2)=0),$Q96/$U96,"")</f>
        <v/>
      </c>
      <c r="AT96" s="67">
        <f>IF(AND($F96&lt;&gt;"",$V96&lt;&gt;"",AT$2&gt;=$F96,AT$2&lt;=$V96,WEEKDAY(AT$2,2)&lt;6,COUNTIF('마스터'!$J$13:$J$27,AT$2)=0),$Q96/$U96,"")</f>
        <v/>
      </c>
      <c r="AU96" s="67">
        <f>IF(AND($F96&lt;&gt;"",$V96&lt;&gt;"",AU$2&gt;=$F96,AU$2&lt;=$V96,WEEKDAY(AU$2,2)&lt;6,COUNTIF('마스터'!$J$13:$J$27,AU$2)=0),$Q96/$U96,"")</f>
        <v/>
      </c>
      <c r="AV96" s="67">
        <f>IF(AND($F96&lt;&gt;"",$V96&lt;&gt;"",AV$2&gt;=$F96,AV$2&lt;=$V96,WEEKDAY(AV$2,2)&lt;6,COUNTIF('마스터'!$J$13:$J$27,AV$2)=0),$Q96/$U96,"")</f>
        <v/>
      </c>
      <c r="AW96" s="67">
        <f>IF(AND($F96&lt;&gt;"",$V96&lt;&gt;"",AW$2&gt;=$F96,AW$2&lt;=$V96,WEEKDAY(AW$2,2)&lt;6,COUNTIF('마스터'!$J$13:$J$27,AW$2)=0),$Q96/$U96,"")</f>
        <v/>
      </c>
      <c r="AX96" s="67">
        <f>IF(AND($F96&lt;&gt;"",$V96&lt;&gt;"",AX$2&gt;=$F96,AX$2&lt;=$V96,WEEKDAY(AX$2,2)&lt;6,COUNTIF('마스터'!$J$13:$J$27,AX$2)=0),$Q96/$U96,"")</f>
        <v/>
      </c>
      <c r="AY96" s="67">
        <f>IF(AND($F96&lt;&gt;"",$V96&lt;&gt;"",AY$2&gt;=$F96,AY$2&lt;=$V96,WEEKDAY(AY$2,2)&lt;6,COUNTIF('마스터'!$J$13:$J$27,AY$2)=0),$Q96/$U96,"")</f>
        <v/>
      </c>
      <c r="AZ96" s="67">
        <f>IF(AND($F96&lt;&gt;"",$V96&lt;&gt;"",AZ$2&gt;=$F96,AZ$2&lt;=$V96,WEEKDAY(AZ$2,2)&lt;6,COUNTIF('마스터'!$J$13:$J$27,AZ$2)=0),$Q96/$U96,"")</f>
        <v/>
      </c>
      <c r="BA96" s="67">
        <f>IF(AND($F96&lt;&gt;"",$V96&lt;&gt;"",BA$2&gt;=$F96,BA$2&lt;=$V96,WEEKDAY(BA$2,2)&lt;6,COUNTIF('마스터'!$J$13:$J$27,BA$2)=0),$Q96/$U96,"")</f>
        <v/>
      </c>
      <c r="BB96" s="67">
        <f>IF(AND($F96&lt;&gt;"",$V96&lt;&gt;"",BB$2&gt;=$F96,BB$2&lt;=$V96,WEEKDAY(BB$2,2)&lt;6,COUNTIF('마스터'!$J$13:$J$27,BB$2)=0),$Q96/$U96,"")</f>
        <v/>
      </c>
      <c r="BC96" s="67">
        <f>IF(AND($F96&lt;&gt;"",$V96&lt;&gt;"",BC$2&gt;=$F96,BC$2&lt;=$V96,WEEKDAY(BC$2,2)&lt;6,COUNTIF('마스터'!$J$13:$J$27,BC$2)=0),$Q96/$U96,"")</f>
        <v/>
      </c>
      <c r="BD96" s="67">
        <f>IF(AND($F96&lt;&gt;"",$V96&lt;&gt;"",BD$2&gt;=$F96,BD$2&lt;=$V96,WEEKDAY(BD$2,2)&lt;6,COUNTIF('마스터'!$J$13:$J$27,BD$2)=0),$Q96/$U96,"")</f>
        <v/>
      </c>
    </row>
    <row r="97">
      <c r="A97" s="37">
        <f>IF(E97="","",COUNTA($E$71:E97))</f>
        <v/>
      </c>
      <c r="B97" s="58" t="n"/>
      <c r="C97" s="75" t="inlineStr">
        <is>
          <t>마케팅3팀</t>
        </is>
      </c>
      <c r="D97" s="60" t="n"/>
      <c r="E97" s="58" t="n"/>
      <c r="F97" s="61" t="n"/>
      <c r="G97" s="62" t="n"/>
      <c r="H97" s="60" t="n"/>
      <c r="I97" s="60" t="n"/>
      <c r="J97" s="60" t="n"/>
      <c r="K97" s="58" t="n"/>
      <c r="L97" s="63" t="n"/>
      <c r="M97" s="58" t="n"/>
      <c r="N97" s="63" t="n"/>
      <c r="O97" s="58" t="n"/>
      <c r="P97" s="63" t="n"/>
      <c r="Q97" s="64">
        <f>IF(SUM(L97,N97,P97)=0,"",SUM(L97,N97,P97))</f>
        <v/>
      </c>
      <c r="R97" s="65">
        <f>IF(L97&gt;0,"영 ","")&amp;IF(N97&gt;0,"이 ","")&amp;IF(P97&gt;0,"기 ","")</f>
        <v/>
      </c>
      <c r="S97" s="37">
        <f>IF(F97="","","W"&amp;ROUNDUP(DAY(F97)/7,0))</f>
        <v/>
      </c>
      <c r="T97" s="60" t="n"/>
      <c r="U97" s="37">
        <f>IF(Q97="",0,ROUNDUP(MAX(L97,N97,P97)/'마스터'!$J$5,0))</f>
        <v/>
      </c>
      <c r="V97" s="66">
        <f>IF(OR(F97="",U97=0),"",WORKDAY(F97,U97-1,'마스터'!$J$13:$J$27))</f>
        <v/>
      </c>
      <c r="W97" s="65">
        <f>IF(OR(G97="",V97=""),"",G97-V97)</f>
        <v/>
      </c>
      <c r="X97" s="58" t="n"/>
      <c r="Z97" s="67">
        <f>IF(AND($F97&lt;&gt;"",$V97&lt;&gt;"",Z$2&gt;=$F97,Z$2&lt;=$V97,WEEKDAY(Z$2,2)&lt;6,COUNTIF('마스터'!$J$13:$J$27,Z$2)=0),$Q97/$U97,"")</f>
        <v/>
      </c>
      <c r="AA97" s="67">
        <f>IF(AND($F97&lt;&gt;"",$V97&lt;&gt;"",AA$2&gt;=$F97,AA$2&lt;=$V97,WEEKDAY(AA$2,2)&lt;6,COUNTIF('마스터'!$J$13:$J$27,AA$2)=0),$Q97/$U97,"")</f>
        <v/>
      </c>
      <c r="AB97" s="67">
        <f>IF(AND($F97&lt;&gt;"",$V97&lt;&gt;"",AB$2&gt;=$F97,AB$2&lt;=$V97,WEEKDAY(AB$2,2)&lt;6,COUNTIF('마스터'!$J$13:$J$27,AB$2)=0),$Q97/$U97,"")</f>
        <v/>
      </c>
      <c r="AC97" s="67">
        <f>IF(AND($F97&lt;&gt;"",$V97&lt;&gt;"",AC$2&gt;=$F97,AC$2&lt;=$V97,WEEKDAY(AC$2,2)&lt;6,COUNTIF('마스터'!$J$13:$J$27,AC$2)=0),$Q97/$U97,"")</f>
        <v/>
      </c>
      <c r="AD97" s="67">
        <f>IF(AND($F97&lt;&gt;"",$V97&lt;&gt;"",AD$2&gt;=$F97,AD$2&lt;=$V97,WEEKDAY(AD$2,2)&lt;6,COUNTIF('마스터'!$J$13:$J$27,AD$2)=0),$Q97/$U97,"")</f>
        <v/>
      </c>
      <c r="AE97" s="67">
        <f>IF(AND($F97&lt;&gt;"",$V97&lt;&gt;"",AE$2&gt;=$F97,AE$2&lt;=$V97,WEEKDAY(AE$2,2)&lt;6,COUNTIF('마스터'!$J$13:$J$27,AE$2)=0),$Q97/$U97,"")</f>
        <v/>
      </c>
      <c r="AF97" s="67">
        <f>IF(AND($F97&lt;&gt;"",$V97&lt;&gt;"",AF$2&gt;=$F97,AF$2&lt;=$V97,WEEKDAY(AF$2,2)&lt;6,COUNTIF('마스터'!$J$13:$J$27,AF$2)=0),$Q97/$U97,"")</f>
        <v/>
      </c>
      <c r="AG97" s="67">
        <f>IF(AND($F97&lt;&gt;"",$V97&lt;&gt;"",AG$2&gt;=$F97,AG$2&lt;=$V97,WEEKDAY(AG$2,2)&lt;6,COUNTIF('마스터'!$J$13:$J$27,AG$2)=0),$Q97/$U97,"")</f>
        <v/>
      </c>
      <c r="AH97" s="67">
        <f>IF(AND($F97&lt;&gt;"",$V97&lt;&gt;"",AH$2&gt;=$F97,AH$2&lt;=$V97,WEEKDAY(AH$2,2)&lt;6,COUNTIF('마스터'!$J$13:$J$27,AH$2)=0),$Q97/$U97,"")</f>
        <v/>
      </c>
      <c r="AI97" s="67">
        <f>IF(AND($F97&lt;&gt;"",$V97&lt;&gt;"",AI$2&gt;=$F97,AI$2&lt;=$V97,WEEKDAY(AI$2,2)&lt;6,COUNTIF('마스터'!$J$13:$J$27,AI$2)=0),$Q97/$U97,"")</f>
        <v/>
      </c>
      <c r="AJ97" s="67">
        <f>IF(AND($F97&lt;&gt;"",$V97&lt;&gt;"",AJ$2&gt;=$F97,AJ$2&lt;=$V97,WEEKDAY(AJ$2,2)&lt;6,COUNTIF('마스터'!$J$13:$J$27,AJ$2)=0),$Q97/$U97,"")</f>
        <v/>
      </c>
      <c r="AK97" s="67">
        <f>IF(AND($F97&lt;&gt;"",$V97&lt;&gt;"",AK$2&gt;=$F97,AK$2&lt;=$V97,WEEKDAY(AK$2,2)&lt;6,COUNTIF('마스터'!$J$13:$J$27,AK$2)=0),$Q97/$U97,"")</f>
        <v/>
      </c>
      <c r="AL97" s="67">
        <f>IF(AND($F97&lt;&gt;"",$V97&lt;&gt;"",AL$2&gt;=$F97,AL$2&lt;=$V97,WEEKDAY(AL$2,2)&lt;6,COUNTIF('마스터'!$J$13:$J$27,AL$2)=0),$Q97/$U97,"")</f>
        <v/>
      </c>
      <c r="AM97" s="67">
        <f>IF(AND($F97&lt;&gt;"",$V97&lt;&gt;"",AM$2&gt;=$F97,AM$2&lt;=$V97,WEEKDAY(AM$2,2)&lt;6,COUNTIF('마스터'!$J$13:$J$27,AM$2)=0),$Q97/$U97,"")</f>
        <v/>
      </c>
      <c r="AN97" s="67">
        <f>IF(AND($F97&lt;&gt;"",$V97&lt;&gt;"",AN$2&gt;=$F97,AN$2&lt;=$V97,WEEKDAY(AN$2,2)&lt;6,COUNTIF('마스터'!$J$13:$J$27,AN$2)=0),$Q97/$U97,"")</f>
        <v/>
      </c>
      <c r="AO97" s="67">
        <f>IF(AND($F97&lt;&gt;"",$V97&lt;&gt;"",AO$2&gt;=$F97,AO$2&lt;=$V97,WEEKDAY(AO$2,2)&lt;6,COUNTIF('마스터'!$J$13:$J$27,AO$2)=0),$Q97/$U97,"")</f>
        <v/>
      </c>
      <c r="AP97" s="67">
        <f>IF(AND($F97&lt;&gt;"",$V97&lt;&gt;"",AP$2&gt;=$F97,AP$2&lt;=$V97,WEEKDAY(AP$2,2)&lt;6,COUNTIF('마스터'!$J$13:$J$27,AP$2)=0),$Q97/$U97,"")</f>
        <v/>
      </c>
      <c r="AQ97" s="67">
        <f>IF(AND($F97&lt;&gt;"",$V97&lt;&gt;"",AQ$2&gt;=$F97,AQ$2&lt;=$V97,WEEKDAY(AQ$2,2)&lt;6,COUNTIF('마스터'!$J$13:$J$27,AQ$2)=0),$Q97/$U97,"")</f>
        <v/>
      </c>
      <c r="AR97" s="67">
        <f>IF(AND($F97&lt;&gt;"",$V97&lt;&gt;"",AR$2&gt;=$F97,AR$2&lt;=$V97,WEEKDAY(AR$2,2)&lt;6,COUNTIF('마스터'!$J$13:$J$27,AR$2)=0),$Q97/$U97,"")</f>
        <v/>
      </c>
      <c r="AS97" s="67">
        <f>IF(AND($F97&lt;&gt;"",$V97&lt;&gt;"",AS$2&gt;=$F97,AS$2&lt;=$V97,WEEKDAY(AS$2,2)&lt;6,COUNTIF('마스터'!$J$13:$J$27,AS$2)=0),$Q97/$U97,"")</f>
        <v/>
      </c>
      <c r="AT97" s="67">
        <f>IF(AND($F97&lt;&gt;"",$V97&lt;&gt;"",AT$2&gt;=$F97,AT$2&lt;=$V97,WEEKDAY(AT$2,2)&lt;6,COUNTIF('마스터'!$J$13:$J$27,AT$2)=0),$Q97/$U97,"")</f>
        <v/>
      </c>
      <c r="AU97" s="67">
        <f>IF(AND($F97&lt;&gt;"",$V97&lt;&gt;"",AU$2&gt;=$F97,AU$2&lt;=$V97,WEEKDAY(AU$2,2)&lt;6,COUNTIF('마스터'!$J$13:$J$27,AU$2)=0),$Q97/$U97,"")</f>
        <v/>
      </c>
      <c r="AV97" s="67">
        <f>IF(AND($F97&lt;&gt;"",$V97&lt;&gt;"",AV$2&gt;=$F97,AV$2&lt;=$V97,WEEKDAY(AV$2,2)&lt;6,COUNTIF('마스터'!$J$13:$J$27,AV$2)=0),$Q97/$U97,"")</f>
        <v/>
      </c>
      <c r="AW97" s="67">
        <f>IF(AND($F97&lt;&gt;"",$V97&lt;&gt;"",AW$2&gt;=$F97,AW$2&lt;=$V97,WEEKDAY(AW$2,2)&lt;6,COUNTIF('마스터'!$J$13:$J$27,AW$2)=0),$Q97/$U97,"")</f>
        <v/>
      </c>
      <c r="AX97" s="67">
        <f>IF(AND($F97&lt;&gt;"",$V97&lt;&gt;"",AX$2&gt;=$F97,AX$2&lt;=$V97,WEEKDAY(AX$2,2)&lt;6,COUNTIF('마스터'!$J$13:$J$27,AX$2)=0),$Q97/$U97,"")</f>
        <v/>
      </c>
      <c r="AY97" s="67">
        <f>IF(AND($F97&lt;&gt;"",$V97&lt;&gt;"",AY$2&gt;=$F97,AY$2&lt;=$V97,WEEKDAY(AY$2,2)&lt;6,COUNTIF('마스터'!$J$13:$J$27,AY$2)=0),$Q97/$U97,"")</f>
        <v/>
      </c>
      <c r="AZ97" s="67">
        <f>IF(AND($F97&lt;&gt;"",$V97&lt;&gt;"",AZ$2&gt;=$F97,AZ$2&lt;=$V97,WEEKDAY(AZ$2,2)&lt;6,COUNTIF('마스터'!$J$13:$J$27,AZ$2)=0),$Q97/$U97,"")</f>
        <v/>
      </c>
      <c r="BA97" s="67">
        <f>IF(AND($F97&lt;&gt;"",$V97&lt;&gt;"",BA$2&gt;=$F97,BA$2&lt;=$V97,WEEKDAY(BA$2,2)&lt;6,COUNTIF('마스터'!$J$13:$J$27,BA$2)=0),$Q97/$U97,"")</f>
        <v/>
      </c>
      <c r="BB97" s="67">
        <f>IF(AND($F97&lt;&gt;"",$V97&lt;&gt;"",BB$2&gt;=$F97,BB$2&lt;=$V97,WEEKDAY(BB$2,2)&lt;6,COUNTIF('마스터'!$J$13:$J$27,BB$2)=0),$Q97/$U97,"")</f>
        <v/>
      </c>
      <c r="BC97" s="67">
        <f>IF(AND($F97&lt;&gt;"",$V97&lt;&gt;"",BC$2&gt;=$F97,BC$2&lt;=$V97,WEEKDAY(BC$2,2)&lt;6,COUNTIF('마스터'!$J$13:$J$27,BC$2)=0),$Q97/$U97,"")</f>
        <v/>
      </c>
      <c r="BD97" s="67">
        <f>IF(AND($F97&lt;&gt;"",$V97&lt;&gt;"",BD$2&gt;=$F97,BD$2&lt;=$V97,WEEKDAY(BD$2,2)&lt;6,COUNTIF('마스터'!$J$13:$J$27,BD$2)=0),$Q97/$U97,"")</f>
        <v/>
      </c>
    </row>
    <row r="98">
      <c r="A98" s="37">
        <f>IF(E98="","",COUNTA($E$71:E98))</f>
        <v/>
      </c>
      <c r="B98" s="58" t="n"/>
      <c r="C98" s="75" t="inlineStr">
        <is>
          <t>마케팅3팀</t>
        </is>
      </c>
      <c r="D98" s="60" t="n"/>
      <c r="E98" s="58" t="n"/>
      <c r="F98" s="61" t="n"/>
      <c r="G98" s="62" t="n"/>
      <c r="H98" s="60" t="n"/>
      <c r="I98" s="60" t="n"/>
      <c r="J98" s="60" t="n"/>
      <c r="K98" s="58" t="n"/>
      <c r="L98" s="63" t="n"/>
      <c r="M98" s="58" t="n"/>
      <c r="N98" s="63" t="n"/>
      <c r="O98" s="58" t="n"/>
      <c r="P98" s="63" t="n"/>
      <c r="Q98" s="64">
        <f>IF(SUM(L98,N98,P98)=0,"",SUM(L98,N98,P98))</f>
        <v/>
      </c>
      <c r="R98" s="65">
        <f>IF(L98&gt;0,"영 ","")&amp;IF(N98&gt;0,"이 ","")&amp;IF(P98&gt;0,"기 ","")</f>
        <v/>
      </c>
      <c r="S98" s="37">
        <f>IF(F98="","","W"&amp;ROUNDUP(DAY(F98)/7,0))</f>
        <v/>
      </c>
      <c r="T98" s="60" t="n"/>
      <c r="U98" s="37">
        <f>IF(Q98="",0,ROUNDUP(MAX(L98,N98,P98)/'마스터'!$J$5,0))</f>
        <v/>
      </c>
      <c r="V98" s="66">
        <f>IF(OR(F98="",U98=0),"",WORKDAY(F98,U98-1,'마스터'!$J$13:$J$27))</f>
        <v/>
      </c>
      <c r="W98" s="65">
        <f>IF(OR(G98="",V98=""),"",G98-V98)</f>
        <v/>
      </c>
      <c r="X98" s="58" t="n"/>
      <c r="Z98" s="67">
        <f>IF(AND($F98&lt;&gt;"",$V98&lt;&gt;"",Z$2&gt;=$F98,Z$2&lt;=$V98,WEEKDAY(Z$2,2)&lt;6,COUNTIF('마스터'!$J$13:$J$27,Z$2)=0),$Q98/$U98,"")</f>
        <v/>
      </c>
      <c r="AA98" s="67">
        <f>IF(AND($F98&lt;&gt;"",$V98&lt;&gt;"",AA$2&gt;=$F98,AA$2&lt;=$V98,WEEKDAY(AA$2,2)&lt;6,COUNTIF('마스터'!$J$13:$J$27,AA$2)=0),$Q98/$U98,"")</f>
        <v/>
      </c>
      <c r="AB98" s="67">
        <f>IF(AND($F98&lt;&gt;"",$V98&lt;&gt;"",AB$2&gt;=$F98,AB$2&lt;=$V98,WEEKDAY(AB$2,2)&lt;6,COUNTIF('마스터'!$J$13:$J$27,AB$2)=0),$Q98/$U98,"")</f>
        <v/>
      </c>
      <c r="AC98" s="67">
        <f>IF(AND($F98&lt;&gt;"",$V98&lt;&gt;"",AC$2&gt;=$F98,AC$2&lt;=$V98,WEEKDAY(AC$2,2)&lt;6,COUNTIF('마스터'!$J$13:$J$27,AC$2)=0),$Q98/$U98,"")</f>
        <v/>
      </c>
      <c r="AD98" s="67">
        <f>IF(AND($F98&lt;&gt;"",$V98&lt;&gt;"",AD$2&gt;=$F98,AD$2&lt;=$V98,WEEKDAY(AD$2,2)&lt;6,COUNTIF('마스터'!$J$13:$J$27,AD$2)=0),$Q98/$U98,"")</f>
        <v/>
      </c>
      <c r="AE98" s="67">
        <f>IF(AND($F98&lt;&gt;"",$V98&lt;&gt;"",AE$2&gt;=$F98,AE$2&lt;=$V98,WEEKDAY(AE$2,2)&lt;6,COUNTIF('마스터'!$J$13:$J$27,AE$2)=0),$Q98/$U98,"")</f>
        <v/>
      </c>
      <c r="AF98" s="67">
        <f>IF(AND($F98&lt;&gt;"",$V98&lt;&gt;"",AF$2&gt;=$F98,AF$2&lt;=$V98,WEEKDAY(AF$2,2)&lt;6,COUNTIF('마스터'!$J$13:$J$27,AF$2)=0),$Q98/$U98,"")</f>
        <v/>
      </c>
      <c r="AG98" s="67">
        <f>IF(AND($F98&lt;&gt;"",$V98&lt;&gt;"",AG$2&gt;=$F98,AG$2&lt;=$V98,WEEKDAY(AG$2,2)&lt;6,COUNTIF('마스터'!$J$13:$J$27,AG$2)=0),$Q98/$U98,"")</f>
        <v/>
      </c>
      <c r="AH98" s="67">
        <f>IF(AND($F98&lt;&gt;"",$V98&lt;&gt;"",AH$2&gt;=$F98,AH$2&lt;=$V98,WEEKDAY(AH$2,2)&lt;6,COUNTIF('마스터'!$J$13:$J$27,AH$2)=0),$Q98/$U98,"")</f>
        <v/>
      </c>
      <c r="AI98" s="67">
        <f>IF(AND($F98&lt;&gt;"",$V98&lt;&gt;"",AI$2&gt;=$F98,AI$2&lt;=$V98,WEEKDAY(AI$2,2)&lt;6,COUNTIF('마스터'!$J$13:$J$27,AI$2)=0),$Q98/$U98,"")</f>
        <v/>
      </c>
      <c r="AJ98" s="67">
        <f>IF(AND($F98&lt;&gt;"",$V98&lt;&gt;"",AJ$2&gt;=$F98,AJ$2&lt;=$V98,WEEKDAY(AJ$2,2)&lt;6,COUNTIF('마스터'!$J$13:$J$27,AJ$2)=0),$Q98/$U98,"")</f>
        <v/>
      </c>
      <c r="AK98" s="67">
        <f>IF(AND($F98&lt;&gt;"",$V98&lt;&gt;"",AK$2&gt;=$F98,AK$2&lt;=$V98,WEEKDAY(AK$2,2)&lt;6,COUNTIF('마스터'!$J$13:$J$27,AK$2)=0),$Q98/$U98,"")</f>
        <v/>
      </c>
      <c r="AL98" s="67">
        <f>IF(AND($F98&lt;&gt;"",$V98&lt;&gt;"",AL$2&gt;=$F98,AL$2&lt;=$V98,WEEKDAY(AL$2,2)&lt;6,COUNTIF('마스터'!$J$13:$J$27,AL$2)=0),$Q98/$U98,"")</f>
        <v/>
      </c>
      <c r="AM98" s="67">
        <f>IF(AND($F98&lt;&gt;"",$V98&lt;&gt;"",AM$2&gt;=$F98,AM$2&lt;=$V98,WEEKDAY(AM$2,2)&lt;6,COUNTIF('마스터'!$J$13:$J$27,AM$2)=0),$Q98/$U98,"")</f>
        <v/>
      </c>
      <c r="AN98" s="67">
        <f>IF(AND($F98&lt;&gt;"",$V98&lt;&gt;"",AN$2&gt;=$F98,AN$2&lt;=$V98,WEEKDAY(AN$2,2)&lt;6,COUNTIF('마스터'!$J$13:$J$27,AN$2)=0),$Q98/$U98,"")</f>
        <v/>
      </c>
      <c r="AO98" s="67">
        <f>IF(AND($F98&lt;&gt;"",$V98&lt;&gt;"",AO$2&gt;=$F98,AO$2&lt;=$V98,WEEKDAY(AO$2,2)&lt;6,COUNTIF('마스터'!$J$13:$J$27,AO$2)=0),$Q98/$U98,"")</f>
        <v/>
      </c>
      <c r="AP98" s="67">
        <f>IF(AND($F98&lt;&gt;"",$V98&lt;&gt;"",AP$2&gt;=$F98,AP$2&lt;=$V98,WEEKDAY(AP$2,2)&lt;6,COUNTIF('마스터'!$J$13:$J$27,AP$2)=0),$Q98/$U98,"")</f>
        <v/>
      </c>
      <c r="AQ98" s="67">
        <f>IF(AND($F98&lt;&gt;"",$V98&lt;&gt;"",AQ$2&gt;=$F98,AQ$2&lt;=$V98,WEEKDAY(AQ$2,2)&lt;6,COUNTIF('마스터'!$J$13:$J$27,AQ$2)=0),$Q98/$U98,"")</f>
        <v/>
      </c>
      <c r="AR98" s="67">
        <f>IF(AND($F98&lt;&gt;"",$V98&lt;&gt;"",AR$2&gt;=$F98,AR$2&lt;=$V98,WEEKDAY(AR$2,2)&lt;6,COUNTIF('마스터'!$J$13:$J$27,AR$2)=0),$Q98/$U98,"")</f>
        <v/>
      </c>
      <c r="AS98" s="67">
        <f>IF(AND($F98&lt;&gt;"",$V98&lt;&gt;"",AS$2&gt;=$F98,AS$2&lt;=$V98,WEEKDAY(AS$2,2)&lt;6,COUNTIF('마스터'!$J$13:$J$27,AS$2)=0),$Q98/$U98,"")</f>
        <v/>
      </c>
      <c r="AT98" s="67">
        <f>IF(AND($F98&lt;&gt;"",$V98&lt;&gt;"",AT$2&gt;=$F98,AT$2&lt;=$V98,WEEKDAY(AT$2,2)&lt;6,COUNTIF('마스터'!$J$13:$J$27,AT$2)=0),$Q98/$U98,"")</f>
        <v/>
      </c>
      <c r="AU98" s="67">
        <f>IF(AND($F98&lt;&gt;"",$V98&lt;&gt;"",AU$2&gt;=$F98,AU$2&lt;=$V98,WEEKDAY(AU$2,2)&lt;6,COUNTIF('마스터'!$J$13:$J$27,AU$2)=0),$Q98/$U98,"")</f>
        <v/>
      </c>
      <c r="AV98" s="67">
        <f>IF(AND($F98&lt;&gt;"",$V98&lt;&gt;"",AV$2&gt;=$F98,AV$2&lt;=$V98,WEEKDAY(AV$2,2)&lt;6,COUNTIF('마스터'!$J$13:$J$27,AV$2)=0),$Q98/$U98,"")</f>
        <v/>
      </c>
      <c r="AW98" s="67">
        <f>IF(AND($F98&lt;&gt;"",$V98&lt;&gt;"",AW$2&gt;=$F98,AW$2&lt;=$V98,WEEKDAY(AW$2,2)&lt;6,COUNTIF('마스터'!$J$13:$J$27,AW$2)=0),$Q98/$U98,"")</f>
        <v/>
      </c>
      <c r="AX98" s="67">
        <f>IF(AND($F98&lt;&gt;"",$V98&lt;&gt;"",AX$2&gt;=$F98,AX$2&lt;=$V98,WEEKDAY(AX$2,2)&lt;6,COUNTIF('마스터'!$J$13:$J$27,AX$2)=0),$Q98/$U98,"")</f>
        <v/>
      </c>
      <c r="AY98" s="67">
        <f>IF(AND($F98&lt;&gt;"",$V98&lt;&gt;"",AY$2&gt;=$F98,AY$2&lt;=$V98,WEEKDAY(AY$2,2)&lt;6,COUNTIF('마스터'!$J$13:$J$27,AY$2)=0),$Q98/$U98,"")</f>
        <v/>
      </c>
      <c r="AZ98" s="67">
        <f>IF(AND($F98&lt;&gt;"",$V98&lt;&gt;"",AZ$2&gt;=$F98,AZ$2&lt;=$V98,WEEKDAY(AZ$2,2)&lt;6,COUNTIF('마스터'!$J$13:$J$27,AZ$2)=0),$Q98/$U98,"")</f>
        <v/>
      </c>
      <c r="BA98" s="67">
        <f>IF(AND($F98&lt;&gt;"",$V98&lt;&gt;"",BA$2&gt;=$F98,BA$2&lt;=$V98,WEEKDAY(BA$2,2)&lt;6,COUNTIF('마스터'!$J$13:$J$27,BA$2)=0),$Q98/$U98,"")</f>
        <v/>
      </c>
      <c r="BB98" s="67">
        <f>IF(AND($F98&lt;&gt;"",$V98&lt;&gt;"",BB$2&gt;=$F98,BB$2&lt;=$V98,WEEKDAY(BB$2,2)&lt;6,COUNTIF('마스터'!$J$13:$J$27,BB$2)=0),$Q98/$U98,"")</f>
        <v/>
      </c>
      <c r="BC98" s="67">
        <f>IF(AND($F98&lt;&gt;"",$V98&lt;&gt;"",BC$2&gt;=$F98,BC$2&lt;=$V98,WEEKDAY(BC$2,2)&lt;6,COUNTIF('마스터'!$J$13:$J$27,BC$2)=0),$Q98/$U98,"")</f>
        <v/>
      </c>
      <c r="BD98" s="67">
        <f>IF(AND($F98&lt;&gt;"",$V98&lt;&gt;"",BD$2&gt;=$F98,BD$2&lt;=$V98,WEEKDAY(BD$2,2)&lt;6,COUNTIF('마스터'!$J$13:$J$27,BD$2)=0),$Q98/$U98,"")</f>
        <v/>
      </c>
    </row>
    <row r="99">
      <c r="A99" s="37">
        <f>IF(E99="","",COUNTA($E$71:E99))</f>
        <v/>
      </c>
      <c r="B99" s="58" t="n"/>
      <c r="C99" s="75" t="inlineStr">
        <is>
          <t>마케팅3팀</t>
        </is>
      </c>
      <c r="D99" s="60" t="n"/>
      <c r="E99" s="58" t="n"/>
      <c r="F99" s="61" t="n"/>
      <c r="G99" s="62" t="n"/>
      <c r="H99" s="60" t="n"/>
      <c r="I99" s="60" t="n"/>
      <c r="J99" s="60" t="n"/>
      <c r="K99" s="58" t="n"/>
      <c r="L99" s="63" t="n"/>
      <c r="M99" s="58" t="n"/>
      <c r="N99" s="63" t="n"/>
      <c r="O99" s="58" t="n"/>
      <c r="P99" s="63" t="n"/>
      <c r="Q99" s="64">
        <f>IF(SUM(L99,N99,P99)=0,"",SUM(L99,N99,P99))</f>
        <v/>
      </c>
      <c r="R99" s="65">
        <f>IF(L99&gt;0,"영 ","")&amp;IF(N99&gt;0,"이 ","")&amp;IF(P99&gt;0,"기 ","")</f>
        <v/>
      </c>
      <c r="S99" s="37">
        <f>IF(F99="","","W"&amp;ROUNDUP(DAY(F99)/7,0))</f>
        <v/>
      </c>
      <c r="T99" s="60" t="n"/>
      <c r="U99" s="37">
        <f>IF(Q99="",0,ROUNDUP(MAX(L99,N99,P99)/'마스터'!$J$5,0))</f>
        <v/>
      </c>
      <c r="V99" s="66">
        <f>IF(OR(F99="",U99=0),"",WORKDAY(F99,U99-1,'마스터'!$J$13:$J$27))</f>
        <v/>
      </c>
      <c r="W99" s="65">
        <f>IF(OR(G99="",V99=""),"",G99-V99)</f>
        <v/>
      </c>
      <c r="X99" s="58" t="n"/>
      <c r="Z99" s="67">
        <f>IF(AND($F99&lt;&gt;"",$V99&lt;&gt;"",Z$2&gt;=$F99,Z$2&lt;=$V99,WEEKDAY(Z$2,2)&lt;6,COUNTIF('마스터'!$J$13:$J$27,Z$2)=0),$Q99/$U99,"")</f>
        <v/>
      </c>
      <c r="AA99" s="67">
        <f>IF(AND($F99&lt;&gt;"",$V99&lt;&gt;"",AA$2&gt;=$F99,AA$2&lt;=$V99,WEEKDAY(AA$2,2)&lt;6,COUNTIF('마스터'!$J$13:$J$27,AA$2)=0),$Q99/$U99,"")</f>
        <v/>
      </c>
      <c r="AB99" s="67">
        <f>IF(AND($F99&lt;&gt;"",$V99&lt;&gt;"",AB$2&gt;=$F99,AB$2&lt;=$V99,WEEKDAY(AB$2,2)&lt;6,COUNTIF('마스터'!$J$13:$J$27,AB$2)=0),$Q99/$U99,"")</f>
        <v/>
      </c>
      <c r="AC99" s="67">
        <f>IF(AND($F99&lt;&gt;"",$V99&lt;&gt;"",AC$2&gt;=$F99,AC$2&lt;=$V99,WEEKDAY(AC$2,2)&lt;6,COUNTIF('마스터'!$J$13:$J$27,AC$2)=0),$Q99/$U99,"")</f>
        <v/>
      </c>
      <c r="AD99" s="67">
        <f>IF(AND($F99&lt;&gt;"",$V99&lt;&gt;"",AD$2&gt;=$F99,AD$2&lt;=$V99,WEEKDAY(AD$2,2)&lt;6,COUNTIF('마스터'!$J$13:$J$27,AD$2)=0),$Q99/$U99,"")</f>
        <v/>
      </c>
      <c r="AE99" s="67">
        <f>IF(AND($F99&lt;&gt;"",$V99&lt;&gt;"",AE$2&gt;=$F99,AE$2&lt;=$V99,WEEKDAY(AE$2,2)&lt;6,COUNTIF('마스터'!$J$13:$J$27,AE$2)=0),$Q99/$U99,"")</f>
        <v/>
      </c>
      <c r="AF99" s="67">
        <f>IF(AND($F99&lt;&gt;"",$V99&lt;&gt;"",AF$2&gt;=$F99,AF$2&lt;=$V99,WEEKDAY(AF$2,2)&lt;6,COUNTIF('마스터'!$J$13:$J$27,AF$2)=0),$Q99/$U99,"")</f>
        <v/>
      </c>
      <c r="AG99" s="67">
        <f>IF(AND($F99&lt;&gt;"",$V99&lt;&gt;"",AG$2&gt;=$F99,AG$2&lt;=$V99,WEEKDAY(AG$2,2)&lt;6,COUNTIF('마스터'!$J$13:$J$27,AG$2)=0),$Q99/$U99,"")</f>
        <v/>
      </c>
      <c r="AH99" s="67">
        <f>IF(AND($F99&lt;&gt;"",$V99&lt;&gt;"",AH$2&gt;=$F99,AH$2&lt;=$V99,WEEKDAY(AH$2,2)&lt;6,COUNTIF('마스터'!$J$13:$J$27,AH$2)=0),$Q99/$U99,"")</f>
        <v/>
      </c>
      <c r="AI99" s="67">
        <f>IF(AND($F99&lt;&gt;"",$V99&lt;&gt;"",AI$2&gt;=$F99,AI$2&lt;=$V99,WEEKDAY(AI$2,2)&lt;6,COUNTIF('마스터'!$J$13:$J$27,AI$2)=0),$Q99/$U99,"")</f>
        <v/>
      </c>
      <c r="AJ99" s="67">
        <f>IF(AND($F99&lt;&gt;"",$V99&lt;&gt;"",AJ$2&gt;=$F99,AJ$2&lt;=$V99,WEEKDAY(AJ$2,2)&lt;6,COUNTIF('마스터'!$J$13:$J$27,AJ$2)=0),$Q99/$U99,"")</f>
        <v/>
      </c>
      <c r="AK99" s="67">
        <f>IF(AND($F99&lt;&gt;"",$V99&lt;&gt;"",AK$2&gt;=$F99,AK$2&lt;=$V99,WEEKDAY(AK$2,2)&lt;6,COUNTIF('마스터'!$J$13:$J$27,AK$2)=0),$Q99/$U99,"")</f>
        <v/>
      </c>
      <c r="AL99" s="67">
        <f>IF(AND($F99&lt;&gt;"",$V99&lt;&gt;"",AL$2&gt;=$F99,AL$2&lt;=$V99,WEEKDAY(AL$2,2)&lt;6,COUNTIF('마스터'!$J$13:$J$27,AL$2)=0),$Q99/$U99,"")</f>
        <v/>
      </c>
      <c r="AM99" s="67">
        <f>IF(AND($F99&lt;&gt;"",$V99&lt;&gt;"",AM$2&gt;=$F99,AM$2&lt;=$V99,WEEKDAY(AM$2,2)&lt;6,COUNTIF('마스터'!$J$13:$J$27,AM$2)=0),$Q99/$U99,"")</f>
        <v/>
      </c>
      <c r="AN99" s="67">
        <f>IF(AND($F99&lt;&gt;"",$V99&lt;&gt;"",AN$2&gt;=$F99,AN$2&lt;=$V99,WEEKDAY(AN$2,2)&lt;6,COUNTIF('마스터'!$J$13:$J$27,AN$2)=0),$Q99/$U99,"")</f>
        <v/>
      </c>
      <c r="AO99" s="67">
        <f>IF(AND($F99&lt;&gt;"",$V99&lt;&gt;"",AO$2&gt;=$F99,AO$2&lt;=$V99,WEEKDAY(AO$2,2)&lt;6,COUNTIF('마스터'!$J$13:$J$27,AO$2)=0),$Q99/$U99,"")</f>
        <v/>
      </c>
      <c r="AP99" s="67">
        <f>IF(AND($F99&lt;&gt;"",$V99&lt;&gt;"",AP$2&gt;=$F99,AP$2&lt;=$V99,WEEKDAY(AP$2,2)&lt;6,COUNTIF('마스터'!$J$13:$J$27,AP$2)=0),$Q99/$U99,"")</f>
        <v/>
      </c>
      <c r="AQ99" s="67">
        <f>IF(AND($F99&lt;&gt;"",$V99&lt;&gt;"",AQ$2&gt;=$F99,AQ$2&lt;=$V99,WEEKDAY(AQ$2,2)&lt;6,COUNTIF('마스터'!$J$13:$J$27,AQ$2)=0),$Q99/$U99,"")</f>
        <v/>
      </c>
      <c r="AR99" s="67">
        <f>IF(AND($F99&lt;&gt;"",$V99&lt;&gt;"",AR$2&gt;=$F99,AR$2&lt;=$V99,WEEKDAY(AR$2,2)&lt;6,COUNTIF('마스터'!$J$13:$J$27,AR$2)=0),$Q99/$U99,"")</f>
        <v/>
      </c>
      <c r="AS99" s="67">
        <f>IF(AND($F99&lt;&gt;"",$V99&lt;&gt;"",AS$2&gt;=$F99,AS$2&lt;=$V99,WEEKDAY(AS$2,2)&lt;6,COUNTIF('마스터'!$J$13:$J$27,AS$2)=0),$Q99/$U99,"")</f>
        <v/>
      </c>
      <c r="AT99" s="67">
        <f>IF(AND($F99&lt;&gt;"",$V99&lt;&gt;"",AT$2&gt;=$F99,AT$2&lt;=$V99,WEEKDAY(AT$2,2)&lt;6,COUNTIF('마스터'!$J$13:$J$27,AT$2)=0),$Q99/$U99,"")</f>
        <v/>
      </c>
      <c r="AU99" s="67">
        <f>IF(AND($F99&lt;&gt;"",$V99&lt;&gt;"",AU$2&gt;=$F99,AU$2&lt;=$V99,WEEKDAY(AU$2,2)&lt;6,COUNTIF('마스터'!$J$13:$J$27,AU$2)=0),$Q99/$U99,"")</f>
        <v/>
      </c>
      <c r="AV99" s="67">
        <f>IF(AND($F99&lt;&gt;"",$V99&lt;&gt;"",AV$2&gt;=$F99,AV$2&lt;=$V99,WEEKDAY(AV$2,2)&lt;6,COUNTIF('마스터'!$J$13:$J$27,AV$2)=0),$Q99/$U99,"")</f>
        <v/>
      </c>
      <c r="AW99" s="67">
        <f>IF(AND($F99&lt;&gt;"",$V99&lt;&gt;"",AW$2&gt;=$F99,AW$2&lt;=$V99,WEEKDAY(AW$2,2)&lt;6,COUNTIF('마스터'!$J$13:$J$27,AW$2)=0),$Q99/$U99,"")</f>
        <v/>
      </c>
      <c r="AX99" s="67">
        <f>IF(AND($F99&lt;&gt;"",$V99&lt;&gt;"",AX$2&gt;=$F99,AX$2&lt;=$V99,WEEKDAY(AX$2,2)&lt;6,COUNTIF('마스터'!$J$13:$J$27,AX$2)=0),$Q99/$U99,"")</f>
        <v/>
      </c>
      <c r="AY99" s="67">
        <f>IF(AND($F99&lt;&gt;"",$V99&lt;&gt;"",AY$2&gt;=$F99,AY$2&lt;=$V99,WEEKDAY(AY$2,2)&lt;6,COUNTIF('마스터'!$J$13:$J$27,AY$2)=0),$Q99/$U99,"")</f>
        <v/>
      </c>
      <c r="AZ99" s="67">
        <f>IF(AND($F99&lt;&gt;"",$V99&lt;&gt;"",AZ$2&gt;=$F99,AZ$2&lt;=$V99,WEEKDAY(AZ$2,2)&lt;6,COUNTIF('마스터'!$J$13:$J$27,AZ$2)=0),$Q99/$U99,"")</f>
        <v/>
      </c>
      <c r="BA99" s="67">
        <f>IF(AND($F99&lt;&gt;"",$V99&lt;&gt;"",BA$2&gt;=$F99,BA$2&lt;=$V99,WEEKDAY(BA$2,2)&lt;6,COUNTIF('마스터'!$J$13:$J$27,BA$2)=0),$Q99/$U99,"")</f>
        <v/>
      </c>
      <c r="BB99" s="67">
        <f>IF(AND($F99&lt;&gt;"",$V99&lt;&gt;"",BB$2&gt;=$F99,BB$2&lt;=$V99,WEEKDAY(BB$2,2)&lt;6,COUNTIF('마스터'!$J$13:$J$27,BB$2)=0),$Q99/$U99,"")</f>
        <v/>
      </c>
      <c r="BC99" s="67">
        <f>IF(AND($F99&lt;&gt;"",$V99&lt;&gt;"",BC$2&gt;=$F99,BC$2&lt;=$V99,WEEKDAY(BC$2,2)&lt;6,COUNTIF('마스터'!$J$13:$J$27,BC$2)=0),$Q99/$U99,"")</f>
        <v/>
      </c>
      <c r="BD99" s="67">
        <f>IF(AND($F99&lt;&gt;"",$V99&lt;&gt;"",BD$2&gt;=$F99,BD$2&lt;=$V99,WEEKDAY(BD$2,2)&lt;6,COUNTIF('마스터'!$J$13:$J$27,BD$2)=0),$Q99/$U99,"")</f>
        <v/>
      </c>
    </row>
    <row r="100">
      <c r="A100" s="37">
        <f>IF(E100="","",COUNTA($E$71:E100))</f>
        <v/>
      </c>
      <c r="B100" s="58" t="n"/>
      <c r="C100" s="75" t="inlineStr">
        <is>
          <t>마케팅3팀</t>
        </is>
      </c>
      <c r="D100" s="60" t="n"/>
      <c r="E100" s="58" t="n"/>
      <c r="F100" s="61" t="n"/>
      <c r="G100" s="62" t="n"/>
      <c r="H100" s="60" t="n"/>
      <c r="I100" s="60" t="n"/>
      <c r="J100" s="60" t="n"/>
      <c r="K100" s="58" t="n"/>
      <c r="L100" s="63" t="n"/>
      <c r="M100" s="58" t="n"/>
      <c r="N100" s="63" t="n"/>
      <c r="O100" s="58" t="n"/>
      <c r="P100" s="63" t="n"/>
      <c r="Q100" s="64">
        <f>IF(SUM(L100,N100,P100)=0,"",SUM(L100,N100,P100))</f>
        <v/>
      </c>
      <c r="R100" s="65">
        <f>IF(L100&gt;0,"영 ","")&amp;IF(N100&gt;0,"이 ","")&amp;IF(P100&gt;0,"기 ","")</f>
        <v/>
      </c>
      <c r="S100" s="37">
        <f>IF(F100="","","W"&amp;ROUNDUP(DAY(F100)/7,0))</f>
        <v/>
      </c>
      <c r="T100" s="60" t="n"/>
      <c r="U100" s="37">
        <f>IF(Q100="",0,ROUNDUP(MAX(L100,N100,P100)/'마스터'!$J$5,0))</f>
        <v/>
      </c>
      <c r="V100" s="66">
        <f>IF(OR(F100="",U100=0),"",WORKDAY(F100,U100-1,'마스터'!$J$13:$J$27))</f>
        <v/>
      </c>
      <c r="W100" s="65">
        <f>IF(OR(G100="",V100=""),"",G100-V100)</f>
        <v/>
      </c>
      <c r="X100" s="58" t="n"/>
      <c r="Z100" s="67">
        <f>IF(AND($F100&lt;&gt;"",$V100&lt;&gt;"",Z$2&gt;=$F100,Z$2&lt;=$V100,WEEKDAY(Z$2,2)&lt;6,COUNTIF('마스터'!$J$13:$J$27,Z$2)=0),$Q100/$U100,"")</f>
        <v/>
      </c>
      <c r="AA100" s="67">
        <f>IF(AND($F100&lt;&gt;"",$V100&lt;&gt;"",AA$2&gt;=$F100,AA$2&lt;=$V100,WEEKDAY(AA$2,2)&lt;6,COUNTIF('마스터'!$J$13:$J$27,AA$2)=0),$Q100/$U100,"")</f>
        <v/>
      </c>
      <c r="AB100" s="67">
        <f>IF(AND($F100&lt;&gt;"",$V100&lt;&gt;"",AB$2&gt;=$F100,AB$2&lt;=$V100,WEEKDAY(AB$2,2)&lt;6,COUNTIF('마스터'!$J$13:$J$27,AB$2)=0),$Q100/$U100,"")</f>
        <v/>
      </c>
      <c r="AC100" s="67">
        <f>IF(AND($F100&lt;&gt;"",$V100&lt;&gt;"",AC$2&gt;=$F100,AC$2&lt;=$V100,WEEKDAY(AC$2,2)&lt;6,COUNTIF('마스터'!$J$13:$J$27,AC$2)=0),$Q100/$U100,"")</f>
        <v/>
      </c>
      <c r="AD100" s="67">
        <f>IF(AND($F100&lt;&gt;"",$V100&lt;&gt;"",AD$2&gt;=$F100,AD$2&lt;=$V100,WEEKDAY(AD$2,2)&lt;6,COUNTIF('마스터'!$J$13:$J$27,AD$2)=0),$Q100/$U100,"")</f>
        <v/>
      </c>
      <c r="AE100" s="67">
        <f>IF(AND($F100&lt;&gt;"",$V100&lt;&gt;"",AE$2&gt;=$F100,AE$2&lt;=$V100,WEEKDAY(AE$2,2)&lt;6,COUNTIF('마스터'!$J$13:$J$27,AE$2)=0),$Q100/$U100,"")</f>
        <v/>
      </c>
      <c r="AF100" s="67">
        <f>IF(AND($F100&lt;&gt;"",$V100&lt;&gt;"",AF$2&gt;=$F100,AF$2&lt;=$V100,WEEKDAY(AF$2,2)&lt;6,COUNTIF('마스터'!$J$13:$J$27,AF$2)=0),$Q100/$U100,"")</f>
        <v/>
      </c>
      <c r="AG100" s="67">
        <f>IF(AND($F100&lt;&gt;"",$V100&lt;&gt;"",AG$2&gt;=$F100,AG$2&lt;=$V100,WEEKDAY(AG$2,2)&lt;6,COUNTIF('마스터'!$J$13:$J$27,AG$2)=0),$Q100/$U100,"")</f>
        <v/>
      </c>
      <c r="AH100" s="67">
        <f>IF(AND($F100&lt;&gt;"",$V100&lt;&gt;"",AH$2&gt;=$F100,AH$2&lt;=$V100,WEEKDAY(AH$2,2)&lt;6,COUNTIF('마스터'!$J$13:$J$27,AH$2)=0),$Q100/$U100,"")</f>
        <v/>
      </c>
      <c r="AI100" s="67">
        <f>IF(AND($F100&lt;&gt;"",$V100&lt;&gt;"",AI$2&gt;=$F100,AI$2&lt;=$V100,WEEKDAY(AI$2,2)&lt;6,COUNTIF('마스터'!$J$13:$J$27,AI$2)=0),$Q100/$U100,"")</f>
        <v/>
      </c>
      <c r="AJ100" s="67">
        <f>IF(AND($F100&lt;&gt;"",$V100&lt;&gt;"",AJ$2&gt;=$F100,AJ$2&lt;=$V100,WEEKDAY(AJ$2,2)&lt;6,COUNTIF('마스터'!$J$13:$J$27,AJ$2)=0),$Q100/$U100,"")</f>
        <v/>
      </c>
      <c r="AK100" s="67">
        <f>IF(AND($F100&lt;&gt;"",$V100&lt;&gt;"",AK$2&gt;=$F100,AK$2&lt;=$V100,WEEKDAY(AK$2,2)&lt;6,COUNTIF('마스터'!$J$13:$J$27,AK$2)=0),$Q100/$U100,"")</f>
        <v/>
      </c>
      <c r="AL100" s="67">
        <f>IF(AND($F100&lt;&gt;"",$V100&lt;&gt;"",AL$2&gt;=$F100,AL$2&lt;=$V100,WEEKDAY(AL$2,2)&lt;6,COUNTIF('마스터'!$J$13:$J$27,AL$2)=0),$Q100/$U100,"")</f>
        <v/>
      </c>
      <c r="AM100" s="67">
        <f>IF(AND($F100&lt;&gt;"",$V100&lt;&gt;"",AM$2&gt;=$F100,AM$2&lt;=$V100,WEEKDAY(AM$2,2)&lt;6,COUNTIF('마스터'!$J$13:$J$27,AM$2)=0),$Q100/$U100,"")</f>
        <v/>
      </c>
      <c r="AN100" s="67">
        <f>IF(AND($F100&lt;&gt;"",$V100&lt;&gt;"",AN$2&gt;=$F100,AN$2&lt;=$V100,WEEKDAY(AN$2,2)&lt;6,COUNTIF('마스터'!$J$13:$J$27,AN$2)=0),$Q100/$U100,"")</f>
        <v/>
      </c>
      <c r="AO100" s="67">
        <f>IF(AND($F100&lt;&gt;"",$V100&lt;&gt;"",AO$2&gt;=$F100,AO$2&lt;=$V100,WEEKDAY(AO$2,2)&lt;6,COUNTIF('마스터'!$J$13:$J$27,AO$2)=0),$Q100/$U100,"")</f>
        <v/>
      </c>
      <c r="AP100" s="67">
        <f>IF(AND($F100&lt;&gt;"",$V100&lt;&gt;"",AP$2&gt;=$F100,AP$2&lt;=$V100,WEEKDAY(AP$2,2)&lt;6,COUNTIF('마스터'!$J$13:$J$27,AP$2)=0),$Q100/$U100,"")</f>
        <v/>
      </c>
      <c r="AQ100" s="67">
        <f>IF(AND($F100&lt;&gt;"",$V100&lt;&gt;"",AQ$2&gt;=$F100,AQ$2&lt;=$V100,WEEKDAY(AQ$2,2)&lt;6,COUNTIF('마스터'!$J$13:$J$27,AQ$2)=0),$Q100/$U100,"")</f>
        <v/>
      </c>
      <c r="AR100" s="67">
        <f>IF(AND($F100&lt;&gt;"",$V100&lt;&gt;"",AR$2&gt;=$F100,AR$2&lt;=$V100,WEEKDAY(AR$2,2)&lt;6,COUNTIF('마스터'!$J$13:$J$27,AR$2)=0),$Q100/$U100,"")</f>
        <v/>
      </c>
      <c r="AS100" s="67">
        <f>IF(AND($F100&lt;&gt;"",$V100&lt;&gt;"",AS$2&gt;=$F100,AS$2&lt;=$V100,WEEKDAY(AS$2,2)&lt;6,COUNTIF('마스터'!$J$13:$J$27,AS$2)=0),$Q100/$U100,"")</f>
        <v/>
      </c>
      <c r="AT100" s="67">
        <f>IF(AND($F100&lt;&gt;"",$V100&lt;&gt;"",AT$2&gt;=$F100,AT$2&lt;=$V100,WEEKDAY(AT$2,2)&lt;6,COUNTIF('마스터'!$J$13:$J$27,AT$2)=0),$Q100/$U100,"")</f>
        <v/>
      </c>
      <c r="AU100" s="67">
        <f>IF(AND($F100&lt;&gt;"",$V100&lt;&gt;"",AU$2&gt;=$F100,AU$2&lt;=$V100,WEEKDAY(AU$2,2)&lt;6,COUNTIF('마스터'!$J$13:$J$27,AU$2)=0),$Q100/$U100,"")</f>
        <v/>
      </c>
      <c r="AV100" s="67">
        <f>IF(AND($F100&lt;&gt;"",$V100&lt;&gt;"",AV$2&gt;=$F100,AV$2&lt;=$V100,WEEKDAY(AV$2,2)&lt;6,COUNTIF('마스터'!$J$13:$J$27,AV$2)=0),$Q100/$U100,"")</f>
        <v/>
      </c>
      <c r="AW100" s="67">
        <f>IF(AND($F100&lt;&gt;"",$V100&lt;&gt;"",AW$2&gt;=$F100,AW$2&lt;=$V100,WEEKDAY(AW$2,2)&lt;6,COUNTIF('마스터'!$J$13:$J$27,AW$2)=0),$Q100/$U100,"")</f>
        <v/>
      </c>
      <c r="AX100" s="67">
        <f>IF(AND($F100&lt;&gt;"",$V100&lt;&gt;"",AX$2&gt;=$F100,AX$2&lt;=$V100,WEEKDAY(AX$2,2)&lt;6,COUNTIF('마스터'!$J$13:$J$27,AX$2)=0),$Q100/$U100,"")</f>
        <v/>
      </c>
      <c r="AY100" s="67">
        <f>IF(AND($F100&lt;&gt;"",$V100&lt;&gt;"",AY$2&gt;=$F100,AY$2&lt;=$V100,WEEKDAY(AY$2,2)&lt;6,COUNTIF('마스터'!$J$13:$J$27,AY$2)=0),$Q100/$U100,"")</f>
        <v/>
      </c>
      <c r="AZ100" s="67">
        <f>IF(AND($F100&lt;&gt;"",$V100&lt;&gt;"",AZ$2&gt;=$F100,AZ$2&lt;=$V100,WEEKDAY(AZ$2,2)&lt;6,COUNTIF('마스터'!$J$13:$J$27,AZ$2)=0),$Q100/$U100,"")</f>
        <v/>
      </c>
      <c r="BA100" s="67">
        <f>IF(AND($F100&lt;&gt;"",$V100&lt;&gt;"",BA$2&gt;=$F100,BA$2&lt;=$V100,WEEKDAY(BA$2,2)&lt;6,COUNTIF('마스터'!$J$13:$J$27,BA$2)=0),$Q100/$U100,"")</f>
        <v/>
      </c>
      <c r="BB100" s="67">
        <f>IF(AND($F100&lt;&gt;"",$V100&lt;&gt;"",BB$2&gt;=$F100,BB$2&lt;=$V100,WEEKDAY(BB$2,2)&lt;6,COUNTIF('마스터'!$J$13:$J$27,BB$2)=0),$Q100/$U100,"")</f>
        <v/>
      </c>
      <c r="BC100" s="67">
        <f>IF(AND($F100&lt;&gt;"",$V100&lt;&gt;"",BC$2&gt;=$F100,BC$2&lt;=$V100,WEEKDAY(BC$2,2)&lt;6,COUNTIF('마스터'!$J$13:$J$27,BC$2)=0),$Q100/$U100,"")</f>
        <v/>
      </c>
      <c r="BD100" s="67">
        <f>IF(AND($F100&lt;&gt;"",$V100&lt;&gt;"",BD$2&gt;=$F100,BD$2&lt;=$V100,WEEKDAY(BD$2,2)&lt;6,COUNTIF('마스터'!$J$13:$J$27,BD$2)=0),$Q100/$U100,"")</f>
        <v/>
      </c>
    </row>
    <row r="101">
      <c r="A101" s="76" t="inlineStr">
        <is>
          <t>마케팅4팀  (102~131행)</t>
        </is>
      </c>
      <c r="Y101" s="77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</row>
    <row r="102">
      <c r="A102" s="37">
        <f>IF(E102="","",COUNTA($E$102:E102))</f>
        <v/>
      </c>
      <c r="B102" s="58" t="n"/>
      <c r="C102" s="79" t="inlineStr">
        <is>
          <t>마케팅4팀</t>
        </is>
      </c>
      <c r="D102" s="60" t="n"/>
      <c r="E102" s="58" t="n"/>
      <c r="F102" s="61" t="n"/>
      <c r="G102" s="62" t="n"/>
      <c r="H102" s="60" t="n"/>
      <c r="I102" s="60" t="n"/>
      <c r="J102" s="60" t="n"/>
      <c r="K102" s="58" t="n"/>
      <c r="L102" s="63" t="n"/>
      <c r="M102" s="58" t="n"/>
      <c r="N102" s="63" t="n"/>
      <c r="O102" s="58" t="n"/>
      <c r="P102" s="63" t="n"/>
      <c r="Q102" s="64">
        <f>IF(SUM(L102,N102,P102)=0,"",SUM(L102,N102,P102))</f>
        <v/>
      </c>
      <c r="R102" s="65">
        <f>IF(L102&gt;0,"영 ","")&amp;IF(N102&gt;0,"이 ","")&amp;IF(P102&gt;0,"기 ","")</f>
        <v/>
      </c>
      <c r="S102" s="37">
        <f>IF(F102="","","W"&amp;ROUNDUP(DAY(F102)/7,0))</f>
        <v/>
      </c>
      <c r="T102" s="60" t="n"/>
      <c r="U102" s="37">
        <f>IF(Q102="",0,ROUNDUP(MAX(L102,N102,P102)/'마스터'!$J$5,0))</f>
        <v/>
      </c>
      <c r="V102" s="66">
        <f>IF(OR(F102="",U102=0),"",WORKDAY(F102,U102-1,'마스터'!$J$13:$J$27))</f>
        <v/>
      </c>
      <c r="W102" s="65">
        <f>IF(OR(G102="",V102=""),"",G102-V102)</f>
        <v/>
      </c>
      <c r="X102" s="58" t="n"/>
      <c r="Z102" s="67">
        <f>IF(AND($F102&lt;&gt;"",$V102&lt;&gt;"",Z$2&gt;=$F102,Z$2&lt;=$V102,WEEKDAY(Z$2,2)&lt;6,COUNTIF('마스터'!$J$13:$J$27,Z$2)=0),$Q102/$U102,"")</f>
        <v/>
      </c>
      <c r="AA102" s="67">
        <f>IF(AND($F102&lt;&gt;"",$V102&lt;&gt;"",AA$2&gt;=$F102,AA$2&lt;=$V102,WEEKDAY(AA$2,2)&lt;6,COUNTIF('마스터'!$J$13:$J$27,AA$2)=0),$Q102/$U102,"")</f>
        <v/>
      </c>
      <c r="AB102" s="67">
        <f>IF(AND($F102&lt;&gt;"",$V102&lt;&gt;"",AB$2&gt;=$F102,AB$2&lt;=$V102,WEEKDAY(AB$2,2)&lt;6,COUNTIF('마스터'!$J$13:$J$27,AB$2)=0),$Q102/$U102,"")</f>
        <v/>
      </c>
      <c r="AC102" s="67">
        <f>IF(AND($F102&lt;&gt;"",$V102&lt;&gt;"",AC$2&gt;=$F102,AC$2&lt;=$V102,WEEKDAY(AC$2,2)&lt;6,COUNTIF('마스터'!$J$13:$J$27,AC$2)=0),$Q102/$U102,"")</f>
        <v/>
      </c>
      <c r="AD102" s="67">
        <f>IF(AND($F102&lt;&gt;"",$V102&lt;&gt;"",AD$2&gt;=$F102,AD$2&lt;=$V102,WEEKDAY(AD$2,2)&lt;6,COUNTIF('마스터'!$J$13:$J$27,AD$2)=0),$Q102/$U102,"")</f>
        <v/>
      </c>
      <c r="AE102" s="67">
        <f>IF(AND($F102&lt;&gt;"",$V102&lt;&gt;"",AE$2&gt;=$F102,AE$2&lt;=$V102,WEEKDAY(AE$2,2)&lt;6,COUNTIF('마스터'!$J$13:$J$27,AE$2)=0),$Q102/$U102,"")</f>
        <v/>
      </c>
      <c r="AF102" s="67">
        <f>IF(AND($F102&lt;&gt;"",$V102&lt;&gt;"",AF$2&gt;=$F102,AF$2&lt;=$V102,WEEKDAY(AF$2,2)&lt;6,COUNTIF('마스터'!$J$13:$J$27,AF$2)=0),$Q102/$U102,"")</f>
        <v/>
      </c>
      <c r="AG102" s="67">
        <f>IF(AND($F102&lt;&gt;"",$V102&lt;&gt;"",AG$2&gt;=$F102,AG$2&lt;=$V102,WEEKDAY(AG$2,2)&lt;6,COUNTIF('마스터'!$J$13:$J$27,AG$2)=0),$Q102/$U102,"")</f>
        <v/>
      </c>
      <c r="AH102" s="67">
        <f>IF(AND($F102&lt;&gt;"",$V102&lt;&gt;"",AH$2&gt;=$F102,AH$2&lt;=$V102,WEEKDAY(AH$2,2)&lt;6,COUNTIF('마스터'!$J$13:$J$27,AH$2)=0),$Q102/$U102,"")</f>
        <v/>
      </c>
      <c r="AI102" s="67">
        <f>IF(AND($F102&lt;&gt;"",$V102&lt;&gt;"",AI$2&gt;=$F102,AI$2&lt;=$V102,WEEKDAY(AI$2,2)&lt;6,COUNTIF('마스터'!$J$13:$J$27,AI$2)=0),$Q102/$U102,"")</f>
        <v/>
      </c>
      <c r="AJ102" s="67">
        <f>IF(AND($F102&lt;&gt;"",$V102&lt;&gt;"",AJ$2&gt;=$F102,AJ$2&lt;=$V102,WEEKDAY(AJ$2,2)&lt;6,COUNTIF('마스터'!$J$13:$J$27,AJ$2)=0),$Q102/$U102,"")</f>
        <v/>
      </c>
      <c r="AK102" s="67">
        <f>IF(AND($F102&lt;&gt;"",$V102&lt;&gt;"",AK$2&gt;=$F102,AK$2&lt;=$V102,WEEKDAY(AK$2,2)&lt;6,COUNTIF('마스터'!$J$13:$J$27,AK$2)=0),$Q102/$U102,"")</f>
        <v/>
      </c>
      <c r="AL102" s="67">
        <f>IF(AND($F102&lt;&gt;"",$V102&lt;&gt;"",AL$2&gt;=$F102,AL$2&lt;=$V102,WEEKDAY(AL$2,2)&lt;6,COUNTIF('마스터'!$J$13:$J$27,AL$2)=0),$Q102/$U102,"")</f>
        <v/>
      </c>
      <c r="AM102" s="67">
        <f>IF(AND($F102&lt;&gt;"",$V102&lt;&gt;"",AM$2&gt;=$F102,AM$2&lt;=$V102,WEEKDAY(AM$2,2)&lt;6,COUNTIF('마스터'!$J$13:$J$27,AM$2)=0),$Q102/$U102,"")</f>
        <v/>
      </c>
      <c r="AN102" s="67">
        <f>IF(AND($F102&lt;&gt;"",$V102&lt;&gt;"",AN$2&gt;=$F102,AN$2&lt;=$V102,WEEKDAY(AN$2,2)&lt;6,COUNTIF('마스터'!$J$13:$J$27,AN$2)=0),$Q102/$U102,"")</f>
        <v/>
      </c>
      <c r="AO102" s="67">
        <f>IF(AND($F102&lt;&gt;"",$V102&lt;&gt;"",AO$2&gt;=$F102,AO$2&lt;=$V102,WEEKDAY(AO$2,2)&lt;6,COUNTIF('마스터'!$J$13:$J$27,AO$2)=0),$Q102/$U102,"")</f>
        <v/>
      </c>
      <c r="AP102" s="67">
        <f>IF(AND($F102&lt;&gt;"",$V102&lt;&gt;"",AP$2&gt;=$F102,AP$2&lt;=$V102,WEEKDAY(AP$2,2)&lt;6,COUNTIF('마스터'!$J$13:$J$27,AP$2)=0),$Q102/$U102,"")</f>
        <v/>
      </c>
      <c r="AQ102" s="67">
        <f>IF(AND($F102&lt;&gt;"",$V102&lt;&gt;"",AQ$2&gt;=$F102,AQ$2&lt;=$V102,WEEKDAY(AQ$2,2)&lt;6,COUNTIF('마스터'!$J$13:$J$27,AQ$2)=0),$Q102/$U102,"")</f>
        <v/>
      </c>
      <c r="AR102" s="67">
        <f>IF(AND($F102&lt;&gt;"",$V102&lt;&gt;"",AR$2&gt;=$F102,AR$2&lt;=$V102,WEEKDAY(AR$2,2)&lt;6,COUNTIF('마스터'!$J$13:$J$27,AR$2)=0),$Q102/$U102,"")</f>
        <v/>
      </c>
      <c r="AS102" s="67">
        <f>IF(AND($F102&lt;&gt;"",$V102&lt;&gt;"",AS$2&gt;=$F102,AS$2&lt;=$V102,WEEKDAY(AS$2,2)&lt;6,COUNTIF('마스터'!$J$13:$J$27,AS$2)=0),$Q102/$U102,"")</f>
        <v/>
      </c>
      <c r="AT102" s="67">
        <f>IF(AND($F102&lt;&gt;"",$V102&lt;&gt;"",AT$2&gt;=$F102,AT$2&lt;=$V102,WEEKDAY(AT$2,2)&lt;6,COUNTIF('마스터'!$J$13:$J$27,AT$2)=0),$Q102/$U102,"")</f>
        <v/>
      </c>
      <c r="AU102" s="67">
        <f>IF(AND($F102&lt;&gt;"",$V102&lt;&gt;"",AU$2&gt;=$F102,AU$2&lt;=$V102,WEEKDAY(AU$2,2)&lt;6,COUNTIF('마스터'!$J$13:$J$27,AU$2)=0),$Q102/$U102,"")</f>
        <v/>
      </c>
      <c r="AV102" s="67">
        <f>IF(AND($F102&lt;&gt;"",$V102&lt;&gt;"",AV$2&gt;=$F102,AV$2&lt;=$V102,WEEKDAY(AV$2,2)&lt;6,COUNTIF('마스터'!$J$13:$J$27,AV$2)=0),$Q102/$U102,"")</f>
        <v/>
      </c>
      <c r="AW102" s="67">
        <f>IF(AND($F102&lt;&gt;"",$V102&lt;&gt;"",AW$2&gt;=$F102,AW$2&lt;=$V102,WEEKDAY(AW$2,2)&lt;6,COUNTIF('마스터'!$J$13:$J$27,AW$2)=0),$Q102/$U102,"")</f>
        <v/>
      </c>
      <c r="AX102" s="67">
        <f>IF(AND($F102&lt;&gt;"",$V102&lt;&gt;"",AX$2&gt;=$F102,AX$2&lt;=$V102,WEEKDAY(AX$2,2)&lt;6,COUNTIF('마스터'!$J$13:$J$27,AX$2)=0),$Q102/$U102,"")</f>
        <v/>
      </c>
      <c r="AY102" s="67">
        <f>IF(AND($F102&lt;&gt;"",$V102&lt;&gt;"",AY$2&gt;=$F102,AY$2&lt;=$V102,WEEKDAY(AY$2,2)&lt;6,COUNTIF('마스터'!$J$13:$J$27,AY$2)=0),$Q102/$U102,"")</f>
        <v/>
      </c>
      <c r="AZ102" s="67">
        <f>IF(AND($F102&lt;&gt;"",$V102&lt;&gt;"",AZ$2&gt;=$F102,AZ$2&lt;=$V102,WEEKDAY(AZ$2,2)&lt;6,COUNTIF('마스터'!$J$13:$J$27,AZ$2)=0),$Q102/$U102,"")</f>
        <v/>
      </c>
      <c r="BA102" s="67">
        <f>IF(AND($F102&lt;&gt;"",$V102&lt;&gt;"",BA$2&gt;=$F102,BA$2&lt;=$V102,WEEKDAY(BA$2,2)&lt;6,COUNTIF('마스터'!$J$13:$J$27,BA$2)=0),$Q102/$U102,"")</f>
        <v/>
      </c>
      <c r="BB102" s="67">
        <f>IF(AND($F102&lt;&gt;"",$V102&lt;&gt;"",BB$2&gt;=$F102,BB$2&lt;=$V102,WEEKDAY(BB$2,2)&lt;6,COUNTIF('마스터'!$J$13:$J$27,BB$2)=0),$Q102/$U102,"")</f>
        <v/>
      </c>
      <c r="BC102" s="67">
        <f>IF(AND($F102&lt;&gt;"",$V102&lt;&gt;"",BC$2&gt;=$F102,BC$2&lt;=$V102,WEEKDAY(BC$2,2)&lt;6,COUNTIF('마스터'!$J$13:$J$27,BC$2)=0),$Q102/$U102,"")</f>
        <v/>
      </c>
      <c r="BD102" s="67">
        <f>IF(AND($F102&lt;&gt;"",$V102&lt;&gt;"",BD$2&gt;=$F102,BD$2&lt;=$V102,WEEKDAY(BD$2,2)&lt;6,COUNTIF('마스터'!$J$13:$J$27,BD$2)=0),$Q102/$U102,"")</f>
        <v/>
      </c>
    </row>
    <row r="103">
      <c r="A103" s="37">
        <f>IF(E103="","",COUNTA($E$102:E103))</f>
        <v/>
      </c>
      <c r="B103" s="58" t="n"/>
      <c r="C103" s="79" t="inlineStr">
        <is>
          <t>마케팅4팀</t>
        </is>
      </c>
      <c r="D103" s="60" t="n"/>
      <c r="E103" s="58" t="n"/>
      <c r="F103" s="61" t="n"/>
      <c r="G103" s="62" t="n"/>
      <c r="H103" s="60" t="n"/>
      <c r="I103" s="60" t="n"/>
      <c r="J103" s="60" t="n"/>
      <c r="K103" s="58" t="n"/>
      <c r="L103" s="63" t="n"/>
      <c r="M103" s="58" t="n"/>
      <c r="N103" s="63" t="n"/>
      <c r="O103" s="58" t="n"/>
      <c r="P103" s="63" t="n"/>
      <c r="Q103" s="64">
        <f>IF(SUM(L103,N103,P103)=0,"",SUM(L103,N103,P103))</f>
        <v/>
      </c>
      <c r="R103" s="65">
        <f>IF(L103&gt;0,"영 ","")&amp;IF(N103&gt;0,"이 ","")&amp;IF(P103&gt;0,"기 ","")</f>
        <v/>
      </c>
      <c r="S103" s="37">
        <f>IF(F103="","","W"&amp;ROUNDUP(DAY(F103)/7,0))</f>
        <v/>
      </c>
      <c r="T103" s="60" t="n"/>
      <c r="U103" s="37">
        <f>IF(Q103="",0,ROUNDUP(MAX(L103,N103,P103)/'마스터'!$J$5,0))</f>
        <v/>
      </c>
      <c r="V103" s="66">
        <f>IF(OR(F103="",U103=0),"",WORKDAY(F103,U103-1,'마스터'!$J$13:$J$27))</f>
        <v/>
      </c>
      <c r="W103" s="65">
        <f>IF(OR(G103="",V103=""),"",G103-V103)</f>
        <v/>
      </c>
      <c r="X103" s="58" t="n"/>
      <c r="Z103" s="67">
        <f>IF(AND($F103&lt;&gt;"",$V103&lt;&gt;"",Z$2&gt;=$F103,Z$2&lt;=$V103,WEEKDAY(Z$2,2)&lt;6,COUNTIF('마스터'!$J$13:$J$27,Z$2)=0),$Q103/$U103,"")</f>
        <v/>
      </c>
      <c r="AA103" s="67">
        <f>IF(AND($F103&lt;&gt;"",$V103&lt;&gt;"",AA$2&gt;=$F103,AA$2&lt;=$V103,WEEKDAY(AA$2,2)&lt;6,COUNTIF('마스터'!$J$13:$J$27,AA$2)=0),$Q103/$U103,"")</f>
        <v/>
      </c>
      <c r="AB103" s="67">
        <f>IF(AND($F103&lt;&gt;"",$V103&lt;&gt;"",AB$2&gt;=$F103,AB$2&lt;=$V103,WEEKDAY(AB$2,2)&lt;6,COUNTIF('마스터'!$J$13:$J$27,AB$2)=0),$Q103/$U103,"")</f>
        <v/>
      </c>
      <c r="AC103" s="67">
        <f>IF(AND($F103&lt;&gt;"",$V103&lt;&gt;"",AC$2&gt;=$F103,AC$2&lt;=$V103,WEEKDAY(AC$2,2)&lt;6,COUNTIF('마스터'!$J$13:$J$27,AC$2)=0),$Q103/$U103,"")</f>
        <v/>
      </c>
      <c r="AD103" s="67">
        <f>IF(AND($F103&lt;&gt;"",$V103&lt;&gt;"",AD$2&gt;=$F103,AD$2&lt;=$V103,WEEKDAY(AD$2,2)&lt;6,COUNTIF('마스터'!$J$13:$J$27,AD$2)=0),$Q103/$U103,"")</f>
        <v/>
      </c>
      <c r="AE103" s="67">
        <f>IF(AND($F103&lt;&gt;"",$V103&lt;&gt;"",AE$2&gt;=$F103,AE$2&lt;=$V103,WEEKDAY(AE$2,2)&lt;6,COUNTIF('마스터'!$J$13:$J$27,AE$2)=0),$Q103/$U103,"")</f>
        <v/>
      </c>
      <c r="AF103" s="67">
        <f>IF(AND($F103&lt;&gt;"",$V103&lt;&gt;"",AF$2&gt;=$F103,AF$2&lt;=$V103,WEEKDAY(AF$2,2)&lt;6,COUNTIF('마스터'!$J$13:$J$27,AF$2)=0),$Q103/$U103,"")</f>
        <v/>
      </c>
      <c r="AG103" s="67">
        <f>IF(AND($F103&lt;&gt;"",$V103&lt;&gt;"",AG$2&gt;=$F103,AG$2&lt;=$V103,WEEKDAY(AG$2,2)&lt;6,COUNTIF('마스터'!$J$13:$J$27,AG$2)=0),$Q103/$U103,"")</f>
        <v/>
      </c>
      <c r="AH103" s="67">
        <f>IF(AND($F103&lt;&gt;"",$V103&lt;&gt;"",AH$2&gt;=$F103,AH$2&lt;=$V103,WEEKDAY(AH$2,2)&lt;6,COUNTIF('마스터'!$J$13:$J$27,AH$2)=0),$Q103/$U103,"")</f>
        <v/>
      </c>
      <c r="AI103" s="67">
        <f>IF(AND($F103&lt;&gt;"",$V103&lt;&gt;"",AI$2&gt;=$F103,AI$2&lt;=$V103,WEEKDAY(AI$2,2)&lt;6,COUNTIF('마스터'!$J$13:$J$27,AI$2)=0),$Q103/$U103,"")</f>
        <v/>
      </c>
      <c r="AJ103" s="67">
        <f>IF(AND($F103&lt;&gt;"",$V103&lt;&gt;"",AJ$2&gt;=$F103,AJ$2&lt;=$V103,WEEKDAY(AJ$2,2)&lt;6,COUNTIF('마스터'!$J$13:$J$27,AJ$2)=0),$Q103/$U103,"")</f>
        <v/>
      </c>
      <c r="AK103" s="67">
        <f>IF(AND($F103&lt;&gt;"",$V103&lt;&gt;"",AK$2&gt;=$F103,AK$2&lt;=$V103,WEEKDAY(AK$2,2)&lt;6,COUNTIF('마스터'!$J$13:$J$27,AK$2)=0),$Q103/$U103,"")</f>
        <v/>
      </c>
      <c r="AL103" s="67">
        <f>IF(AND($F103&lt;&gt;"",$V103&lt;&gt;"",AL$2&gt;=$F103,AL$2&lt;=$V103,WEEKDAY(AL$2,2)&lt;6,COUNTIF('마스터'!$J$13:$J$27,AL$2)=0),$Q103/$U103,"")</f>
        <v/>
      </c>
      <c r="AM103" s="67">
        <f>IF(AND($F103&lt;&gt;"",$V103&lt;&gt;"",AM$2&gt;=$F103,AM$2&lt;=$V103,WEEKDAY(AM$2,2)&lt;6,COUNTIF('마스터'!$J$13:$J$27,AM$2)=0),$Q103/$U103,"")</f>
        <v/>
      </c>
      <c r="AN103" s="67">
        <f>IF(AND($F103&lt;&gt;"",$V103&lt;&gt;"",AN$2&gt;=$F103,AN$2&lt;=$V103,WEEKDAY(AN$2,2)&lt;6,COUNTIF('마스터'!$J$13:$J$27,AN$2)=0),$Q103/$U103,"")</f>
        <v/>
      </c>
      <c r="AO103" s="67">
        <f>IF(AND($F103&lt;&gt;"",$V103&lt;&gt;"",AO$2&gt;=$F103,AO$2&lt;=$V103,WEEKDAY(AO$2,2)&lt;6,COUNTIF('마스터'!$J$13:$J$27,AO$2)=0),$Q103/$U103,"")</f>
        <v/>
      </c>
      <c r="AP103" s="67">
        <f>IF(AND($F103&lt;&gt;"",$V103&lt;&gt;"",AP$2&gt;=$F103,AP$2&lt;=$V103,WEEKDAY(AP$2,2)&lt;6,COUNTIF('마스터'!$J$13:$J$27,AP$2)=0),$Q103/$U103,"")</f>
        <v/>
      </c>
      <c r="AQ103" s="67">
        <f>IF(AND($F103&lt;&gt;"",$V103&lt;&gt;"",AQ$2&gt;=$F103,AQ$2&lt;=$V103,WEEKDAY(AQ$2,2)&lt;6,COUNTIF('마스터'!$J$13:$J$27,AQ$2)=0),$Q103/$U103,"")</f>
        <v/>
      </c>
      <c r="AR103" s="67">
        <f>IF(AND($F103&lt;&gt;"",$V103&lt;&gt;"",AR$2&gt;=$F103,AR$2&lt;=$V103,WEEKDAY(AR$2,2)&lt;6,COUNTIF('마스터'!$J$13:$J$27,AR$2)=0),$Q103/$U103,"")</f>
        <v/>
      </c>
      <c r="AS103" s="67">
        <f>IF(AND($F103&lt;&gt;"",$V103&lt;&gt;"",AS$2&gt;=$F103,AS$2&lt;=$V103,WEEKDAY(AS$2,2)&lt;6,COUNTIF('마스터'!$J$13:$J$27,AS$2)=0),$Q103/$U103,"")</f>
        <v/>
      </c>
      <c r="AT103" s="67">
        <f>IF(AND($F103&lt;&gt;"",$V103&lt;&gt;"",AT$2&gt;=$F103,AT$2&lt;=$V103,WEEKDAY(AT$2,2)&lt;6,COUNTIF('마스터'!$J$13:$J$27,AT$2)=0),$Q103/$U103,"")</f>
        <v/>
      </c>
      <c r="AU103" s="67">
        <f>IF(AND($F103&lt;&gt;"",$V103&lt;&gt;"",AU$2&gt;=$F103,AU$2&lt;=$V103,WEEKDAY(AU$2,2)&lt;6,COUNTIF('마스터'!$J$13:$J$27,AU$2)=0),$Q103/$U103,"")</f>
        <v/>
      </c>
      <c r="AV103" s="67">
        <f>IF(AND($F103&lt;&gt;"",$V103&lt;&gt;"",AV$2&gt;=$F103,AV$2&lt;=$V103,WEEKDAY(AV$2,2)&lt;6,COUNTIF('마스터'!$J$13:$J$27,AV$2)=0),$Q103/$U103,"")</f>
        <v/>
      </c>
      <c r="AW103" s="67">
        <f>IF(AND($F103&lt;&gt;"",$V103&lt;&gt;"",AW$2&gt;=$F103,AW$2&lt;=$V103,WEEKDAY(AW$2,2)&lt;6,COUNTIF('마스터'!$J$13:$J$27,AW$2)=0),$Q103/$U103,"")</f>
        <v/>
      </c>
      <c r="AX103" s="67">
        <f>IF(AND($F103&lt;&gt;"",$V103&lt;&gt;"",AX$2&gt;=$F103,AX$2&lt;=$V103,WEEKDAY(AX$2,2)&lt;6,COUNTIF('마스터'!$J$13:$J$27,AX$2)=0),$Q103/$U103,"")</f>
        <v/>
      </c>
      <c r="AY103" s="67">
        <f>IF(AND($F103&lt;&gt;"",$V103&lt;&gt;"",AY$2&gt;=$F103,AY$2&lt;=$V103,WEEKDAY(AY$2,2)&lt;6,COUNTIF('마스터'!$J$13:$J$27,AY$2)=0),$Q103/$U103,"")</f>
        <v/>
      </c>
      <c r="AZ103" s="67">
        <f>IF(AND($F103&lt;&gt;"",$V103&lt;&gt;"",AZ$2&gt;=$F103,AZ$2&lt;=$V103,WEEKDAY(AZ$2,2)&lt;6,COUNTIF('마스터'!$J$13:$J$27,AZ$2)=0),$Q103/$U103,"")</f>
        <v/>
      </c>
      <c r="BA103" s="67">
        <f>IF(AND($F103&lt;&gt;"",$V103&lt;&gt;"",BA$2&gt;=$F103,BA$2&lt;=$V103,WEEKDAY(BA$2,2)&lt;6,COUNTIF('마스터'!$J$13:$J$27,BA$2)=0),$Q103/$U103,"")</f>
        <v/>
      </c>
      <c r="BB103" s="67">
        <f>IF(AND($F103&lt;&gt;"",$V103&lt;&gt;"",BB$2&gt;=$F103,BB$2&lt;=$V103,WEEKDAY(BB$2,2)&lt;6,COUNTIF('마스터'!$J$13:$J$27,BB$2)=0),$Q103/$U103,"")</f>
        <v/>
      </c>
      <c r="BC103" s="67">
        <f>IF(AND($F103&lt;&gt;"",$V103&lt;&gt;"",BC$2&gt;=$F103,BC$2&lt;=$V103,WEEKDAY(BC$2,2)&lt;6,COUNTIF('마스터'!$J$13:$J$27,BC$2)=0),$Q103/$U103,"")</f>
        <v/>
      </c>
      <c r="BD103" s="67">
        <f>IF(AND($F103&lt;&gt;"",$V103&lt;&gt;"",BD$2&gt;=$F103,BD$2&lt;=$V103,WEEKDAY(BD$2,2)&lt;6,COUNTIF('마스터'!$J$13:$J$27,BD$2)=0),$Q103/$U103,"")</f>
        <v/>
      </c>
    </row>
    <row r="104">
      <c r="A104" s="37">
        <f>IF(E104="","",COUNTA($E$102:E104))</f>
        <v/>
      </c>
      <c r="B104" s="58" t="n"/>
      <c r="C104" s="79" t="inlineStr">
        <is>
          <t>마케팅4팀</t>
        </is>
      </c>
      <c r="D104" s="60" t="n"/>
      <c r="E104" s="58" t="n"/>
      <c r="F104" s="61" t="n"/>
      <c r="G104" s="62" t="n"/>
      <c r="H104" s="60" t="n"/>
      <c r="I104" s="60" t="n"/>
      <c r="J104" s="60" t="n"/>
      <c r="K104" s="58" t="n"/>
      <c r="L104" s="63" t="n"/>
      <c r="M104" s="58" t="n"/>
      <c r="N104" s="63" t="n"/>
      <c r="O104" s="58" t="n"/>
      <c r="P104" s="63" t="n"/>
      <c r="Q104" s="64">
        <f>IF(SUM(L104,N104,P104)=0,"",SUM(L104,N104,P104))</f>
        <v/>
      </c>
      <c r="R104" s="65">
        <f>IF(L104&gt;0,"영 ","")&amp;IF(N104&gt;0,"이 ","")&amp;IF(P104&gt;0,"기 ","")</f>
        <v/>
      </c>
      <c r="S104" s="37">
        <f>IF(F104="","","W"&amp;ROUNDUP(DAY(F104)/7,0))</f>
        <v/>
      </c>
      <c r="T104" s="60" t="n"/>
      <c r="U104" s="37">
        <f>IF(Q104="",0,ROUNDUP(MAX(L104,N104,P104)/'마스터'!$J$5,0))</f>
        <v/>
      </c>
      <c r="V104" s="66">
        <f>IF(OR(F104="",U104=0),"",WORKDAY(F104,U104-1,'마스터'!$J$13:$J$27))</f>
        <v/>
      </c>
      <c r="W104" s="65">
        <f>IF(OR(G104="",V104=""),"",G104-V104)</f>
        <v/>
      </c>
      <c r="X104" s="58" t="n"/>
      <c r="Z104" s="67">
        <f>IF(AND($F104&lt;&gt;"",$V104&lt;&gt;"",Z$2&gt;=$F104,Z$2&lt;=$V104,WEEKDAY(Z$2,2)&lt;6,COUNTIF('마스터'!$J$13:$J$27,Z$2)=0),$Q104/$U104,"")</f>
        <v/>
      </c>
      <c r="AA104" s="67">
        <f>IF(AND($F104&lt;&gt;"",$V104&lt;&gt;"",AA$2&gt;=$F104,AA$2&lt;=$V104,WEEKDAY(AA$2,2)&lt;6,COUNTIF('마스터'!$J$13:$J$27,AA$2)=0),$Q104/$U104,"")</f>
        <v/>
      </c>
      <c r="AB104" s="67">
        <f>IF(AND($F104&lt;&gt;"",$V104&lt;&gt;"",AB$2&gt;=$F104,AB$2&lt;=$V104,WEEKDAY(AB$2,2)&lt;6,COUNTIF('마스터'!$J$13:$J$27,AB$2)=0),$Q104/$U104,"")</f>
        <v/>
      </c>
      <c r="AC104" s="67">
        <f>IF(AND($F104&lt;&gt;"",$V104&lt;&gt;"",AC$2&gt;=$F104,AC$2&lt;=$V104,WEEKDAY(AC$2,2)&lt;6,COUNTIF('마스터'!$J$13:$J$27,AC$2)=0),$Q104/$U104,"")</f>
        <v/>
      </c>
      <c r="AD104" s="67">
        <f>IF(AND($F104&lt;&gt;"",$V104&lt;&gt;"",AD$2&gt;=$F104,AD$2&lt;=$V104,WEEKDAY(AD$2,2)&lt;6,COUNTIF('마스터'!$J$13:$J$27,AD$2)=0),$Q104/$U104,"")</f>
        <v/>
      </c>
      <c r="AE104" s="67">
        <f>IF(AND($F104&lt;&gt;"",$V104&lt;&gt;"",AE$2&gt;=$F104,AE$2&lt;=$V104,WEEKDAY(AE$2,2)&lt;6,COUNTIF('마스터'!$J$13:$J$27,AE$2)=0),$Q104/$U104,"")</f>
        <v/>
      </c>
      <c r="AF104" s="67">
        <f>IF(AND($F104&lt;&gt;"",$V104&lt;&gt;"",AF$2&gt;=$F104,AF$2&lt;=$V104,WEEKDAY(AF$2,2)&lt;6,COUNTIF('마스터'!$J$13:$J$27,AF$2)=0),$Q104/$U104,"")</f>
        <v/>
      </c>
      <c r="AG104" s="67">
        <f>IF(AND($F104&lt;&gt;"",$V104&lt;&gt;"",AG$2&gt;=$F104,AG$2&lt;=$V104,WEEKDAY(AG$2,2)&lt;6,COUNTIF('마스터'!$J$13:$J$27,AG$2)=0),$Q104/$U104,"")</f>
        <v/>
      </c>
      <c r="AH104" s="67">
        <f>IF(AND($F104&lt;&gt;"",$V104&lt;&gt;"",AH$2&gt;=$F104,AH$2&lt;=$V104,WEEKDAY(AH$2,2)&lt;6,COUNTIF('마스터'!$J$13:$J$27,AH$2)=0),$Q104/$U104,"")</f>
        <v/>
      </c>
      <c r="AI104" s="67">
        <f>IF(AND($F104&lt;&gt;"",$V104&lt;&gt;"",AI$2&gt;=$F104,AI$2&lt;=$V104,WEEKDAY(AI$2,2)&lt;6,COUNTIF('마스터'!$J$13:$J$27,AI$2)=0),$Q104/$U104,"")</f>
        <v/>
      </c>
      <c r="AJ104" s="67">
        <f>IF(AND($F104&lt;&gt;"",$V104&lt;&gt;"",AJ$2&gt;=$F104,AJ$2&lt;=$V104,WEEKDAY(AJ$2,2)&lt;6,COUNTIF('마스터'!$J$13:$J$27,AJ$2)=0),$Q104/$U104,"")</f>
        <v/>
      </c>
      <c r="AK104" s="67">
        <f>IF(AND($F104&lt;&gt;"",$V104&lt;&gt;"",AK$2&gt;=$F104,AK$2&lt;=$V104,WEEKDAY(AK$2,2)&lt;6,COUNTIF('마스터'!$J$13:$J$27,AK$2)=0),$Q104/$U104,"")</f>
        <v/>
      </c>
      <c r="AL104" s="67">
        <f>IF(AND($F104&lt;&gt;"",$V104&lt;&gt;"",AL$2&gt;=$F104,AL$2&lt;=$V104,WEEKDAY(AL$2,2)&lt;6,COUNTIF('마스터'!$J$13:$J$27,AL$2)=0),$Q104/$U104,"")</f>
        <v/>
      </c>
      <c r="AM104" s="67">
        <f>IF(AND($F104&lt;&gt;"",$V104&lt;&gt;"",AM$2&gt;=$F104,AM$2&lt;=$V104,WEEKDAY(AM$2,2)&lt;6,COUNTIF('마스터'!$J$13:$J$27,AM$2)=0),$Q104/$U104,"")</f>
        <v/>
      </c>
      <c r="AN104" s="67">
        <f>IF(AND($F104&lt;&gt;"",$V104&lt;&gt;"",AN$2&gt;=$F104,AN$2&lt;=$V104,WEEKDAY(AN$2,2)&lt;6,COUNTIF('마스터'!$J$13:$J$27,AN$2)=0),$Q104/$U104,"")</f>
        <v/>
      </c>
      <c r="AO104" s="67">
        <f>IF(AND($F104&lt;&gt;"",$V104&lt;&gt;"",AO$2&gt;=$F104,AO$2&lt;=$V104,WEEKDAY(AO$2,2)&lt;6,COUNTIF('마스터'!$J$13:$J$27,AO$2)=0),$Q104/$U104,"")</f>
        <v/>
      </c>
      <c r="AP104" s="67">
        <f>IF(AND($F104&lt;&gt;"",$V104&lt;&gt;"",AP$2&gt;=$F104,AP$2&lt;=$V104,WEEKDAY(AP$2,2)&lt;6,COUNTIF('마스터'!$J$13:$J$27,AP$2)=0),$Q104/$U104,"")</f>
        <v/>
      </c>
      <c r="AQ104" s="67">
        <f>IF(AND($F104&lt;&gt;"",$V104&lt;&gt;"",AQ$2&gt;=$F104,AQ$2&lt;=$V104,WEEKDAY(AQ$2,2)&lt;6,COUNTIF('마스터'!$J$13:$J$27,AQ$2)=0),$Q104/$U104,"")</f>
        <v/>
      </c>
      <c r="AR104" s="67">
        <f>IF(AND($F104&lt;&gt;"",$V104&lt;&gt;"",AR$2&gt;=$F104,AR$2&lt;=$V104,WEEKDAY(AR$2,2)&lt;6,COUNTIF('마스터'!$J$13:$J$27,AR$2)=0),$Q104/$U104,"")</f>
        <v/>
      </c>
      <c r="AS104" s="67">
        <f>IF(AND($F104&lt;&gt;"",$V104&lt;&gt;"",AS$2&gt;=$F104,AS$2&lt;=$V104,WEEKDAY(AS$2,2)&lt;6,COUNTIF('마스터'!$J$13:$J$27,AS$2)=0),$Q104/$U104,"")</f>
        <v/>
      </c>
      <c r="AT104" s="67">
        <f>IF(AND($F104&lt;&gt;"",$V104&lt;&gt;"",AT$2&gt;=$F104,AT$2&lt;=$V104,WEEKDAY(AT$2,2)&lt;6,COUNTIF('마스터'!$J$13:$J$27,AT$2)=0),$Q104/$U104,"")</f>
        <v/>
      </c>
      <c r="AU104" s="67">
        <f>IF(AND($F104&lt;&gt;"",$V104&lt;&gt;"",AU$2&gt;=$F104,AU$2&lt;=$V104,WEEKDAY(AU$2,2)&lt;6,COUNTIF('마스터'!$J$13:$J$27,AU$2)=0),$Q104/$U104,"")</f>
        <v/>
      </c>
      <c r="AV104" s="67">
        <f>IF(AND($F104&lt;&gt;"",$V104&lt;&gt;"",AV$2&gt;=$F104,AV$2&lt;=$V104,WEEKDAY(AV$2,2)&lt;6,COUNTIF('마스터'!$J$13:$J$27,AV$2)=0),$Q104/$U104,"")</f>
        <v/>
      </c>
      <c r="AW104" s="67">
        <f>IF(AND($F104&lt;&gt;"",$V104&lt;&gt;"",AW$2&gt;=$F104,AW$2&lt;=$V104,WEEKDAY(AW$2,2)&lt;6,COUNTIF('마스터'!$J$13:$J$27,AW$2)=0),$Q104/$U104,"")</f>
        <v/>
      </c>
      <c r="AX104" s="67">
        <f>IF(AND($F104&lt;&gt;"",$V104&lt;&gt;"",AX$2&gt;=$F104,AX$2&lt;=$V104,WEEKDAY(AX$2,2)&lt;6,COUNTIF('마스터'!$J$13:$J$27,AX$2)=0),$Q104/$U104,"")</f>
        <v/>
      </c>
      <c r="AY104" s="67">
        <f>IF(AND($F104&lt;&gt;"",$V104&lt;&gt;"",AY$2&gt;=$F104,AY$2&lt;=$V104,WEEKDAY(AY$2,2)&lt;6,COUNTIF('마스터'!$J$13:$J$27,AY$2)=0),$Q104/$U104,"")</f>
        <v/>
      </c>
      <c r="AZ104" s="67">
        <f>IF(AND($F104&lt;&gt;"",$V104&lt;&gt;"",AZ$2&gt;=$F104,AZ$2&lt;=$V104,WEEKDAY(AZ$2,2)&lt;6,COUNTIF('마스터'!$J$13:$J$27,AZ$2)=0),$Q104/$U104,"")</f>
        <v/>
      </c>
      <c r="BA104" s="67">
        <f>IF(AND($F104&lt;&gt;"",$V104&lt;&gt;"",BA$2&gt;=$F104,BA$2&lt;=$V104,WEEKDAY(BA$2,2)&lt;6,COUNTIF('마스터'!$J$13:$J$27,BA$2)=0),$Q104/$U104,"")</f>
        <v/>
      </c>
      <c r="BB104" s="67">
        <f>IF(AND($F104&lt;&gt;"",$V104&lt;&gt;"",BB$2&gt;=$F104,BB$2&lt;=$V104,WEEKDAY(BB$2,2)&lt;6,COUNTIF('마스터'!$J$13:$J$27,BB$2)=0),$Q104/$U104,"")</f>
        <v/>
      </c>
      <c r="BC104" s="67">
        <f>IF(AND($F104&lt;&gt;"",$V104&lt;&gt;"",BC$2&gt;=$F104,BC$2&lt;=$V104,WEEKDAY(BC$2,2)&lt;6,COUNTIF('마스터'!$J$13:$J$27,BC$2)=0),$Q104/$U104,"")</f>
        <v/>
      </c>
      <c r="BD104" s="67">
        <f>IF(AND($F104&lt;&gt;"",$V104&lt;&gt;"",BD$2&gt;=$F104,BD$2&lt;=$V104,WEEKDAY(BD$2,2)&lt;6,COUNTIF('마스터'!$J$13:$J$27,BD$2)=0),$Q104/$U104,"")</f>
        <v/>
      </c>
    </row>
    <row r="105">
      <c r="A105" s="37">
        <f>IF(E105="","",COUNTA($E$102:E105))</f>
        <v/>
      </c>
      <c r="B105" s="58" t="n"/>
      <c r="C105" s="79" t="inlineStr">
        <is>
          <t>마케팅4팀</t>
        </is>
      </c>
      <c r="D105" s="60" t="n"/>
      <c r="E105" s="58" t="n"/>
      <c r="F105" s="61" t="n"/>
      <c r="G105" s="62" t="n"/>
      <c r="H105" s="60" t="n"/>
      <c r="I105" s="60" t="n"/>
      <c r="J105" s="60" t="n"/>
      <c r="K105" s="58" t="n"/>
      <c r="L105" s="63" t="n"/>
      <c r="M105" s="58" t="n"/>
      <c r="N105" s="63" t="n"/>
      <c r="O105" s="58" t="n"/>
      <c r="P105" s="63" t="n"/>
      <c r="Q105" s="64">
        <f>IF(SUM(L105,N105,P105)=0,"",SUM(L105,N105,P105))</f>
        <v/>
      </c>
      <c r="R105" s="65">
        <f>IF(L105&gt;0,"영 ","")&amp;IF(N105&gt;0,"이 ","")&amp;IF(P105&gt;0,"기 ","")</f>
        <v/>
      </c>
      <c r="S105" s="37">
        <f>IF(F105="","","W"&amp;ROUNDUP(DAY(F105)/7,0))</f>
        <v/>
      </c>
      <c r="T105" s="60" t="n"/>
      <c r="U105" s="37">
        <f>IF(Q105="",0,ROUNDUP(MAX(L105,N105,P105)/'마스터'!$J$5,0))</f>
        <v/>
      </c>
      <c r="V105" s="66">
        <f>IF(OR(F105="",U105=0),"",WORKDAY(F105,U105-1,'마스터'!$J$13:$J$27))</f>
        <v/>
      </c>
      <c r="W105" s="65">
        <f>IF(OR(G105="",V105=""),"",G105-V105)</f>
        <v/>
      </c>
      <c r="X105" s="58" t="n"/>
      <c r="Z105" s="67">
        <f>IF(AND($F105&lt;&gt;"",$V105&lt;&gt;"",Z$2&gt;=$F105,Z$2&lt;=$V105,WEEKDAY(Z$2,2)&lt;6,COUNTIF('마스터'!$J$13:$J$27,Z$2)=0),$Q105/$U105,"")</f>
        <v/>
      </c>
      <c r="AA105" s="67">
        <f>IF(AND($F105&lt;&gt;"",$V105&lt;&gt;"",AA$2&gt;=$F105,AA$2&lt;=$V105,WEEKDAY(AA$2,2)&lt;6,COUNTIF('마스터'!$J$13:$J$27,AA$2)=0),$Q105/$U105,"")</f>
        <v/>
      </c>
      <c r="AB105" s="67">
        <f>IF(AND($F105&lt;&gt;"",$V105&lt;&gt;"",AB$2&gt;=$F105,AB$2&lt;=$V105,WEEKDAY(AB$2,2)&lt;6,COUNTIF('마스터'!$J$13:$J$27,AB$2)=0),$Q105/$U105,"")</f>
        <v/>
      </c>
      <c r="AC105" s="67">
        <f>IF(AND($F105&lt;&gt;"",$V105&lt;&gt;"",AC$2&gt;=$F105,AC$2&lt;=$V105,WEEKDAY(AC$2,2)&lt;6,COUNTIF('마스터'!$J$13:$J$27,AC$2)=0),$Q105/$U105,"")</f>
        <v/>
      </c>
      <c r="AD105" s="67">
        <f>IF(AND($F105&lt;&gt;"",$V105&lt;&gt;"",AD$2&gt;=$F105,AD$2&lt;=$V105,WEEKDAY(AD$2,2)&lt;6,COUNTIF('마스터'!$J$13:$J$27,AD$2)=0),$Q105/$U105,"")</f>
        <v/>
      </c>
      <c r="AE105" s="67">
        <f>IF(AND($F105&lt;&gt;"",$V105&lt;&gt;"",AE$2&gt;=$F105,AE$2&lt;=$V105,WEEKDAY(AE$2,2)&lt;6,COUNTIF('마스터'!$J$13:$J$27,AE$2)=0),$Q105/$U105,"")</f>
        <v/>
      </c>
      <c r="AF105" s="67">
        <f>IF(AND($F105&lt;&gt;"",$V105&lt;&gt;"",AF$2&gt;=$F105,AF$2&lt;=$V105,WEEKDAY(AF$2,2)&lt;6,COUNTIF('마스터'!$J$13:$J$27,AF$2)=0),$Q105/$U105,"")</f>
        <v/>
      </c>
      <c r="AG105" s="67">
        <f>IF(AND($F105&lt;&gt;"",$V105&lt;&gt;"",AG$2&gt;=$F105,AG$2&lt;=$V105,WEEKDAY(AG$2,2)&lt;6,COUNTIF('마스터'!$J$13:$J$27,AG$2)=0),$Q105/$U105,"")</f>
        <v/>
      </c>
      <c r="AH105" s="67">
        <f>IF(AND($F105&lt;&gt;"",$V105&lt;&gt;"",AH$2&gt;=$F105,AH$2&lt;=$V105,WEEKDAY(AH$2,2)&lt;6,COUNTIF('마스터'!$J$13:$J$27,AH$2)=0),$Q105/$U105,"")</f>
        <v/>
      </c>
      <c r="AI105" s="67">
        <f>IF(AND($F105&lt;&gt;"",$V105&lt;&gt;"",AI$2&gt;=$F105,AI$2&lt;=$V105,WEEKDAY(AI$2,2)&lt;6,COUNTIF('마스터'!$J$13:$J$27,AI$2)=0),$Q105/$U105,"")</f>
        <v/>
      </c>
      <c r="AJ105" s="67">
        <f>IF(AND($F105&lt;&gt;"",$V105&lt;&gt;"",AJ$2&gt;=$F105,AJ$2&lt;=$V105,WEEKDAY(AJ$2,2)&lt;6,COUNTIF('마스터'!$J$13:$J$27,AJ$2)=0),$Q105/$U105,"")</f>
        <v/>
      </c>
      <c r="AK105" s="67">
        <f>IF(AND($F105&lt;&gt;"",$V105&lt;&gt;"",AK$2&gt;=$F105,AK$2&lt;=$V105,WEEKDAY(AK$2,2)&lt;6,COUNTIF('마스터'!$J$13:$J$27,AK$2)=0),$Q105/$U105,"")</f>
        <v/>
      </c>
      <c r="AL105" s="67">
        <f>IF(AND($F105&lt;&gt;"",$V105&lt;&gt;"",AL$2&gt;=$F105,AL$2&lt;=$V105,WEEKDAY(AL$2,2)&lt;6,COUNTIF('마스터'!$J$13:$J$27,AL$2)=0),$Q105/$U105,"")</f>
        <v/>
      </c>
      <c r="AM105" s="67">
        <f>IF(AND($F105&lt;&gt;"",$V105&lt;&gt;"",AM$2&gt;=$F105,AM$2&lt;=$V105,WEEKDAY(AM$2,2)&lt;6,COUNTIF('마스터'!$J$13:$J$27,AM$2)=0),$Q105/$U105,"")</f>
        <v/>
      </c>
      <c r="AN105" s="67">
        <f>IF(AND($F105&lt;&gt;"",$V105&lt;&gt;"",AN$2&gt;=$F105,AN$2&lt;=$V105,WEEKDAY(AN$2,2)&lt;6,COUNTIF('마스터'!$J$13:$J$27,AN$2)=0),$Q105/$U105,"")</f>
        <v/>
      </c>
      <c r="AO105" s="67">
        <f>IF(AND($F105&lt;&gt;"",$V105&lt;&gt;"",AO$2&gt;=$F105,AO$2&lt;=$V105,WEEKDAY(AO$2,2)&lt;6,COUNTIF('마스터'!$J$13:$J$27,AO$2)=0),$Q105/$U105,"")</f>
        <v/>
      </c>
      <c r="AP105" s="67">
        <f>IF(AND($F105&lt;&gt;"",$V105&lt;&gt;"",AP$2&gt;=$F105,AP$2&lt;=$V105,WEEKDAY(AP$2,2)&lt;6,COUNTIF('마스터'!$J$13:$J$27,AP$2)=0),$Q105/$U105,"")</f>
        <v/>
      </c>
      <c r="AQ105" s="67">
        <f>IF(AND($F105&lt;&gt;"",$V105&lt;&gt;"",AQ$2&gt;=$F105,AQ$2&lt;=$V105,WEEKDAY(AQ$2,2)&lt;6,COUNTIF('마스터'!$J$13:$J$27,AQ$2)=0),$Q105/$U105,"")</f>
        <v/>
      </c>
      <c r="AR105" s="67">
        <f>IF(AND($F105&lt;&gt;"",$V105&lt;&gt;"",AR$2&gt;=$F105,AR$2&lt;=$V105,WEEKDAY(AR$2,2)&lt;6,COUNTIF('마스터'!$J$13:$J$27,AR$2)=0),$Q105/$U105,"")</f>
        <v/>
      </c>
      <c r="AS105" s="67">
        <f>IF(AND($F105&lt;&gt;"",$V105&lt;&gt;"",AS$2&gt;=$F105,AS$2&lt;=$V105,WEEKDAY(AS$2,2)&lt;6,COUNTIF('마스터'!$J$13:$J$27,AS$2)=0),$Q105/$U105,"")</f>
        <v/>
      </c>
      <c r="AT105" s="67">
        <f>IF(AND($F105&lt;&gt;"",$V105&lt;&gt;"",AT$2&gt;=$F105,AT$2&lt;=$V105,WEEKDAY(AT$2,2)&lt;6,COUNTIF('마스터'!$J$13:$J$27,AT$2)=0),$Q105/$U105,"")</f>
        <v/>
      </c>
      <c r="AU105" s="67">
        <f>IF(AND($F105&lt;&gt;"",$V105&lt;&gt;"",AU$2&gt;=$F105,AU$2&lt;=$V105,WEEKDAY(AU$2,2)&lt;6,COUNTIF('마스터'!$J$13:$J$27,AU$2)=0),$Q105/$U105,"")</f>
        <v/>
      </c>
      <c r="AV105" s="67">
        <f>IF(AND($F105&lt;&gt;"",$V105&lt;&gt;"",AV$2&gt;=$F105,AV$2&lt;=$V105,WEEKDAY(AV$2,2)&lt;6,COUNTIF('마스터'!$J$13:$J$27,AV$2)=0),$Q105/$U105,"")</f>
        <v/>
      </c>
      <c r="AW105" s="67">
        <f>IF(AND($F105&lt;&gt;"",$V105&lt;&gt;"",AW$2&gt;=$F105,AW$2&lt;=$V105,WEEKDAY(AW$2,2)&lt;6,COUNTIF('마스터'!$J$13:$J$27,AW$2)=0),$Q105/$U105,"")</f>
        <v/>
      </c>
      <c r="AX105" s="67">
        <f>IF(AND($F105&lt;&gt;"",$V105&lt;&gt;"",AX$2&gt;=$F105,AX$2&lt;=$V105,WEEKDAY(AX$2,2)&lt;6,COUNTIF('마스터'!$J$13:$J$27,AX$2)=0),$Q105/$U105,"")</f>
        <v/>
      </c>
      <c r="AY105" s="67">
        <f>IF(AND($F105&lt;&gt;"",$V105&lt;&gt;"",AY$2&gt;=$F105,AY$2&lt;=$V105,WEEKDAY(AY$2,2)&lt;6,COUNTIF('마스터'!$J$13:$J$27,AY$2)=0),$Q105/$U105,"")</f>
        <v/>
      </c>
      <c r="AZ105" s="67">
        <f>IF(AND($F105&lt;&gt;"",$V105&lt;&gt;"",AZ$2&gt;=$F105,AZ$2&lt;=$V105,WEEKDAY(AZ$2,2)&lt;6,COUNTIF('마스터'!$J$13:$J$27,AZ$2)=0),$Q105/$U105,"")</f>
        <v/>
      </c>
      <c r="BA105" s="67">
        <f>IF(AND($F105&lt;&gt;"",$V105&lt;&gt;"",BA$2&gt;=$F105,BA$2&lt;=$V105,WEEKDAY(BA$2,2)&lt;6,COUNTIF('마스터'!$J$13:$J$27,BA$2)=0),$Q105/$U105,"")</f>
        <v/>
      </c>
      <c r="BB105" s="67">
        <f>IF(AND($F105&lt;&gt;"",$V105&lt;&gt;"",BB$2&gt;=$F105,BB$2&lt;=$V105,WEEKDAY(BB$2,2)&lt;6,COUNTIF('마스터'!$J$13:$J$27,BB$2)=0),$Q105/$U105,"")</f>
        <v/>
      </c>
      <c r="BC105" s="67">
        <f>IF(AND($F105&lt;&gt;"",$V105&lt;&gt;"",BC$2&gt;=$F105,BC$2&lt;=$V105,WEEKDAY(BC$2,2)&lt;6,COUNTIF('마스터'!$J$13:$J$27,BC$2)=0),$Q105/$U105,"")</f>
        <v/>
      </c>
      <c r="BD105" s="67">
        <f>IF(AND($F105&lt;&gt;"",$V105&lt;&gt;"",BD$2&gt;=$F105,BD$2&lt;=$V105,WEEKDAY(BD$2,2)&lt;6,COUNTIF('마스터'!$J$13:$J$27,BD$2)=0),$Q105/$U105,"")</f>
        <v/>
      </c>
    </row>
    <row r="106">
      <c r="A106" s="37">
        <f>IF(E106="","",COUNTA($E$102:E106))</f>
        <v/>
      </c>
      <c r="B106" s="58" t="n"/>
      <c r="C106" s="79" t="inlineStr">
        <is>
          <t>마케팅4팀</t>
        </is>
      </c>
      <c r="D106" s="60" t="n"/>
      <c r="E106" s="58" t="n"/>
      <c r="F106" s="61" t="n"/>
      <c r="G106" s="62" t="n"/>
      <c r="H106" s="60" t="n"/>
      <c r="I106" s="60" t="n"/>
      <c r="J106" s="60" t="n"/>
      <c r="K106" s="58" t="n"/>
      <c r="L106" s="63" t="n"/>
      <c r="M106" s="58" t="n"/>
      <c r="N106" s="63" t="n"/>
      <c r="O106" s="58" t="n"/>
      <c r="P106" s="63" t="n"/>
      <c r="Q106" s="64">
        <f>IF(SUM(L106,N106,P106)=0,"",SUM(L106,N106,P106))</f>
        <v/>
      </c>
      <c r="R106" s="65">
        <f>IF(L106&gt;0,"영 ","")&amp;IF(N106&gt;0,"이 ","")&amp;IF(P106&gt;0,"기 ","")</f>
        <v/>
      </c>
      <c r="S106" s="37">
        <f>IF(F106="","","W"&amp;ROUNDUP(DAY(F106)/7,0))</f>
        <v/>
      </c>
      <c r="T106" s="60" t="n"/>
      <c r="U106" s="37">
        <f>IF(Q106="",0,ROUNDUP(MAX(L106,N106,P106)/'마스터'!$J$5,0))</f>
        <v/>
      </c>
      <c r="V106" s="66">
        <f>IF(OR(F106="",U106=0),"",WORKDAY(F106,U106-1,'마스터'!$J$13:$J$27))</f>
        <v/>
      </c>
      <c r="W106" s="65">
        <f>IF(OR(G106="",V106=""),"",G106-V106)</f>
        <v/>
      </c>
      <c r="X106" s="58" t="n"/>
      <c r="Z106" s="67">
        <f>IF(AND($F106&lt;&gt;"",$V106&lt;&gt;"",Z$2&gt;=$F106,Z$2&lt;=$V106,WEEKDAY(Z$2,2)&lt;6,COUNTIF('마스터'!$J$13:$J$27,Z$2)=0),$Q106/$U106,"")</f>
        <v/>
      </c>
      <c r="AA106" s="67">
        <f>IF(AND($F106&lt;&gt;"",$V106&lt;&gt;"",AA$2&gt;=$F106,AA$2&lt;=$V106,WEEKDAY(AA$2,2)&lt;6,COUNTIF('마스터'!$J$13:$J$27,AA$2)=0),$Q106/$U106,"")</f>
        <v/>
      </c>
      <c r="AB106" s="67">
        <f>IF(AND($F106&lt;&gt;"",$V106&lt;&gt;"",AB$2&gt;=$F106,AB$2&lt;=$V106,WEEKDAY(AB$2,2)&lt;6,COUNTIF('마스터'!$J$13:$J$27,AB$2)=0),$Q106/$U106,"")</f>
        <v/>
      </c>
      <c r="AC106" s="67">
        <f>IF(AND($F106&lt;&gt;"",$V106&lt;&gt;"",AC$2&gt;=$F106,AC$2&lt;=$V106,WEEKDAY(AC$2,2)&lt;6,COUNTIF('마스터'!$J$13:$J$27,AC$2)=0),$Q106/$U106,"")</f>
        <v/>
      </c>
      <c r="AD106" s="67">
        <f>IF(AND($F106&lt;&gt;"",$V106&lt;&gt;"",AD$2&gt;=$F106,AD$2&lt;=$V106,WEEKDAY(AD$2,2)&lt;6,COUNTIF('마스터'!$J$13:$J$27,AD$2)=0),$Q106/$U106,"")</f>
        <v/>
      </c>
      <c r="AE106" s="67">
        <f>IF(AND($F106&lt;&gt;"",$V106&lt;&gt;"",AE$2&gt;=$F106,AE$2&lt;=$V106,WEEKDAY(AE$2,2)&lt;6,COUNTIF('마스터'!$J$13:$J$27,AE$2)=0),$Q106/$U106,"")</f>
        <v/>
      </c>
      <c r="AF106" s="67">
        <f>IF(AND($F106&lt;&gt;"",$V106&lt;&gt;"",AF$2&gt;=$F106,AF$2&lt;=$V106,WEEKDAY(AF$2,2)&lt;6,COUNTIF('마스터'!$J$13:$J$27,AF$2)=0),$Q106/$U106,"")</f>
        <v/>
      </c>
      <c r="AG106" s="67">
        <f>IF(AND($F106&lt;&gt;"",$V106&lt;&gt;"",AG$2&gt;=$F106,AG$2&lt;=$V106,WEEKDAY(AG$2,2)&lt;6,COUNTIF('마스터'!$J$13:$J$27,AG$2)=0),$Q106/$U106,"")</f>
        <v/>
      </c>
      <c r="AH106" s="67">
        <f>IF(AND($F106&lt;&gt;"",$V106&lt;&gt;"",AH$2&gt;=$F106,AH$2&lt;=$V106,WEEKDAY(AH$2,2)&lt;6,COUNTIF('마스터'!$J$13:$J$27,AH$2)=0),$Q106/$U106,"")</f>
        <v/>
      </c>
      <c r="AI106" s="67">
        <f>IF(AND($F106&lt;&gt;"",$V106&lt;&gt;"",AI$2&gt;=$F106,AI$2&lt;=$V106,WEEKDAY(AI$2,2)&lt;6,COUNTIF('마스터'!$J$13:$J$27,AI$2)=0),$Q106/$U106,"")</f>
        <v/>
      </c>
      <c r="AJ106" s="67">
        <f>IF(AND($F106&lt;&gt;"",$V106&lt;&gt;"",AJ$2&gt;=$F106,AJ$2&lt;=$V106,WEEKDAY(AJ$2,2)&lt;6,COUNTIF('마스터'!$J$13:$J$27,AJ$2)=0),$Q106/$U106,"")</f>
        <v/>
      </c>
      <c r="AK106" s="67">
        <f>IF(AND($F106&lt;&gt;"",$V106&lt;&gt;"",AK$2&gt;=$F106,AK$2&lt;=$V106,WEEKDAY(AK$2,2)&lt;6,COUNTIF('마스터'!$J$13:$J$27,AK$2)=0),$Q106/$U106,"")</f>
        <v/>
      </c>
      <c r="AL106" s="67">
        <f>IF(AND($F106&lt;&gt;"",$V106&lt;&gt;"",AL$2&gt;=$F106,AL$2&lt;=$V106,WEEKDAY(AL$2,2)&lt;6,COUNTIF('마스터'!$J$13:$J$27,AL$2)=0),$Q106/$U106,"")</f>
        <v/>
      </c>
      <c r="AM106" s="67">
        <f>IF(AND($F106&lt;&gt;"",$V106&lt;&gt;"",AM$2&gt;=$F106,AM$2&lt;=$V106,WEEKDAY(AM$2,2)&lt;6,COUNTIF('마스터'!$J$13:$J$27,AM$2)=0),$Q106/$U106,"")</f>
        <v/>
      </c>
      <c r="AN106" s="67">
        <f>IF(AND($F106&lt;&gt;"",$V106&lt;&gt;"",AN$2&gt;=$F106,AN$2&lt;=$V106,WEEKDAY(AN$2,2)&lt;6,COUNTIF('마스터'!$J$13:$J$27,AN$2)=0),$Q106/$U106,"")</f>
        <v/>
      </c>
      <c r="AO106" s="67">
        <f>IF(AND($F106&lt;&gt;"",$V106&lt;&gt;"",AO$2&gt;=$F106,AO$2&lt;=$V106,WEEKDAY(AO$2,2)&lt;6,COUNTIF('마스터'!$J$13:$J$27,AO$2)=0),$Q106/$U106,"")</f>
        <v/>
      </c>
      <c r="AP106" s="67">
        <f>IF(AND($F106&lt;&gt;"",$V106&lt;&gt;"",AP$2&gt;=$F106,AP$2&lt;=$V106,WEEKDAY(AP$2,2)&lt;6,COUNTIF('마스터'!$J$13:$J$27,AP$2)=0),$Q106/$U106,"")</f>
        <v/>
      </c>
      <c r="AQ106" s="67">
        <f>IF(AND($F106&lt;&gt;"",$V106&lt;&gt;"",AQ$2&gt;=$F106,AQ$2&lt;=$V106,WEEKDAY(AQ$2,2)&lt;6,COUNTIF('마스터'!$J$13:$J$27,AQ$2)=0),$Q106/$U106,"")</f>
        <v/>
      </c>
      <c r="AR106" s="67">
        <f>IF(AND($F106&lt;&gt;"",$V106&lt;&gt;"",AR$2&gt;=$F106,AR$2&lt;=$V106,WEEKDAY(AR$2,2)&lt;6,COUNTIF('마스터'!$J$13:$J$27,AR$2)=0),$Q106/$U106,"")</f>
        <v/>
      </c>
      <c r="AS106" s="67">
        <f>IF(AND($F106&lt;&gt;"",$V106&lt;&gt;"",AS$2&gt;=$F106,AS$2&lt;=$V106,WEEKDAY(AS$2,2)&lt;6,COUNTIF('마스터'!$J$13:$J$27,AS$2)=0),$Q106/$U106,"")</f>
        <v/>
      </c>
      <c r="AT106" s="67">
        <f>IF(AND($F106&lt;&gt;"",$V106&lt;&gt;"",AT$2&gt;=$F106,AT$2&lt;=$V106,WEEKDAY(AT$2,2)&lt;6,COUNTIF('마스터'!$J$13:$J$27,AT$2)=0),$Q106/$U106,"")</f>
        <v/>
      </c>
      <c r="AU106" s="67">
        <f>IF(AND($F106&lt;&gt;"",$V106&lt;&gt;"",AU$2&gt;=$F106,AU$2&lt;=$V106,WEEKDAY(AU$2,2)&lt;6,COUNTIF('마스터'!$J$13:$J$27,AU$2)=0),$Q106/$U106,"")</f>
        <v/>
      </c>
      <c r="AV106" s="67">
        <f>IF(AND($F106&lt;&gt;"",$V106&lt;&gt;"",AV$2&gt;=$F106,AV$2&lt;=$V106,WEEKDAY(AV$2,2)&lt;6,COUNTIF('마스터'!$J$13:$J$27,AV$2)=0),$Q106/$U106,"")</f>
        <v/>
      </c>
      <c r="AW106" s="67">
        <f>IF(AND($F106&lt;&gt;"",$V106&lt;&gt;"",AW$2&gt;=$F106,AW$2&lt;=$V106,WEEKDAY(AW$2,2)&lt;6,COUNTIF('마스터'!$J$13:$J$27,AW$2)=0),$Q106/$U106,"")</f>
        <v/>
      </c>
      <c r="AX106" s="67">
        <f>IF(AND($F106&lt;&gt;"",$V106&lt;&gt;"",AX$2&gt;=$F106,AX$2&lt;=$V106,WEEKDAY(AX$2,2)&lt;6,COUNTIF('마스터'!$J$13:$J$27,AX$2)=0),$Q106/$U106,"")</f>
        <v/>
      </c>
      <c r="AY106" s="67">
        <f>IF(AND($F106&lt;&gt;"",$V106&lt;&gt;"",AY$2&gt;=$F106,AY$2&lt;=$V106,WEEKDAY(AY$2,2)&lt;6,COUNTIF('마스터'!$J$13:$J$27,AY$2)=0),$Q106/$U106,"")</f>
        <v/>
      </c>
      <c r="AZ106" s="67">
        <f>IF(AND($F106&lt;&gt;"",$V106&lt;&gt;"",AZ$2&gt;=$F106,AZ$2&lt;=$V106,WEEKDAY(AZ$2,2)&lt;6,COUNTIF('마스터'!$J$13:$J$27,AZ$2)=0),$Q106/$U106,"")</f>
        <v/>
      </c>
      <c r="BA106" s="67">
        <f>IF(AND($F106&lt;&gt;"",$V106&lt;&gt;"",BA$2&gt;=$F106,BA$2&lt;=$V106,WEEKDAY(BA$2,2)&lt;6,COUNTIF('마스터'!$J$13:$J$27,BA$2)=0),$Q106/$U106,"")</f>
        <v/>
      </c>
      <c r="BB106" s="67">
        <f>IF(AND($F106&lt;&gt;"",$V106&lt;&gt;"",BB$2&gt;=$F106,BB$2&lt;=$V106,WEEKDAY(BB$2,2)&lt;6,COUNTIF('마스터'!$J$13:$J$27,BB$2)=0),$Q106/$U106,"")</f>
        <v/>
      </c>
      <c r="BC106" s="67">
        <f>IF(AND($F106&lt;&gt;"",$V106&lt;&gt;"",BC$2&gt;=$F106,BC$2&lt;=$V106,WEEKDAY(BC$2,2)&lt;6,COUNTIF('마스터'!$J$13:$J$27,BC$2)=0),$Q106/$U106,"")</f>
        <v/>
      </c>
      <c r="BD106" s="67">
        <f>IF(AND($F106&lt;&gt;"",$V106&lt;&gt;"",BD$2&gt;=$F106,BD$2&lt;=$V106,WEEKDAY(BD$2,2)&lt;6,COUNTIF('마스터'!$J$13:$J$27,BD$2)=0),$Q106/$U106,"")</f>
        <v/>
      </c>
    </row>
    <row r="107">
      <c r="A107" s="37">
        <f>IF(E107="","",COUNTA($E$102:E107))</f>
        <v/>
      </c>
      <c r="B107" s="58" t="n"/>
      <c r="C107" s="79" t="inlineStr">
        <is>
          <t>마케팅4팀</t>
        </is>
      </c>
      <c r="D107" s="60" t="n"/>
      <c r="E107" s="58" t="n"/>
      <c r="F107" s="61" t="n"/>
      <c r="G107" s="62" t="n"/>
      <c r="H107" s="60" t="n"/>
      <c r="I107" s="60" t="n"/>
      <c r="J107" s="60" t="n"/>
      <c r="K107" s="58" t="n"/>
      <c r="L107" s="63" t="n"/>
      <c r="M107" s="58" t="n"/>
      <c r="N107" s="63" t="n"/>
      <c r="O107" s="58" t="n"/>
      <c r="P107" s="63" t="n"/>
      <c r="Q107" s="64">
        <f>IF(SUM(L107,N107,P107)=0,"",SUM(L107,N107,P107))</f>
        <v/>
      </c>
      <c r="R107" s="65">
        <f>IF(L107&gt;0,"영 ","")&amp;IF(N107&gt;0,"이 ","")&amp;IF(P107&gt;0,"기 ","")</f>
        <v/>
      </c>
      <c r="S107" s="37">
        <f>IF(F107="","","W"&amp;ROUNDUP(DAY(F107)/7,0))</f>
        <v/>
      </c>
      <c r="T107" s="60" t="n"/>
      <c r="U107" s="37">
        <f>IF(Q107="",0,ROUNDUP(MAX(L107,N107,P107)/'마스터'!$J$5,0))</f>
        <v/>
      </c>
      <c r="V107" s="66">
        <f>IF(OR(F107="",U107=0),"",WORKDAY(F107,U107-1,'마스터'!$J$13:$J$27))</f>
        <v/>
      </c>
      <c r="W107" s="65">
        <f>IF(OR(G107="",V107=""),"",G107-V107)</f>
        <v/>
      </c>
      <c r="X107" s="58" t="n"/>
      <c r="Z107" s="67">
        <f>IF(AND($F107&lt;&gt;"",$V107&lt;&gt;"",Z$2&gt;=$F107,Z$2&lt;=$V107,WEEKDAY(Z$2,2)&lt;6,COUNTIF('마스터'!$J$13:$J$27,Z$2)=0),$Q107/$U107,"")</f>
        <v/>
      </c>
      <c r="AA107" s="67">
        <f>IF(AND($F107&lt;&gt;"",$V107&lt;&gt;"",AA$2&gt;=$F107,AA$2&lt;=$V107,WEEKDAY(AA$2,2)&lt;6,COUNTIF('마스터'!$J$13:$J$27,AA$2)=0),$Q107/$U107,"")</f>
        <v/>
      </c>
      <c r="AB107" s="67">
        <f>IF(AND($F107&lt;&gt;"",$V107&lt;&gt;"",AB$2&gt;=$F107,AB$2&lt;=$V107,WEEKDAY(AB$2,2)&lt;6,COUNTIF('마스터'!$J$13:$J$27,AB$2)=0),$Q107/$U107,"")</f>
        <v/>
      </c>
      <c r="AC107" s="67">
        <f>IF(AND($F107&lt;&gt;"",$V107&lt;&gt;"",AC$2&gt;=$F107,AC$2&lt;=$V107,WEEKDAY(AC$2,2)&lt;6,COUNTIF('마스터'!$J$13:$J$27,AC$2)=0),$Q107/$U107,"")</f>
        <v/>
      </c>
      <c r="AD107" s="67">
        <f>IF(AND($F107&lt;&gt;"",$V107&lt;&gt;"",AD$2&gt;=$F107,AD$2&lt;=$V107,WEEKDAY(AD$2,2)&lt;6,COUNTIF('마스터'!$J$13:$J$27,AD$2)=0),$Q107/$U107,"")</f>
        <v/>
      </c>
      <c r="AE107" s="67">
        <f>IF(AND($F107&lt;&gt;"",$V107&lt;&gt;"",AE$2&gt;=$F107,AE$2&lt;=$V107,WEEKDAY(AE$2,2)&lt;6,COUNTIF('마스터'!$J$13:$J$27,AE$2)=0),$Q107/$U107,"")</f>
        <v/>
      </c>
      <c r="AF107" s="67">
        <f>IF(AND($F107&lt;&gt;"",$V107&lt;&gt;"",AF$2&gt;=$F107,AF$2&lt;=$V107,WEEKDAY(AF$2,2)&lt;6,COUNTIF('마스터'!$J$13:$J$27,AF$2)=0),$Q107/$U107,"")</f>
        <v/>
      </c>
      <c r="AG107" s="67">
        <f>IF(AND($F107&lt;&gt;"",$V107&lt;&gt;"",AG$2&gt;=$F107,AG$2&lt;=$V107,WEEKDAY(AG$2,2)&lt;6,COUNTIF('마스터'!$J$13:$J$27,AG$2)=0),$Q107/$U107,"")</f>
        <v/>
      </c>
      <c r="AH107" s="67">
        <f>IF(AND($F107&lt;&gt;"",$V107&lt;&gt;"",AH$2&gt;=$F107,AH$2&lt;=$V107,WEEKDAY(AH$2,2)&lt;6,COUNTIF('마스터'!$J$13:$J$27,AH$2)=0),$Q107/$U107,"")</f>
        <v/>
      </c>
      <c r="AI107" s="67">
        <f>IF(AND($F107&lt;&gt;"",$V107&lt;&gt;"",AI$2&gt;=$F107,AI$2&lt;=$V107,WEEKDAY(AI$2,2)&lt;6,COUNTIF('마스터'!$J$13:$J$27,AI$2)=0),$Q107/$U107,"")</f>
        <v/>
      </c>
      <c r="AJ107" s="67">
        <f>IF(AND($F107&lt;&gt;"",$V107&lt;&gt;"",AJ$2&gt;=$F107,AJ$2&lt;=$V107,WEEKDAY(AJ$2,2)&lt;6,COUNTIF('마스터'!$J$13:$J$27,AJ$2)=0),$Q107/$U107,"")</f>
        <v/>
      </c>
      <c r="AK107" s="67">
        <f>IF(AND($F107&lt;&gt;"",$V107&lt;&gt;"",AK$2&gt;=$F107,AK$2&lt;=$V107,WEEKDAY(AK$2,2)&lt;6,COUNTIF('마스터'!$J$13:$J$27,AK$2)=0),$Q107/$U107,"")</f>
        <v/>
      </c>
      <c r="AL107" s="67">
        <f>IF(AND($F107&lt;&gt;"",$V107&lt;&gt;"",AL$2&gt;=$F107,AL$2&lt;=$V107,WEEKDAY(AL$2,2)&lt;6,COUNTIF('마스터'!$J$13:$J$27,AL$2)=0),$Q107/$U107,"")</f>
        <v/>
      </c>
      <c r="AM107" s="67">
        <f>IF(AND($F107&lt;&gt;"",$V107&lt;&gt;"",AM$2&gt;=$F107,AM$2&lt;=$V107,WEEKDAY(AM$2,2)&lt;6,COUNTIF('마스터'!$J$13:$J$27,AM$2)=0),$Q107/$U107,"")</f>
        <v/>
      </c>
      <c r="AN107" s="67">
        <f>IF(AND($F107&lt;&gt;"",$V107&lt;&gt;"",AN$2&gt;=$F107,AN$2&lt;=$V107,WEEKDAY(AN$2,2)&lt;6,COUNTIF('마스터'!$J$13:$J$27,AN$2)=0),$Q107/$U107,"")</f>
        <v/>
      </c>
      <c r="AO107" s="67">
        <f>IF(AND($F107&lt;&gt;"",$V107&lt;&gt;"",AO$2&gt;=$F107,AO$2&lt;=$V107,WEEKDAY(AO$2,2)&lt;6,COUNTIF('마스터'!$J$13:$J$27,AO$2)=0),$Q107/$U107,"")</f>
        <v/>
      </c>
      <c r="AP107" s="67">
        <f>IF(AND($F107&lt;&gt;"",$V107&lt;&gt;"",AP$2&gt;=$F107,AP$2&lt;=$V107,WEEKDAY(AP$2,2)&lt;6,COUNTIF('마스터'!$J$13:$J$27,AP$2)=0),$Q107/$U107,"")</f>
        <v/>
      </c>
      <c r="AQ107" s="67">
        <f>IF(AND($F107&lt;&gt;"",$V107&lt;&gt;"",AQ$2&gt;=$F107,AQ$2&lt;=$V107,WEEKDAY(AQ$2,2)&lt;6,COUNTIF('마스터'!$J$13:$J$27,AQ$2)=0),$Q107/$U107,"")</f>
        <v/>
      </c>
      <c r="AR107" s="67">
        <f>IF(AND($F107&lt;&gt;"",$V107&lt;&gt;"",AR$2&gt;=$F107,AR$2&lt;=$V107,WEEKDAY(AR$2,2)&lt;6,COUNTIF('마스터'!$J$13:$J$27,AR$2)=0),$Q107/$U107,"")</f>
        <v/>
      </c>
      <c r="AS107" s="67">
        <f>IF(AND($F107&lt;&gt;"",$V107&lt;&gt;"",AS$2&gt;=$F107,AS$2&lt;=$V107,WEEKDAY(AS$2,2)&lt;6,COUNTIF('마스터'!$J$13:$J$27,AS$2)=0),$Q107/$U107,"")</f>
        <v/>
      </c>
      <c r="AT107" s="67">
        <f>IF(AND($F107&lt;&gt;"",$V107&lt;&gt;"",AT$2&gt;=$F107,AT$2&lt;=$V107,WEEKDAY(AT$2,2)&lt;6,COUNTIF('마스터'!$J$13:$J$27,AT$2)=0),$Q107/$U107,"")</f>
        <v/>
      </c>
      <c r="AU107" s="67">
        <f>IF(AND($F107&lt;&gt;"",$V107&lt;&gt;"",AU$2&gt;=$F107,AU$2&lt;=$V107,WEEKDAY(AU$2,2)&lt;6,COUNTIF('마스터'!$J$13:$J$27,AU$2)=0),$Q107/$U107,"")</f>
        <v/>
      </c>
      <c r="AV107" s="67">
        <f>IF(AND($F107&lt;&gt;"",$V107&lt;&gt;"",AV$2&gt;=$F107,AV$2&lt;=$V107,WEEKDAY(AV$2,2)&lt;6,COUNTIF('마스터'!$J$13:$J$27,AV$2)=0),$Q107/$U107,"")</f>
        <v/>
      </c>
      <c r="AW107" s="67">
        <f>IF(AND($F107&lt;&gt;"",$V107&lt;&gt;"",AW$2&gt;=$F107,AW$2&lt;=$V107,WEEKDAY(AW$2,2)&lt;6,COUNTIF('마스터'!$J$13:$J$27,AW$2)=0),$Q107/$U107,"")</f>
        <v/>
      </c>
      <c r="AX107" s="67">
        <f>IF(AND($F107&lt;&gt;"",$V107&lt;&gt;"",AX$2&gt;=$F107,AX$2&lt;=$V107,WEEKDAY(AX$2,2)&lt;6,COUNTIF('마스터'!$J$13:$J$27,AX$2)=0),$Q107/$U107,"")</f>
        <v/>
      </c>
      <c r="AY107" s="67">
        <f>IF(AND($F107&lt;&gt;"",$V107&lt;&gt;"",AY$2&gt;=$F107,AY$2&lt;=$V107,WEEKDAY(AY$2,2)&lt;6,COUNTIF('마스터'!$J$13:$J$27,AY$2)=0),$Q107/$U107,"")</f>
        <v/>
      </c>
      <c r="AZ107" s="67">
        <f>IF(AND($F107&lt;&gt;"",$V107&lt;&gt;"",AZ$2&gt;=$F107,AZ$2&lt;=$V107,WEEKDAY(AZ$2,2)&lt;6,COUNTIF('마스터'!$J$13:$J$27,AZ$2)=0),$Q107/$U107,"")</f>
        <v/>
      </c>
      <c r="BA107" s="67">
        <f>IF(AND($F107&lt;&gt;"",$V107&lt;&gt;"",BA$2&gt;=$F107,BA$2&lt;=$V107,WEEKDAY(BA$2,2)&lt;6,COUNTIF('마스터'!$J$13:$J$27,BA$2)=0),$Q107/$U107,"")</f>
        <v/>
      </c>
      <c r="BB107" s="67">
        <f>IF(AND($F107&lt;&gt;"",$V107&lt;&gt;"",BB$2&gt;=$F107,BB$2&lt;=$V107,WEEKDAY(BB$2,2)&lt;6,COUNTIF('마스터'!$J$13:$J$27,BB$2)=0),$Q107/$U107,"")</f>
        <v/>
      </c>
      <c r="BC107" s="67">
        <f>IF(AND($F107&lt;&gt;"",$V107&lt;&gt;"",BC$2&gt;=$F107,BC$2&lt;=$V107,WEEKDAY(BC$2,2)&lt;6,COUNTIF('마스터'!$J$13:$J$27,BC$2)=0),$Q107/$U107,"")</f>
        <v/>
      </c>
      <c r="BD107" s="67">
        <f>IF(AND($F107&lt;&gt;"",$V107&lt;&gt;"",BD$2&gt;=$F107,BD$2&lt;=$V107,WEEKDAY(BD$2,2)&lt;6,COUNTIF('마스터'!$J$13:$J$27,BD$2)=0),$Q107/$U107,"")</f>
        <v/>
      </c>
    </row>
    <row r="108">
      <c r="A108" s="37">
        <f>IF(E108="","",COUNTA($E$102:E108))</f>
        <v/>
      </c>
      <c r="B108" s="58" t="n"/>
      <c r="C108" s="79" t="inlineStr">
        <is>
          <t>마케팅4팀</t>
        </is>
      </c>
      <c r="D108" s="60" t="n"/>
      <c r="E108" s="58" t="n"/>
      <c r="F108" s="61" t="n"/>
      <c r="G108" s="62" t="n"/>
      <c r="H108" s="60" t="n"/>
      <c r="I108" s="60" t="n"/>
      <c r="J108" s="60" t="n"/>
      <c r="K108" s="58" t="n"/>
      <c r="L108" s="63" t="n"/>
      <c r="M108" s="58" t="n"/>
      <c r="N108" s="63" t="n"/>
      <c r="O108" s="58" t="n"/>
      <c r="P108" s="63" t="n"/>
      <c r="Q108" s="64">
        <f>IF(SUM(L108,N108,P108)=0,"",SUM(L108,N108,P108))</f>
        <v/>
      </c>
      <c r="R108" s="65">
        <f>IF(L108&gt;0,"영 ","")&amp;IF(N108&gt;0,"이 ","")&amp;IF(P108&gt;0,"기 ","")</f>
        <v/>
      </c>
      <c r="S108" s="37">
        <f>IF(F108="","","W"&amp;ROUNDUP(DAY(F108)/7,0))</f>
        <v/>
      </c>
      <c r="T108" s="60" t="n"/>
      <c r="U108" s="37">
        <f>IF(Q108="",0,ROUNDUP(MAX(L108,N108,P108)/'마스터'!$J$5,0))</f>
        <v/>
      </c>
      <c r="V108" s="66">
        <f>IF(OR(F108="",U108=0),"",WORKDAY(F108,U108-1,'마스터'!$J$13:$J$27))</f>
        <v/>
      </c>
      <c r="W108" s="65">
        <f>IF(OR(G108="",V108=""),"",G108-V108)</f>
        <v/>
      </c>
      <c r="X108" s="58" t="n"/>
      <c r="Z108" s="67">
        <f>IF(AND($F108&lt;&gt;"",$V108&lt;&gt;"",Z$2&gt;=$F108,Z$2&lt;=$V108,WEEKDAY(Z$2,2)&lt;6,COUNTIF('마스터'!$J$13:$J$27,Z$2)=0),$Q108/$U108,"")</f>
        <v/>
      </c>
      <c r="AA108" s="67">
        <f>IF(AND($F108&lt;&gt;"",$V108&lt;&gt;"",AA$2&gt;=$F108,AA$2&lt;=$V108,WEEKDAY(AA$2,2)&lt;6,COUNTIF('마스터'!$J$13:$J$27,AA$2)=0),$Q108/$U108,"")</f>
        <v/>
      </c>
      <c r="AB108" s="67">
        <f>IF(AND($F108&lt;&gt;"",$V108&lt;&gt;"",AB$2&gt;=$F108,AB$2&lt;=$V108,WEEKDAY(AB$2,2)&lt;6,COUNTIF('마스터'!$J$13:$J$27,AB$2)=0),$Q108/$U108,"")</f>
        <v/>
      </c>
      <c r="AC108" s="67">
        <f>IF(AND($F108&lt;&gt;"",$V108&lt;&gt;"",AC$2&gt;=$F108,AC$2&lt;=$V108,WEEKDAY(AC$2,2)&lt;6,COUNTIF('마스터'!$J$13:$J$27,AC$2)=0),$Q108/$U108,"")</f>
        <v/>
      </c>
      <c r="AD108" s="67">
        <f>IF(AND($F108&lt;&gt;"",$V108&lt;&gt;"",AD$2&gt;=$F108,AD$2&lt;=$V108,WEEKDAY(AD$2,2)&lt;6,COUNTIF('마스터'!$J$13:$J$27,AD$2)=0),$Q108/$U108,"")</f>
        <v/>
      </c>
      <c r="AE108" s="67">
        <f>IF(AND($F108&lt;&gt;"",$V108&lt;&gt;"",AE$2&gt;=$F108,AE$2&lt;=$V108,WEEKDAY(AE$2,2)&lt;6,COUNTIF('마스터'!$J$13:$J$27,AE$2)=0),$Q108/$U108,"")</f>
        <v/>
      </c>
      <c r="AF108" s="67">
        <f>IF(AND($F108&lt;&gt;"",$V108&lt;&gt;"",AF$2&gt;=$F108,AF$2&lt;=$V108,WEEKDAY(AF$2,2)&lt;6,COUNTIF('마스터'!$J$13:$J$27,AF$2)=0),$Q108/$U108,"")</f>
        <v/>
      </c>
      <c r="AG108" s="67">
        <f>IF(AND($F108&lt;&gt;"",$V108&lt;&gt;"",AG$2&gt;=$F108,AG$2&lt;=$V108,WEEKDAY(AG$2,2)&lt;6,COUNTIF('마스터'!$J$13:$J$27,AG$2)=0),$Q108/$U108,"")</f>
        <v/>
      </c>
      <c r="AH108" s="67">
        <f>IF(AND($F108&lt;&gt;"",$V108&lt;&gt;"",AH$2&gt;=$F108,AH$2&lt;=$V108,WEEKDAY(AH$2,2)&lt;6,COUNTIF('마스터'!$J$13:$J$27,AH$2)=0),$Q108/$U108,"")</f>
        <v/>
      </c>
      <c r="AI108" s="67">
        <f>IF(AND($F108&lt;&gt;"",$V108&lt;&gt;"",AI$2&gt;=$F108,AI$2&lt;=$V108,WEEKDAY(AI$2,2)&lt;6,COUNTIF('마스터'!$J$13:$J$27,AI$2)=0),$Q108/$U108,"")</f>
        <v/>
      </c>
      <c r="AJ108" s="67">
        <f>IF(AND($F108&lt;&gt;"",$V108&lt;&gt;"",AJ$2&gt;=$F108,AJ$2&lt;=$V108,WEEKDAY(AJ$2,2)&lt;6,COUNTIF('마스터'!$J$13:$J$27,AJ$2)=0),$Q108/$U108,"")</f>
        <v/>
      </c>
      <c r="AK108" s="67">
        <f>IF(AND($F108&lt;&gt;"",$V108&lt;&gt;"",AK$2&gt;=$F108,AK$2&lt;=$V108,WEEKDAY(AK$2,2)&lt;6,COUNTIF('마스터'!$J$13:$J$27,AK$2)=0),$Q108/$U108,"")</f>
        <v/>
      </c>
      <c r="AL108" s="67">
        <f>IF(AND($F108&lt;&gt;"",$V108&lt;&gt;"",AL$2&gt;=$F108,AL$2&lt;=$V108,WEEKDAY(AL$2,2)&lt;6,COUNTIF('마스터'!$J$13:$J$27,AL$2)=0),$Q108/$U108,"")</f>
        <v/>
      </c>
      <c r="AM108" s="67">
        <f>IF(AND($F108&lt;&gt;"",$V108&lt;&gt;"",AM$2&gt;=$F108,AM$2&lt;=$V108,WEEKDAY(AM$2,2)&lt;6,COUNTIF('마스터'!$J$13:$J$27,AM$2)=0),$Q108/$U108,"")</f>
        <v/>
      </c>
      <c r="AN108" s="67">
        <f>IF(AND($F108&lt;&gt;"",$V108&lt;&gt;"",AN$2&gt;=$F108,AN$2&lt;=$V108,WEEKDAY(AN$2,2)&lt;6,COUNTIF('마스터'!$J$13:$J$27,AN$2)=0),$Q108/$U108,"")</f>
        <v/>
      </c>
      <c r="AO108" s="67">
        <f>IF(AND($F108&lt;&gt;"",$V108&lt;&gt;"",AO$2&gt;=$F108,AO$2&lt;=$V108,WEEKDAY(AO$2,2)&lt;6,COUNTIF('마스터'!$J$13:$J$27,AO$2)=0),$Q108/$U108,"")</f>
        <v/>
      </c>
      <c r="AP108" s="67">
        <f>IF(AND($F108&lt;&gt;"",$V108&lt;&gt;"",AP$2&gt;=$F108,AP$2&lt;=$V108,WEEKDAY(AP$2,2)&lt;6,COUNTIF('마스터'!$J$13:$J$27,AP$2)=0),$Q108/$U108,"")</f>
        <v/>
      </c>
      <c r="AQ108" s="67">
        <f>IF(AND($F108&lt;&gt;"",$V108&lt;&gt;"",AQ$2&gt;=$F108,AQ$2&lt;=$V108,WEEKDAY(AQ$2,2)&lt;6,COUNTIF('마스터'!$J$13:$J$27,AQ$2)=0),$Q108/$U108,"")</f>
        <v/>
      </c>
      <c r="AR108" s="67">
        <f>IF(AND($F108&lt;&gt;"",$V108&lt;&gt;"",AR$2&gt;=$F108,AR$2&lt;=$V108,WEEKDAY(AR$2,2)&lt;6,COUNTIF('마스터'!$J$13:$J$27,AR$2)=0),$Q108/$U108,"")</f>
        <v/>
      </c>
      <c r="AS108" s="67">
        <f>IF(AND($F108&lt;&gt;"",$V108&lt;&gt;"",AS$2&gt;=$F108,AS$2&lt;=$V108,WEEKDAY(AS$2,2)&lt;6,COUNTIF('마스터'!$J$13:$J$27,AS$2)=0),$Q108/$U108,"")</f>
        <v/>
      </c>
      <c r="AT108" s="67">
        <f>IF(AND($F108&lt;&gt;"",$V108&lt;&gt;"",AT$2&gt;=$F108,AT$2&lt;=$V108,WEEKDAY(AT$2,2)&lt;6,COUNTIF('마스터'!$J$13:$J$27,AT$2)=0),$Q108/$U108,"")</f>
        <v/>
      </c>
      <c r="AU108" s="67">
        <f>IF(AND($F108&lt;&gt;"",$V108&lt;&gt;"",AU$2&gt;=$F108,AU$2&lt;=$V108,WEEKDAY(AU$2,2)&lt;6,COUNTIF('마스터'!$J$13:$J$27,AU$2)=0),$Q108/$U108,"")</f>
        <v/>
      </c>
      <c r="AV108" s="67">
        <f>IF(AND($F108&lt;&gt;"",$V108&lt;&gt;"",AV$2&gt;=$F108,AV$2&lt;=$V108,WEEKDAY(AV$2,2)&lt;6,COUNTIF('마스터'!$J$13:$J$27,AV$2)=0),$Q108/$U108,"")</f>
        <v/>
      </c>
      <c r="AW108" s="67">
        <f>IF(AND($F108&lt;&gt;"",$V108&lt;&gt;"",AW$2&gt;=$F108,AW$2&lt;=$V108,WEEKDAY(AW$2,2)&lt;6,COUNTIF('마스터'!$J$13:$J$27,AW$2)=0),$Q108/$U108,"")</f>
        <v/>
      </c>
      <c r="AX108" s="67">
        <f>IF(AND($F108&lt;&gt;"",$V108&lt;&gt;"",AX$2&gt;=$F108,AX$2&lt;=$V108,WEEKDAY(AX$2,2)&lt;6,COUNTIF('마스터'!$J$13:$J$27,AX$2)=0),$Q108/$U108,"")</f>
        <v/>
      </c>
      <c r="AY108" s="67">
        <f>IF(AND($F108&lt;&gt;"",$V108&lt;&gt;"",AY$2&gt;=$F108,AY$2&lt;=$V108,WEEKDAY(AY$2,2)&lt;6,COUNTIF('마스터'!$J$13:$J$27,AY$2)=0),$Q108/$U108,"")</f>
        <v/>
      </c>
      <c r="AZ108" s="67">
        <f>IF(AND($F108&lt;&gt;"",$V108&lt;&gt;"",AZ$2&gt;=$F108,AZ$2&lt;=$V108,WEEKDAY(AZ$2,2)&lt;6,COUNTIF('마스터'!$J$13:$J$27,AZ$2)=0),$Q108/$U108,"")</f>
        <v/>
      </c>
      <c r="BA108" s="67">
        <f>IF(AND($F108&lt;&gt;"",$V108&lt;&gt;"",BA$2&gt;=$F108,BA$2&lt;=$V108,WEEKDAY(BA$2,2)&lt;6,COUNTIF('마스터'!$J$13:$J$27,BA$2)=0),$Q108/$U108,"")</f>
        <v/>
      </c>
      <c r="BB108" s="67">
        <f>IF(AND($F108&lt;&gt;"",$V108&lt;&gt;"",BB$2&gt;=$F108,BB$2&lt;=$V108,WEEKDAY(BB$2,2)&lt;6,COUNTIF('마스터'!$J$13:$J$27,BB$2)=0),$Q108/$U108,"")</f>
        <v/>
      </c>
      <c r="BC108" s="67">
        <f>IF(AND($F108&lt;&gt;"",$V108&lt;&gt;"",BC$2&gt;=$F108,BC$2&lt;=$V108,WEEKDAY(BC$2,2)&lt;6,COUNTIF('마스터'!$J$13:$J$27,BC$2)=0),$Q108/$U108,"")</f>
        <v/>
      </c>
      <c r="BD108" s="67">
        <f>IF(AND($F108&lt;&gt;"",$V108&lt;&gt;"",BD$2&gt;=$F108,BD$2&lt;=$V108,WEEKDAY(BD$2,2)&lt;6,COUNTIF('마스터'!$J$13:$J$27,BD$2)=0),$Q108/$U108,"")</f>
        <v/>
      </c>
    </row>
    <row r="109">
      <c r="A109" s="37">
        <f>IF(E109="","",COUNTA($E$102:E109))</f>
        <v/>
      </c>
      <c r="B109" s="58" t="n"/>
      <c r="C109" s="79" t="inlineStr">
        <is>
          <t>마케팅4팀</t>
        </is>
      </c>
      <c r="D109" s="60" t="n"/>
      <c r="E109" s="58" t="n"/>
      <c r="F109" s="61" t="n"/>
      <c r="G109" s="62" t="n"/>
      <c r="H109" s="60" t="n"/>
      <c r="I109" s="60" t="n"/>
      <c r="J109" s="60" t="n"/>
      <c r="K109" s="58" t="n"/>
      <c r="L109" s="63" t="n"/>
      <c r="M109" s="58" t="n"/>
      <c r="N109" s="63" t="n"/>
      <c r="O109" s="58" t="n"/>
      <c r="P109" s="63" t="n"/>
      <c r="Q109" s="64">
        <f>IF(SUM(L109,N109,P109)=0,"",SUM(L109,N109,P109))</f>
        <v/>
      </c>
      <c r="R109" s="65">
        <f>IF(L109&gt;0,"영 ","")&amp;IF(N109&gt;0,"이 ","")&amp;IF(P109&gt;0,"기 ","")</f>
        <v/>
      </c>
      <c r="S109" s="37">
        <f>IF(F109="","","W"&amp;ROUNDUP(DAY(F109)/7,0))</f>
        <v/>
      </c>
      <c r="T109" s="60" t="n"/>
      <c r="U109" s="37">
        <f>IF(Q109="",0,ROUNDUP(MAX(L109,N109,P109)/'마스터'!$J$5,0))</f>
        <v/>
      </c>
      <c r="V109" s="66">
        <f>IF(OR(F109="",U109=0),"",WORKDAY(F109,U109-1,'마스터'!$J$13:$J$27))</f>
        <v/>
      </c>
      <c r="W109" s="65">
        <f>IF(OR(G109="",V109=""),"",G109-V109)</f>
        <v/>
      </c>
      <c r="X109" s="58" t="n"/>
      <c r="Z109" s="67">
        <f>IF(AND($F109&lt;&gt;"",$V109&lt;&gt;"",Z$2&gt;=$F109,Z$2&lt;=$V109,WEEKDAY(Z$2,2)&lt;6,COUNTIF('마스터'!$J$13:$J$27,Z$2)=0),$Q109/$U109,"")</f>
        <v/>
      </c>
      <c r="AA109" s="67">
        <f>IF(AND($F109&lt;&gt;"",$V109&lt;&gt;"",AA$2&gt;=$F109,AA$2&lt;=$V109,WEEKDAY(AA$2,2)&lt;6,COUNTIF('마스터'!$J$13:$J$27,AA$2)=0),$Q109/$U109,"")</f>
        <v/>
      </c>
      <c r="AB109" s="67">
        <f>IF(AND($F109&lt;&gt;"",$V109&lt;&gt;"",AB$2&gt;=$F109,AB$2&lt;=$V109,WEEKDAY(AB$2,2)&lt;6,COUNTIF('마스터'!$J$13:$J$27,AB$2)=0),$Q109/$U109,"")</f>
        <v/>
      </c>
      <c r="AC109" s="67">
        <f>IF(AND($F109&lt;&gt;"",$V109&lt;&gt;"",AC$2&gt;=$F109,AC$2&lt;=$V109,WEEKDAY(AC$2,2)&lt;6,COUNTIF('마스터'!$J$13:$J$27,AC$2)=0),$Q109/$U109,"")</f>
        <v/>
      </c>
      <c r="AD109" s="67">
        <f>IF(AND($F109&lt;&gt;"",$V109&lt;&gt;"",AD$2&gt;=$F109,AD$2&lt;=$V109,WEEKDAY(AD$2,2)&lt;6,COUNTIF('마스터'!$J$13:$J$27,AD$2)=0),$Q109/$U109,"")</f>
        <v/>
      </c>
      <c r="AE109" s="67">
        <f>IF(AND($F109&lt;&gt;"",$V109&lt;&gt;"",AE$2&gt;=$F109,AE$2&lt;=$V109,WEEKDAY(AE$2,2)&lt;6,COUNTIF('마스터'!$J$13:$J$27,AE$2)=0),$Q109/$U109,"")</f>
        <v/>
      </c>
      <c r="AF109" s="67">
        <f>IF(AND($F109&lt;&gt;"",$V109&lt;&gt;"",AF$2&gt;=$F109,AF$2&lt;=$V109,WEEKDAY(AF$2,2)&lt;6,COUNTIF('마스터'!$J$13:$J$27,AF$2)=0),$Q109/$U109,"")</f>
        <v/>
      </c>
      <c r="AG109" s="67">
        <f>IF(AND($F109&lt;&gt;"",$V109&lt;&gt;"",AG$2&gt;=$F109,AG$2&lt;=$V109,WEEKDAY(AG$2,2)&lt;6,COUNTIF('마스터'!$J$13:$J$27,AG$2)=0),$Q109/$U109,"")</f>
        <v/>
      </c>
      <c r="AH109" s="67">
        <f>IF(AND($F109&lt;&gt;"",$V109&lt;&gt;"",AH$2&gt;=$F109,AH$2&lt;=$V109,WEEKDAY(AH$2,2)&lt;6,COUNTIF('마스터'!$J$13:$J$27,AH$2)=0),$Q109/$U109,"")</f>
        <v/>
      </c>
      <c r="AI109" s="67">
        <f>IF(AND($F109&lt;&gt;"",$V109&lt;&gt;"",AI$2&gt;=$F109,AI$2&lt;=$V109,WEEKDAY(AI$2,2)&lt;6,COUNTIF('마스터'!$J$13:$J$27,AI$2)=0),$Q109/$U109,"")</f>
        <v/>
      </c>
      <c r="AJ109" s="67">
        <f>IF(AND($F109&lt;&gt;"",$V109&lt;&gt;"",AJ$2&gt;=$F109,AJ$2&lt;=$V109,WEEKDAY(AJ$2,2)&lt;6,COUNTIF('마스터'!$J$13:$J$27,AJ$2)=0),$Q109/$U109,"")</f>
        <v/>
      </c>
      <c r="AK109" s="67">
        <f>IF(AND($F109&lt;&gt;"",$V109&lt;&gt;"",AK$2&gt;=$F109,AK$2&lt;=$V109,WEEKDAY(AK$2,2)&lt;6,COUNTIF('마스터'!$J$13:$J$27,AK$2)=0),$Q109/$U109,"")</f>
        <v/>
      </c>
      <c r="AL109" s="67">
        <f>IF(AND($F109&lt;&gt;"",$V109&lt;&gt;"",AL$2&gt;=$F109,AL$2&lt;=$V109,WEEKDAY(AL$2,2)&lt;6,COUNTIF('마스터'!$J$13:$J$27,AL$2)=0),$Q109/$U109,"")</f>
        <v/>
      </c>
      <c r="AM109" s="67">
        <f>IF(AND($F109&lt;&gt;"",$V109&lt;&gt;"",AM$2&gt;=$F109,AM$2&lt;=$V109,WEEKDAY(AM$2,2)&lt;6,COUNTIF('마스터'!$J$13:$J$27,AM$2)=0),$Q109/$U109,"")</f>
        <v/>
      </c>
      <c r="AN109" s="67">
        <f>IF(AND($F109&lt;&gt;"",$V109&lt;&gt;"",AN$2&gt;=$F109,AN$2&lt;=$V109,WEEKDAY(AN$2,2)&lt;6,COUNTIF('마스터'!$J$13:$J$27,AN$2)=0),$Q109/$U109,"")</f>
        <v/>
      </c>
      <c r="AO109" s="67">
        <f>IF(AND($F109&lt;&gt;"",$V109&lt;&gt;"",AO$2&gt;=$F109,AO$2&lt;=$V109,WEEKDAY(AO$2,2)&lt;6,COUNTIF('마스터'!$J$13:$J$27,AO$2)=0),$Q109/$U109,"")</f>
        <v/>
      </c>
      <c r="AP109" s="67">
        <f>IF(AND($F109&lt;&gt;"",$V109&lt;&gt;"",AP$2&gt;=$F109,AP$2&lt;=$V109,WEEKDAY(AP$2,2)&lt;6,COUNTIF('마스터'!$J$13:$J$27,AP$2)=0),$Q109/$U109,"")</f>
        <v/>
      </c>
      <c r="AQ109" s="67">
        <f>IF(AND($F109&lt;&gt;"",$V109&lt;&gt;"",AQ$2&gt;=$F109,AQ$2&lt;=$V109,WEEKDAY(AQ$2,2)&lt;6,COUNTIF('마스터'!$J$13:$J$27,AQ$2)=0),$Q109/$U109,"")</f>
        <v/>
      </c>
      <c r="AR109" s="67">
        <f>IF(AND($F109&lt;&gt;"",$V109&lt;&gt;"",AR$2&gt;=$F109,AR$2&lt;=$V109,WEEKDAY(AR$2,2)&lt;6,COUNTIF('마스터'!$J$13:$J$27,AR$2)=0),$Q109/$U109,"")</f>
        <v/>
      </c>
      <c r="AS109" s="67">
        <f>IF(AND($F109&lt;&gt;"",$V109&lt;&gt;"",AS$2&gt;=$F109,AS$2&lt;=$V109,WEEKDAY(AS$2,2)&lt;6,COUNTIF('마스터'!$J$13:$J$27,AS$2)=0),$Q109/$U109,"")</f>
        <v/>
      </c>
      <c r="AT109" s="67">
        <f>IF(AND($F109&lt;&gt;"",$V109&lt;&gt;"",AT$2&gt;=$F109,AT$2&lt;=$V109,WEEKDAY(AT$2,2)&lt;6,COUNTIF('마스터'!$J$13:$J$27,AT$2)=0),$Q109/$U109,"")</f>
        <v/>
      </c>
      <c r="AU109" s="67">
        <f>IF(AND($F109&lt;&gt;"",$V109&lt;&gt;"",AU$2&gt;=$F109,AU$2&lt;=$V109,WEEKDAY(AU$2,2)&lt;6,COUNTIF('마스터'!$J$13:$J$27,AU$2)=0),$Q109/$U109,"")</f>
        <v/>
      </c>
      <c r="AV109" s="67">
        <f>IF(AND($F109&lt;&gt;"",$V109&lt;&gt;"",AV$2&gt;=$F109,AV$2&lt;=$V109,WEEKDAY(AV$2,2)&lt;6,COUNTIF('마스터'!$J$13:$J$27,AV$2)=0),$Q109/$U109,"")</f>
        <v/>
      </c>
      <c r="AW109" s="67">
        <f>IF(AND($F109&lt;&gt;"",$V109&lt;&gt;"",AW$2&gt;=$F109,AW$2&lt;=$V109,WEEKDAY(AW$2,2)&lt;6,COUNTIF('마스터'!$J$13:$J$27,AW$2)=0),$Q109/$U109,"")</f>
        <v/>
      </c>
      <c r="AX109" s="67">
        <f>IF(AND($F109&lt;&gt;"",$V109&lt;&gt;"",AX$2&gt;=$F109,AX$2&lt;=$V109,WEEKDAY(AX$2,2)&lt;6,COUNTIF('마스터'!$J$13:$J$27,AX$2)=0),$Q109/$U109,"")</f>
        <v/>
      </c>
      <c r="AY109" s="67">
        <f>IF(AND($F109&lt;&gt;"",$V109&lt;&gt;"",AY$2&gt;=$F109,AY$2&lt;=$V109,WEEKDAY(AY$2,2)&lt;6,COUNTIF('마스터'!$J$13:$J$27,AY$2)=0),$Q109/$U109,"")</f>
        <v/>
      </c>
      <c r="AZ109" s="67">
        <f>IF(AND($F109&lt;&gt;"",$V109&lt;&gt;"",AZ$2&gt;=$F109,AZ$2&lt;=$V109,WEEKDAY(AZ$2,2)&lt;6,COUNTIF('마스터'!$J$13:$J$27,AZ$2)=0),$Q109/$U109,"")</f>
        <v/>
      </c>
      <c r="BA109" s="67">
        <f>IF(AND($F109&lt;&gt;"",$V109&lt;&gt;"",BA$2&gt;=$F109,BA$2&lt;=$V109,WEEKDAY(BA$2,2)&lt;6,COUNTIF('마스터'!$J$13:$J$27,BA$2)=0),$Q109/$U109,"")</f>
        <v/>
      </c>
      <c r="BB109" s="67">
        <f>IF(AND($F109&lt;&gt;"",$V109&lt;&gt;"",BB$2&gt;=$F109,BB$2&lt;=$V109,WEEKDAY(BB$2,2)&lt;6,COUNTIF('마스터'!$J$13:$J$27,BB$2)=0),$Q109/$U109,"")</f>
        <v/>
      </c>
      <c r="BC109" s="67">
        <f>IF(AND($F109&lt;&gt;"",$V109&lt;&gt;"",BC$2&gt;=$F109,BC$2&lt;=$V109,WEEKDAY(BC$2,2)&lt;6,COUNTIF('마스터'!$J$13:$J$27,BC$2)=0),$Q109/$U109,"")</f>
        <v/>
      </c>
      <c r="BD109" s="67">
        <f>IF(AND($F109&lt;&gt;"",$V109&lt;&gt;"",BD$2&gt;=$F109,BD$2&lt;=$V109,WEEKDAY(BD$2,2)&lt;6,COUNTIF('마스터'!$J$13:$J$27,BD$2)=0),$Q109/$U109,"")</f>
        <v/>
      </c>
    </row>
    <row r="110">
      <c r="A110" s="37">
        <f>IF(E110="","",COUNTA($E$102:E110))</f>
        <v/>
      </c>
      <c r="B110" s="58" t="n"/>
      <c r="C110" s="79" t="inlineStr">
        <is>
          <t>마케팅4팀</t>
        </is>
      </c>
      <c r="D110" s="60" t="n"/>
      <c r="E110" s="58" t="n"/>
      <c r="F110" s="61" t="n"/>
      <c r="G110" s="62" t="n"/>
      <c r="H110" s="60" t="n"/>
      <c r="I110" s="60" t="n"/>
      <c r="J110" s="60" t="n"/>
      <c r="K110" s="58" t="n"/>
      <c r="L110" s="63" t="n"/>
      <c r="M110" s="58" t="n"/>
      <c r="N110" s="63" t="n"/>
      <c r="O110" s="58" t="n"/>
      <c r="P110" s="63" t="n"/>
      <c r="Q110" s="64">
        <f>IF(SUM(L110,N110,P110)=0,"",SUM(L110,N110,P110))</f>
        <v/>
      </c>
      <c r="R110" s="65">
        <f>IF(L110&gt;0,"영 ","")&amp;IF(N110&gt;0,"이 ","")&amp;IF(P110&gt;0,"기 ","")</f>
        <v/>
      </c>
      <c r="S110" s="37">
        <f>IF(F110="","","W"&amp;ROUNDUP(DAY(F110)/7,0))</f>
        <v/>
      </c>
      <c r="T110" s="60" t="n"/>
      <c r="U110" s="37">
        <f>IF(Q110="",0,ROUNDUP(MAX(L110,N110,P110)/'마스터'!$J$5,0))</f>
        <v/>
      </c>
      <c r="V110" s="66">
        <f>IF(OR(F110="",U110=0),"",WORKDAY(F110,U110-1,'마스터'!$J$13:$J$27))</f>
        <v/>
      </c>
      <c r="W110" s="65">
        <f>IF(OR(G110="",V110=""),"",G110-V110)</f>
        <v/>
      </c>
      <c r="X110" s="58" t="n"/>
      <c r="Z110" s="67">
        <f>IF(AND($F110&lt;&gt;"",$V110&lt;&gt;"",Z$2&gt;=$F110,Z$2&lt;=$V110,WEEKDAY(Z$2,2)&lt;6,COUNTIF('마스터'!$J$13:$J$27,Z$2)=0),$Q110/$U110,"")</f>
        <v/>
      </c>
      <c r="AA110" s="67">
        <f>IF(AND($F110&lt;&gt;"",$V110&lt;&gt;"",AA$2&gt;=$F110,AA$2&lt;=$V110,WEEKDAY(AA$2,2)&lt;6,COUNTIF('마스터'!$J$13:$J$27,AA$2)=0),$Q110/$U110,"")</f>
        <v/>
      </c>
      <c r="AB110" s="67">
        <f>IF(AND($F110&lt;&gt;"",$V110&lt;&gt;"",AB$2&gt;=$F110,AB$2&lt;=$V110,WEEKDAY(AB$2,2)&lt;6,COUNTIF('마스터'!$J$13:$J$27,AB$2)=0),$Q110/$U110,"")</f>
        <v/>
      </c>
      <c r="AC110" s="67">
        <f>IF(AND($F110&lt;&gt;"",$V110&lt;&gt;"",AC$2&gt;=$F110,AC$2&lt;=$V110,WEEKDAY(AC$2,2)&lt;6,COUNTIF('마스터'!$J$13:$J$27,AC$2)=0),$Q110/$U110,"")</f>
        <v/>
      </c>
      <c r="AD110" s="67">
        <f>IF(AND($F110&lt;&gt;"",$V110&lt;&gt;"",AD$2&gt;=$F110,AD$2&lt;=$V110,WEEKDAY(AD$2,2)&lt;6,COUNTIF('마스터'!$J$13:$J$27,AD$2)=0),$Q110/$U110,"")</f>
        <v/>
      </c>
      <c r="AE110" s="67">
        <f>IF(AND($F110&lt;&gt;"",$V110&lt;&gt;"",AE$2&gt;=$F110,AE$2&lt;=$V110,WEEKDAY(AE$2,2)&lt;6,COUNTIF('마스터'!$J$13:$J$27,AE$2)=0),$Q110/$U110,"")</f>
        <v/>
      </c>
      <c r="AF110" s="67">
        <f>IF(AND($F110&lt;&gt;"",$V110&lt;&gt;"",AF$2&gt;=$F110,AF$2&lt;=$V110,WEEKDAY(AF$2,2)&lt;6,COUNTIF('마스터'!$J$13:$J$27,AF$2)=0),$Q110/$U110,"")</f>
        <v/>
      </c>
      <c r="AG110" s="67">
        <f>IF(AND($F110&lt;&gt;"",$V110&lt;&gt;"",AG$2&gt;=$F110,AG$2&lt;=$V110,WEEKDAY(AG$2,2)&lt;6,COUNTIF('마스터'!$J$13:$J$27,AG$2)=0),$Q110/$U110,"")</f>
        <v/>
      </c>
      <c r="AH110" s="67">
        <f>IF(AND($F110&lt;&gt;"",$V110&lt;&gt;"",AH$2&gt;=$F110,AH$2&lt;=$V110,WEEKDAY(AH$2,2)&lt;6,COUNTIF('마스터'!$J$13:$J$27,AH$2)=0),$Q110/$U110,"")</f>
        <v/>
      </c>
      <c r="AI110" s="67">
        <f>IF(AND($F110&lt;&gt;"",$V110&lt;&gt;"",AI$2&gt;=$F110,AI$2&lt;=$V110,WEEKDAY(AI$2,2)&lt;6,COUNTIF('마스터'!$J$13:$J$27,AI$2)=0),$Q110/$U110,"")</f>
        <v/>
      </c>
      <c r="AJ110" s="67">
        <f>IF(AND($F110&lt;&gt;"",$V110&lt;&gt;"",AJ$2&gt;=$F110,AJ$2&lt;=$V110,WEEKDAY(AJ$2,2)&lt;6,COUNTIF('마스터'!$J$13:$J$27,AJ$2)=0),$Q110/$U110,"")</f>
        <v/>
      </c>
      <c r="AK110" s="67">
        <f>IF(AND($F110&lt;&gt;"",$V110&lt;&gt;"",AK$2&gt;=$F110,AK$2&lt;=$V110,WEEKDAY(AK$2,2)&lt;6,COUNTIF('마스터'!$J$13:$J$27,AK$2)=0),$Q110/$U110,"")</f>
        <v/>
      </c>
      <c r="AL110" s="67">
        <f>IF(AND($F110&lt;&gt;"",$V110&lt;&gt;"",AL$2&gt;=$F110,AL$2&lt;=$V110,WEEKDAY(AL$2,2)&lt;6,COUNTIF('마스터'!$J$13:$J$27,AL$2)=0),$Q110/$U110,"")</f>
        <v/>
      </c>
      <c r="AM110" s="67">
        <f>IF(AND($F110&lt;&gt;"",$V110&lt;&gt;"",AM$2&gt;=$F110,AM$2&lt;=$V110,WEEKDAY(AM$2,2)&lt;6,COUNTIF('마스터'!$J$13:$J$27,AM$2)=0),$Q110/$U110,"")</f>
        <v/>
      </c>
      <c r="AN110" s="67">
        <f>IF(AND($F110&lt;&gt;"",$V110&lt;&gt;"",AN$2&gt;=$F110,AN$2&lt;=$V110,WEEKDAY(AN$2,2)&lt;6,COUNTIF('마스터'!$J$13:$J$27,AN$2)=0),$Q110/$U110,"")</f>
        <v/>
      </c>
      <c r="AO110" s="67">
        <f>IF(AND($F110&lt;&gt;"",$V110&lt;&gt;"",AO$2&gt;=$F110,AO$2&lt;=$V110,WEEKDAY(AO$2,2)&lt;6,COUNTIF('마스터'!$J$13:$J$27,AO$2)=0),$Q110/$U110,"")</f>
        <v/>
      </c>
      <c r="AP110" s="67">
        <f>IF(AND($F110&lt;&gt;"",$V110&lt;&gt;"",AP$2&gt;=$F110,AP$2&lt;=$V110,WEEKDAY(AP$2,2)&lt;6,COUNTIF('마스터'!$J$13:$J$27,AP$2)=0),$Q110/$U110,"")</f>
        <v/>
      </c>
      <c r="AQ110" s="67">
        <f>IF(AND($F110&lt;&gt;"",$V110&lt;&gt;"",AQ$2&gt;=$F110,AQ$2&lt;=$V110,WEEKDAY(AQ$2,2)&lt;6,COUNTIF('마스터'!$J$13:$J$27,AQ$2)=0),$Q110/$U110,"")</f>
        <v/>
      </c>
      <c r="AR110" s="67">
        <f>IF(AND($F110&lt;&gt;"",$V110&lt;&gt;"",AR$2&gt;=$F110,AR$2&lt;=$V110,WEEKDAY(AR$2,2)&lt;6,COUNTIF('마스터'!$J$13:$J$27,AR$2)=0),$Q110/$U110,"")</f>
        <v/>
      </c>
      <c r="AS110" s="67">
        <f>IF(AND($F110&lt;&gt;"",$V110&lt;&gt;"",AS$2&gt;=$F110,AS$2&lt;=$V110,WEEKDAY(AS$2,2)&lt;6,COUNTIF('마스터'!$J$13:$J$27,AS$2)=0),$Q110/$U110,"")</f>
        <v/>
      </c>
      <c r="AT110" s="67">
        <f>IF(AND($F110&lt;&gt;"",$V110&lt;&gt;"",AT$2&gt;=$F110,AT$2&lt;=$V110,WEEKDAY(AT$2,2)&lt;6,COUNTIF('마스터'!$J$13:$J$27,AT$2)=0),$Q110/$U110,"")</f>
        <v/>
      </c>
      <c r="AU110" s="67">
        <f>IF(AND($F110&lt;&gt;"",$V110&lt;&gt;"",AU$2&gt;=$F110,AU$2&lt;=$V110,WEEKDAY(AU$2,2)&lt;6,COUNTIF('마스터'!$J$13:$J$27,AU$2)=0),$Q110/$U110,"")</f>
        <v/>
      </c>
      <c r="AV110" s="67">
        <f>IF(AND($F110&lt;&gt;"",$V110&lt;&gt;"",AV$2&gt;=$F110,AV$2&lt;=$V110,WEEKDAY(AV$2,2)&lt;6,COUNTIF('마스터'!$J$13:$J$27,AV$2)=0),$Q110/$U110,"")</f>
        <v/>
      </c>
      <c r="AW110" s="67">
        <f>IF(AND($F110&lt;&gt;"",$V110&lt;&gt;"",AW$2&gt;=$F110,AW$2&lt;=$V110,WEEKDAY(AW$2,2)&lt;6,COUNTIF('마스터'!$J$13:$J$27,AW$2)=0),$Q110/$U110,"")</f>
        <v/>
      </c>
      <c r="AX110" s="67">
        <f>IF(AND($F110&lt;&gt;"",$V110&lt;&gt;"",AX$2&gt;=$F110,AX$2&lt;=$V110,WEEKDAY(AX$2,2)&lt;6,COUNTIF('마스터'!$J$13:$J$27,AX$2)=0),$Q110/$U110,"")</f>
        <v/>
      </c>
      <c r="AY110" s="67">
        <f>IF(AND($F110&lt;&gt;"",$V110&lt;&gt;"",AY$2&gt;=$F110,AY$2&lt;=$V110,WEEKDAY(AY$2,2)&lt;6,COUNTIF('마스터'!$J$13:$J$27,AY$2)=0),$Q110/$U110,"")</f>
        <v/>
      </c>
      <c r="AZ110" s="67">
        <f>IF(AND($F110&lt;&gt;"",$V110&lt;&gt;"",AZ$2&gt;=$F110,AZ$2&lt;=$V110,WEEKDAY(AZ$2,2)&lt;6,COUNTIF('마스터'!$J$13:$J$27,AZ$2)=0),$Q110/$U110,"")</f>
        <v/>
      </c>
      <c r="BA110" s="67">
        <f>IF(AND($F110&lt;&gt;"",$V110&lt;&gt;"",BA$2&gt;=$F110,BA$2&lt;=$V110,WEEKDAY(BA$2,2)&lt;6,COUNTIF('마스터'!$J$13:$J$27,BA$2)=0),$Q110/$U110,"")</f>
        <v/>
      </c>
      <c r="BB110" s="67">
        <f>IF(AND($F110&lt;&gt;"",$V110&lt;&gt;"",BB$2&gt;=$F110,BB$2&lt;=$V110,WEEKDAY(BB$2,2)&lt;6,COUNTIF('마스터'!$J$13:$J$27,BB$2)=0),$Q110/$U110,"")</f>
        <v/>
      </c>
      <c r="BC110" s="67">
        <f>IF(AND($F110&lt;&gt;"",$V110&lt;&gt;"",BC$2&gt;=$F110,BC$2&lt;=$V110,WEEKDAY(BC$2,2)&lt;6,COUNTIF('마스터'!$J$13:$J$27,BC$2)=0),$Q110/$U110,"")</f>
        <v/>
      </c>
      <c r="BD110" s="67">
        <f>IF(AND($F110&lt;&gt;"",$V110&lt;&gt;"",BD$2&gt;=$F110,BD$2&lt;=$V110,WEEKDAY(BD$2,2)&lt;6,COUNTIF('마스터'!$J$13:$J$27,BD$2)=0),$Q110/$U110,"")</f>
        <v/>
      </c>
    </row>
    <row r="111">
      <c r="A111" s="37">
        <f>IF(E111="","",COUNTA($E$102:E111))</f>
        <v/>
      </c>
      <c r="B111" s="58" t="n"/>
      <c r="C111" s="79" t="inlineStr">
        <is>
          <t>마케팅4팀</t>
        </is>
      </c>
      <c r="D111" s="60" t="n"/>
      <c r="E111" s="58" t="n"/>
      <c r="F111" s="61" t="n"/>
      <c r="G111" s="62" t="n"/>
      <c r="H111" s="60" t="n"/>
      <c r="I111" s="60" t="n"/>
      <c r="J111" s="60" t="n"/>
      <c r="K111" s="58" t="n"/>
      <c r="L111" s="63" t="n"/>
      <c r="M111" s="58" t="n"/>
      <c r="N111" s="63" t="n"/>
      <c r="O111" s="58" t="n"/>
      <c r="P111" s="63" t="n"/>
      <c r="Q111" s="64">
        <f>IF(SUM(L111,N111,P111)=0,"",SUM(L111,N111,P111))</f>
        <v/>
      </c>
      <c r="R111" s="65">
        <f>IF(L111&gt;0,"영 ","")&amp;IF(N111&gt;0,"이 ","")&amp;IF(P111&gt;0,"기 ","")</f>
        <v/>
      </c>
      <c r="S111" s="37">
        <f>IF(F111="","","W"&amp;ROUNDUP(DAY(F111)/7,0))</f>
        <v/>
      </c>
      <c r="T111" s="60" t="n"/>
      <c r="U111" s="37">
        <f>IF(Q111="",0,ROUNDUP(MAX(L111,N111,P111)/'마스터'!$J$5,0))</f>
        <v/>
      </c>
      <c r="V111" s="66">
        <f>IF(OR(F111="",U111=0),"",WORKDAY(F111,U111-1,'마스터'!$J$13:$J$27))</f>
        <v/>
      </c>
      <c r="W111" s="65">
        <f>IF(OR(G111="",V111=""),"",G111-V111)</f>
        <v/>
      </c>
      <c r="X111" s="58" t="n"/>
      <c r="Z111" s="67">
        <f>IF(AND($F111&lt;&gt;"",$V111&lt;&gt;"",Z$2&gt;=$F111,Z$2&lt;=$V111,WEEKDAY(Z$2,2)&lt;6,COUNTIF('마스터'!$J$13:$J$27,Z$2)=0),$Q111/$U111,"")</f>
        <v/>
      </c>
      <c r="AA111" s="67">
        <f>IF(AND($F111&lt;&gt;"",$V111&lt;&gt;"",AA$2&gt;=$F111,AA$2&lt;=$V111,WEEKDAY(AA$2,2)&lt;6,COUNTIF('마스터'!$J$13:$J$27,AA$2)=0),$Q111/$U111,"")</f>
        <v/>
      </c>
      <c r="AB111" s="67">
        <f>IF(AND($F111&lt;&gt;"",$V111&lt;&gt;"",AB$2&gt;=$F111,AB$2&lt;=$V111,WEEKDAY(AB$2,2)&lt;6,COUNTIF('마스터'!$J$13:$J$27,AB$2)=0),$Q111/$U111,"")</f>
        <v/>
      </c>
      <c r="AC111" s="67">
        <f>IF(AND($F111&lt;&gt;"",$V111&lt;&gt;"",AC$2&gt;=$F111,AC$2&lt;=$V111,WEEKDAY(AC$2,2)&lt;6,COUNTIF('마스터'!$J$13:$J$27,AC$2)=0),$Q111/$U111,"")</f>
        <v/>
      </c>
      <c r="AD111" s="67">
        <f>IF(AND($F111&lt;&gt;"",$V111&lt;&gt;"",AD$2&gt;=$F111,AD$2&lt;=$V111,WEEKDAY(AD$2,2)&lt;6,COUNTIF('마스터'!$J$13:$J$27,AD$2)=0),$Q111/$U111,"")</f>
        <v/>
      </c>
      <c r="AE111" s="67">
        <f>IF(AND($F111&lt;&gt;"",$V111&lt;&gt;"",AE$2&gt;=$F111,AE$2&lt;=$V111,WEEKDAY(AE$2,2)&lt;6,COUNTIF('마스터'!$J$13:$J$27,AE$2)=0),$Q111/$U111,"")</f>
        <v/>
      </c>
      <c r="AF111" s="67">
        <f>IF(AND($F111&lt;&gt;"",$V111&lt;&gt;"",AF$2&gt;=$F111,AF$2&lt;=$V111,WEEKDAY(AF$2,2)&lt;6,COUNTIF('마스터'!$J$13:$J$27,AF$2)=0),$Q111/$U111,"")</f>
        <v/>
      </c>
      <c r="AG111" s="67">
        <f>IF(AND($F111&lt;&gt;"",$V111&lt;&gt;"",AG$2&gt;=$F111,AG$2&lt;=$V111,WEEKDAY(AG$2,2)&lt;6,COUNTIF('마스터'!$J$13:$J$27,AG$2)=0),$Q111/$U111,"")</f>
        <v/>
      </c>
      <c r="AH111" s="67">
        <f>IF(AND($F111&lt;&gt;"",$V111&lt;&gt;"",AH$2&gt;=$F111,AH$2&lt;=$V111,WEEKDAY(AH$2,2)&lt;6,COUNTIF('마스터'!$J$13:$J$27,AH$2)=0),$Q111/$U111,"")</f>
        <v/>
      </c>
      <c r="AI111" s="67">
        <f>IF(AND($F111&lt;&gt;"",$V111&lt;&gt;"",AI$2&gt;=$F111,AI$2&lt;=$V111,WEEKDAY(AI$2,2)&lt;6,COUNTIF('마스터'!$J$13:$J$27,AI$2)=0),$Q111/$U111,"")</f>
        <v/>
      </c>
      <c r="AJ111" s="67">
        <f>IF(AND($F111&lt;&gt;"",$V111&lt;&gt;"",AJ$2&gt;=$F111,AJ$2&lt;=$V111,WEEKDAY(AJ$2,2)&lt;6,COUNTIF('마스터'!$J$13:$J$27,AJ$2)=0),$Q111/$U111,"")</f>
        <v/>
      </c>
      <c r="AK111" s="67">
        <f>IF(AND($F111&lt;&gt;"",$V111&lt;&gt;"",AK$2&gt;=$F111,AK$2&lt;=$V111,WEEKDAY(AK$2,2)&lt;6,COUNTIF('마스터'!$J$13:$J$27,AK$2)=0),$Q111/$U111,"")</f>
        <v/>
      </c>
      <c r="AL111" s="67">
        <f>IF(AND($F111&lt;&gt;"",$V111&lt;&gt;"",AL$2&gt;=$F111,AL$2&lt;=$V111,WEEKDAY(AL$2,2)&lt;6,COUNTIF('마스터'!$J$13:$J$27,AL$2)=0),$Q111/$U111,"")</f>
        <v/>
      </c>
      <c r="AM111" s="67">
        <f>IF(AND($F111&lt;&gt;"",$V111&lt;&gt;"",AM$2&gt;=$F111,AM$2&lt;=$V111,WEEKDAY(AM$2,2)&lt;6,COUNTIF('마스터'!$J$13:$J$27,AM$2)=0),$Q111/$U111,"")</f>
        <v/>
      </c>
      <c r="AN111" s="67">
        <f>IF(AND($F111&lt;&gt;"",$V111&lt;&gt;"",AN$2&gt;=$F111,AN$2&lt;=$V111,WEEKDAY(AN$2,2)&lt;6,COUNTIF('마스터'!$J$13:$J$27,AN$2)=0),$Q111/$U111,"")</f>
        <v/>
      </c>
      <c r="AO111" s="67">
        <f>IF(AND($F111&lt;&gt;"",$V111&lt;&gt;"",AO$2&gt;=$F111,AO$2&lt;=$V111,WEEKDAY(AO$2,2)&lt;6,COUNTIF('마스터'!$J$13:$J$27,AO$2)=0),$Q111/$U111,"")</f>
        <v/>
      </c>
      <c r="AP111" s="67">
        <f>IF(AND($F111&lt;&gt;"",$V111&lt;&gt;"",AP$2&gt;=$F111,AP$2&lt;=$V111,WEEKDAY(AP$2,2)&lt;6,COUNTIF('마스터'!$J$13:$J$27,AP$2)=0),$Q111/$U111,"")</f>
        <v/>
      </c>
      <c r="AQ111" s="67">
        <f>IF(AND($F111&lt;&gt;"",$V111&lt;&gt;"",AQ$2&gt;=$F111,AQ$2&lt;=$V111,WEEKDAY(AQ$2,2)&lt;6,COUNTIF('마스터'!$J$13:$J$27,AQ$2)=0),$Q111/$U111,"")</f>
        <v/>
      </c>
      <c r="AR111" s="67">
        <f>IF(AND($F111&lt;&gt;"",$V111&lt;&gt;"",AR$2&gt;=$F111,AR$2&lt;=$V111,WEEKDAY(AR$2,2)&lt;6,COUNTIF('마스터'!$J$13:$J$27,AR$2)=0),$Q111/$U111,"")</f>
        <v/>
      </c>
      <c r="AS111" s="67">
        <f>IF(AND($F111&lt;&gt;"",$V111&lt;&gt;"",AS$2&gt;=$F111,AS$2&lt;=$V111,WEEKDAY(AS$2,2)&lt;6,COUNTIF('마스터'!$J$13:$J$27,AS$2)=0),$Q111/$U111,"")</f>
        <v/>
      </c>
      <c r="AT111" s="67">
        <f>IF(AND($F111&lt;&gt;"",$V111&lt;&gt;"",AT$2&gt;=$F111,AT$2&lt;=$V111,WEEKDAY(AT$2,2)&lt;6,COUNTIF('마스터'!$J$13:$J$27,AT$2)=0),$Q111/$U111,"")</f>
        <v/>
      </c>
      <c r="AU111" s="67">
        <f>IF(AND($F111&lt;&gt;"",$V111&lt;&gt;"",AU$2&gt;=$F111,AU$2&lt;=$V111,WEEKDAY(AU$2,2)&lt;6,COUNTIF('마스터'!$J$13:$J$27,AU$2)=0),$Q111/$U111,"")</f>
        <v/>
      </c>
      <c r="AV111" s="67">
        <f>IF(AND($F111&lt;&gt;"",$V111&lt;&gt;"",AV$2&gt;=$F111,AV$2&lt;=$V111,WEEKDAY(AV$2,2)&lt;6,COUNTIF('마스터'!$J$13:$J$27,AV$2)=0),$Q111/$U111,"")</f>
        <v/>
      </c>
      <c r="AW111" s="67">
        <f>IF(AND($F111&lt;&gt;"",$V111&lt;&gt;"",AW$2&gt;=$F111,AW$2&lt;=$V111,WEEKDAY(AW$2,2)&lt;6,COUNTIF('마스터'!$J$13:$J$27,AW$2)=0),$Q111/$U111,"")</f>
        <v/>
      </c>
      <c r="AX111" s="67">
        <f>IF(AND($F111&lt;&gt;"",$V111&lt;&gt;"",AX$2&gt;=$F111,AX$2&lt;=$V111,WEEKDAY(AX$2,2)&lt;6,COUNTIF('마스터'!$J$13:$J$27,AX$2)=0),$Q111/$U111,"")</f>
        <v/>
      </c>
      <c r="AY111" s="67">
        <f>IF(AND($F111&lt;&gt;"",$V111&lt;&gt;"",AY$2&gt;=$F111,AY$2&lt;=$V111,WEEKDAY(AY$2,2)&lt;6,COUNTIF('마스터'!$J$13:$J$27,AY$2)=0),$Q111/$U111,"")</f>
        <v/>
      </c>
      <c r="AZ111" s="67">
        <f>IF(AND($F111&lt;&gt;"",$V111&lt;&gt;"",AZ$2&gt;=$F111,AZ$2&lt;=$V111,WEEKDAY(AZ$2,2)&lt;6,COUNTIF('마스터'!$J$13:$J$27,AZ$2)=0),$Q111/$U111,"")</f>
        <v/>
      </c>
      <c r="BA111" s="67">
        <f>IF(AND($F111&lt;&gt;"",$V111&lt;&gt;"",BA$2&gt;=$F111,BA$2&lt;=$V111,WEEKDAY(BA$2,2)&lt;6,COUNTIF('마스터'!$J$13:$J$27,BA$2)=0),$Q111/$U111,"")</f>
        <v/>
      </c>
      <c r="BB111" s="67">
        <f>IF(AND($F111&lt;&gt;"",$V111&lt;&gt;"",BB$2&gt;=$F111,BB$2&lt;=$V111,WEEKDAY(BB$2,2)&lt;6,COUNTIF('마스터'!$J$13:$J$27,BB$2)=0),$Q111/$U111,"")</f>
        <v/>
      </c>
      <c r="BC111" s="67">
        <f>IF(AND($F111&lt;&gt;"",$V111&lt;&gt;"",BC$2&gt;=$F111,BC$2&lt;=$V111,WEEKDAY(BC$2,2)&lt;6,COUNTIF('마스터'!$J$13:$J$27,BC$2)=0),$Q111/$U111,"")</f>
        <v/>
      </c>
      <c r="BD111" s="67">
        <f>IF(AND($F111&lt;&gt;"",$V111&lt;&gt;"",BD$2&gt;=$F111,BD$2&lt;=$V111,WEEKDAY(BD$2,2)&lt;6,COUNTIF('마스터'!$J$13:$J$27,BD$2)=0),$Q111/$U111,"")</f>
        <v/>
      </c>
    </row>
    <row r="112">
      <c r="A112" s="37">
        <f>IF(E112="","",COUNTA($E$102:E112))</f>
        <v/>
      </c>
      <c r="B112" s="58" t="n"/>
      <c r="C112" s="79" t="inlineStr">
        <is>
          <t>마케팅4팀</t>
        </is>
      </c>
      <c r="D112" s="60" t="n"/>
      <c r="E112" s="58" t="n"/>
      <c r="F112" s="61" t="n"/>
      <c r="G112" s="62" t="n"/>
      <c r="H112" s="60" t="n"/>
      <c r="I112" s="60" t="n"/>
      <c r="J112" s="60" t="n"/>
      <c r="K112" s="58" t="n"/>
      <c r="L112" s="63" t="n"/>
      <c r="M112" s="58" t="n"/>
      <c r="N112" s="63" t="n"/>
      <c r="O112" s="58" t="n"/>
      <c r="P112" s="63" t="n"/>
      <c r="Q112" s="64">
        <f>IF(SUM(L112,N112,P112)=0,"",SUM(L112,N112,P112))</f>
        <v/>
      </c>
      <c r="R112" s="65">
        <f>IF(L112&gt;0,"영 ","")&amp;IF(N112&gt;0,"이 ","")&amp;IF(P112&gt;0,"기 ","")</f>
        <v/>
      </c>
      <c r="S112" s="37">
        <f>IF(F112="","","W"&amp;ROUNDUP(DAY(F112)/7,0))</f>
        <v/>
      </c>
      <c r="T112" s="60" t="n"/>
      <c r="U112" s="37">
        <f>IF(Q112="",0,ROUNDUP(MAX(L112,N112,P112)/'마스터'!$J$5,0))</f>
        <v/>
      </c>
      <c r="V112" s="66">
        <f>IF(OR(F112="",U112=0),"",WORKDAY(F112,U112-1,'마스터'!$J$13:$J$27))</f>
        <v/>
      </c>
      <c r="W112" s="65">
        <f>IF(OR(G112="",V112=""),"",G112-V112)</f>
        <v/>
      </c>
      <c r="X112" s="58" t="n"/>
      <c r="Z112" s="67">
        <f>IF(AND($F112&lt;&gt;"",$V112&lt;&gt;"",Z$2&gt;=$F112,Z$2&lt;=$V112,WEEKDAY(Z$2,2)&lt;6,COUNTIF('마스터'!$J$13:$J$27,Z$2)=0),$Q112/$U112,"")</f>
        <v/>
      </c>
      <c r="AA112" s="67">
        <f>IF(AND($F112&lt;&gt;"",$V112&lt;&gt;"",AA$2&gt;=$F112,AA$2&lt;=$V112,WEEKDAY(AA$2,2)&lt;6,COUNTIF('마스터'!$J$13:$J$27,AA$2)=0),$Q112/$U112,"")</f>
        <v/>
      </c>
      <c r="AB112" s="67">
        <f>IF(AND($F112&lt;&gt;"",$V112&lt;&gt;"",AB$2&gt;=$F112,AB$2&lt;=$V112,WEEKDAY(AB$2,2)&lt;6,COUNTIF('마스터'!$J$13:$J$27,AB$2)=0),$Q112/$U112,"")</f>
        <v/>
      </c>
      <c r="AC112" s="67">
        <f>IF(AND($F112&lt;&gt;"",$V112&lt;&gt;"",AC$2&gt;=$F112,AC$2&lt;=$V112,WEEKDAY(AC$2,2)&lt;6,COUNTIF('마스터'!$J$13:$J$27,AC$2)=0),$Q112/$U112,"")</f>
        <v/>
      </c>
      <c r="AD112" s="67">
        <f>IF(AND($F112&lt;&gt;"",$V112&lt;&gt;"",AD$2&gt;=$F112,AD$2&lt;=$V112,WEEKDAY(AD$2,2)&lt;6,COUNTIF('마스터'!$J$13:$J$27,AD$2)=0),$Q112/$U112,"")</f>
        <v/>
      </c>
      <c r="AE112" s="67">
        <f>IF(AND($F112&lt;&gt;"",$V112&lt;&gt;"",AE$2&gt;=$F112,AE$2&lt;=$V112,WEEKDAY(AE$2,2)&lt;6,COUNTIF('마스터'!$J$13:$J$27,AE$2)=0),$Q112/$U112,"")</f>
        <v/>
      </c>
      <c r="AF112" s="67">
        <f>IF(AND($F112&lt;&gt;"",$V112&lt;&gt;"",AF$2&gt;=$F112,AF$2&lt;=$V112,WEEKDAY(AF$2,2)&lt;6,COUNTIF('마스터'!$J$13:$J$27,AF$2)=0),$Q112/$U112,"")</f>
        <v/>
      </c>
      <c r="AG112" s="67">
        <f>IF(AND($F112&lt;&gt;"",$V112&lt;&gt;"",AG$2&gt;=$F112,AG$2&lt;=$V112,WEEKDAY(AG$2,2)&lt;6,COUNTIF('마스터'!$J$13:$J$27,AG$2)=0),$Q112/$U112,"")</f>
        <v/>
      </c>
      <c r="AH112" s="67">
        <f>IF(AND($F112&lt;&gt;"",$V112&lt;&gt;"",AH$2&gt;=$F112,AH$2&lt;=$V112,WEEKDAY(AH$2,2)&lt;6,COUNTIF('마스터'!$J$13:$J$27,AH$2)=0),$Q112/$U112,"")</f>
        <v/>
      </c>
      <c r="AI112" s="67">
        <f>IF(AND($F112&lt;&gt;"",$V112&lt;&gt;"",AI$2&gt;=$F112,AI$2&lt;=$V112,WEEKDAY(AI$2,2)&lt;6,COUNTIF('마스터'!$J$13:$J$27,AI$2)=0),$Q112/$U112,"")</f>
        <v/>
      </c>
      <c r="AJ112" s="67">
        <f>IF(AND($F112&lt;&gt;"",$V112&lt;&gt;"",AJ$2&gt;=$F112,AJ$2&lt;=$V112,WEEKDAY(AJ$2,2)&lt;6,COUNTIF('마스터'!$J$13:$J$27,AJ$2)=0),$Q112/$U112,"")</f>
        <v/>
      </c>
      <c r="AK112" s="67">
        <f>IF(AND($F112&lt;&gt;"",$V112&lt;&gt;"",AK$2&gt;=$F112,AK$2&lt;=$V112,WEEKDAY(AK$2,2)&lt;6,COUNTIF('마스터'!$J$13:$J$27,AK$2)=0),$Q112/$U112,"")</f>
        <v/>
      </c>
      <c r="AL112" s="67">
        <f>IF(AND($F112&lt;&gt;"",$V112&lt;&gt;"",AL$2&gt;=$F112,AL$2&lt;=$V112,WEEKDAY(AL$2,2)&lt;6,COUNTIF('마스터'!$J$13:$J$27,AL$2)=0),$Q112/$U112,"")</f>
        <v/>
      </c>
      <c r="AM112" s="67">
        <f>IF(AND($F112&lt;&gt;"",$V112&lt;&gt;"",AM$2&gt;=$F112,AM$2&lt;=$V112,WEEKDAY(AM$2,2)&lt;6,COUNTIF('마스터'!$J$13:$J$27,AM$2)=0),$Q112/$U112,"")</f>
        <v/>
      </c>
      <c r="AN112" s="67">
        <f>IF(AND($F112&lt;&gt;"",$V112&lt;&gt;"",AN$2&gt;=$F112,AN$2&lt;=$V112,WEEKDAY(AN$2,2)&lt;6,COUNTIF('마스터'!$J$13:$J$27,AN$2)=0),$Q112/$U112,"")</f>
        <v/>
      </c>
      <c r="AO112" s="67">
        <f>IF(AND($F112&lt;&gt;"",$V112&lt;&gt;"",AO$2&gt;=$F112,AO$2&lt;=$V112,WEEKDAY(AO$2,2)&lt;6,COUNTIF('마스터'!$J$13:$J$27,AO$2)=0),$Q112/$U112,"")</f>
        <v/>
      </c>
      <c r="AP112" s="67">
        <f>IF(AND($F112&lt;&gt;"",$V112&lt;&gt;"",AP$2&gt;=$F112,AP$2&lt;=$V112,WEEKDAY(AP$2,2)&lt;6,COUNTIF('마스터'!$J$13:$J$27,AP$2)=0),$Q112/$U112,"")</f>
        <v/>
      </c>
      <c r="AQ112" s="67">
        <f>IF(AND($F112&lt;&gt;"",$V112&lt;&gt;"",AQ$2&gt;=$F112,AQ$2&lt;=$V112,WEEKDAY(AQ$2,2)&lt;6,COUNTIF('마스터'!$J$13:$J$27,AQ$2)=0),$Q112/$U112,"")</f>
        <v/>
      </c>
      <c r="AR112" s="67">
        <f>IF(AND($F112&lt;&gt;"",$V112&lt;&gt;"",AR$2&gt;=$F112,AR$2&lt;=$V112,WEEKDAY(AR$2,2)&lt;6,COUNTIF('마스터'!$J$13:$J$27,AR$2)=0),$Q112/$U112,"")</f>
        <v/>
      </c>
      <c r="AS112" s="67">
        <f>IF(AND($F112&lt;&gt;"",$V112&lt;&gt;"",AS$2&gt;=$F112,AS$2&lt;=$V112,WEEKDAY(AS$2,2)&lt;6,COUNTIF('마스터'!$J$13:$J$27,AS$2)=0),$Q112/$U112,"")</f>
        <v/>
      </c>
      <c r="AT112" s="67">
        <f>IF(AND($F112&lt;&gt;"",$V112&lt;&gt;"",AT$2&gt;=$F112,AT$2&lt;=$V112,WEEKDAY(AT$2,2)&lt;6,COUNTIF('마스터'!$J$13:$J$27,AT$2)=0),$Q112/$U112,"")</f>
        <v/>
      </c>
      <c r="AU112" s="67">
        <f>IF(AND($F112&lt;&gt;"",$V112&lt;&gt;"",AU$2&gt;=$F112,AU$2&lt;=$V112,WEEKDAY(AU$2,2)&lt;6,COUNTIF('마스터'!$J$13:$J$27,AU$2)=0),$Q112/$U112,"")</f>
        <v/>
      </c>
      <c r="AV112" s="67">
        <f>IF(AND($F112&lt;&gt;"",$V112&lt;&gt;"",AV$2&gt;=$F112,AV$2&lt;=$V112,WEEKDAY(AV$2,2)&lt;6,COUNTIF('마스터'!$J$13:$J$27,AV$2)=0),$Q112/$U112,"")</f>
        <v/>
      </c>
      <c r="AW112" s="67">
        <f>IF(AND($F112&lt;&gt;"",$V112&lt;&gt;"",AW$2&gt;=$F112,AW$2&lt;=$V112,WEEKDAY(AW$2,2)&lt;6,COUNTIF('마스터'!$J$13:$J$27,AW$2)=0),$Q112/$U112,"")</f>
        <v/>
      </c>
      <c r="AX112" s="67">
        <f>IF(AND($F112&lt;&gt;"",$V112&lt;&gt;"",AX$2&gt;=$F112,AX$2&lt;=$V112,WEEKDAY(AX$2,2)&lt;6,COUNTIF('마스터'!$J$13:$J$27,AX$2)=0),$Q112/$U112,"")</f>
        <v/>
      </c>
      <c r="AY112" s="67">
        <f>IF(AND($F112&lt;&gt;"",$V112&lt;&gt;"",AY$2&gt;=$F112,AY$2&lt;=$V112,WEEKDAY(AY$2,2)&lt;6,COUNTIF('마스터'!$J$13:$J$27,AY$2)=0),$Q112/$U112,"")</f>
        <v/>
      </c>
      <c r="AZ112" s="67">
        <f>IF(AND($F112&lt;&gt;"",$V112&lt;&gt;"",AZ$2&gt;=$F112,AZ$2&lt;=$V112,WEEKDAY(AZ$2,2)&lt;6,COUNTIF('마스터'!$J$13:$J$27,AZ$2)=0),$Q112/$U112,"")</f>
        <v/>
      </c>
      <c r="BA112" s="67">
        <f>IF(AND($F112&lt;&gt;"",$V112&lt;&gt;"",BA$2&gt;=$F112,BA$2&lt;=$V112,WEEKDAY(BA$2,2)&lt;6,COUNTIF('마스터'!$J$13:$J$27,BA$2)=0),$Q112/$U112,"")</f>
        <v/>
      </c>
      <c r="BB112" s="67">
        <f>IF(AND($F112&lt;&gt;"",$V112&lt;&gt;"",BB$2&gt;=$F112,BB$2&lt;=$V112,WEEKDAY(BB$2,2)&lt;6,COUNTIF('마스터'!$J$13:$J$27,BB$2)=0),$Q112/$U112,"")</f>
        <v/>
      </c>
      <c r="BC112" s="67">
        <f>IF(AND($F112&lt;&gt;"",$V112&lt;&gt;"",BC$2&gt;=$F112,BC$2&lt;=$V112,WEEKDAY(BC$2,2)&lt;6,COUNTIF('마스터'!$J$13:$J$27,BC$2)=0),$Q112/$U112,"")</f>
        <v/>
      </c>
      <c r="BD112" s="67">
        <f>IF(AND($F112&lt;&gt;"",$V112&lt;&gt;"",BD$2&gt;=$F112,BD$2&lt;=$V112,WEEKDAY(BD$2,2)&lt;6,COUNTIF('마스터'!$J$13:$J$27,BD$2)=0),$Q112/$U112,"")</f>
        <v/>
      </c>
    </row>
    <row r="113">
      <c r="A113" s="37">
        <f>IF(E113="","",COUNTA($E$102:E113))</f>
        <v/>
      </c>
      <c r="B113" s="58" t="n"/>
      <c r="C113" s="79" t="inlineStr">
        <is>
          <t>마케팅4팀</t>
        </is>
      </c>
      <c r="D113" s="60" t="n"/>
      <c r="E113" s="58" t="n"/>
      <c r="F113" s="61" t="n"/>
      <c r="G113" s="62" t="n"/>
      <c r="H113" s="60" t="n"/>
      <c r="I113" s="60" t="n"/>
      <c r="J113" s="60" t="n"/>
      <c r="K113" s="58" t="n"/>
      <c r="L113" s="63" t="n"/>
      <c r="M113" s="58" t="n"/>
      <c r="N113" s="63" t="n"/>
      <c r="O113" s="58" t="n"/>
      <c r="P113" s="63" t="n"/>
      <c r="Q113" s="64">
        <f>IF(SUM(L113,N113,P113)=0,"",SUM(L113,N113,P113))</f>
        <v/>
      </c>
      <c r="R113" s="65">
        <f>IF(L113&gt;0,"영 ","")&amp;IF(N113&gt;0,"이 ","")&amp;IF(P113&gt;0,"기 ","")</f>
        <v/>
      </c>
      <c r="S113" s="37">
        <f>IF(F113="","","W"&amp;ROUNDUP(DAY(F113)/7,0))</f>
        <v/>
      </c>
      <c r="T113" s="60" t="n"/>
      <c r="U113" s="37">
        <f>IF(Q113="",0,ROUNDUP(MAX(L113,N113,P113)/'마스터'!$J$5,0))</f>
        <v/>
      </c>
      <c r="V113" s="66">
        <f>IF(OR(F113="",U113=0),"",WORKDAY(F113,U113-1,'마스터'!$J$13:$J$27))</f>
        <v/>
      </c>
      <c r="W113" s="65">
        <f>IF(OR(G113="",V113=""),"",G113-V113)</f>
        <v/>
      </c>
      <c r="X113" s="58" t="n"/>
      <c r="Z113" s="67">
        <f>IF(AND($F113&lt;&gt;"",$V113&lt;&gt;"",Z$2&gt;=$F113,Z$2&lt;=$V113,WEEKDAY(Z$2,2)&lt;6,COUNTIF('마스터'!$J$13:$J$27,Z$2)=0),$Q113/$U113,"")</f>
        <v/>
      </c>
      <c r="AA113" s="67">
        <f>IF(AND($F113&lt;&gt;"",$V113&lt;&gt;"",AA$2&gt;=$F113,AA$2&lt;=$V113,WEEKDAY(AA$2,2)&lt;6,COUNTIF('마스터'!$J$13:$J$27,AA$2)=0),$Q113/$U113,"")</f>
        <v/>
      </c>
      <c r="AB113" s="67">
        <f>IF(AND($F113&lt;&gt;"",$V113&lt;&gt;"",AB$2&gt;=$F113,AB$2&lt;=$V113,WEEKDAY(AB$2,2)&lt;6,COUNTIF('마스터'!$J$13:$J$27,AB$2)=0),$Q113/$U113,"")</f>
        <v/>
      </c>
      <c r="AC113" s="67">
        <f>IF(AND($F113&lt;&gt;"",$V113&lt;&gt;"",AC$2&gt;=$F113,AC$2&lt;=$V113,WEEKDAY(AC$2,2)&lt;6,COUNTIF('마스터'!$J$13:$J$27,AC$2)=0),$Q113/$U113,"")</f>
        <v/>
      </c>
      <c r="AD113" s="67">
        <f>IF(AND($F113&lt;&gt;"",$V113&lt;&gt;"",AD$2&gt;=$F113,AD$2&lt;=$V113,WEEKDAY(AD$2,2)&lt;6,COUNTIF('마스터'!$J$13:$J$27,AD$2)=0),$Q113/$U113,"")</f>
        <v/>
      </c>
      <c r="AE113" s="67">
        <f>IF(AND($F113&lt;&gt;"",$V113&lt;&gt;"",AE$2&gt;=$F113,AE$2&lt;=$V113,WEEKDAY(AE$2,2)&lt;6,COUNTIF('마스터'!$J$13:$J$27,AE$2)=0),$Q113/$U113,"")</f>
        <v/>
      </c>
      <c r="AF113" s="67">
        <f>IF(AND($F113&lt;&gt;"",$V113&lt;&gt;"",AF$2&gt;=$F113,AF$2&lt;=$V113,WEEKDAY(AF$2,2)&lt;6,COUNTIF('마스터'!$J$13:$J$27,AF$2)=0),$Q113/$U113,"")</f>
        <v/>
      </c>
      <c r="AG113" s="67">
        <f>IF(AND($F113&lt;&gt;"",$V113&lt;&gt;"",AG$2&gt;=$F113,AG$2&lt;=$V113,WEEKDAY(AG$2,2)&lt;6,COUNTIF('마스터'!$J$13:$J$27,AG$2)=0),$Q113/$U113,"")</f>
        <v/>
      </c>
      <c r="AH113" s="67">
        <f>IF(AND($F113&lt;&gt;"",$V113&lt;&gt;"",AH$2&gt;=$F113,AH$2&lt;=$V113,WEEKDAY(AH$2,2)&lt;6,COUNTIF('마스터'!$J$13:$J$27,AH$2)=0),$Q113/$U113,"")</f>
        <v/>
      </c>
      <c r="AI113" s="67">
        <f>IF(AND($F113&lt;&gt;"",$V113&lt;&gt;"",AI$2&gt;=$F113,AI$2&lt;=$V113,WEEKDAY(AI$2,2)&lt;6,COUNTIF('마스터'!$J$13:$J$27,AI$2)=0),$Q113/$U113,"")</f>
        <v/>
      </c>
      <c r="AJ113" s="67">
        <f>IF(AND($F113&lt;&gt;"",$V113&lt;&gt;"",AJ$2&gt;=$F113,AJ$2&lt;=$V113,WEEKDAY(AJ$2,2)&lt;6,COUNTIF('마스터'!$J$13:$J$27,AJ$2)=0),$Q113/$U113,"")</f>
        <v/>
      </c>
      <c r="AK113" s="67">
        <f>IF(AND($F113&lt;&gt;"",$V113&lt;&gt;"",AK$2&gt;=$F113,AK$2&lt;=$V113,WEEKDAY(AK$2,2)&lt;6,COUNTIF('마스터'!$J$13:$J$27,AK$2)=0),$Q113/$U113,"")</f>
        <v/>
      </c>
      <c r="AL113" s="67">
        <f>IF(AND($F113&lt;&gt;"",$V113&lt;&gt;"",AL$2&gt;=$F113,AL$2&lt;=$V113,WEEKDAY(AL$2,2)&lt;6,COUNTIF('마스터'!$J$13:$J$27,AL$2)=0),$Q113/$U113,"")</f>
        <v/>
      </c>
      <c r="AM113" s="67">
        <f>IF(AND($F113&lt;&gt;"",$V113&lt;&gt;"",AM$2&gt;=$F113,AM$2&lt;=$V113,WEEKDAY(AM$2,2)&lt;6,COUNTIF('마스터'!$J$13:$J$27,AM$2)=0),$Q113/$U113,"")</f>
        <v/>
      </c>
      <c r="AN113" s="67">
        <f>IF(AND($F113&lt;&gt;"",$V113&lt;&gt;"",AN$2&gt;=$F113,AN$2&lt;=$V113,WEEKDAY(AN$2,2)&lt;6,COUNTIF('마스터'!$J$13:$J$27,AN$2)=0),$Q113/$U113,"")</f>
        <v/>
      </c>
      <c r="AO113" s="67">
        <f>IF(AND($F113&lt;&gt;"",$V113&lt;&gt;"",AO$2&gt;=$F113,AO$2&lt;=$V113,WEEKDAY(AO$2,2)&lt;6,COUNTIF('마스터'!$J$13:$J$27,AO$2)=0),$Q113/$U113,"")</f>
        <v/>
      </c>
      <c r="AP113" s="67">
        <f>IF(AND($F113&lt;&gt;"",$V113&lt;&gt;"",AP$2&gt;=$F113,AP$2&lt;=$V113,WEEKDAY(AP$2,2)&lt;6,COUNTIF('마스터'!$J$13:$J$27,AP$2)=0),$Q113/$U113,"")</f>
        <v/>
      </c>
      <c r="AQ113" s="67">
        <f>IF(AND($F113&lt;&gt;"",$V113&lt;&gt;"",AQ$2&gt;=$F113,AQ$2&lt;=$V113,WEEKDAY(AQ$2,2)&lt;6,COUNTIF('마스터'!$J$13:$J$27,AQ$2)=0),$Q113/$U113,"")</f>
        <v/>
      </c>
      <c r="AR113" s="67">
        <f>IF(AND($F113&lt;&gt;"",$V113&lt;&gt;"",AR$2&gt;=$F113,AR$2&lt;=$V113,WEEKDAY(AR$2,2)&lt;6,COUNTIF('마스터'!$J$13:$J$27,AR$2)=0),$Q113/$U113,"")</f>
        <v/>
      </c>
      <c r="AS113" s="67">
        <f>IF(AND($F113&lt;&gt;"",$V113&lt;&gt;"",AS$2&gt;=$F113,AS$2&lt;=$V113,WEEKDAY(AS$2,2)&lt;6,COUNTIF('마스터'!$J$13:$J$27,AS$2)=0),$Q113/$U113,"")</f>
        <v/>
      </c>
      <c r="AT113" s="67">
        <f>IF(AND($F113&lt;&gt;"",$V113&lt;&gt;"",AT$2&gt;=$F113,AT$2&lt;=$V113,WEEKDAY(AT$2,2)&lt;6,COUNTIF('마스터'!$J$13:$J$27,AT$2)=0),$Q113/$U113,"")</f>
        <v/>
      </c>
      <c r="AU113" s="67">
        <f>IF(AND($F113&lt;&gt;"",$V113&lt;&gt;"",AU$2&gt;=$F113,AU$2&lt;=$V113,WEEKDAY(AU$2,2)&lt;6,COUNTIF('마스터'!$J$13:$J$27,AU$2)=0),$Q113/$U113,"")</f>
        <v/>
      </c>
      <c r="AV113" s="67">
        <f>IF(AND($F113&lt;&gt;"",$V113&lt;&gt;"",AV$2&gt;=$F113,AV$2&lt;=$V113,WEEKDAY(AV$2,2)&lt;6,COUNTIF('마스터'!$J$13:$J$27,AV$2)=0),$Q113/$U113,"")</f>
        <v/>
      </c>
      <c r="AW113" s="67">
        <f>IF(AND($F113&lt;&gt;"",$V113&lt;&gt;"",AW$2&gt;=$F113,AW$2&lt;=$V113,WEEKDAY(AW$2,2)&lt;6,COUNTIF('마스터'!$J$13:$J$27,AW$2)=0),$Q113/$U113,"")</f>
        <v/>
      </c>
      <c r="AX113" s="67">
        <f>IF(AND($F113&lt;&gt;"",$V113&lt;&gt;"",AX$2&gt;=$F113,AX$2&lt;=$V113,WEEKDAY(AX$2,2)&lt;6,COUNTIF('마스터'!$J$13:$J$27,AX$2)=0),$Q113/$U113,"")</f>
        <v/>
      </c>
      <c r="AY113" s="67">
        <f>IF(AND($F113&lt;&gt;"",$V113&lt;&gt;"",AY$2&gt;=$F113,AY$2&lt;=$V113,WEEKDAY(AY$2,2)&lt;6,COUNTIF('마스터'!$J$13:$J$27,AY$2)=0),$Q113/$U113,"")</f>
        <v/>
      </c>
      <c r="AZ113" s="67">
        <f>IF(AND($F113&lt;&gt;"",$V113&lt;&gt;"",AZ$2&gt;=$F113,AZ$2&lt;=$V113,WEEKDAY(AZ$2,2)&lt;6,COUNTIF('마스터'!$J$13:$J$27,AZ$2)=0),$Q113/$U113,"")</f>
        <v/>
      </c>
      <c r="BA113" s="67">
        <f>IF(AND($F113&lt;&gt;"",$V113&lt;&gt;"",BA$2&gt;=$F113,BA$2&lt;=$V113,WEEKDAY(BA$2,2)&lt;6,COUNTIF('마스터'!$J$13:$J$27,BA$2)=0),$Q113/$U113,"")</f>
        <v/>
      </c>
      <c r="BB113" s="67">
        <f>IF(AND($F113&lt;&gt;"",$V113&lt;&gt;"",BB$2&gt;=$F113,BB$2&lt;=$V113,WEEKDAY(BB$2,2)&lt;6,COUNTIF('마스터'!$J$13:$J$27,BB$2)=0),$Q113/$U113,"")</f>
        <v/>
      </c>
      <c r="BC113" s="67">
        <f>IF(AND($F113&lt;&gt;"",$V113&lt;&gt;"",BC$2&gt;=$F113,BC$2&lt;=$V113,WEEKDAY(BC$2,2)&lt;6,COUNTIF('마스터'!$J$13:$J$27,BC$2)=0),$Q113/$U113,"")</f>
        <v/>
      </c>
      <c r="BD113" s="67">
        <f>IF(AND($F113&lt;&gt;"",$V113&lt;&gt;"",BD$2&gt;=$F113,BD$2&lt;=$V113,WEEKDAY(BD$2,2)&lt;6,COUNTIF('마스터'!$J$13:$J$27,BD$2)=0),$Q113/$U113,"")</f>
        <v/>
      </c>
    </row>
    <row r="114">
      <c r="A114" s="37">
        <f>IF(E114="","",COUNTA($E$102:E114))</f>
        <v/>
      </c>
      <c r="B114" s="58" t="n"/>
      <c r="C114" s="79" t="inlineStr">
        <is>
          <t>마케팅4팀</t>
        </is>
      </c>
      <c r="D114" s="60" t="n"/>
      <c r="E114" s="58" t="n"/>
      <c r="F114" s="61" t="n"/>
      <c r="G114" s="62" t="n"/>
      <c r="H114" s="60" t="n"/>
      <c r="I114" s="60" t="n"/>
      <c r="J114" s="60" t="n"/>
      <c r="K114" s="58" t="n"/>
      <c r="L114" s="63" t="n"/>
      <c r="M114" s="58" t="n"/>
      <c r="N114" s="63" t="n"/>
      <c r="O114" s="58" t="n"/>
      <c r="P114" s="63" t="n"/>
      <c r="Q114" s="64">
        <f>IF(SUM(L114,N114,P114)=0,"",SUM(L114,N114,P114))</f>
        <v/>
      </c>
      <c r="R114" s="65">
        <f>IF(L114&gt;0,"영 ","")&amp;IF(N114&gt;0,"이 ","")&amp;IF(P114&gt;0,"기 ","")</f>
        <v/>
      </c>
      <c r="S114" s="37">
        <f>IF(F114="","","W"&amp;ROUNDUP(DAY(F114)/7,0))</f>
        <v/>
      </c>
      <c r="T114" s="60" t="n"/>
      <c r="U114" s="37">
        <f>IF(Q114="",0,ROUNDUP(MAX(L114,N114,P114)/'마스터'!$J$5,0))</f>
        <v/>
      </c>
      <c r="V114" s="66">
        <f>IF(OR(F114="",U114=0),"",WORKDAY(F114,U114-1,'마스터'!$J$13:$J$27))</f>
        <v/>
      </c>
      <c r="W114" s="65">
        <f>IF(OR(G114="",V114=""),"",G114-V114)</f>
        <v/>
      </c>
      <c r="X114" s="58" t="n"/>
      <c r="Z114" s="67">
        <f>IF(AND($F114&lt;&gt;"",$V114&lt;&gt;"",Z$2&gt;=$F114,Z$2&lt;=$V114,WEEKDAY(Z$2,2)&lt;6,COUNTIF('마스터'!$J$13:$J$27,Z$2)=0),$Q114/$U114,"")</f>
        <v/>
      </c>
      <c r="AA114" s="67">
        <f>IF(AND($F114&lt;&gt;"",$V114&lt;&gt;"",AA$2&gt;=$F114,AA$2&lt;=$V114,WEEKDAY(AA$2,2)&lt;6,COUNTIF('마스터'!$J$13:$J$27,AA$2)=0),$Q114/$U114,"")</f>
        <v/>
      </c>
      <c r="AB114" s="67">
        <f>IF(AND($F114&lt;&gt;"",$V114&lt;&gt;"",AB$2&gt;=$F114,AB$2&lt;=$V114,WEEKDAY(AB$2,2)&lt;6,COUNTIF('마스터'!$J$13:$J$27,AB$2)=0),$Q114/$U114,"")</f>
        <v/>
      </c>
      <c r="AC114" s="67">
        <f>IF(AND($F114&lt;&gt;"",$V114&lt;&gt;"",AC$2&gt;=$F114,AC$2&lt;=$V114,WEEKDAY(AC$2,2)&lt;6,COUNTIF('마스터'!$J$13:$J$27,AC$2)=0),$Q114/$U114,"")</f>
        <v/>
      </c>
      <c r="AD114" s="67">
        <f>IF(AND($F114&lt;&gt;"",$V114&lt;&gt;"",AD$2&gt;=$F114,AD$2&lt;=$V114,WEEKDAY(AD$2,2)&lt;6,COUNTIF('마스터'!$J$13:$J$27,AD$2)=0),$Q114/$U114,"")</f>
        <v/>
      </c>
      <c r="AE114" s="67">
        <f>IF(AND($F114&lt;&gt;"",$V114&lt;&gt;"",AE$2&gt;=$F114,AE$2&lt;=$V114,WEEKDAY(AE$2,2)&lt;6,COUNTIF('마스터'!$J$13:$J$27,AE$2)=0),$Q114/$U114,"")</f>
        <v/>
      </c>
      <c r="AF114" s="67">
        <f>IF(AND($F114&lt;&gt;"",$V114&lt;&gt;"",AF$2&gt;=$F114,AF$2&lt;=$V114,WEEKDAY(AF$2,2)&lt;6,COUNTIF('마스터'!$J$13:$J$27,AF$2)=0),$Q114/$U114,"")</f>
        <v/>
      </c>
      <c r="AG114" s="67">
        <f>IF(AND($F114&lt;&gt;"",$V114&lt;&gt;"",AG$2&gt;=$F114,AG$2&lt;=$V114,WEEKDAY(AG$2,2)&lt;6,COUNTIF('마스터'!$J$13:$J$27,AG$2)=0),$Q114/$U114,"")</f>
        <v/>
      </c>
      <c r="AH114" s="67">
        <f>IF(AND($F114&lt;&gt;"",$V114&lt;&gt;"",AH$2&gt;=$F114,AH$2&lt;=$V114,WEEKDAY(AH$2,2)&lt;6,COUNTIF('마스터'!$J$13:$J$27,AH$2)=0),$Q114/$U114,"")</f>
        <v/>
      </c>
      <c r="AI114" s="67">
        <f>IF(AND($F114&lt;&gt;"",$V114&lt;&gt;"",AI$2&gt;=$F114,AI$2&lt;=$V114,WEEKDAY(AI$2,2)&lt;6,COUNTIF('마스터'!$J$13:$J$27,AI$2)=0),$Q114/$U114,"")</f>
        <v/>
      </c>
      <c r="AJ114" s="67">
        <f>IF(AND($F114&lt;&gt;"",$V114&lt;&gt;"",AJ$2&gt;=$F114,AJ$2&lt;=$V114,WEEKDAY(AJ$2,2)&lt;6,COUNTIF('마스터'!$J$13:$J$27,AJ$2)=0),$Q114/$U114,"")</f>
        <v/>
      </c>
      <c r="AK114" s="67">
        <f>IF(AND($F114&lt;&gt;"",$V114&lt;&gt;"",AK$2&gt;=$F114,AK$2&lt;=$V114,WEEKDAY(AK$2,2)&lt;6,COUNTIF('마스터'!$J$13:$J$27,AK$2)=0),$Q114/$U114,"")</f>
        <v/>
      </c>
      <c r="AL114" s="67">
        <f>IF(AND($F114&lt;&gt;"",$V114&lt;&gt;"",AL$2&gt;=$F114,AL$2&lt;=$V114,WEEKDAY(AL$2,2)&lt;6,COUNTIF('마스터'!$J$13:$J$27,AL$2)=0),$Q114/$U114,"")</f>
        <v/>
      </c>
      <c r="AM114" s="67">
        <f>IF(AND($F114&lt;&gt;"",$V114&lt;&gt;"",AM$2&gt;=$F114,AM$2&lt;=$V114,WEEKDAY(AM$2,2)&lt;6,COUNTIF('마스터'!$J$13:$J$27,AM$2)=0),$Q114/$U114,"")</f>
        <v/>
      </c>
      <c r="AN114" s="67">
        <f>IF(AND($F114&lt;&gt;"",$V114&lt;&gt;"",AN$2&gt;=$F114,AN$2&lt;=$V114,WEEKDAY(AN$2,2)&lt;6,COUNTIF('마스터'!$J$13:$J$27,AN$2)=0),$Q114/$U114,"")</f>
        <v/>
      </c>
      <c r="AO114" s="67">
        <f>IF(AND($F114&lt;&gt;"",$V114&lt;&gt;"",AO$2&gt;=$F114,AO$2&lt;=$V114,WEEKDAY(AO$2,2)&lt;6,COUNTIF('마스터'!$J$13:$J$27,AO$2)=0),$Q114/$U114,"")</f>
        <v/>
      </c>
      <c r="AP114" s="67">
        <f>IF(AND($F114&lt;&gt;"",$V114&lt;&gt;"",AP$2&gt;=$F114,AP$2&lt;=$V114,WEEKDAY(AP$2,2)&lt;6,COUNTIF('마스터'!$J$13:$J$27,AP$2)=0),$Q114/$U114,"")</f>
        <v/>
      </c>
      <c r="AQ114" s="67">
        <f>IF(AND($F114&lt;&gt;"",$V114&lt;&gt;"",AQ$2&gt;=$F114,AQ$2&lt;=$V114,WEEKDAY(AQ$2,2)&lt;6,COUNTIF('마스터'!$J$13:$J$27,AQ$2)=0),$Q114/$U114,"")</f>
        <v/>
      </c>
      <c r="AR114" s="67">
        <f>IF(AND($F114&lt;&gt;"",$V114&lt;&gt;"",AR$2&gt;=$F114,AR$2&lt;=$V114,WEEKDAY(AR$2,2)&lt;6,COUNTIF('마스터'!$J$13:$J$27,AR$2)=0),$Q114/$U114,"")</f>
        <v/>
      </c>
      <c r="AS114" s="67">
        <f>IF(AND($F114&lt;&gt;"",$V114&lt;&gt;"",AS$2&gt;=$F114,AS$2&lt;=$V114,WEEKDAY(AS$2,2)&lt;6,COUNTIF('마스터'!$J$13:$J$27,AS$2)=0),$Q114/$U114,"")</f>
        <v/>
      </c>
      <c r="AT114" s="67">
        <f>IF(AND($F114&lt;&gt;"",$V114&lt;&gt;"",AT$2&gt;=$F114,AT$2&lt;=$V114,WEEKDAY(AT$2,2)&lt;6,COUNTIF('마스터'!$J$13:$J$27,AT$2)=0),$Q114/$U114,"")</f>
        <v/>
      </c>
      <c r="AU114" s="67">
        <f>IF(AND($F114&lt;&gt;"",$V114&lt;&gt;"",AU$2&gt;=$F114,AU$2&lt;=$V114,WEEKDAY(AU$2,2)&lt;6,COUNTIF('마스터'!$J$13:$J$27,AU$2)=0),$Q114/$U114,"")</f>
        <v/>
      </c>
      <c r="AV114" s="67">
        <f>IF(AND($F114&lt;&gt;"",$V114&lt;&gt;"",AV$2&gt;=$F114,AV$2&lt;=$V114,WEEKDAY(AV$2,2)&lt;6,COUNTIF('마스터'!$J$13:$J$27,AV$2)=0),$Q114/$U114,"")</f>
        <v/>
      </c>
      <c r="AW114" s="67">
        <f>IF(AND($F114&lt;&gt;"",$V114&lt;&gt;"",AW$2&gt;=$F114,AW$2&lt;=$V114,WEEKDAY(AW$2,2)&lt;6,COUNTIF('마스터'!$J$13:$J$27,AW$2)=0),$Q114/$U114,"")</f>
        <v/>
      </c>
      <c r="AX114" s="67">
        <f>IF(AND($F114&lt;&gt;"",$V114&lt;&gt;"",AX$2&gt;=$F114,AX$2&lt;=$V114,WEEKDAY(AX$2,2)&lt;6,COUNTIF('마스터'!$J$13:$J$27,AX$2)=0),$Q114/$U114,"")</f>
        <v/>
      </c>
      <c r="AY114" s="67">
        <f>IF(AND($F114&lt;&gt;"",$V114&lt;&gt;"",AY$2&gt;=$F114,AY$2&lt;=$V114,WEEKDAY(AY$2,2)&lt;6,COUNTIF('마스터'!$J$13:$J$27,AY$2)=0),$Q114/$U114,"")</f>
        <v/>
      </c>
      <c r="AZ114" s="67">
        <f>IF(AND($F114&lt;&gt;"",$V114&lt;&gt;"",AZ$2&gt;=$F114,AZ$2&lt;=$V114,WEEKDAY(AZ$2,2)&lt;6,COUNTIF('마스터'!$J$13:$J$27,AZ$2)=0),$Q114/$U114,"")</f>
        <v/>
      </c>
      <c r="BA114" s="67">
        <f>IF(AND($F114&lt;&gt;"",$V114&lt;&gt;"",BA$2&gt;=$F114,BA$2&lt;=$V114,WEEKDAY(BA$2,2)&lt;6,COUNTIF('마스터'!$J$13:$J$27,BA$2)=0),$Q114/$U114,"")</f>
        <v/>
      </c>
      <c r="BB114" s="67">
        <f>IF(AND($F114&lt;&gt;"",$V114&lt;&gt;"",BB$2&gt;=$F114,BB$2&lt;=$V114,WEEKDAY(BB$2,2)&lt;6,COUNTIF('마스터'!$J$13:$J$27,BB$2)=0),$Q114/$U114,"")</f>
        <v/>
      </c>
      <c r="BC114" s="67">
        <f>IF(AND($F114&lt;&gt;"",$V114&lt;&gt;"",BC$2&gt;=$F114,BC$2&lt;=$V114,WEEKDAY(BC$2,2)&lt;6,COUNTIF('마스터'!$J$13:$J$27,BC$2)=0),$Q114/$U114,"")</f>
        <v/>
      </c>
      <c r="BD114" s="67">
        <f>IF(AND($F114&lt;&gt;"",$V114&lt;&gt;"",BD$2&gt;=$F114,BD$2&lt;=$V114,WEEKDAY(BD$2,2)&lt;6,COUNTIF('마스터'!$J$13:$J$27,BD$2)=0),$Q114/$U114,"")</f>
        <v/>
      </c>
    </row>
    <row r="115">
      <c r="A115" s="37">
        <f>IF(E115="","",COUNTA($E$102:E115))</f>
        <v/>
      </c>
      <c r="B115" s="58" t="n"/>
      <c r="C115" s="79" t="inlineStr">
        <is>
          <t>마케팅4팀</t>
        </is>
      </c>
      <c r="D115" s="60" t="n"/>
      <c r="E115" s="58" t="n"/>
      <c r="F115" s="61" t="n"/>
      <c r="G115" s="62" t="n"/>
      <c r="H115" s="60" t="n"/>
      <c r="I115" s="60" t="n"/>
      <c r="J115" s="60" t="n"/>
      <c r="K115" s="58" t="n"/>
      <c r="L115" s="63" t="n"/>
      <c r="M115" s="58" t="n"/>
      <c r="N115" s="63" t="n"/>
      <c r="O115" s="58" t="n"/>
      <c r="P115" s="63" t="n"/>
      <c r="Q115" s="64">
        <f>IF(SUM(L115,N115,P115)=0,"",SUM(L115,N115,P115))</f>
        <v/>
      </c>
      <c r="R115" s="65">
        <f>IF(L115&gt;0,"영 ","")&amp;IF(N115&gt;0,"이 ","")&amp;IF(P115&gt;0,"기 ","")</f>
        <v/>
      </c>
      <c r="S115" s="37">
        <f>IF(F115="","","W"&amp;ROUNDUP(DAY(F115)/7,0))</f>
        <v/>
      </c>
      <c r="T115" s="60" t="n"/>
      <c r="U115" s="37">
        <f>IF(Q115="",0,ROUNDUP(MAX(L115,N115,P115)/'마스터'!$J$5,0))</f>
        <v/>
      </c>
      <c r="V115" s="66">
        <f>IF(OR(F115="",U115=0),"",WORKDAY(F115,U115-1,'마스터'!$J$13:$J$27))</f>
        <v/>
      </c>
      <c r="W115" s="65">
        <f>IF(OR(G115="",V115=""),"",G115-V115)</f>
        <v/>
      </c>
      <c r="X115" s="58" t="n"/>
      <c r="Z115" s="67">
        <f>IF(AND($F115&lt;&gt;"",$V115&lt;&gt;"",Z$2&gt;=$F115,Z$2&lt;=$V115,WEEKDAY(Z$2,2)&lt;6,COUNTIF('마스터'!$J$13:$J$27,Z$2)=0),$Q115/$U115,"")</f>
        <v/>
      </c>
      <c r="AA115" s="67">
        <f>IF(AND($F115&lt;&gt;"",$V115&lt;&gt;"",AA$2&gt;=$F115,AA$2&lt;=$V115,WEEKDAY(AA$2,2)&lt;6,COUNTIF('마스터'!$J$13:$J$27,AA$2)=0),$Q115/$U115,"")</f>
        <v/>
      </c>
      <c r="AB115" s="67">
        <f>IF(AND($F115&lt;&gt;"",$V115&lt;&gt;"",AB$2&gt;=$F115,AB$2&lt;=$V115,WEEKDAY(AB$2,2)&lt;6,COUNTIF('마스터'!$J$13:$J$27,AB$2)=0),$Q115/$U115,"")</f>
        <v/>
      </c>
      <c r="AC115" s="67">
        <f>IF(AND($F115&lt;&gt;"",$V115&lt;&gt;"",AC$2&gt;=$F115,AC$2&lt;=$V115,WEEKDAY(AC$2,2)&lt;6,COUNTIF('마스터'!$J$13:$J$27,AC$2)=0),$Q115/$U115,"")</f>
        <v/>
      </c>
      <c r="AD115" s="67">
        <f>IF(AND($F115&lt;&gt;"",$V115&lt;&gt;"",AD$2&gt;=$F115,AD$2&lt;=$V115,WEEKDAY(AD$2,2)&lt;6,COUNTIF('마스터'!$J$13:$J$27,AD$2)=0),$Q115/$U115,"")</f>
        <v/>
      </c>
      <c r="AE115" s="67">
        <f>IF(AND($F115&lt;&gt;"",$V115&lt;&gt;"",AE$2&gt;=$F115,AE$2&lt;=$V115,WEEKDAY(AE$2,2)&lt;6,COUNTIF('마스터'!$J$13:$J$27,AE$2)=0),$Q115/$U115,"")</f>
        <v/>
      </c>
      <c r="AF115" s="67">
        <f>IF(AND($F115&lt;&gt;"",$V115&lt;&gt;"",AF$2&gt;=$F115,AF$2&lt;=$V115,WEEKDAY(AF$2,2)&lt;6,COUNTIF('마스터'!$J$13:$J$27,AF$2)=0),$Q115/$U115,"")</f>
        <v/>
      </c>
      <c r="AG115" s="67">
        <f>IF(AND($F115&lt;&gt;"",$V115&lt;&gt;"",AG$2&gt;=$F115,AG$2&lt;=$V115,WEEKDAY(AG$2,2)&lt;6,COUNTIF('마스터'!$J$13:$J$27,AG$2)=0),$Q115/$U115,"")</f>
        <v/>
      </c>
      <c r="AH115" s="67">
        <f>IF(AND($F115&lt;&gt;"",$V115&lt;&gt;"",AH$2&gt;=$F115,AH$2&lt;=$V115,WEEKDAY(AH$2,2)&lt;6,COUNTIF('마스터'!$J$13:$J$27,AH$2)=0),$Q115/$U115,"")</f>
        <v/>
      </c>
      <c r="AI115" s="67">
        <f>IF(AND($F115&lt;&gt;"",$V115&lt;&gt;"",AI$2&gt;=$F115,AI$2&lt;=$V115,WEEKDAY(AI$2,2)&lt;6,COUNTIF('마스터'!$J$13:$J$27,AI$2)=0),$Q115/$U115,"")</f>
        <v/>
      </c>
      <c r="AJ115" s="67">
        <f>IF(AND($F115&lt;&gt;"",$V115&lt;&gt;"",AJ$2&gt;=$F115,AJ$2&lt;=$V115,WEEKDAY(AJ$2,2)&lt;6,COUNTIF('마스터'!$J$13:$J$27,AJ$2)=0),$Q115/$U115,"")</f>
        <v/>
      </c>
      <c r="AK115" s="67">
        <f>IF(AND($F115&lt;&gt;"",$V115&lt;&gt;"",AK$2&gt;=$F115,AK$2&lt;=$V115,WEEKDAY(AK$2,2)&lt;6,COUNTIF('마스터'!$J$13:$J$27,AK$2)=0),$Q115/$U115,"")</f>
        <v/>
      </c>
      <c r="AL115" s="67">
        <f>IF(AND($F115&lt;&gt;"",$V115&lt;&gt;"",AL$2&gt;=$F115,AL$2&lt;=$V115,WEEKDAY(AL$2,2)&lt;6,COUNTIF('마스터'!$J$13:$J$27,AL$2)=0),$Q115/$U115,"")</f>
        <v/>
      </c>
      <c r="AM115" s="67">
        <f>IF(AND($F115&lt;&gt;"",$V115&lt;&gt;"",AM$2&gt;=$F115,AM$2&lt;=$V115,WEEKDAY(AM$2,2)&lt;6,COUNTIF('마스터'!$J$13:$J$27,AM$2)=0),$Q115/$U115,"")</f>
        <v/>
      </c>
      <c r="AN115" s="67">
        <f>IF(AND($F115&lt;&gt;"",$V115&lt;&gt;"",AN$2&gt;=$F115,AN$2&lt;=$V115,WEEKDAY(AN$2,2)&lt;6,COUNTIF('마스터'!$J$13:$J$27,AN$2)=0),$Q115/$U115,"")</f>
        <v/>
      </c>
      <c r="AO115" s="67">
        <f>IF(AND($F115&lt;&gt;"",$V115&lt;&gt;"",AO$2&gt;=$F115,AO$2&lt;=$V115,WEEKDAY(AO$2,2)&lt;6,COUNTIF('마스터'!$J$13:$J$27,AO$2)=0),$Q115/$U115,"")</f>
        <v/>
      </c>
      <c r="AP115" s="67">
        <f>IF(AND($F115&lt;&gt;"",$V115&lt;&gt;"",AP$2&gt;=$F115,AP$2&lt;=$V115,WEEKDAY(AP$2,2)&lt;6,COUNTIF('마스터'!$J$13:$J$27,AP$2)=0),$Q115/$U115,"")</f>
        <v/>
      </c>
      <c r="AQ115" s="67">
        <f>IF(AND($F115&lt;&gt;"",$V115&lt;&gt;"",AQ$2&gt;=$F115,AQ$2&lt;=$V115,WEEKDAY(AQ$2,2)&lt;6,COUNTIF('마스터'!$J$13:$J$27,AQ$2)=0),$Q115/$U115,"")</f>
        <v/>
      </c>
      <c r="AR115" s="67">
        <f>IF(AND($F115&lt;&gt;"",$V115&lt;&gt;"",AR$2&gt;=$F115,AR$2&lt;=$V115,WEEKDAY(AR$2,2)&lt;6,COUNTIF('마스터'!$J$13:$J$27,AR$2)=0),$Q115/$U115,"")</f>
        <v/>
      </c>
      <c r="AS115" s="67">
        <f>IF(AND($F115&lt;&gt;"",$V115&lt;&gt;"",AS$2&gt;=$F115,AS$2&lt;=$V115,WEEKDAY(AS$2,2)&lt;6,COUNTIF('마스터'!$J$13:$J$27,AS$2)=0),$Q115/$U115,"")</f>
        <v/>
      </c>
      <c r="AT115" s="67">
        <f>IF(AND($F115&lt;&gt;"",$V115&lt;&gt;"",AT$2&gt;=$F115,AT$2&lt;=$V115,WEEKDAY(AT$2,2)&lt;6,COUNTIF('마스터'!$J$13:$J$27,AT$2)=0),$Q115/$U115,"")</f>
        <v/>
      </c>
      <c r="AU115" s="67">
        <f>IF(AND($F115&lt;&gt;"",$V115&lt;&gt;"",AU$2&gt;=$F115,AU$2&lt;=$V115,WEEKDAY(AU$2,2)&lt;6,COUNTIF('마스터'!$J$13:$J$27,AU$2)=0),$Q115/$U115,"")</f>
        <v/>
      </c>
      <c r="AV115" s="67">
        <f>IF(AND($F115&lt;&gt;"",$V115&lt;&gt;"",AV$2&gt;=$F115,AV$2&lt;=$V115,WEEKDAY(AV$2,2)&lt;6,COUNTIF('마스터'!$J$13:$J$27,AV$2)=0),$Q115/$U115,"")</f>
        <v/>
      </c>
      <c r="AW115" s="67">
        <f>IF(AND($F115&lt;&gt;"",$V115&lt;&gt;"",AW$2&gt;=$F115,AW$2&lt;=$V115,WEEKDAY(AW$2,2)&lt;6,COUNTIF('마스터'!$J$13:$J$27,AW$2)=0),$Q115/$U115,"")</f>
        <v/>
      </c>
      <c r="AX115" s="67">
        <f>IF(AND($F115&lt;&gt;"",$V115&lt;&gt;"",AX$2&gt;=$F115,AX$2&lt;=$V115,WEEKDAY(AX$2,2)&lt;6,COUNTIF('마스터'!$J$13:$J$27,AX$2)=0),$Q115/$U115,"")</f>
        <v/>
      </c>
      <c r="AY115" s="67">
        <f>IF(AND($F115&lt;&gt;"",$V115&lt;&gt;"",AY$2&gt;=$F115,AY$2&lt;=$V115,WEEKDAY(AY$2,2)&lt;6,COUNTIF('마스터'!$J$13:$J$27,AY$2)=0),$Q115/$U115,"")</f>
        <v/>
      </c>
      <c r="AZ115" s="67">
        <f>IF(AND($F115&lt;&gt;"",$V115&lt;&gt;"",AZ$2&gt;=$F115,AZ$2&lt;=$V115,WEEKDAY(AZ$2,2)&lt;6,COUNTIF('마스터'!$J$13:$J$27,AZ$2)=0),$Q115/$U115,"")</f>
        <v/>
      </c>
      <c r="BA115" s="67">
        <f>IF(AND($F115&lt;&gt;"",$V115&lt;&gt;"",BA$2&gt;=$F115,BA$2&lt;=$V115,WEEKDAY(BA$2,2)&lt;6,COUNTIF('마스터'!$J$13:$J$27,BA$2)=0),$Q115/$U115,"")</f>
        <v/>
      </c>
      <c r="BB115" s="67">
        <f>IF(AND($F115&lt;&gt;"",$V115&lt;&gt;"",BB$2&gt;=$F115,BB$2&lt;=$V115,WEEKDAY(BB$2,2)&lt;6,COUNTIF('마스터'!$J$13:$J$27,BB$2)=0),$Q115/$U115,"")</f>
        <v/>
      </c>
      <c r="BC115" s="67">
        <f>IF(AND($F115&lt;&gt;"",$V115&lt;&gt;"",BC$2&gt;=$F115,BC$2&lt;=$V115,WEEKDAY(BC$2,2)&lt;6,COUNTIF('마스터'!$J$13:$J$27,BC$2)=0),$Q115/$U115,"")</f>
        <v/>
      </c>
      <c r="BD115" s="67">
        <f>IF(AND($F115&lt;&gt;"",$V115&lt;&gt;"",BD$2&gt;=$F115,BD$2&lt;=$V115,WEEKDAY(BD$2,2)&lt;6,COUNTIF('마스터'!$J$13:$J$27,BD$2)=0),$Q115/$U115,"")</f>
        <v/>
      </c>
    </row>
    <row r="116">
      <c r="A116" s="37">
        <f>IF(E116="","",COUNTA($E$102:E116))</f>
        <v/>
      </c>
      <c r="B116" s="58" t="n"/>
      <c r="C116" s="79" t="inlineStr">
        <is>
          <t>마케팅4팀</t>
        </is>
      </c>
      <c r="D116" s="60" t="n"/>
      <c r="E116" s="58" t="n"/>
      <c r="F116" s="61" t="n"/>
      <c r="G116" s="62" t="n"/>
      <c r="H116" s="60" t="n"/>
      <c r="I116" s="60" t="n"/>
      <c r="J116" s="60" t="n"/>
      <c r="K116" s="58" t="n"/>
      <c r="L116" s="63" t="n"/>
      <c r="M116" s="58" t="n"/>
      <c r="N116" s="63" t="n"/>
      <c r="O116" s="58" t="n"/>
      <c r="P116" s="63" t="n"/>
      <c r="Q116" s="64">
        <f>IF(SUM(L116,N116,P116)=0,"",SUM(L116,N116,P116))</f>
        <v/>
      </c>
      <c r="R116" s="65">
        <f>IF(L116&gt;0,"영 ","")&amp;IF(N116&gt;0,"이 ","")&amp;IF(P116&gt;0,"기 ","")</f>
        <v/>
      </c>
      <c r="S116" s="37">
        <f>IF(F116="","","W"&amp;ROUNDUP(DAY(F116)/7,0))</f>
        <v/>
      </c>
      <c r="T116" s="60" t="n"/>
      <c r="U116" s="37">
        <f>IF(Q116="",0,ROUNDUP(MAX(L116,N116,P116)/'마스터'!$J$5,0))</f>
        <v/>
      </c>
      <c r="V116" s="66">
        <f>IF(OR(F116="",U116=0),"",WORKDAY(F116,U116-1,'마스터'!$J$13:$J$27))</f>
        <v/>
      </c>
      <c r="W116" s="65">
        <f>IF(OR(G116="",V116=""),"",G116-V116)</f>
        <v/>
      </c>
      <c r="X116" s="58" t="n"/>
      <c r="Z116" s="67">
        <f>IF(AND($F116&lt;&gt;"",$V116&lt;&gt;"",Z$2&gt;=$F116,Z$2&lt;=$V116,WEEKDAY(Z$2,2)&lt;6,COUNTIF('마스터'!$J$13:$J$27,Z$2)=0),$Q116/$U116,"")</f>
        <v/>
      </c>
      <c r="AA116" s="67">
        <f>IF(AND($F116&lt;&gt;"",$V116&lt;&gt;"",AA$2&gt;=$F116,AA$2&lt;=$V116,WEEKDAY(AA$2,2)&lt;6,COUNTIF('마스터'!$J$13:$J$27,AA$2)=0),$Q116/$U116,"")</f>
        <v/>
      </c>
      <c r="AB116" s="67">
        <f>IF(AND($F116&lt;&gt;"",$V116&lt;&gt;"",AB$2&gt;=$F116,AB$2&lt;=$V116,WEEKDAY(AB$2,2)&lt;6,COUNTIF('마스터'!$J$13:$J$27,AB$2)=0),$Q116/$U116,"")</f>
        <v/>
      </c>
      <c r="AC116" s="67">
        <f>IF(AND($F116&lt;&gt;"",$V116&lt;&gt;"",AC$2&gt;=$F116,AC$2&lt;=$V116,WEEKDAY(AC$2,2)&lt;6,COUNTIF('마스터'!$J$13:$J$27,AC$2)=0),$Q116/$U116,"")</f>
        <v/>
      </c>
      <c r="AD116" s="67">
        <f>IF(AND($F116&lt;&gt;"",$V116&lt;&gt;"",AD$2&gt;=$F116,AD$2&lt;=$V116,WEEKDAY(AD$2,2)&lt;6,COUNTIF('마스터'!$J$13:$J$27,AD$2)=0),$Q116/$U116,"")</f>
        <v/>
      </c>
      <c r="AE116" s="67">
        <f>IF(AND($F116&lt;&gt;"",$V116&lt;&gt;"",AE$2&gt;=$F116,AE$2&lt;=$V116,WEEKDAY(AE$2,2)&lt;6,COUNTIF('마스터'!$J$13:$J$27,AE$2)=0),$Q116/$U116,"")</f>
        <v/>
      </c>
      <c r="AF116" s="67">
        <f>IF(AND($F116&lt;&gt;"",$V116&lt;&gt;"",AF$2&gt;=$F116,AF$2&lt;=$V116,WEEKDAY(AF$2,2)&lt;6,COUNTIF('마스터'!$J$13:$J$27,AF$2)=0),$Q116/$U116,"")</f>
        <v/>
      </c>
      <c r="AG116" s="67">
        <f>IF(AND($F116&lt;&gt;"",$V116&lt;&gt;"",AG$2&gt;=$F116,AG$2&lt;=$V116,WEEKDAY(AG$2,2)&lt;6,COUNTIF('마스터'!$J$13:$J$27,AG$2)=0),$Q116/$U116,"")</f>
        <v/>
      </c>
      <c r="AH116" s="67">
        <f>IF(AND($F116&lt;&gt;"",$V116&lt;&gt;"",AH$2&gt;=$F116,AH$2&lt;=$V116,WEEKDAY(AH$2,2)&lt;6,COUNTIF('마스터'!$J$13:$J$27,AH$2)=0),$Q116/$U116,"")</f>
        <v/>
      </c>
      <c r="AI116" s="67">
        <f>IF(AND($F116&lt;&gt;"",$V116&lt;&gt;"",AI$2&gt;=$F116,AI$2&lt;=$V116,WEEKDAY(AI$2,2)&lt;6,COUNTIF('마스터'!$J$13:$J$27,AI$2)=0),$Q116/$U116,"")</f>
        <v/>
      </c>
      <c r="AJ116" s="67">
        <f>IF(AND($F116&lt;&gt;"",$V116&lt;&gt;"",AJ$2&gt;=$F116,AJ$2&lt;=$V116,WEEKDAY(AJ$2,2)&lt;6,COUNTIF('마스터'!$J$13:$J$27,AJ$2)=0),$Q116/$U116,"")</f>
        <v/>
      </c>
      <c r="AK116" s="67">
        <f>IF(AND($F116&lt;&gt;"",$V116&lt;&gt;"",AK$2&gt;=$F116,AK$2&lt;=$V116,WEEKDAY(AK$2,2)&lt;6,COUNTIF('마스터'!$J$13:$J$27,AK$2)=0),$Q116/$U116,"")</f>
        <v/>
      </c>
      <c r="AL116" s="67">
        <f>IF(AND($F116&lt;&gt;"",$V116&lt;&gt;"",AL$2&gt;=$F116,AL$2&lt;=$V116,WEEKDAY(AL$2,2)&lt;6,COUNTIF('마스터'!$J$13:$J$27,AL$2)=0),$Q116/$U116,"")</f>
        <v/>
      </c>
      <c r="AM116" s="67">
        <f>IF(AND($F116&lt;&gt;"",$V116&lt;&gt;"",AM$2&gt;=$F116,AM$2&lt;=$V116,WEEKDAY(AM$2,2)&lt;6,COUNTIF('마스터'!$J$13:$J$27,AM$2)=0),$Q116/$U116,"")</f>
        <v/>
      </c>
      <c r="AN116" s="67">
        <f>IF(AND($F116&lt;&gt;"",$V116&lt;&gt;"",AN$2&gt;=$F116,AN$2&lt;=$V116,WEEKDAY(AN$2,2)&lt;6,COUNTIF('마스터'!$J$13:$J$27,AN$2)=0),$Q116/$U116,"")</f>
        <v/>
      </c>
      <c r="AO116" s="67">
        <f>IF(AND($F116&lt;&gt;"",$V116&lt;&gt;"",AO$2&gt;=$F116,AO$2&lt;=$V116,WEEKDAY(AO$2,2)&lt;6,COUNTIF('마스터'!$J$13:$J$27,AO$2)=0),$Q116/$U116,"")</f>
        <v/>
      </c>
      <c r="AP116" s="67">
        <f>IF(AND($F116&lt;&gt;"",$V116&lt;&gt;"",AP$2&gt;=$F116,AP$2&lt;=$V116,WEEKDAY(AP$2,2)&lt;6,COUNTIF('마스터'!$J$13:$J$27,AP$2)=0),$Q116/$U116,"")</f>
        <v/>
      </c>
      <c r="AQ116" s="67">
        <f>IF(AND($F116&lt;&gt;"",$V116&lt;&gt;"",AQ$2&gt;=$F116,AQ$2&lt;=$V116,WEEKDAY(AQ$2,2)&lt;6,COUNTIF('마스터'!$J$13:$J$27,AQ$2)=0),$Q116/$U116,"")</f>
        <v/>
      </c>
      <c r="AR116" s="67">
        <f>IF(AND($F116&lt;&gt;"",$V116&lt;&gt;"",AR$2&gt;=$F116,AR$2&lt;=$V116,WEEKDAY(AR$2,2)&lt;6,COUNTIF('마스터'!$J$13:$J$27,AR$2)=0),$Q116/$U116,"")</f>
        <v/>
      </c>
      <c r="AS116" s="67">
        <f>IF(AND($F116&lt;&gt;"",$V116&lt;&gt;"",AS$2&gt;=$F116,AS$2&lt;=$V116,WEEKDAY(AS$2,2)&lt;6,COUNTIF('마스터'!$J$13:$J$27,AS$2)=0),$Q116/$U116,"")</f>
        <v/>
      </c>
      <c r="AT116" s="67">
        <f>IF(AND($F116&lt;&gt;"",$V116&lt;&gt;"",AT$2&gt;=$F116,AT$2&lt;=$V116,WEEKDAY(AT$2,2)&lt;6,COUNTIF('마스터'!$J$13:$J$27,AT$2)=0),$Q116/$U116,"")</f>
        <v/>
      </c>
      <c r="AU116" s="67">
        <f>IF(AND($F116&lt;&gt;"",$V116&lt;&gt;"",AU$2&gt;=$F116,AU$2&lt;=$V116,WEEKDAY(AU$2,2)&lt;6,COUNTIF('마스터'!$J$13:$J$27,AU$2)=0),$Q116/$U116,"")</f>
        <v/>
      </c>
      <c r="AV116" s="67">
        <f>IF(AND($F116&lt;&gt;"",$V116&lt;&gt;"",AV$2&gt;=$F116,AV$2&lt;=$V116,WEEKDAY(AV$2,2)&lt;6,COUNTIF('마스터'!$J$13:$J$27,AV$2)=0),$Q116/$U116,"")</f>
        <v/>
      </c>
      <c r="AW116" s="67">
        <f>IF(AND($F116&lt;&gt;"",$V116&lt;&gt;"",AW$2&gt;=$F116,AW$2&lt;=$V116,WEEKDAY(AW$2,2)&lt;6,COUNTIF('마스터'!$J$13:$J$27,AW$2)=0),$Q116/$U116,"")</f>
        <v/>
      </c>
      <c r="AX116" s="67">
        <f>IF(AND($F116&lt;&gt;"",$V116&lt;&gt;"",AX$2&gt;=$F116,AX$2&lt;=$V116,WEEKDAY(AX$2,2)&lt;6,COUNTIF('마스터'!$J$13:$J$27,AX$2)=0),$Q116/$U116,"")</f>
        <v/>
      </c>
      <c r="AY116" s="67">
        <f>IF(AND($F116&lt;&gt;"",$V116&lt;&gt;"",AY$2&gt;=$F116,AY$2&lt;=$V116,WEEKDAY(AY$2,2)&lt;6,COUNTIF('마스터'!$J$13:$J$27,AY$2)=0),$Q116/$U116,"")</f>
        <v/>
      </c>
      <c r="AZ116" s="67">
        <f>IF(AND($F116&lt;&gt;"",$V116&lt;&gt;"",AZ$2&gt;=$F116,AZ$2&lt;=$V116,WEEKDAY(AZ$2,2)&lt;6,COUNTIF('마스터'!$J$13:$J$27,AZ$2)=0),$Q116/$U116,"")</f>
        <v/>
      </c>
      <c r="BA116" s="67">
        <f>IF(AND($F116&lt;&gt;"",$V116&lt;&gt;"",BA$2&gt;=$F116,BA$2&lt;=$V116,WEEKDAY(BA$2,2)&lt;6,COUNTIF('마스터'!$J$13:$J$27,BA$2)=0),$Q116/$U116,"")</f>
        <v/>
      </c>
      <c r="BB116" s="67">
        <f>IF(AND($F116&lt;&gt;"",$V116&lt;&gt;"",BB$2&gt;=$F116,BB$2&lt;=$V116,WEEKDAY(BB$2,2)&lt;6,COUNTIF('마스터'!$J$13:$J$27,BB$2)=0),$Q116/$U116,"")</f>
        <v/>
      </c>
      <c r="BC116" s="67">
        <f>IF(AND($F116&lt;&gt;"",$V116&lt;&gt;"",BC$2&gt;=$F116,BC$2&lt;=$V116,WEEKDAY(BC$2,2)&lt;6,COUNTIF('마스터'!$J$13:$J$27,BC$2)=0),$Q116/$U116,"")</f>
        <v/>
      </c>
      <c r="BD116" s="67">
        <f>IF(AND($F116&lt;&gt;"",$V116&lt;&gt;"",BD$2&gt;=$F116,BD$2&lt;=$V116,WEEKDAY(BD$2,2)&lt;6,COUNTIF('마스터'!$J$13:$J$27,BD$2)=0),$Q116/$U116,"")</f>
        <v/>
      </c>
    </row>
    <row r="117">
      <c r="A117" s="37">
        <f>IF(E117="","",COUNTA($E$102:E117))</f>
        <v/>
      </c>
      <c r="B117" s="58" t="n"/>
      <c r="C117" s="79" t="inlineStr">
        <is>
          <t>마케팅4팀</t>
        </is>
      </c>
      <c r="D117" s="60" t="n"/>
      <c r="E117" s="58" t="n"/>
      <c r="F117" s="61" t="n"/>
      <c r="G117" s="62" t="n"/>
      <c r="H117" s="60" t="n"/>
      <c r="I117" s="60" t="n"/>
      <c r="J117" s="60" t="n"/>
      <c r="K117" s="58" t="n"/>
      <c r="L117" s="63" t="n"/>
      <c r="M117" s="58" t="n"/>
      <c r="N117" s="63" t="n"/>
      <c r="O117" s="58" t="n"/>
      <c r="P117" s="63" t="n"/>
      <c r="Q117" s="64">
        <f>IF(SUM(L117,N117,P117)=0,"",SUM(L117,N117,P117))</f>
        <v/>
      </c>
      <c r="R117" s="65">
        <f>IF(L117&gt;0,"영 ","")&amp;IF(N117&gt;0,"이 ","")&amp;IF(P117&gt;0,"기 ","")</f>
        <v/>
      </c>
      <c r="S117" s="37">
        <f>IF(F117="","","W"&amp;ROUNDUP(DAY(F117)/7,0))</f>
        <v/>
      </c>
      <c r="T117" s="60" t="n"/>
      <c r="U117" s="37">
        <f>IF(Q117="",0,ROUNDUP(MAX(L117,N117,P117)/'마스터'!$J$5,0))</f>
        <v/>
      </c>
      <c r="V117" s="66">
        <f>IF(OR(F117="",U117=0),"",WORKDAY(F117,U117-1,'마스터'!$J$13:$J$27))</f>
        <v/>
      </c>
      <c r="W117" s="65">
        <f>IF(OR(G117="",V117=""),"",G117-V117)</f>
        <v/>
      </c>
      <c r="X117" s="58" t="n"/>
      <c r="Z117" s="67">
        <f>IF(AND($F117&lt;&gt;"",$V117&lt;&gt;"",Z$2&gt;=$F117,Z$2&lt;=$V117,WEEKDAY(Z$2,2)&lt;6,COUNTIF('마스터'!$J$13:$J$27,Z$2)=0),$Q117/$U117,"")</f>
        <v/>
      </c>
      <c r="AA117" s="67">
        <f>IF(AND($F117&lt;&gt;"",$V117&lt;&gt;"",AA$2&gt;=$F117,AA$2&lt;=$V117,WEEKDAY(AA$2,2)&lt;6,COUNTIF('마스터'!$J$13:$J$27,AA$2)=0),$Q117/$U117,"")</f>
        <v/>
      </c>
      <c r="AB117" s="67">
        <f>IF(AND($F117&lt;&gt;"",$V117&lt;&gt;"",AB$2&gt;=$F117,AB$2&lt;=$V117,WEEKDAY(AB$2,2)&lt;6,COUNTIF('마스터'!$J$13:$J$27,AB$2)=0),$Q117/$U117,"")</f>
        <v/>
      </c>
      <c r="AC117" s="67">
        <f>IF(AND($F117&lt;&gt;"",$V117&lt;&gt;"",AC$2&gt;=$F117,AC$2&lt;=$V117,WEEKDAY(AC$2,2)&lt;6,COUNTIF('마스터'!$J$13:$J$27,AC$2)=0),$Q117/$U117,"")</f>
        <v/>
      </c>
      <c r="AD117" s="67">
        <f>IF(AND($F117&lt;&gt;"",$V117&lt;&gt;"",AD$2&gt;=$F117,AD$2&lt;=$V117,WEEKDAY(AD$2,2)&lt;6,COUNTIF('마스터'!$J$13:$J$27,AD$2)=0),$Q117/$U117,"")</f>
        <v/>
      </c>
      <c r="AE117" s="67">
        <f>IF(AND($F117&lt;&gt;"",$V117&lt;&gt;"",AE$2&gt;=$F117,AE$2&lt;=$V117,WEEKDAY(AE$2,2)&lt;6,COUNTIF('마스터'!$J$13:$J$27,AE$2)=0),$Q117/$U117,"")</f>
        <v/>
      </c>
      <c r="AF117" s="67">
        <f>IF(AND($F117&lt;&gt;"",$V117&lt;&gt;"",AF$2&gt;=$F117,AF$2&lt;=$V117,WEEKDAY(AF$2,2)&lt;6,COUNTIF('마스터'!$J$13:$J$27,AF$2)=0),$Q117/$U117,"")</f>
        <v/>
      </c>
      <c r="AG117" s="67">
        <f>IF(AND($F117&lt;&gt;"",$V117&lt;&gt;"",AG$2&gt;=$F117,AG$2&lt;=$V117,WEEKDAY(AG$2,2)&lt;6,COUNTIF('마스터'!$J$13:$J$27,AG$2)=0),$Q117/$U117,"")</f>
        <v/>
      </c>
      <c r="AH117" s="67">
        <f>IF(AND($F117&lt;&gt;"",$V117&lt;&gt;"",AH$2&gt;=$F117,AH$2&lt;=$V117,WEEKDAY(AH$2,2)&lt;6,COUNTIF('마스터'!$J$13:$J$27,AH$2)=0),$Q117/$U117,"")</f>
        <v/>
      </c>
      <c r="AI117" s="67">
        <f>IF(AND($F117&lt;&gt;"",$V117&lt;&gt;"",AI$2&gt;=$F117,AI$2&lt;=$V117,WEEKDAY(AI$2,2)&lt;6,COUNTIF('마스터'!$J$13:$J$27,AI$2)=0),$Q117/$U117,"")</f>
        <v/>
      </c>
      <c r="AJ117" s="67">
        <f>IF(AND($F117&lt;&gt;"",$V117&lt;&gt;"",AJ$2&gt;=$F117,AJ$2&lt;=$V117,WEEKDAY(AJ$2,2)&lt;6,COUNTIF('마스터'!$J$13:$J$27,AJ$2)=0),$Q117/$U117,"")</f>
        <v/>
      </c>
      <c r="AK117" s="67">
        <f>IF(AND($F117&lt;&gt;"",$V117&lt;&gt;"",AK$2&gt;=$F117,AK$2&lt;=$V117,WEEKDAY(AK$2,2)&lt;6,COUNTIF('마스터'!$J$13:$J$27,AK$2)=0),$Q117/$U117,"")</f>
        <v/>
      </c>
      <c r="AL117" s="67">
        <f>IF(AND($F117&lt;&gt;"",$V117&lt;&gt;"",AL$2&gt;=$F117,AL$2&lt;=$V117,WEEKDAY(AL$2,2)&lt;6,COUNTIF('마스터'!$J$13:$J$27,AL$2)=0),$Q117/$U117,"")</f>
        <v/>
      </c>
      <c r="AM117" s="67">
        <f>IF(AND($F117&lt;&gt;"",$V117&lt;&gt;"",AM$2&gt;=$F117,AM$2&lt;=$V117,WEEKDAY(AM$2,2)&lt;6,COUNTIF('마스터'!$J$13:$J$27,AM$2)=0),$Q117/$U117,"")</f>
        <v/>
      </c>
      <c r="AN117" s="67">
        <f>IF(AND($F117&lt;&gt;"",$V117&lt;&gt;"",AN$2&gt;=$F117,AN$2&lt;=$V117,WEEKDAY(AN$2,2)&lt;6,COUNTIF('마스터'!$J$13:$J$27,AN$2)=0),$Q117/$U117,"")</f>
        <v/>
      </c>
      <c r="AO117" s="67">
        <f>IF(AND($F117&lt;&gt;"",$V117&lt;&gt;"",AO$2&gt;=$F117,AO$2&lt;=$V117,WEEKDAY(AO$2,2)&lt;6,COUNTIF('마스터'!$J$13:$J$27,AO$2)=0),$Q117/$U117,"")</f>
        <v/>
      </c>
      <c r="AP117" s="67">
        <f>IF(AND($F117&lt;&gt;"",$V117&lt;&gt;"",AP$2&gt;=$F117,AP$2&lt;=$V117,WEEKDAY(AP$2,2)&lt;6,COUNTIF('마스터'!$J$13:$J$27,AP$2)=0),$Q117/$U117,"")</f>
        <v/>
      </c>
      <c r="AQ117" s="67">
        <f>IF(AND($F117&lt;&gt;"",$V117&lt;&gt;"",AQ$2&gt;=$F117,AQ$2&lt;=$V117,WEEKDAY(AQ$2,2)&lt;6,COUNTIF('마스터'!$J$13:$J$27,AQ$2)=0),$Q117/$U117,"")</f>
        <v/>
      </c>
      <c r="AR117" s="67">
        <f>IF(AND($F117&lt;&gt;"",$V117&lt;&gt;"",AR$2&gt;=$F117,AR$2&lt;=$V117,WEEKDAY(AR$2,2)&lt;6,COUNTIF('마스터'!$J$13:$J$27,AR$2)=0),$Q117/$U117,"")</f>
        <v/>
      </c>
      <c r="AS117" s="67">
        <f>IF(AND($F117&lt;&gt;"",$V117&lt;&gt;"",AS$2&gt;=$F117,AS$2&lt;=$V117,WEEKDAY(AS$2,2)&lt;6,COUNTIF('마스터'!$J$13:$J$27,AS$2)=0),$Q117/$U117,"")</f>
        <v/>
      </c>
      <c r="AT117" s="67">
        <f>IF(AND($F117&lt;&gt;"",$V117&lt;&gt;"",AT$2&gt;=$F117,AT$2&lt;=$V117,WEEKDAY(AT$2,2)&lt;6,COUNTIF('마스터'!$J$13:$J$27,AT$2)=0),$Q117/$U117,"")</f>
        <v/>
      </c>
      <c r="AU117" s="67">
        <f>IF(AND($F117&lt;&gt;"",$V117&lt;&gt;"",AU$2&gt;=$F117,AU$2&lt;=$V117,WEEKDAY(AU$2,2)&lt;6,COUNTIF('마스터'!$J$13:$J$27,AU$2)=0),$Q117/$U117,"")</f>
        <v/>
      </c>
      <c r="AV117" s="67">
        <f>IF(AND($F117&lt;&gt;"",$V117&lt;&gt;"",AV$2&gt;=$F117,AV$2&lt;=$V117,WEEKDAY(AV$2,2)&lt;6,COUNTIF('마스터'!$J$13:$J$27,AV$2)=0),$Q117/$U117,"")</f>
        <v/>
      </c>
      <c r="AW117" s="67">
        <f>IF(AND($F117&lt;&gt;"",$V117&lt;&gt;"",AW$2&gt;=$F117,AW$2&lt;=$V117,WEEKDAY(AW$2,2)&lt;6,COUNTIF('마스터'!$J$13:$J$27,AW$2)=0),$Q117/$U117,"")</f>
        <v/>
      </c>
      <c r="AX117" s="67">
        <f>IF(AND($F117&lt;&gt;"",$V117&lt;&gt;"",AX$2&gt;=$F117,AX$2&lt;=$V117,WEEKDAY(AX$2,2)&lt;6,COUNTIF('마스터'!$J$13:$J$27,AX$2)=0),$Q117/$U117,"")</f>
        <v/>
      </c>
      <c r="AY117" s="67">
        <f>IF(AND($F117&lt;&gt;"",$V117&lt;&gt;"",AY$2&gt;=$F117,AY$2&lt;=$V117,WEEKDAY(AY$2,2)&lt;6,COUNTIF('마스터'!$J$13:$J$27,AY$2)=0),$Q117/$U117,"")</f>
        <v/>
      </c>
      <c r="AZ117" s="67">
        <f>IF(AND($F117&lt;&gt;"",$V117&lt;&gt;"",AZ$2&gt;=$F117,AZ$2&lt;=$V117,WEEKDAY(AZ$2,2)&lt;6,COUNTIF('마스터'!$J$13:$J$27,AZ$2)=0),$Q117/$U117,"")</f>
        <v/>
      </c>
      <c r="BA117" s="67">
        <f>IF(AND($F117&lt;&gt;"",$V117&lt;&gt;"",BA$2&gt;=$F117,BA$2&lt;=$V117,WEEKDAY(BA$2,2)&lt;6,COUNTIF('마스터'!$J$13:$J$27,BA$2)=0),$Q117/$U117,"")</f>
        <v/>
      </c>
      <c r="BB117" s="67">
        <f>IF(AND($F117&lt;&gt;"",$V117&lt;&gt;"",BB$2&gt;=$F117,BB$2&lt;=$V117,WEEKDAY(BB$2,2)&lt;6,COUNTIF('마스터'!$J$13:$J$27,BB$2)=0),$Q117/$U117,"")</f>
        <v/>
      </c>
      <c r="BC117" s="67">
        <f>IF(AND($F117&lt;&gt;"",$V117&lt;&gt;"",BC$2&gt;=$F117,BC$2&lt;=$V117,WEEKDAY(BC$2,2)&lt;6,COUNTIF('마스터'!$J$13:$J$27,BC$2)=0),$Q117/$U117,"")</f>
        <v/>
      </c>
      <c r="BD117" s="67">
        <f>IF(AND($F117&lt;&gt;"",$V117&lt;&gt;"",BD$2&gt;=$F117,BD$2&lt;=$V117,WEEKDAY(BD$2,2)&lt;6,COUNTIF('마스터'!$J$13:$J$27,BD$2)=0),$Q117/$U117,"")</f>
        <v/>
      </c>
    </row>
    <row r="118">
      <c r="A118" s="37">
        <f>IF(E118="","",COUNTA($E$102:E118))</f>
        <v/>
      </c>
      <c r="B118" s="58" t="n"/>
      <c r="C118" s="79" t="inlineStr">
        <is>
          <t>마케팅4팀</t>
        </is>
      </c>
      <c r="D118" s="60" t="n"/>
      <c r="E118" s="58" t="n"/>
      <c r="F118" s="61" t="n"/>
      <c r="G118" s="62" t="n"/>
      <c r="H118" s="60" t="n"/>
      <c r="I118" s="60" t="n"/>
      <c r="J118" s="60" t="n"/>
      <c r="K118" s="58" t="n"/>
      <c r="L118" s="63" t="n"/>
      <c r="M118" s="58" t="n"/>
      <c r="N118" s="63" t="n"/>
      <c r="O118" s="58" t="n"/>
      <c r="P118" s="63" t="n"/>
      <c r="Q118" s="64">
        <f>IF(SUM(L118,N118,P118)=0,"",SUM(L118,N118,P118))</f>
        <v/>
      </c>
      <c r="R118" s="65">
        <f>IF(L118&gt;0,"영 ","")&amp;IF(N118&gt;0,"이 ","")&amp;IF(P118&gt;0,"기 ","")</f>
        <v/>
      </c>
      <c r="S118" s="37">
        <f>IF(F118="","","W"&amp;ROUNDUP(DAY(F118)/7,0))</f>
        <v/>
      </c>
      <c r="T118" s="60" t="n"/>
      <c r="U118" s="37">
        <f>IF(Q118="",0,ROUNDUP(MAX(L118,N118,P118)/'마스터'!$J$5,0))</f>
        <v/>
      </c>
      <c r="V118" s="66">
        <f>IF(OR(F118="",U118=0),"",WORKDAY(F118,U118-1,'마스터'!$J$13:$J$27))</f>
        <v/>
      </c>
      <c r="W118" s="65">
        <f>IF(OR(G118="",V118=""),"",G118-V118)</f>
        <v/>
      </c>
      <c r="X118" s="58" t="n"/>
      <c r="Z118" s="67">
        <f>IF(AND($F118&lt;&gt;"",$V118&lt;&gt;"",Z$2&gt;=$F118,Z$2&lt;=$V118,WEEKDAY(Z$2,2)&lt;6,COUNTIF('마스터'!$J$13:$J$27,Z$2)=0),$Q118/$U118,"")</f>
        <v/>
      </c>
      <c r="AA118" s="67">
        <f>IF(AND($F118&lt;&gt;"",$V118&lt;&gt;"",AA$2&gt;=$F118,AA$2&lt;=$V118,WEEKDAY(AA$2,2)&lt;6,COUNTIF('마스터'!$J$13:$J$27,AA$2)=0),$Q118/$U118,"")</f>
        <v/>
      </c>
      <c r="AB118" s="67">
        <f>IF(AND($F118&lt;&gt;"",$V118&lt;&gt;"",AB$2&gt;=$F118,AB$2&lt;=$V118,WEEKDAY(AB$2,2)&lt;6,COUNTIF('마스터'!$J$13:$J$27,AB$2)=0),$Q118/$U118,"")</f>
        <v/>
      </c>
      <c r="AC118" s="67">
        <f>IF(AND($F118&lt;&gt;"",$V118&lt;&gt;"",AC$2&gt;=$F118,AC$2&lt;=$V118,WEEKDAY(AC$2,2)&lt;6,COUNTIF('마스터'!$J$13:$J$27,AC$2)=0),$Q118/$U118,"")</f>
        <v/>
      </c>
      <c r="AD118" s="67">
        <f>IF(AND($F118&lt;&gt;"",$V118&lt;&gt;"",AD$2&gt;=$F118,AD$2&lt;=$V118,WEEKDAY(AD$2,2)&lt;6,COUNTIF('마스터'!$J$13:$J$27,AD$2)=0),$Q118/$U118,"")</f>
        <v/>
      </c>
      <c r="AE118" s="67">
        <f>IF(AND($F118&lt;&gt;"",$V118&lt;&gt;"",AE$2&gt;=$F118,AE$2&lt;=$V118,WEEKDAY(AE$2,2)&lt;6,COUNTIF('마스터'!$J$13:$J$27,AE$2)=0),$Q118/$U118,"")</f>
        <v/>
      </c>
      <c r="AF118" s="67">
        <f>IF(AND($F118&lt;&gt;"",$V118&lt;&gt;"",AF$2&gt;=$F118,AF$2&lt;=$V118,WEEKDAY(AF$2,2)&lt;6,COUNTIF('마스터'!$J$13:$J$27,AF$2)=0),$Q118/$U118,"")</f>
        <v/>
      </c>
      <c r="AG118" s="67">
        <f>IF(AND($F118&lt;&gt;"",$V118&lt;&gt;"",AG$2&gt;=$F118,AG$2&lt;=$V118,WEEKDAY(AG$2,2)&lt;6,COUNTIF('마스터'!$J$13:$J$27,AG$2)=0),$Q118/$U118,"")</f>
        <v/>
      </c>
      <c r="AH118" s="67">
        <f>IF(AND($F118&lt;&gt;"",$V118&lt;&gt;"",AH$2&gt;=$F118,AH$2&lt;=$V118,WEEKDAY(AH$2,2)&lt;6,COUNTIF('마스터'!$J$13:$J$27,AH$2)=0),$Q118/$U118,"")</f>
        <v/>
      </c>
      <c r="AI118" s="67">
        <f>IF(AND($F118&lt;&gt;"",$V118&lt;&gt;"",AI$2&gt;=$F118,AI$2&lt;=$V118,WEEKDAY(AI$2,2)&lt;6,COUNTIF('마스터'!$J$13:$J$27,AI$2)=0),$Q118/$U118,"")</f>
        <v/>
      </c>
      <c r="AJ118" s="67">
        <f>IF(AND($F118&lt;&gt;"",$V118&lt;&gt;"",AJ$2&gt;=$F118,AJ$2&lt;=$V118,WEEKDAY(AJ$2,2)&lt;6,COUNTIF('마스터'!$J$13:$J$27,AJ$2)=0),$Q118/$U118,"")</f>
        <v/>
      </c>
      <c r="AK118" s="67">
        <f>IF(AND($F118&lt;&gt;"",$V118&lt;&gt;"",AK$2&gt;=$F118,AK$2&lt;=$V118,WEEKDAY(AK$2,2)&lt;6,COUNTIF('마스터'!$J$13:$J$27,AK$2)=0),$Q118/$U118,"")</f>
        <v/>
      </c>
      <c r="AL118" s="67">
        <f>IF(AND($F118&lt;&gt;"",$V118&lt;&gt;"",AL$2&gt;=$F118,AL$2&lt;=$V118,WEEKDAY(AL$2,2)&lt;6,COUNTIF('마스터'!$J$13:$J$27,AL$2)=0),$Q118/$U118,"")</f>
        <v/>
      </c>
      <c r="AM118" s="67">
        <f>IF(AND($F118&lt;&gt;"",$V118&lt;&gt;"",AM$2&gt;=$F118,AM$2&lt;=$V118,WEEKDAY(AM$2,2)&lt;6,COUNTIF('마스터'!$J$13:$J$27,AM$2)=0),$Q118/$U118,"")</f>
        <v/>
      </c>
      <c r="AN118" s="67">
        <f>IF(AND($F118&lt;&gt;"",$V118&lt;&gt;"",AN$2&gt;=$F118,AN$2&lt;=$V118,WEEKDAY(AN$2,2)&lt;6,COUNTIF('마스터'!$J$13:$J$27,AN$2)=0),$Q118/$U118,"")</f>
        <v/>
      </c>
      <c r="AO118" s="67">
        <f>IF(AND($F118&lt;&gt;"",$V118&lt;&gt;"",AO$2&gt;=$F118,AO$2&lt;=$V118,WEEKDAY(AO$2,2)&lt;6,COUNTIF('마스터'!$J$13:$J$27,AO$2)=0),$Q118/$U118,"")</f>
        <v/>
      </c>
      <c r="AP118" s="67">
        <f>IF(AND($F118&lt;&gt;"",$V118&lt;&gt;"",AP$2&gt;=$F118,AP$2&lt;=$V118,WEEKDAY(AP$2,2)&lt;6,COUNTIF('마스터'!$J$13:$J$27,AP$2)=0),$Q118/$U118,"")</f>
        <v/>
      </c>
      <c r="AQ118" s="67">
        <f>IF(AND($F118&lt;&gt;"",$V118&lt;&gt;"",AQ$2&gt;=$F118,AQ$2&lt;=$V118,WEEKDAY(AQ$2,2)&lt;6,COUNTIF('마스터'!$J$13:$J$27,AQ$2)=0),$Q118/$U118,"")</f>
        <v/>
      </c>
      <c r="AR118" s="67">
        <f>IF(AND($F118&lt;&gt;"",$V118&lt;&gt;"",AR$2&gt;=$F118,AR$2&lt;=$V118,WEEKDAY(AR$2,2)&lt;6,COUNTIF('마스터'!$J$13:$J$27,AR$2)=0),$Q118/$U118,"")</f>
        <v/>
      </c>
      <c r="AS118" s="67">
        <f>IF(AND($F118&lt;&gt;"",$V118&lt;&gt;"",AS$2&gt;=$F118,AS$2&lt;=$V118,WEEKDAY(AS$2,2)&lt;6,COUNTIF('마스터'!$J$13:$J$27,AS$2)=0),$Q118/$U118,"")</f>
        <v/>
      </c>
      <c r="AT118" s="67">
        <f>IF(AND($F118&lt;&gt;"",$V118&lt;&gt;"",AT$2&gt;=$F118,AT$2&lt;=$V118,WEEKDAY(AT$2,2)&lt;6,COUNTIF('마스터'!$J$13:$J$27,AT$2)=0),$Q118/$U118,"")</f>
        <v/>
      </c>
      <c r="AU118" s="67">
        <f>IF(AND($F118&lt;&gt;"",$V118&lt;&gt;"",AU$2&gt;=$F118,AU$2&lt;=$V118,WEEKDAY(AU$2,2)&lt;6,COUNTIF('마스터'!$J$13:$J$27,AU$2)=0),$Q118/$U118,"")</f>
        <v/>
      </c>
      <c r="AV118" s="67">
        <f>IF(AND($F118&lt;&gt;"",$V118&lt;&gt;"",AV$2&gt;=$F118,AV$2&lt;=$V118,WEEKDAY(AV$2,2)&lt;6,COUNTIF('마스터'!$J$13:$J$27,AV$2)=0),$Q118/$U118,"")</f>
        <v/>
      </c>
      <c r="AW118" s="67">
        <f>IF(AND($F118&lt;&gt;"",$V118&lt;&gt;"",AW$2&gt;=$F118,AW$2&lt;=$V118,WEEKDAY(AW$2,2)&lt;6,COUNTIF('마스터'!$J$13:$J$27,AW$2)=0),$Q118/$U118,"")</f>
        <v/>
      </c>
      <c r="AX118" s="67">
        <f>IF(AND($F118&lt;&gt;"",$V118&lt;&gt;"",AX$2&gt;=$F118,AX$2&lt;=$V118,WEEKDAY(AX$2,2)&lt;6,COUNTIF('마스터'!$J$13:$J$27,AX$2)=0),$Q118/$U118,"")</f>
        <v/>
      </c>
      <c r="AY118" s="67">
        <f>IF(AND($F118&lt;&gt;"",$V118&lt;&gt;"",AY$2&gt;=$F118,AY$2&lt;=$V118,WEEKDAY(AY$2,2)&lt;6,COUNTIF('마스터'!$J$13:$J$27,AY$2)=0),$Q118/$U118,"")</f>
        <v/>
      </c>
      <c r="AZ118" s="67">
        <f>IF(AND($F118&lt;&gt;"",$V118&lt;&gt;"",AZ$2&gt;=$F118,AZ$2&lt;=$V118,WEEKDAY(AZ$2,2)&lt;6,COUNTIF('마스터'!$J$13:$J$27,AZ$2)=0),$Q118/$U118,"")</f>
        <v/>
      </c>
      <c r="BA118" s="67">
        <f>IF(AND($F118&lt;&gt;"",$V118&lt;&gt;"",BA$2&gt;=$F118,BA$2&lt;=$V118,WEEKDAY(BA$2,2)&lt;6,COUNTIF('마스터'!$J$13:$J$27,BA$2)=0),$Q118/$U118,"")</f>
        <v/>
      </c>
      <c r="BB118" s="67">
        <f>IF(AND($F118&lt;&gt;"",$V118&lt;&gt;"",BB$2&gt;=$F118,BB$2&lt;=$V118,WEEKDAY(BB$2,2)&lt;6,COUNTIF('마스터'!$J$13:$J$27,BB$2)=0),$Q118/$U118,"")</f>
        <v/>
      </c>
      <c r="BC118" s="67">
        <f>IF(AND($F118&lt;&gt;"",$V118&lt;&gt;"",BC$2&gt;=$F118,BC$2&lt;=$V118,WEEKDAY(BC$2,2)&lt;6,COUNTIF('마스터'!$J$13:$J$27,BC$2)=0),$Q118/$U118,"")</f>
        <v/>
      </c>
      <c r="BD118" s="67">
        <f>IF(AND($F118&lt;&gt;"",$V118&lt;&gt;"",BD$2&gt;=$F118,BD$2&lt;=$V118,WEEKDAY(BD$2,2)&lt;6,COUNTIF('마스터'!$J$13:$J$27,BD$2)=0),$Q118/$U118,"")</f>
        <v/>
      </c>
    </row>
    <row r="119">
      <c r="A119" s="37">
        <f>IF(E119="","",COUNTA($E$102:E119))</f>
        <v/>
      </c>
      <c r="B119" s="58" t="n"/>
      <c r="C119" s="79" t="inlineStr">
        <is>
          <t>마케팅4팀</t>
        </is>
      </c>
      <c r="D119" s="60" t="n"/>
      <c r="E119" s="58" t="n"/>
      <c r="F119" s="61" t="n"/>
      <c r="G119" s="62" t="n"/>
      <c r="H119" s="60" t="n"/>
      <c r="I119" s="60" t="n"/>
      <c r="J119" s="60" t="n"/>
      <c r="K119" s="58" t="n"/>
      <c r="L119" s="63" t="n"/>
      <c r="M119" s="58" t="n"/>
      <c r="N119" s="63" t="n"/>
      <c r="O119" s="58" t="n"/>
      <c r="P119" s="63" t="n"/>
      <c r="Q119" s="64">
        <f>IF(SUM(L119,N119,P119)=0,"",SUM(L119,N119,P119))</f>
        <v/>
      </c>
      <c r="R119" s="65">
        <f>IF(L119&gt;0,"영 ","")&amp;IF(N119&gt;0,"이 ","")&amp;IF(P119&gt;0,"기 ","")</f>
        <v/>
      </c>
      <c r="S119" s="37">
        <f>IF(F119="","","W"&amp;ROUNDUP(DAY(F119)/7,0))</f>
        <v/>
      </c>
      <c r="T119" s="60" t="n"/>
      <c r="U119" s="37">
        <f>IF(Q119="",0,ROUNDUP(MAX(L119,N119,P119)/'마스터'!$J$5,0))</f>
        <v/>
      </c>
      <c r="V119" s="66">
        <f>IF(OR(F119="",U119=0),"",WORKDAY(F119,U119-1,'마스터'!$J$13:$J$27))</f>
        <v/>
      </c>
      <c r="W119" s="65">
        <f>IF(OR(G119="",V119=""),"",G119-V119)</f>
        <v/>
      </c>
      <c r="X119" s="58" t="n"/>
      <c r="Z119" s="67">
        <f>IF(AND($F119&lt;&gt;"",$V119&lt;&gt;"",Z$2&gt;=$F119,Z$2&lt;=$V119,WEEKDAY(Z$2,2)&lt;6,COUNTIF('마스터'!$J$13:$J$27,Z$2)=0),$Q119/$U119,"")</f>
        <v/>
      </c>
      <c r="AA119" s="67">
        <f>IF(AND($F119&lt;&gt;"",$V119&lt;&gt;"",AA$2&gt;=$F119,AA$2&lt;=$V119,WEEKDAY(AA$2,2)&lt;6,COUNTIF('마스터'!$J$13:$J$27,AA$2)=0),$Q119/$U119,"")</f>
        <v/>
      </c>
      <c r="AB119" s="67">
        <f>IF(AND($F119&lt;&gt;"",$V119&lt;&gt;"",AB$2&gt;=$F119,AB$2&lt;=$V119,WEEKDAY(AB$2,2)&lt;6,COUNTIF('마스터'!$J$13:$J$27,AB$2)=0),$Q119/$U119,"")</f>
        <v/>
      </c>
      <c r="AC119" s="67">
        <f>IF(AND($F119&lt;&gt;"",$V119&lt;&gt;"",AC$2&gt;=$F119,AC$2&lt;=$V119,WEEKDAY(AC$2,2)&lt;6,COUNTIF('마스터'!$J$13:$J$27,AC$2)=0),$Q119/$U119,"")</f>
        <v/>
      </c>
      <c r="AD119" s="67">
        <f>IF(AND($F119&lt;&gt;"",$V119&lt;&gt;"",AD$2&gt;=$F119,AD$2&lt;=$V119,WEEKDAY(AD$2,2)&lt;6,COUNTIF('마스터'!$J$13:$J$27,AD$2)=0),$Q119/$U119,"")</f>
        <v/>
      </c>
      <c r="AE119" s="67">
        <f>IF(AND($F119&lt;&gt;"",$V119&lt;&gt;"",AE$2&gt;=$F119,AE$2&lt;=$V119,WEEKDAY(AE$2,2)&lt;6,COUNTIF('마스터'!$J$13:$J$27,AE$2)=0),$Q119/$U119,"")</f>
        <v/>
      </c>
      <c r="AF119" s="67">
        <f>IF(AND($F119&lt;&gt;"",$V119&lt;&gt;"",AF$2&gt;=$F119,AF$2&lt;=$V119,WEEKDAY(AF$2,2)&lt;6,COUNTIF('마스터'!$J$13:$J$27,AF$2)=0),$Q119/$U119,"")</f>
        <v/>
      </c>
      <c r="AG119" s="67">
        <f>IF(AND($F119&lt;&gt;"",$V119&lt;&gt;"",AG$2&gt;=$F119,AG$2&lt;=$V119,WEEKDAY(AG$2,2)&lt;6,COUNTIF('마스터'!$J$13:$J$27,AG$2)=0),$Q119/$U119,"")</f>
        <v/>
      </c>
      <c r="AH119" s="67">
        <f>IF(AND($F119&lt;&gt;"",$V119&lt;&gt;"",AH$2&gt;=$F119,AH$2&lt;=$V119,WEEKDAY(AH$2,2)&lt;6,COUNTIF('마스터'!$J$13:$J$27,AH$2)=0),$Q119/$U119,"")</f>
        <v/>
      </c>
      <c r="AI119" s="67">
        <f>IF(AND($F119&lt;&gt;"",$V119&lt;&gt;"",AI$2&gt;=$F119,AI$2&lt;=$V119,WEEKDAY(AI$2,2)&lt;6,COUNTIF('마스터'!$J$13:$J$27,AI$2)=0),$Q119/$U119,"")</f>
        <v/>
      </c>
      <c r="AJ119" s="67">
        <f>IF(AND($F119&lt;&gt;"",$V119&lt;&gt;"",AJ$2&gt;=$F119,AJ$2&lt;=$V119,WEEKDAY(AJ$2,2)&lt;6,COUNTIF('마스터'!$J$13:$J$27,AJ$2)=0),$Q119/$U119,"")</f>
        <v/>
      </c>
      <c r="AK119" s="67">
        <f>IF(AND($F119&lt;&gt;"",$V119&lt;&gt;"",AK$2&gt;=$F119,AK$2&lt;=$V119,WEEKDAY(AK$2,2)&lt;6,COUNTIF('마스터'!$J$13:$J$27,AK$2)=0),$Q119/$U119,"")</f>
        <v/>
      </c>
      <c r="AL119" s="67">
        <f>IF(AND($F119&lt;&gt;"",$V119&lt;&gt;"",AL$2&gt;=$F119,AL$2&lt;=$V119,WEEKDAY(AL$2,2)&lt;6,COUNTIF('마스터'!$J$13:$J$27,AL$2)=0),$Q119/$U119,"")</f>
        <v/>
      </c>
      <c r="AM119" s="67">
        <f>IF(AND($F119&lt;&gt;"",$V119&lt;&gt;"",AM$2&gt;=$F119,AM$2&lt;=$V119,WEEKDAY(AM$2,2)&lt;6,COUNTIF('마스터'!$J$13:$J$27,AM$2)=0),$Q119/$U119,"")</f>
        <v/>
      </c>
      <c r="AN119" s="67">
        <f>IF(AND($F119&lt;&gt;"",$V119&lt;&gt;"",AN$2&gt;=$F119,AN$2&lt;=$V119,WEEKDAY(AN$2,2)&lt;6,COUNTIF('마스터'!$J$13:$J$27,AN$2)=0),$Q119/$U119,"")</f>
        <v/>
      </c>
      <c r="AO119" s="67">
        <f>IF(AND($F119&lt;&gt;"",$V119&lt;&gt;"",AO$2&gt;=$F119,AO$2&lt;=$V119,WEEKDAY(AO$2,2)&lt;6,COUNTIF('마스터'!$J$13:$J$27,AO$2)=0),$Q119/$U119,"")</f>
        <v/>
      </c>
      <c r="AP119" s="67">
        <f>IF(AND($F119&lt;&gt;"",$V119&lt;&gt;"",AP$2&gt;=$F119,AP$2&lt;=$V119,WEEKDAY(AP$2,2)&lt;6,COUNTIF('마스터'!$J$13:$J$27,AP$2)=0),$Q119/$U119,"")</f>
        <v/>
      </c>
      <c r="AQ119" s="67">
        <f>IF(AND($F119&lt;&gt;"",$V119&lt;&gt;"",AQ$2&gt;=$F119,AQ$2&lt;=$V119,WEEKDAY(AQ$2,2)&lt;6,COUNTIF('마스터'!$J$13:$J$27,AQ$2)=0),$Q119/$U119,"")</f>
        <v/>
      </c>
      <c r="AR119" s="67">
        <f>IF(AND($F119&lt;&gt;"",$V119&lt;&gt;"",AR$2&gt;=$F119,AR$2&lt;=$V119,WEEKDAY(AR$2,2)&lt;6,COUNTIF('마스터'!$J$13:$J$27,AR$2)=0),$Q119/$U119,"")</f>
        <v/>
      </c>
      <c r="AS119" s="67">
        <f>IF(AND($F119&lt;&gt;"",$V119&lt;&gt;"",AS$2&gt;=$F119,AS$2&lt;=$V119,WEEKDAY(AS$2,2)&lt;6,COUNTIF('마스터'!$J$13:$J$27,AS$2)=0),$Q119/$U119,"")</f>
        <v/>
      </c>
      <c r="AT119" s="67">
        <f>IF(AND($F119&lt;&gt;"",$V119&lt;&gt;"",AT$2&gt;=$F119,AT$2&lt;=$V119,WEEKDAY(AT$2,2)&lt;6,COUNTIF('마스터'!$J$13:$J$27,AT$2)=0),$Q119/$U119,"")</f>
        <v/>
      </c>
      <c r="AU119" s="67">
        <f>IF(AND($F119&lt;&gt;"",$V119&lt;&gt;"",AU$2&gt;=$F119,AU$2&lt;=$V119,WEEKDAY(AU$2,2)&lt;6,COUNTIF('마스터'!$J$13:$J$27,AU$2)=0),$Q119/$U119,"")</f>
        <v/>
      </c>
      <c r="AV119" s="67">
        <f>IF(AND($F119&lt;&gt;"",$V119&lt;&gt;"",AV$2&gt;=$F119,AV$2&lt;=$V119,WEEKDAY(AV$2,2)&lt;6,COUNTIF('마스터'!$J$13:$J$27,AV$2)=0),$Q119/$U119,"")</f>
        <v/>
      </c>
      <c r="AW119" s="67">
        <f>IF(AND($F119&lt;&gt;"",$V119&lt;&gt;"",AW$2&gt;=$F119,AW$2&lt;=$V119,WEEKDAY(AW$2,2)&lt;6,COUNTIF('마스터'!$J$13:$J$27,AW$2)=0),$Q119/$U119,"")</f>
        <v/>
      </c>
      <c r="AX119" s="67">
        <f>IF(AND($F119&lt;&gt;"",$V119&lt;&gt;"",AX$2&gt;=$F119,AX$2&lt;=$V119,WEEKDAY(AX$2,2)&lt;6,COUNTIF('마스터'!$J$13:$J$27,AX$2)=0),$Q119/$U119,"")</f>
        <v/>
      </c>
      <c r="AY119" s="67">
        <f>IF(AND($F119&lt;&gt;"",$V119&lt;&gt;"",AY$2&gt;=$F119,AY$2&lt;=$V119,WEEKDAY(AY$2,2)&lt;6,COUNTIF('마스터'!$J$13:$J$27,AY$2)=0),$Q119/$U119,"")</f>
        <v/>
      </c>
      <c r="AZ119" s="67">
        <f>IF(AND($F119&lt;&gt;"",$V119&lt;&gt;"",AZ$2&gt;=$F119,AZ$2&lt;=$V119,WEEKDAY(AZ$2,2)&lt;6,COUNTIF('마스터'!$J$13:$J$27,AZ$2)=0),$Q119/$U119,"")</f>
        <v/>
      </c>
      <c r="BA119" s="67">
        <f>IF(AND($F119&lt;&gt;"",$V119&lt;&gt;"",BA$2&gt;=$F119,BA$2&lt;=$V119,WEEKDAY(BA$2,2)&lt;6,COUNTIF('마스터'!$J$13:$J$27,BA$2)=0),$Q119/$U119,"")</f>
        <v/>
      </c>
      <c r="BB119" s="67">
        <f>IF(AND($F119&lt;&gt;"",$V119&lt;&gt;"",BB$2&gt;=$F119,BB$2&lt;=$V119,WEEKDAY(BB$2,2)&lt;6,COUNTIF('마스터'!$J$13:$J$27,BB$2)=0),$Q119/$U119,"")</f>
        <v/>
      </c>
      <c r="BC119" s="67">
        <f>IF(AND($F119&lt;&gt;"",$V119&lt;&gt;"",BC$2&gt;=$F119,BC$2&lt;=$V119,WEEKDAY(BC$2,2)&lt;6,COUNTIF('마스터'!$J$13:$J$27,BC$2)=0),$Q119/$U119,"")</f>
        <v/>
      </c>
      <c r="BD119" s="67">
        <f>IF(AND($F119&lt;&gt;"",$V119&lt;&gt;"",BD$2&gt;=$F119,BD$2&lt;=$V119,WEEKDAY(BD$2,2)&lt;6,COUNTIF('마스터'!$J$13:$J$27,BD$2)=0),$Q119/$U119,"")</f>
        <v/>
      </c>
    </row>
    <row r="120">
      <c r="A120" s="37">
        <f>IF(E120="","",COUNTA($E$102:E120))</f>
        <v/>
      </c>
      <c r="B120" s="58" t="n"/>
      <c r="C120" s="79" t="inlineStr">
        <is>
          <t>마케팅4팀</t>
        </is>
      </c>
      <c r="D120" s="60" t="n"/>
      <c r="E120" s="58" t="n"/>
      <c r="F120" s="61" t="n"/>
      <c r="G120" s="62" t="n"/>
      <c r="H120" s="60" t="n"/>
      <c r="I120" s="60" t="n"/>
      <c r="J120" s="60" t="n"/>
      <c r="K120" s="58" t="n"/>
      <c r="L120" s="63" t="n"/>
      <c r="M120" s="58" t="n"/>
      <c r="N120" s="63" t="n"/>
      <c r="O120" s="58" t="n"/>
      <c r="P120" s="63" t="n"/>
      <c r="Q120" s="64">
        <f>IF(SUM(L120,N120,P120)=0,"",SUM(L120,N120,P120))</f>
        <v/>
      </c>
      <c r="R120" s="65">
        <f>IF(L120&gt;0,"영 ","")&amp;IF(N120&gt;0,"이 ","")&amp;IF(P120&gt;0,"기 ","")</f>
        <v/>
      </c>
      <c r="S120" s="37">
        <f>IF(F120="","","W"&amp;ROUNDUP(DAY(F120)/7,0))</f>
        <v/>
      </c>
      <c r="T120" s="60" t="n"/>
      <c r="U120" s="37">
        <f>IF(Q120="",0,ROUNDUP(MAX(L120,N120,P120)/'마스터'!$J$5,0))</f>
        <v/>
      </c>
      <c r="V120" s="66">
        <f>IF(OR(F120="",U120=0),"",WORKDAY(F120,U120-1,'마스터'!$J$13:$J$27))</f>
        <v/>
      </c>
      <c r="W120" s="65">
        <f>IF(OR(G120="",V120=""),"",G120-V120)</f>
        <v/>
      </c>
      <c r="X120" s="58" t="n"/>
      <c r="Z120" s="67">
        <f>IF(AND($F120&lt;&gt;"",$V120&lt;&gt;"",Z$2&gt;=$F120,Z$2&lt;=$V120,WEEKDAY(Z$2,2)&lt;6,COUNTIF('마스터'!$J$13:$J$27,Z$2)=0),$Q120/$U120,"")</f>
        <v/>
      </c>
      <c r="AA120" s="67">
        <f>IF(AND($F120&lt;&gt;"",$V120&lt;&gt;"",AA$2&gt;=$F120,AA$2&lt;=$V120,WEEKDAY(AA$2,2)&lt;6,COUNTIF('마스터'!$J$13:$J$27,AA$2)=0),$Q120/$U120,"")</f>
        <v/>
      </c>
      <c r="AB120" s="67">
        <f>IF(AND($F120&lt;&gt;"",$V120&lt;&gt;"",AB$2&gt;=$F120,AB$2&lt;=$V120,WEEKDAY(AB$2,2)&lt;6,COUNTIF('마스터'!$J$13:$J$27,AB$2)=0),$Q120/$U120,"")</f>
        <v/>
      </c>
      <c r="AC120" s="67">
        <f>IF(AND($F120&lt;&gt;"",$V120&lt;&gt;"",AC$2&gt;=$F120,AC$2&lt;=$V120,WEEKDAY(AC$2,2)&lt;6,COUNTIF('마스터'!$J$13:$J$27,AC$2)=0),$Q120/$U120,"")</f>
        <v/>
      </c>
      <c r="AD120" s="67">
        <f>IF(AND($F120&lt;&gt;"",$V120&lt;&gt;"",AD$2&gt;=$F120,AD$2&lt;=$V120,WEEKDAY(AD$2,2)&lt;6,COUNTIF('마스터'!$J$13:$J$27,AD$2)=0),$Q120/$U120,"")</f>
        <v/>
      </c>
      <c r="AE120" s="67">
        <f>IF(AND($F120&lt;&gt;"",$V120&lt;&gt;"",AE$2&gt;=$F120,AE$2&lt;=$V120,WEEKDAY(AE$2,2)&lt;6,COUNTIF('마스터'!$J$13:$J$27,AE$2)=0),$Q120/$U120,"")</f>
        <v/>
      </c>
      <c r="AF120" s="67">
        <f>IF(AND($F120&lt;&gt;"",$V120&lt;&gt;"",AF$2&gt;=$F120,AF$2&lt;=$V120,WEEKDAY(AF$2,2)&lt;6,COUNTIF('마스터'!$J$13:$J$27,AF$2)=0),$Q120/$U120,"")</f>
        <v/>
      </c>
      <c r="AG120" s="67">
        <f>IF(AND($F120&lt;&gt;"",$V120&lt;&gt;"",AG$2&gt;=$F120,AG$2&lt;=$V120,WEEKDAY(AG$2,2)&lt;6,COUNTIF('마스터'!$J$13:$J$27,AG$2)=0),$Q120/$U120,"")</f>
        <v/>
      </c>
      <c r="AH120" s="67">
        <f>IF(AND($F120&lt;&gt;"",$V120&lt;&gt;"",AH$2&gt;=$F120,AH$2&lt;=$V120,WEEKDAY(AH$2,2)&lt;6,COUNTIF('마스터'!$J$13:$J$27,AH$2)=0),$Q120/$U120,"")</f>
        <v/>
      </c>
      <c r="AI120" s="67">
        <f>IF(AND($F120&lt;&gt;"",$V120&lt;&gt;"",AI$2&gt;=$F120,AI$2&lt;=$V120,WEEKDAY(AI$2,2)&lt;6,COUNTIF('마스터'!$J$13:$J$27,AI$2)=0),$Q120/$U120,"")</f>
        <v/>
      </c>
      <c r="AJ120" s="67">
        <f>IF(AND($F120&lt;&gt;"",$V120&lt;&gt;"",AJ$2&gt;=$F120,AJ$2&lt;=$V120,WEEKDAY(AJ$2,2)&lt;6,COUNTIF('마스터'!$J$13:$J$27,AJ$2)=0),$Q120/$U120,"")</f>
        <v/>
      </c>
      <c r="AK120" s="67">
        <f>IF(AND($F120&lt;&gt;"",$V120&lt;&gt;"",AK$2&gt;=$F120,AK$2&lt;=$V120,WEEKDAY(AK$2,2)&lt;6,COUNTIF('마스터'!$J$13:$J$27,AK$2)=0),$Q120/$U120,"")</f>
        <v/>
      </c>
      <c r="AL120" s="67">
        <f>IF(AND($F120&lt;&gt;"",$V120&lt;&gt;"",AL$2&gt;=$F120,AL$2&lt;=$V120,WEEKDAY(AL$2,2)&lt;6,COUNTIF('마스터'!$J$13:$J$27,AL$2)=0),$Q120/$U120,"")</f>
        <v/>
      </c>
      <c r="AM120" s="67">
        <f>IF(AND($F120&lt;&gt;"",$V120&lt;&gt;"",AM$2&gt;=$F120,AM$2&lt;=$V120,WEEKDAY(AM$2,2)&lt;6,COUNTIF('마스터'!$J$13:$J$27,AM$2)=0),$Q120/$U120,"")</f>
        <v/>
      </c>
      <c r="AN120" s="67">
        <f>IF(AND($F120&lt;&gt;"",$V120&lt;&gt;"",AN$2&gt;=$F120,AN$2&lt;=$V120,WEEKDAY(AN$2,2)&lt;6,COUNTIF('마스터'!$J$13:$J$27,AN$2)=0),$Q120/$U120,"")</f>
        <v/>
      </c>
      <c r="AO120" s="67">
        <f>IF(AND($F120&lt;&gt;"",$V120&lt;&gt;"",AO$2&gt;=$F120,AO$2&lt;=$V120,WEEKDAY(AO$2,2)&lt;6,COUNTIF('마스터'!$J$13:$J$27,AO$2)=0),$Q120/$U120,"")</f>
        <v/>
      </c>
      <c r="AP120" s="67">
        <f>IF(AND($F120&lt;&gt;"",$V120&lt;&gt;"",AP$2&gt;=$F120,AP$2&lt;=$V120,WEEKDAY(AP$2,2)&lt;6,COUNTIF('마스터'!$J$13:$J$27,AP$2)=0),$Q120/$U120,"")</f>
        <v/>
      </c>
      <c r="AQ120" s="67">
        <f>IF(AND($F120&lt;&gt;"",$V120&lt;&gt;"",AQ$2&gt;=$F120,AQ$2&lt;=$V120,WEEKDAY(AQ$2,2)&lt;6,COUNTIF('마스터'!$J$13:$J$27,AQ$2)=0),$Q120/$U120,"")</f>
        <v/>
      </c>
      <c r="AR120" s="67">
        <f>IF(AND($F120&lt;&gt;"",$V120&lt;&gt;"",AR$2&gt;=$F120,AR$2&lt;=$V120,WEEKDAY(AR$2,2)&lt;6,COUNTIF('마스터'!$J$13:$J$27,AR$2)=0),$Q120/$U120,"")</f>
        <v/>
      </c>
      <c r="AS120" s="67">
        <f>IF(AND($F120&lt;&gt;"",$V120&lt;&gt;"",AS$2&gt;=$F120,AS$2&lt;=$V120,WEEKDAY(AS$2,2)&lt;6,COUNTIF('마스터'!$J$13:$J$27,AS$2)=0),$Q120/$U120,"")</f>
        <v/>
      </c>
      <c r="AT120" s="67">
        <f>IF(AND($F120&lt;&gt;"",$V120&lt;&gt;"",AT$2&gt;=$F120,AT$2&lt;=$V120,WEEKDAY(AT$2,2)&lt;6,COUNTIF('마스터'!$J$13:$J$27,AT$2)=0),$Q120/$U120,"")</f>
        <v/>
      </c>
      <c r="AU120" s="67">
        <f>IF(AND($F120&lt;&gt;"",$V120&lt;&gt;"",AU$2&gt;=$F120,AU$2&lt;=$V120,WEEKDAY(AU$2,2)&lt;6,COUNTIF('마스터'!$J$13:$J$27,AU$2)=0),$Q120/$U120,"")</f>
        <v/>
      </c>
      <c r="AV120" s="67">
        <f>IF(AND($F120&lt;&gt;"",$V120&lt;&gt;"",AV$2&gt;=$F120,AV$2&lt;=$V120,WEEKDAY(AV$2,2)&lt;6,COUNTIF('마스터'!$J$13:$J$27,AV$2)=0),$Q120/$U120,"")</f>
        <v/>
      </c>
      <c r="AW120" s="67">
        <f>IF(AND($F120&lt;&gt;"",$V120&lt;&gt;"",AW$2&gt;=$F120,AW$2&lt;=$V120,WEEKDAY(AW$2,2)&lt;6,COUNTIF('마스터'!$J$13:$J$27,AW$2)=0),$Q120/$U120,"")</f>
        <v/>
      </c>
      <c r="AX120" s="67">
        <f>IF(AND($F120&lt;&gt;"",$V120&lt;&gt;"",AX$2&gt;=$F120,AX$2&lt;=$V120,WEEKDAY(AX$2,2)&lt;6,COUNTIF('마스터'!$J$13:$J$27,AX$2)=0),$Q120/$U120,"")</f>
        <v/>
      </c>
      <c r="AY120" s="67">
        <f>IF(AND($F120&lt;&gt;"",$V120&lt;&gt;"",AY$2&gt;=$F120,AY$2&lt;=$V120,WEEKDAY(AY$2,2)&lt;6,COUNTIF('마스터'!$J$13:$J$27,AY$2)=0),$Q120/$U120,"")</f>
        <v/>
      </c>
      <c r="AZ120" s="67">
        <f>IF(AND($F120&lt;&gt;"",$V120&lt;&gt;"",AZ$2&gt;=$F120,AZ$2&lt;=$V120,WEEKDAY(AZ$2,2)&lt;6,COUNTIF('마스터'!$J$13:$J$27,AZ$2)=0),$Q120/$U120,"")</f>
        <v/>
      </c>
      <c r="BA120" s="67">
        <f>IF(AND($F120&lt;&gt;"",$V120&lt;&gt;"",BA$2&gt;=$F120,BA$2&lt;=$V120,WEEKDAY(BA$2,2)&lt;6,COUNTIF('마스터'!$J$13:$J$27,BA$2)=0),$Q120/$U120,"")</f>
        <v/>
      </c>
      <c r="BB120" s="67">
        <f>IF(AND($F120&lt;&gt;"",$V120&lt;&gt;"",BB$2&gt;=$F120,BB$2&lt;=$V120,WEEKDAY(BB$2,2)&lt;6,COUNTIF('마스터'!$J$13:$J$27,BB$2)=0),$Q120/$U120,"")</f>
        <v/>
      </c>
      <c r="BC120" s="67">
        <f>IF(AND($F120&lt;&gt;"",$V120&lt;&gt;"",BC$2&gt;=$F120,BC$2&lt;=$V120,WEEKDAY(BC$2,2)&lt;6,COUNTIF('마스터'!$J$13:$J$27,BC$2)=0),$Q120/$U120,"")</f>
        <v/>
      </c>
      <c r="BD120" s="67">
        <f>IF(AND($F120&lt;&gt;"",$V120&lt;&gt;"",BD$2&gt;=$F120,BD$2&lt;=$V120,WEEKDAY(BD$2,2)&lt;6,COUNTIF('마스터'!$J$13:$J$27,BD$2)=0),$Q120/$U120,"")</f>
        <v/>
      </c>
    </row>
    <row r="121">
      <c r="A121" s="37">
        <f>IF(E121="","",COUNTA($E$102:E121))</f>
        <v/>
      </c>
      <c r="B121" s="58" t="n"/>
      <c r="C121" s="79" t="inlineStr">
        <is>
          <t>마케팅4팀</t>
        </is>
      </c>
      <c r="D121" s="60" t="n"/>
      <c r="E121" s="58" t="n"/>
      <c r="F121" s="61" t="n"/>
      <c r="G121" s="62" t="n"/>
      <c r="H121" s="60" t="n"/>
      <c r="I121" s="60" t="n"/>
      <c r="J121" s="60" t="n"/>
      <c r="K121" s="58" t="n"/>
      <c r="L121" s="63" t="n"/>
      <c r="M121" s="58" t="n"/>
      <c r="N121" s="63" t="n"/>
      <c r="O121" s="58" t="n"/>
      <c r="P121" s="63" t="n"/>
      <c r="Q121" s="64">
        <f>IF(SUM(L121,N121,P121)=0,"",SUM(L121,N121,P121))</f>
        <v/>
      </c>
      <c r="R121" s="65">
        <f>IF(L121&gt;0,"영 ","")&amp;IF(N121&gt;0,"이 ","")&amp;IF(P121&gt;0,"기 ","")</f>
        <v/>
      </c>
      <c r="S121" s="37">
        <f>IF(F121="","","W"&amp;ROUNDUP(DAY(F121)/7,0))</f>
        <v/>
      </c>
      <c r="T121" s="60" t="n"/>
      <c r="U121" s="37">
        <f>IF(Q121="",0,ROUNDUP(MAX(L121,N121,P121)/'마스터'!$J$5,0))</f>
        <v/>
      </c>
      <c r="V121" s="66">
        <f>IF(OR(F121="",U121=0),"",WORKDAY(F121,U121-1,'마스터'!$J$13:$J$27))</f>
        <v/>
      </c>
      <c r="W121" s="65">
        <f>IF(OR(G121="",V121=""),"",G121-V121)</f>
        <v/>
      </c>
      <c r="X121" s="58" t="n"/>
      <c r="Z121" s="67">
        <f>IF(AND($F121&lt;&gt;"",$V121&lt;&gt;"",Z$2&gt;=$F121,Z$2&lt;=$V121,WEEKDAY(Z$2,2)&lt;6,COUNTIF('마스터'!$J$13:$J$27,Z$2)=0),$Q121/$U121,"")</f>
        <v/>
      </c>
      <c r="AA121" s="67">
        <f>IF(AND($F121&lt;&gt;"",$V121&lt;&gt;"",AA$2&gt;=$F121,AA$2&lt;=$V121,WEEKDAY(AA$2,2)&lt;6,COUNTIF('마스터'!$J$13:$J$27,AA$2)=0),$Q121/$U121,"")</f>
        <v/>
      </c>
      <c r="AB121" s="67">
        <f>IF(AND($F121&lt;&gt;"",$V121&lt;&gt;"",AB$2&gt;=$F121,AB$2&lt;=$V121,WEEKDAY(AB$2,2)&lt;6,COUNTIF('마스터'!$J$13:$J$27,AB$2)=0),$Q121/$U121,"")</f>
        <v/>
      </c>
      <c r="AC121" s="67">
        <f>IF(AND($F121&lt;&gt;"",$V121&lt;&gt;"",AC$2&gt;=$F121,AC$2&lt;=$V121,WEEKDAY(AC$2,2)&lt;6,COUNTIF('마스터'!$J$13:$J$27,AC$2)=0),$Q121/$U121,"")</f>
        <v/>
      </c>
      <c r="AD121" s="67">
        <f>IF(AND($F121&lt;&gt;"",$V121&lt;&gt;"",AD$2&gt;=$F121,AD$2&lt;=$V121,WEEKDAY(AD$2,2)&lt;6,COUNTIF('마스터'!$J$13:$J$27,AD$2)=0),$Q121/$U121,"")</f>
        <v/>
      </c>
      <c r="AE121" s="67">
        <f>IF(AND($F121&lt;&gt;"",$V121&lt;&gt;"",AE$2&gt;=$F121,AE$2&lt;=$V121,WEEKDAY(AE$2,2)&lt;6,COUNTIF('마스터'!$J$13:$J$27,AE$2)=0),$Q121/$U121,"")</f>
        <v/>
      </c>
      <c r="AF121" s="67">
        <f>IF(AND($F121&lt;&gt;"",$V121&lt;&gt;"",AF$2&gt;=$F121,AF$2&lt;=$V121,WEEKDAY(AF$2,2)&lt;6,COUNTIF('마스터'!$J$13:$J$27,AF$2)=0),$Q121/$U121,"")</f>
        <v/>
      </c>
      <c r="AG121" s="67">
        <f>IF(AND($F121&lt;&gt;"",$V121&lt;&gt;"",AG$2&gt;=$F121,AG$2&lt;=$V121,WEEKDAY(AG$2,2)&lt;6,COUNTIF('마스터'!$J$13:$J$27,AG$2)=0),$Q121/$U121,"")</f>
        <v/>
      </c>
      <c r="AH121" s="67">
        <f>IF(AND($F121&lt;&gt;"",$V121&lt;&gt;"",AH$2&gt;=$F121,AH$2&lt;=$V121,WEEKDAY(AH$2,2)&lt;6,COUNTIF('마스터'!$J$13:$J$27,AH$2)=0),$Q121/$U121,"")</f>
        <v/>
      </c>
      <c r="AI121" s="67">
        <f>IF(AND($F121&lt;&gt;"",$V121&lt;&gt;"",AI$2&gt;=$F121,AI$2&lt;=$V121,WEEKDAY(AI$2,2)&lt;6,COUNTIF('마스터'!$J$13:$J$27,AI$2)=0),$Q121/$U121,"")</f>
        <v/>
      </c>
      <c r="AJ121" s="67">
        <f>IF(AND($F121&lt;&gt;"",$V121&lt;&gt;"",AJ$2&gt;=$F121,AJ$2&lt;=$V121,WEEKDAY(AJ$2,2)&lt;6,COUNTIF('마스터'!$J$13:$J$27,AJ$2)=0),$Q121/$U121,"")</f>
        <v/>
      </c>
      <c r="AK121" s="67">
        <f>IF(AND($F121&lt;&gt;"",$V121&lt;&gt;"",AK$2&gt;=$F121,AK$2&lt;=$V121,WEEKDAY(AK$2,2)&lt;6,COUNTIF('마스터'!$J$13:$J$27,AK$2)=0),$Q121/$U121,"")</f>
        <v/>
      </c>
      <c r="AL121" s="67">
        <f>IF(AND($F121&lt;&gt;"",$V121&lt;&gt;"",AL$2&gt;=$F121,AL$2&lt;=$V121,WEEKDAY(AL$2,2)&lt;6,COUNTIF('마스터'!$J$13:$J$27,AL$2)=0),$Q121/$U121,"")</f>
        <v/>
      </c>
      <c r="AM121" s="67">
        <f>IF(AND($F121&lt;&gt;"",$V121&lt;&gt;"",AM$2&gt;=$F121,AM$2&lt;=$V121,WEEKDAY(AM$2,2)&lt;6,COUNTIF('마스터'!$J$13:$J$27,AM$2)=0),$Q121/$U121,"")</f>
        <v/>
      </c>
      <c r="AN121" s="67">
        <f>IF(AND($F121&lt;&gt;"",$V121&lt;&gt;"",AN$2&gt;=$F121,AN$2&lt;=$V121,WEEKDAY(AN$2,2)&lt;6,COUNTIF('마스터'!$J$13:$J$27,AN$2)=0),$Q121/$U121,"")</f>
        <v/>
      </c>
      <c r="AO121" s="67">
        <f>IF(AND($F121&lt;&gt;"",$V121&lt;&gt;"",AO$2&gt;=$F121,AO$2&lt;=$V121,WEEKDAY(AO$2,2)&lt;6,COUNTIF('마스터'!$J$13:$J$27,AO$2)=0),$Q121/$U121,"")</f>
        <v/>
      </c>
      <c r="AP121" s="67">
        <f>IF(AND($F121&lt;&gt;"",$V121&lt;&gt;"",AP$2&gt;=$F121,AP$2&lt;=$V121,WEEKDAY(AP$2,2)&lt;6,COUNTIF('마스터'!$J$13:$J$27,AP$2)=0),$Q121/$U121,"")</f>
        <v/>
      </c>
      <c r="AQ121" s="67">
        <f>IF(AND($F121&lt;&gt;"",$V121&lt;&gt;"",AQ$2&gt;=$F121,AQ$2&lt;=$V121,WEEKDAY(AQ$2,2)&lt;6,COUNTIF('마스터'!$J$13:$J$27,AQ$2)=0),$Q121/$U121,"")</f>
        <v/>
      </c>
      <c r="AR121" s="67">
        <f>IF(AND($F121&lt;&gt;"",$V121&lt;&gt;"",AR$2&gt;=$F121,AR$2&lt;=$V121,WEEKDAY(AR$2,2)&lt;6,COUNTIF('마스터'!$J$13:$J$27,AR$2)=0),$Q121/$U121,"")</f>
        <v/>
      </c>
      <c r="AS121" s="67">
        <f>IF(AND($F121&lt;&gt;"",$V121&lt;&gt;"",AS$2&gt;=$F121,AS$2&lt;=$V121,WEEKDAY(AS$2,2)&lt;6,COUNTIF('마스터'!$J$13:$J$27,AS$2)=0),$Q121/$U121,"")</f>
        <v/>
      </c>
      <c r="AT121" s="67">
        <f>IF(AND($F121&lt;&gt;"",$V121&lt;&gt;"",AT$2&gt;=$F121,AT$2&lt;=$V121,WEEKDAY(AT$2,2)&lt;6,COUNTIF('마스터'!$J$13:$J$27,AT$2)=0),$Q121/$U121,"")</f>
        <v/>
      </c>
      <c r="AU121" s="67">
        <f>IF(AND($F121&lt;&gt;"",$V121&lt;&gt;"",AU$2&gt;=$F121,AU$2&lt;=$V121,WEEKDAY(AU$2,2)&lt;6,COUNTIF('마스터'!$J$13:$J$27,AU$2)=0),$Q121/$U121,"")</f>
        <v/>
      </c>
      <c r="AV121" s="67">
        <f>IF(AND($F121&lt;&gt;"",$V121&lt;&gt;"",AV$2&gt;=$F121,AV$2&lt;=$V121,WEEKDAY(AV$2,2)&lt;6,COUNTIF('마스터'!$J$13:$J$27,AV$2)=0),$Q121/$U121,"")</f>
        <v/>
      </c>
      <c r="AW121" s="67">
        <f>IF(AND($F121&lt;&gt;"",$V121&lt;&gt;"",AW$2&gt;=$F121,AW$2&lt;=$V121,WEEKDAY(AW$2,2)&lt;6,COUNTIF('마스터'!$J$13:$J$27,AW$2)=0),$Q121/$U121,"")</f>
        <v/>
      </c>
      <c r="AX121" s="67">
        <f>IF(AND($F121&lt;&gt;"",$V121&lt;&gt;"",AX$2&gt;=$F121,AX$2&lt;=$V121,WEEKDAY(AX$2,2)&lt;6,COUNTIF('마스터'!$J$13:$J$27,AX$2)=0),$Q121/$U121,"")</f>
        <v/>
      </c>
      <c r="AY121" s="67">
        <f>IF(AND($F121&lt;&gt;"",$V121&lt;&gt;"",AY$2&gt;=$F121,AY$2&lt;=$V121,WEEKDAY(AY$2,2)&lt;6,COUNTIF('마스터'!$J$13:$J$27,AY$2)=0),$Q121/$U121,"")</f>
        <v/>
      </c>
      <c r="AZ121" s="67">
        <f>IF(AND($F121&lt;&gt;"",$V121&lt;&gt;"",AZ$2&gt;=$F121,AZ$2&lt;=$V121,WEEKDAY(AZ$2,2)&lt;6,COUNTIF('마스터'!$J$13:$J$27,AZ$2)=0),$Q121/$U121,"")</f>
        <v/>
      </c>
      <c r="BA121" s="67">
        <f>IF(AND($F121&lt;&gt;"",$V121&lt;&gt;"",BA$2&gt;=$F121,BA$2&lt;=$V121,WEEKDAY(BA$2,2)&lt;6,COUNTIF('마스터'!$J$13:$J$27,BA$2)=0),$Q121/$U121,"")</f>
        <v/>
      </c>
      <c r="BB121" s="67">
        <f>IF(AND($F121&lt;&gt;"",$V121&lt;&gt;"",BB$2&gt;=$F121,BB$2&lt;=$V121,WEEKDAY(BB$2,2)&lt;6,COUNTIF('마스터'!$J$13:$J$27,BB$2)=0),$Q121/$U121,"")</f>
        <v/>
      </c>
      <c r="BC121" s="67">
        <f>IF(AND($F121&lt;&gt;"",$V121&lt;&gt;"",BC$2&gt;=$F121,BC$2&lt;=$V121,WEEKDAY(BC$2,2)&lt;6,COUNTIF('마스터'!$J$13:$J$27,BC$2)=0),$Q121/$U121,"")</f>
        <v/>
      </c>
      <c r="BD121" s="67">
        <f>IF(AND($F121&lt;&gt;"",$V121&lt;&gt;"",BD$2&gt;=$F121,BD$2&lt;=$V121,WEEKDAY(BD$2,2)&lt;6,COUNTIF('마스터'!$J$13:$J$27,BD$2)=0),$Q121/$U121,"")</f>
        <v/>
      </c>
    </row>
    <row r="122">
      <c r="A122" s="37">
        <f>IF(E122="","",COUNTA($E$102:E122))</f>
        <v/>
      </c>
      <c r="B122" s="58" t="n"/>
      <c r="C122" s="79" t="inlineStr">
        <is>
          <t>마케팅4팀</t>
        </is>
      </c>
      <c r="D122" s="60" t="n"/>
      <c r="E122" s="58" t="n"/>
      <c r="F122" s="61" t="n"/>
      <c r="G122" s="62" t="n"/>
      <c r="H122" s="60" t="n"/>
      <c r="I122" s="60" t="n"/>
      <c r="J122" s="60" t="n"/>
      <c r="K122" s="58" t="n"/>
      <c r="L122" s="63" t="n"/>
      <c r="M122" s="58" t="n"/>
      <c r="N122" s="63" t="n"/>
      <c r="O122" s="58" t="n"/>
      <c r="P122" s="63" t="n"/>
      <c r="Q122" s="64">
        <f>IF(SUM(L122,N122,P122)=0,"",SUM(L122,N122,P122))</f>
        <v/>
      </c>
      <c r="R122" s="65">
        <f>IF(L122&gt;0,"영 ","")&amp;IF(N122&gt;0,"이 ","")&amp;IF(P122&gt;0,"기 ","")</f>
        <v/>
      </c>
      <c r="S122" s="37">
        <f>IF(F122="","","W"&amp;ROUNDUP(DAY(F122)/7,0))</f>
        <v/>
      </c>
      <c r="T122" s="60" t="n"/>
      <c r="U122" s="37">
        <f>IF(Q122="",0,ROUNDUP(MAX(L122,N122,P122)/'마스터'!$J$5,0))</f>
        <v/>
      </c>
      <c r="V122" s="66">
        <f>IF(OR(F122="",U122=0),"",WORKDAY(F122,U122-1,'마스터'!$J$13:$J$27))</f>
        <v/>
      </c>
      <c r="W122" s="65">
        <f>IF(OR(G122="",V122=""),"",G122-V122)</f>
        <v/>
      </c>
      <c r="X122" s="58" t="n"/>
      <c r="Z122" s="67">
        <f>IF(AND($F122&lt;&gt;"",$V122&lt;&gt;"",Z$2&gt;=$F122,Z$2&lt;=$V122,WEEKDAY(Z$2,2)&lt;6,COUNTIF('마스터'!$J$13:$J$27,Z$2)=0),$Q122/$U122,"")</f>
        <v/>
      </c>
      <c r="AA122" s="67">
        <f>IF(AND($F122&lt;&gt;"",$V122&lt;&gt;"",AA$2&gt;=$F122,AA$2&lt;=$V122,WEEKDAY(AA$2,2)&lt;6,COUNTIF('마스터'!$J$13:$J$27,AA$2)=0),$Q122/$U122,"")</f>
        <v/>
      </c>
      <c r="AB122" s="67">
        <f>IF(AND($F122&lt;&gt;"",$V122&lt;&gt;"",AB$2&gt;=$F122,AB$2&lt;=$V122,WEEKDAY(AB$2,2)&lt;6,COUNTIF('마스터'!$J$13:$J$27,AB$2)=0),$Q122/$U122,"")</f>
        <v/>
      </c>
      <c r="AC122" s="67">
        <f>IF(AND($F122&lt;&gt;"",$V122&lt;&gt;"",AC$2&gt;=$F122,AC$2&lt;=$V122,WEEKDAY(AC$2,2)&lt;6,COUNTIF('마스터'!$J$13:$J$27,AC$2)=0),$Q122/$U122,"")</f>
        <v/>
      </c>
      <c r="AD122" s="67">
        <f>IF(AND($F122&lt;&gt;"",$V122&lt;&gt;"",AD$2&gt;=$F122,AD$2&lt;=$V122,WEEKDAY(AD$2,2)&lt;6,COUNTIF('마스터'!$J$13:$J$27,AD$2)=0),$Q122/$U122,"")</f>
        <v/>
      </c>
      <c r="AE122" s="67">
        <f>IF(AND($F122&lt;&gt;"",$V122&lt;&gt;"",AE$2&gt;=$F122,AE$2&lt;=$V122,WEEKDAY(AE$2,2)&lt;6,COUNTIF('마스터'!$J$13:$J$27,AE$2)=0),$Q122/$U122,"")</f>
        <v/>
      </c>
      <c r="AF122" s="67">
        <f>IF(AND($F122&lt;&gt;"",$V122&lt;&gt;"",AF$2&gt;=$F122,AF$2&lt;=$V122,WEEKDAY(AF$2,2)&lt;6,COUNTIF('마스터'!$J$13:$J$27,AF$2)=0),$Q122/$U122,"")</f>
        <v/>
      </c>
      <c r="AG122" s="67">
        <f>IF(AND($F122&lt;&gt;"",$V122&lt;&gt;"",AG$2&gt;=$F122,AG$2&lt;=$V122,WEEKDAY(AG$2,2)&lt;6,COUNTIF('마스터'!$J$13:$J$27,AG$2)=0),$Q122/$U122,"")</f>
        <v/>
      </c>
      <c r="AH122" s="67">
        <f>IF(AND($F122&lt;&gt;"",$V122&lt;&gt;"",AH$2&gt;=$F122,AH$2&lt;=$V122,WEEKDAY(AH$2,2)&lt;6,COUNTIF('마스터'!$J$13:$J$27,AH$2)=0),$Q122/$U122,"")</f>
        <v/>
      </c>
      <c r="AI122" s="67">
        <f>IF(AND($F122&lt;&gt;"",$V122&lt;&gt;"",AI$2&gt;=$F122,AI$2&lt;=$V122,WEEKDAY(AI$2,2)&lt;6,COUNTIF('마스터'!$J$13:$J$27,AI$2)=0),$Q122/$U122,"")</f>
        <v/>
      </c>
      <c r="AJ122" s="67">
        <f>IF(AND($F122&lt;&gt;"",$V122&lt;&gt;"",AJ$2&gt;=$F122,AJ$2&lt;=$V122,WEEKDAY(AJ$2,2)&lt;6,COUNTIF('마스터'!$J$13:$J$27,AJ$2)=0),$Q122/$U122,"")</f>
        <v/>
      </c>
      <c r="AK122" s="67">
        <f>IF(AND($F122&lt;&gt;"",$V122&lt;&gt;"",AK$2&gt;=$F122,AK$2&lt;=$V122,WEEKDAY(AK$2,2)&lt;6,COUNTIF('마스터'!$J$13:$J$27,AK$2)=0),$Q122/$U122,"")</f>
        <v/>
      </c>
      <c r="AL122" s="67">
        <f>IF(AND($F122&lt;&gt;"",$V122&lt;&gt;"",AL$2&gt;=$F122,AL$2&lt;=$V122,WEEKDAY(AL$2,2)&lt;6,COUNTIF('마스터'!$J$13:$J$27,AL$2)=0),$Q122/$U122,"")</f>
        <v/>
      </c>
      <c r="AM122" s="67">
        <f>IF(AND($F122&lt;&gt;"",$V122&lt;&gt;"",AM$2&gt;=$F122,AM$2&lt;=$V122,WEEKDAY(AM$2,2)&lt;6,COUNTIF('마스터'!$J$13:$J$27,AM$2)=0),$Q122/$U122,"")</f>
        <v/>
      </c>
      <c r="AN122" s="67">
        <f>IF(AND($F122&lt;&gt;"",$V122&lt;&gt;"",AN$2&gt;=$F122,AN$2&lt;=$V122,WEEKDAY(AN$2,2)&lt;6,COUNTIF('마스터'!$J$13:$J$27,AN$2)=0),$Q122/$U122,"")</f>
        <v/>
      </c>
      <c r="AO122" s="67">
        <f>IF(AND($F122&lt;&gt;"",$V122&lt;&gt;"",AO$2&gt;=$F122,AO$2&lt;=$V122,WEEKDAY(AO$2,2)&lt;6,COUNTIF('마스터'!$J$13:$J$27,AO$2)=0),$Q122/$U122,"")</f>
        <v/>
      </c>
      <c r="AP122" s="67">
        <f>IF(AND($F122&lt;&gt;"",$V122&lt;&gt;"",AP$2&gt;=$F122,AP$2&lt;=$V122,WEEKDAY(AP$2,2)&lt;6,COUNTIF('마스터'!$J$13:$J$27,AP$2)=0),$Q122/$U122,"")</f>
        <v/>
      </c>
      <c r="AQ122" s="67">
        <f>IF(AND($F122&lt;&gt;"",$V122&lt;&gt;"",AQ$2&gt;=$F122,AQ$2&lt;=$V122,WEEKDAY(AQ$2,2)&lt;6,COUNTIF('마스터'!$J$13:$J$27,AQ$2)=0),$Q122/$U122,"")</f>
        <v/>
      </c>
      <c r="AR122" s="67">
        <f>IF(AND($F122&lt;&gt;"",$V122&lt;&gt;"",AR$2&gt;=$F122,AR$2&lt;=$V122,WEEKDAY(AR$2,2)&lt;6,COUNTIF('마스터'!$J$13:$J$27,AR$2)=0),$Q122/$U122,"")</f>
        <v/>
      </c>
      <c r="AS122" s="67">
        <f>IF(AND($F122&lt;&gt;"",$V122&lt;&gt;"",AS$2&gt;=$F122,AS$2&lt;=$V122,WEEKDAY(AS$2,2)&lt;6,COUNTIF('마스터'!$J$13:$J$27,AS$2)=0),$Q122/$U122,"")</f>
        <v/>
      </c>
      <c r="AT122" s="67">
        <f>IF(AND($F122&lt;&gt;"",$V122&lt;&gt;"",AT$2&gt;=$F122,AT$2&lt;=$V122,WEEKDAY(AT$2,2)&lt;6,COUNTIF('마스터'!$J$13:$J$27,AT$2)=0),$Q122/$U122,"")</f>
        <v/>
      </c>
      <c r="AU122" s="67">
        <f>IF(AND($F122&lt;&gt;"",$V122&lt;&gt;"",AU$2&gt;=$F122,AU$2&lt;=$V122,WEEKDAY(AU$2,2)&lt;6,COUNTIF('마스터'!$J$13:$J$27,AU$2)=0),$Q122/$U122,"")</f>
        <v/>
      </c>
      <c r="AV122" s="67">
        <f>IF(AND($F122&lt;&gt;"",$V122&lt;&gt;"",AV$2&gt;=$F122,AV$2&lt;=$V122,WEEKDAY(AV$2,2)&lt;6,COUNTIF('마스터'!$J$13:$J$27,AV$2)=0),$Q122/$U122,"")</f>
        <v/>
      </c>
      <c r="AW122" s="67">
        <f>IF(AND($F122&lt;&gt;"",$V122&lt;&gt;"",AW$2&gt;=$F122,AW$2&lt;=$V122,WEEKDAY(AW$2,2)&lt;6,COUNTIF('마스터'!$J$13:$J$27,AW$2)=0),$Q122/$U122,"")</f>
        <v/>
      </c>
      <c r="AX122" s="67">
        <f>IF(AND($F122&lt;&gt;"",$V122&lt;&gt;"",AX$2&gt;=$F122,AX$2&lt;=$V122,WEEKDAY(AX$2,2)&lt;6,COUNTIF('마스터'!$J$13:$J$27,AX$2)=0),$Q122/$U122,"")</f>
        <v/>
      </c>
      <c r="AY122" s="67">
        <f>IF(AND($F122&lt;&gt;"",$V122&lt;&gt;"",AY$2&gt;=$F122,AY$2&lt;=$V122,WEEKDAY(AY$2,2)&lt;6,COUNTIF('마스터'!$J$13:$J$27,AY$2)=0),$Q122/$U122,"")</f>
        <v/>
      </c>
      <c r="AZ122" s="67">
        <f>IF(AND($F122&lt;&gt;"",$V122&lt;&gt;"",AZ$2&gt;=$F122,AZ$2&lt;=$V122,WEEKDAY(AZ$2,2)&lt;6,COUNTIF('마스터'!$J$13:$J$27,AZ$2)=0),$Q122/$U122,"")</f>
        <v/>
      </c>
      <c r="BA122" s="67">
        <f>IF(AND($F122&lt;&gt;"",$V122&lt;&gt;"",BA$2&gt;=$F122,BA$2&lt;=$V122,WEEKDAY(BA$2,2)&lt;6,COUNTIF('마스터'!$J$13:$J$27,BA$2)=0),$Q122/$U122,"")</f>
        <v/>
      </c>
      <c r="BB122" s="67">
        <f>IF(AND($F122&lt;&gt;"",$V122&lt;&gt;"",BB$2&gt;=$F122,BB$2&lt;=$V122,WEEKDAY(BB$2,2)&lt;6,COUNTIF('마스터'!$J$13:$J$27,BB$2)=0),$Q122/$U122,"")</f>
        <v/>
      </c>
      <c r="BC122" s="67">
        <f>IF(AND($F122&lt;&gt;"",$V122&lt;&gt;"",BC$2&gt;=$F122,BC$2&lt;=$V122,WEEKDAY(BC$2,2)&lt;6,COUNTIF('마스터'!$J$13:$J$27,BC$2)=0),$Q122/$U122,"")</f>
        <v/>
      </c>
      <c r="BD122" s="67">
        <f>IF(AND($F122&lt;&gt;"",$V122&lt;&gt;"",BD$2&gt;=$F122,BD$2&lt;=$V122,WEEKDAY(BD$2,2)&lt;6,COUNTIF('마스터'!$J$13:$J$27,BD$2)=0),$Q122/$U122,"")</f>
        <v/>
      </c>
    </row>
    <row r="123">
      <c r="A123" s="37">
        <f>IF(E123="","",COUNTA($E$102:E123))</f>
        <v/>
      </c>
      <c r="B123" s="58" t="n"/>
      <c r="C123" s="79" t="inlineStr">
        <is>
          <t>마케팅4팀</t>
        </is>
      </c>
      <c r="D123" s="60" t="n"/>
      <c r="E123" s="58" t="n"/>
      <c r="F123" s="61" t="n"/>
      <c r="G123" s="62" t="n"/>
      <c r="H123" s="60" t="n"/>
      <c r="I123" s="60" t="n"/>
      <c r="J123" s="60" t="n"/>
      <c r="K123" s="58" t="n"/>
      <c r="L123" s="63" t="n"/>
      <c r="M123" s="58" t="n"/>
      <c r="N123" s="63" t="n"/>
      <c r="O123" s="58" t="n"/>
      <c r="P123" s="63" t="n"/>
      <c r="Q123" s="64">
        <f>IF(SUM(L123,N123,P123)=0,"",SUM(L123,N123,P123))</f>
        <v/>
      </c>
      <c r="R123" s="65">
        <f>IF(L123&gt;0,"영 ","")&amp;IF(N123&gt;0,"이 ","")&amp;IF(P123&gt;0,"기 ","")</f>
        <v/>
      </c>
      <c r="S123" s="37">
        <f>IF(F123="","","W"&amp;ROUNDUP(DAY(F123)/7,0))</f>
        <v/>
      </c>
      <c r="T123" s="60" t="n"/>
      <c r="U123" s="37">
        <f>IF(Q123="",0,ROUNDUP(MAX(L123,N123,P123)/'마스터'!$J$5,0))</f>
        <v/>
      </c>
      <c r="V123" s="66">
        <f>IF(OR(F123="",U123=0),"",WORKDAY(F123,U123-1,'마스터'!$J$13:$J$27))</f>
        <v/>
      </c>
      <c r="W123" s="65">
        <f>IF(OR(G123="",V123=""),"",G123-V123)</f>
        <v/>
      </c>
      <c r="X123" s="58" t="n"/>
      <c r="Z123" s="67">
        <f>IF(AND($F123&lt;&gt;"",$V123&lt;&gt;"",Z$2&gt;=$F123,Z$2&lt;=$V123,WEEKDAY(Z$2,2)&lt;6,COUNTIF('마스터'!$J$13:$J$27,Z$2)=0),$Q123/$U123,"")</f>
        <v/>
      </c>
      <c r="AA123" s="67">
        <f>IF(AND($F123&lt;&gt;"",$V123&lt;&gt;"",AA$2&gt;=$F123,AA$2&lt;=$V123,WEEKDAY(AA$2,2)&lt;6,COUNTIF('마스터'!$J$13:$J$27,AA$2)=0),$Q123/$U123,"")</f>
        <v/>
      </c>
      <c r="AB123" s="67">
        <f>IF(AND($F123&lt;&gt;"",$V123&lt;&gt;"",AB$2&gt;=$F123,AB$2&lt;=$V123,WEEKDAY(AB$2,2)&lt;6,COUNTIF('마스터'!$J$13:$J$27,AB$2)=0),$Q123/$U123,"")</f>
        <v/>
      </c>
      <c r="AC123" s="67">
        <f>IF(AND($F123&lt;&gt;"",$V123&lt;&gt;"",AC$2&gt;=$F123,AC$2&lt;=$V123,WEEKDAY(AC$2,2)&lt;6,COUNTIF('마스터'!$J$13:$J$27,AC$2)=0),$Q123/$U123,"")</f>
        <v/>
      </c>
      <c r="AD123" s="67">
        <f>IF(AND($F123&lt;&gt;"",$V123&lt;&gt;"",AD$2&gt;=$F123,AD$2&lt;=$V123,WEEKDAY(AD$2,2)&lt;6,COUNTIF('마스터'!$J$13:$J$27,AD$2)=0),$Q123/$U123,"")</f>
        <v/>
      </c>
      <c r="AE123" s="67">
        <f>IF(AND($F123&lt;&gt;"",$V123&lt;&gt;"",AE$2&gt;=$F123,AE$2&lt;=$V123,WEEKDAY(AE$2,2)&lt;6,COUNTIF('마스터'!$J$13:$J$27,AE$2)=0),$Q123/$U123,"")</f>
        <v/>
      </c>
      <c r="AF123" s="67">
        <f>IF(AND($F123&lt;&gt;"",$V123&lt;&gt;"",AF$2&gt;=$F123,AF$2&lt;=$V123,WEEKDAY(AF$2,2)&lt;6,COUNTIF('마스터'!$J$13:$J$27,AF$2)=0),$Q123/$U123,"")</f>
        <v/>
      </c>
      <c r="AG123" s="67">
        <f>IF(AND($F123&lt;&gt;"",$V123&lt;&gt;"",AG$2&gt;=$F123,AG$2&lt;=$V123,WEEKDAY(AG$2,2)&lt;6,COUNTIF('마스터'!$J$13:$J$27,AG$2)=0),$Q123/$U123,"")</f>
        <v/>
      </c>
      <c r="AH123" s="67">
        <f>IF(AND($F123&lt;&gt;"",$V123&lt;&gt;"",AH$2&gt;=$F123,AH$2&lt;=$V123,WEEKDAY(AH$2,2)&lt;6,COUNTIF('마스터'!$J$13:$J$27,AH$2)=0),$Q123/$U123,"")</f>
        <v/>
      </c>
      <c r="AI123" s="67">
        <f>IF(AND($F123&lt;&gt;"",$V123&lt;&gt;"",AI$2&gt;=$F123,AI$2&lt;=$V123,WEEKDAY(AI$2,2)&lt;6,COUNTIF('마스터'!$J$13:$J$27,AI$2)=0),$Q123/$U123,"")</f>
        <v/>
      </c>
      <c r="AJ123" s="67">
        <f>IF(AND($F123&lt;&gt;"",$V123&lt;&gt;"",AJ$2&gt;=$F123,AJ$2&lt;=$V123,WEEKDAY(AJ$2,2)&lt;6,COUNTIF('마스터'!$J$13:$J$27,AJ$2)=0),$Q123/$U123,"")</f>
        <v/>
      </c>
      <c r="AK123" s="67">
        <f>IF(AND($F123&lt;&gt;"",$V123&lt;&gt;"",AK$2&gt;=$F123,AK$2&lt;=$V123,WEEKDAY(AK$2,2)&lt;6,COUNTIF('마스터'!$J$13:$J$27,AK$2)=0),$Q123/$U123,"")</f>
        <v/>
      </c>
      <c r="AL123" s="67">
        <f>IF(AND($F123&lt;&gt;"",$V123&lt;&gt;"",AL$2&gt;=$F123,AL$2&lt;=$V123,WEEKDAY(AL$2,2)&lt;6,COUNTIF('마스터'!$J$13:$J$27,AL$2)=0),$Q123/$U123,"")</f>
        <v/>
      </c>
      <c r="AM123" s="67">
        <f>IF(AND($F123&lt;&gt;"",$V123&lt;&gt;"",AM$2&gt;=$F123,AM$2&lt;=$V123,WEEKDAY(AM$2,2)&lt;6,COUNTIF('마스터'!$J$13:$J$27,AM$2)=0),$Q123/$U123,"")</f>
        <v/>
      </c>
      <c r="AN123" s="67">
        <f>IF(AND($F123&lt;&gt;"",$V123&lt;&gt;"",AN$2&gt;=$F123,AN$2&lt;=$V123,WEEKDAY(AN$2,2)&lt;6,COUNTIF('마스터'!$J$13:$J$27,AN$2)=0),$Q123/$U123,"")</f>
        <v/>
      </c>
      <c r="AO123" s="67">
        <f>IF(AND($F123&lt;&gt;"",$V123&lt;&gt;"",AO$2&gt;=$F123,AO$2&lt;=$V123,WEEKDAY(AO$2,2)&lt;6,COUNTIF('마스터'!$J$13:$J$27,AO$2)=0),$Q123/$U123,"")</f>
        <v/>
      </c>
      <c r="AP123" s="67">
        <f>IF(AND($F123&lt;&gt;"",$V123&lt;&gt;"",AP$2&gt;=$F123,AP$2&lt;=$V123,WEEKDAY(AP$2,2)&lt;6,COUNTIF('마스터'!$J$13:$J$27,AP$2)=0),$Q123/$U123,"")</f>
        <v/>
      </c>
      <c r="AQ123" s="67">
        <f>IF(AND($F123&lt;&gt;"",$V123&lt;&gt;"",AQ$2&gt;=$F123,AQ$2&lt;=$V123,WEEKDAY(AQ$2,2)&lt;6,COUNTIF('마스터'!$J$13:$J$27,AQ$2)=0),$Q123/$U123,"")</f>
        <v/>
      </c>
      <c r="AR123" s="67">
        <f>IF(AND($F123&lt;&gt;"",$V123&lt;&gt;"",AR$2&gt;=$F123,AR$2&lt;=$V123,WEEKDAY(AR$2,2)&lt;6,COUNTIF('마스터'!$J$13:$J$27,AR$2)=0),$Q123/$U123,"")</f>
        <v/>
      </c>
      <c r="AS123" s="67">
        <f>IF(AND($F123&lt;&gt;"",$V123&lt;&gt;"",AS$2&gt;=$F123,AS$2&lt;=$V123,WEEKDAY(AS$2,2)&lt;6,COUNTIF('마스터'!$J$13:$J$27,AS$2)=0),$Q123/$U123,"")</f>
        <v/>
      </c>
      <c r="AT123" s="67">
        <f>IF(AND($F123&lt;&gt;"",$V123&lt;&gt;"",AT$2&gt;=$F123,AT$2&lt;=$V123,WEEKDAY(AT$2,2)&lt;6,COUNTIF('마스터'!$J$13:$J$27,AT$2)=0),$Q123/$U123,"")</f>
        <v/>
      </c>
      <c r="AU123" s="67">
        <f>IF(AND($F123&lt;&gt;"",$V123&lt;&gt;"",AU$2&gt;=$F123,AU$2&lt;=$V123,WEEKDAY(AU$2,2)&lt;6,COUNTIF('마스터'!$J$13:$J$27,AU$2)=0),$Q123/$U123,"")</f>
        <v/>
      </c>
      <c r="AV123" s="67">
        <f>IF(AND($F123&lt;&gt;"",$V123&lt;&gt;"",AV$2&gt;=$F123,AV$2&lt;=$V123,WEEKDAY(AV$2,2)&lt;6,COUNTIF('마스터'!$J$13:$J$27,AV$2)=0),$Q123/$U123,"")</f>
        <v/>
      </c>
      <c r="AW123" s="67">
        <f>IF(AND($F123&lt;&gt;"",$V123&lt;&gt;"",AW$2&gt;=$F123,AW$2&lt;=$V123,WEEKDAY(AW$2,2)&lt;6,COUNTIF('마스터'!$J$13:$J$27,AW$2)=0),$Q123/$U123,"")</f>
        <v/>
      </c>
      <c r="AX123" s="67">
        <f>IF(AND($F123&lt;&gt;"",$V123&lt;&gt;"",AX$2&gt;=$F123,AX$2&lt;=$V123,WEEKDAY(AX$2,2)&lt;6,COUNTIF('마스터'!$J$13:$J$27,AX$2)=0),$Q123/$U123,"")</f>
        <v/>
      </c>
      <c r="AY123" s="67">
        <f>IF(AND($F123&lt;&gt;"",$V123&lt;&gt;"",AY$2&gt;=$F123,AY$2&lt;=$V123,WEEKDAY(AY$2,2)&lt;6,COUNTIF('마스터'!$J$13:$J$27,AY$2)=0),$Q123/$U123,"")</f>
        <v/>
      </c>
      <c r="AZ123" s="67">
        <f>IF(AND($F123&lt;&gt;"",$V123&lt;&gt;"",AZ$2&gt;=$F123,AZ$2&lt;=$V123,WEEKDAY(AZ$2,2)&lt;6,COUNTIF('마스터'!$J$13:$J$27,AZ$2)=0),$Q123/$U123,"")</f>
        <v/>
      </c>
      <c r="BA123" s="67">
        <f>IF(AND($F123&lt;&gt;"",$V123&lt;&gt;"",BA$2&gt;=$F123,BA$2&lt;=$V123,WEEKDAY(BA$2,2)&lt;6,COUNTIF('마스터'!$J$13:$J$27,BA$2)=0),$Q123/$U123,"")</f>
        <v/>
      </c>
      <c r="BB123" s="67">
        <f>IF(AND($F123&lt;&gt;"",$V123&lt;&gt;"",BB$2&gt;=$F123,BB$2&lt;=$V123,WEEKDAY(BB$2,2)&lt;6,COUNTIF('마스터'!$J$13:$J$27,BB$2)=0),$Q123/$U123,"")</f>
        <v/>
      </c>
      <c r="BC123" s="67">
        <f>IF(AND($F123&lt;&gt;"",$V123&lt;&gt;"",BC$2&gt;=$F123,BC$2&lt;=$V123,WEEKDAY(BC$2,2)&lt;6,COUNTIF('마스터'!$J$13:$J$27,BC$2)=0),$Q123/$U123,"")</f>
        <v/>
      </c>
      <c r="BD123" s="67">
        <f>IF(AND($F123&lt;&gt;"",$V123&lt;&gt;"",BD$2&gt;=$F123,BD$2&lt;=$V123,WEEKDAY(BD$2,2)&lt;6,COUNTIF('마스터'!$J$13:$J$27,BD$2)=0),$Q123/$U123,"")</f>
        <v/>
      </c>
    </row>
    <row r="124">
      <c r="A124" s="37">
        <f>IF(E124="","",COUNTA($E$102:E124))</f>
        <v/>
      </c>
      <c r="B124" s="58" t="n"/>
      <c r="C124" s="79" t="inlineStr">
        <is>
          <t>마케팅4팀</t>
        </is>
      </c>
      <c r="D124" s="60" t="n"/>
      <c r="E124" s="58" t="n"/>
      <c r="F124" s="61" t="n"/>
      <c r="G124" s="62" t="n"/>
      <c r="H124" s="60" t="n"/>
      <c r="I124" s="60" t="n"/>
      <c r="J124" s="60" t="n"/>
      <c r="K124" s="58" t="n"/>
      <c r="L124" s="63" t="n"/>
      <c r="M124" s="58" t="n"/>
      <c r="N124" s="63" t="n"/>
      <c r="O124" s="58" t="n"/>
      <c r="P124" s="63" t="n"/>
      <c r="Q124" s="64">
        <f>IF(SUM(L124,N124,P124)=0,"",SUM(L124,N124,P124))</f>
        <v/>
      </c>
      <c r="R124" s="65">
        <f>IF(L124&gt;0,"영 ","")&amp;IF(N124&gt;0,"이 ","")&amp;IF(P124&gt;0,"기 ","")</f>
        <v/>
      </c>
      <c r="S124" s="37">
        <f>IF(F124="","","W"&amp;ROUNDUP(DAY(F124)/7,0))</f>
        <v/>
      </c>
      <c r="T124" s="60" t="n"/>
      <c r="U124" s="37">
        <f>IF(Q124="",0,ROUNDUP(MAX(L124,N124,P124)/'마스터'!$J$5,0))</f>
        <v/>
      </c>
      <c r="V124" s="66">
        <f>IF(OR(F124="",U124=0),"",WORKDAY(F124,U124-1,'마스터'!$J$13:$J$27))</f>
        <v/>
      </c>
      <c r="W124" s="65">
        <f>IF(OR(G124="",V124=""),"",G124-V124)</f>
        <v/>
      </c>
      <c r="X124" s="58" t="n"/>
      <c r="Z124" s="67">
        <f>IF(AND($F124&lt;&gt;"",$V124&lt;&gt;"",Z$2&gt;=$F124,Z$2&lt;=$V124,WEEKDAY(Z$2,2)&lt;6,COUNTIF('마스터'!$J$13:$J$27,Z$2)=0),$Q124/$U124,"")</f>
        <v/>
      </c>
      <c r="AA124" s="67">
        <f>IF(AND($F124&lt;&gt;"",$V124&lt;&gt;"",AA$2&gt;=$F124,AA$2&lt;=$V124,WEEKDAY(AA$2,2)&lt;6,COUNTIF('마스터'!$J$13:$J$27,AA$2)=0),$Q124/$U124,"")</f>
        <v/>
      </c>
      <c r="AB124" s="67">
        <f>IF(AND($F124&lt;&gt;"",$V124&lt;&gt;"",AB$2&gt;=$F124,AB$2&lt;=$V124,WEEKDAY(AB$2,2)&lt;6,COUNTIF('마스터'!$J$13:$J$27,AB$2)=0),$Q124/$U124,"")</f>
        <v/>
      </c>
      <c r="AC124" s="67">
        <f>IF(AND($F124&lt;&gt;"",$V124&lt;&gt;"",AC$2&gt;=$F124,AC$2&lt;=$V124,WEEKDAY(AC$2,2)&lt;6,COUNTIF('마스터'!$J$13:$J$27,AC$2)=0),$Q124/$U124,"")</f>
        <v/>
      </c>
      <c r="AD124" s="67">
        <f>IF(AND($F124&lt;&gt;"",$V124&lt;&gt;"",AD$2&gt;=$F124,AD$2&lt;=$V124,WEEKDAY(AD$2,2)&lt;6,COUNTIF('마스터'!$J$13:$J$27,AD$2)=0),$Q124/$U124,"")</f>
        <v/>
      </c>
      <c r="AE124" s="67">
        <f>IF(AND($F124&lt;&gt;"",$V124&lt;&gt;"",AE$2&gt;=$F124,AE$2&lt;=$V124,WEEKDAY(AE$2,2)&lt;6,COUNTIF('마스터'!$J$13:$J$27,AE$2)=0),$Q124/$U124,"")</f>
        <v/>
      </c>
      <c r="AF124" s="67">
        <f>IF(AND($F124&lt;&gt;"",$V124&lt;&gt;"",AF$2&gt;=$F124,AF$2&lt;=$V124,WEEKDAY(AF$2,2)&lt;6,COUNTIF('마스터'!$J$13:$J$27,AF$2)=0),$Q124/$U124,"")</f>
        <v/>
      </c>
      <c r="AG124" s="67">
        <f>IF(AND($F124&lt;&gt;"",$V124&lt;&gt;"",AG$2&gt;=$F124,AG$2&lt;=$V124,WEEKDAY(AG$2,2)&lt;6,COUNTIF('마스터'!$J$13:$J$27,AG$2)=0),$Q124/$U124,"")</f>
        <v/>
      </c>
      <c r="AH124" s="67">
        <f>IF(AND($F124&lt;&gt;"",$V124&lt;&gt;"",AH$2&gt;=$F124,AH$2&lt;=$V124,WEEKDAY(AH$2,2)&lt;6,COUNTIF('마스터'!$J$13:$J$27,AH$2)=0),$Q124/$U124,"")</f>
        <v/>
      </c>
      <c r="AI124" s="67">
        <f>IF(AND($F124&lt;&gt;"",$V124&lt;&gt;"",AI$2&gt;=$F124,AI$2&lt;=$V124,WEEKDAY(AI$2,2)&lt;6,COUNTIF('마스터'!$J$13:$J$27,AI$2)=0),$Q124/$U124,"")</f>
        <v/>
      </c>
      <c r="AJ124" s="67">
        <f>IF(AND($F124&lt;&gt;"",$V124&lt;&gt;"",AJ$2&gt;=$F124,AJ$2&lt;=$V124,WEEKDAY(AJ$2,2)&lt;6,COUNTIF('마스터'!$J$13:$J$27,AJ$2)=0),$Q124/$U124,"")</f>
        <v/>
      </c>
      <c r="AK124" s="67">
        <f>IF(AND($F124&lt;&gt;"",$V124&lt;&gt;"",AK$2&gt;=$F124,AK$2&lt;=$V124,WEEKDAY(AK$2,2)&lt;6,COUNTIF('마스터'!$J$13:$J$27,AK$2)=0),$Q124/$U124,"")</f>
        <v/>
      </c>
      <c r="AL124" s="67">
        <f>IF(AND($F124&lt;&gt;"",$V124&lt;&gt;"",AL$2&gt;=$F124,AL$2&lt;=$V124,WEEKDAY(AL$2,2)&lt;6,COUNTIF('마스터'!$J$13:$J$27,AL$2)=0),$Q124/$U124,"")</f>
        <v/>
      </c>
      <c r="AM124" s="67">
        <f>IF(AND($F124&lt;&gt;"",$V124&lt;&gt;"",AM$2&gt;=$F124,AM$2&lt;=$V124,WEEKDAY(AM$2,2)&lt;6,COUNTIF('마스터'!$J$13:$J$27,AM$2)=0),$Q124/$U124,"")</f>
        <v/>
      </c>
      <c r="AN124" s="67">
        <f>IF(AND($F124&lt;&gt;"",$V124&lt;&gt;"",AN$2&gt;=$F124,AN$2&lt;=$V124,WEEKDAY(AN$2,2)&lt;6,COUNTIF('마스터'!$J$13:$J$27,AN$2)=0),$Q124/$U124,"")</f>
        <v/>
      </c>
      <c r="AO124" s="67">
        <f>IF(AND($F124&lt;&gt;"",$V124&lt;&gt;"",AO$2&gt;=$F124,AO$2&lt;=$V124,WEEKDAY(AO$2,2)&lt;6,COUNTIF('마스터'!$J$13:$J$27,AO$2)=0),$Q124/$U124,"")</f>
        <v/>
      </c>
      <c r="AP124" s="67">
        <f>IF(AND($F124&lt;&gt;"",$V124&lt;&gt;"",AP$2&gt;=$F124,AP$2&lt;=$V124,WEEKDAY(AP$2,2)&lt;6,COUNTIF('마스터'!$J$13:$J$27,AP$2)=0),$Q124/$U124,"")</f>
        <v/>
      </c>
      <c r="AQ124" s="67">
        <f>IF(AND($F124&lt;&gt;"",$V124&lt;&gt;"",AQ$2&gt;=$F124,AQ$2&lt;=$V124,WEEKDAY(AQ$2,2)&lt;6,COUNTIF('마스터'!$J$13:$J$27,AQ$2)=0),$Q124/$U124,"")</f>
        <v/>
      </c>
      <c r="AR124" s="67">
        <f>IF(AND($F124&lt;&gt;"",$V124&lt;&gt;"",AR$2&gt;=$F124,AR$2&lt;=$V124,WEEKDAY(AR$2,2)&lt;6,COUNTIF('마스터'!$J$13:$J$27,AR$2)=0),$Q124/$U124,"")</f>
        <v/>
      </c>
      <c r="AS124" s="67">
        <f>IF(AND($F124&lt;&gt;"",$V124&lt;&gt;"",AS$2&gt;=$F124,AS$2&lt;=$V124,WEEKDAY(AS$2,2)&lt;6,COUNTIF('마스터'!$J$13:$J$27,AS$2)=0),$Q124/$U124,"")</f>
        <v/>
      </c>
      <c r="AT124" s="67">
        <f>IF(AND($F124&lt;&gt;"",$V124&lt;&gt;"",AT$2&gt;=$F124,AT$2&lt;=$V124,WEEKDAY(AT$2,2)&lt;6,COUNTIF('마스터'!$J$13:$J$27,AT$2)=0),$Q124/$U124,"")</f>
        <v/>
      </c>
      <c r="AU124" s="67">
        <f>IF(AND($F124&lt;&gt;"",$V124&lt;&gt;"",AU$2&gt;=$F124,AU$2&lt;=$V124,WEEKDAY(AU$2,2)&lt;6,COUNTIF('마스터'!$J$13:$J$27,AU$2)=0),$Q124/$U124,"")</f>
        <v/>
      </c>
      <c r="AV124" s="67">
        <f>IF(AND($F124&lt;&gt;"",$V124&lt;&gt;"",AV$2&gt;=$F124,AV$2&lt;=$V124,WEEKDAY(AV$2,2)&lt;6,COUNTIF('마스터'!$J$13:$J$27,AV$2)=0),$Q124/$U124,"")</f>
        <v/>
      </c>
      <c r="AW124" s="67">
        <f>IF(AND($F124&lt;&gt;"",$V124&lt;&gt;"",AW$2&gt;=$F124,AW$2&lt;=$V124,WEEKDAY(AW$2,2)&lt;6,COUNTIF('마스터'!$J$13:$J$27,AW$2)=0),$Q124/$U124,"")</f>
        <v/>
      </c>
      <c r="AX124" s="67">
        <f>IF(AND($F124&lt;&gt;"",$V124&lt;&gt;"",AX$2&gt;=$F124,AX$2&lt;=$V124,WEEKDAY(AX$2,2)&lt;6,COUNTIF('마스터'!$J$13:$J$27,AX$2)=0),$Q124/$U124,"")</f>
        <v/>
      </c>
      <c r="AY124" s="67">
        <f>IF(AND($F124&lt;&gt;"",$V124&lt;&gt;"",AY$2&gt;=$F124,AY$2&lt;=$V124,WEEKDAY(AY$2,2)&lt;6,COUNTIF('마스터'!$J$13:$J$27,AY$2)=0),$Q124/$U124,"")</f>
        <v/>
      </c>
      <c r="AZ124" s="67">
        <f>IF(AND($F124&lt;&gt;"",$V124&lt;&gt;"",AZ$2&gt;=$F124,AZ$2&lt;=$V124,WEEKDAY(AZ$2,2)&lt;6,COUNTIF('마스터'!$J$13:$J$27,AZ$2)=0),$Q124/$U124,"")</f>
        <v/>
      </c>
      <c r="BA124" s="67">
        <f>IF(AND($F124&lt;&gt;"",$V124&lt;&gt;"",BA$2&gt;=$F124,BA$2&lt;=$V124,WEEKDAY(BA$2,2)&lt;6,COUNTIF('마스터'!$J$13:$J$27,BA$2)=0),$Q124/$U124,"")</f>
        <v/>
      </c>
      <c r="BB124" s="67">
        <f>IF(AND($F124&lt;&gt;"",$V124&lt;&gt;"",BB$2&gt;=$F124,BB$2&lt;=$V124,WEEKDAY(BB$2,2)&lt;6,COUNTIF('마스터'!$J$13:$J$27,BB$2)=0),$Q124/$U124,"")</f>
        <v/>
      </c>
      <c r="BC124" s="67">
        <f>IF(AND($F124&lt;&gt;"",$V124&lt;&gt;"",BC$2&gt;=$F124,BC$2&lt;=$V124,WEEKDAY(BC$2,2)&lt;6,COUNTIF('마스터'!$J$13:$J$27,BC$2)=0),$Q124/$U124,"")</f>
        <v/>
      </c>
      <c r="BD124" s="67">
        <f>IF(AND($F124&lt;&gt;"",$V124&lt;&gt;"",BD$2&gt;=$F124,BD$2&lt;=$V124,WEEKDAY(BD$2,2)&lt;6,COUNTIF('마스터'!$J$13:$J$27,BD$2)=0),$Q124/$U124,"")</f>
        <v/>
      </c>
    </row>
    <row r="125">
      <c r="A125" s="37">
        <f>IF(E125="","",COUNTA($E$102:E125))</f>
        <v/>
      </c>
      <c r="B125" s="58" t="n"/>
      <c r="C125" s="79" t="inlineStr">
        <is>
          <t>마케팅4팀</t>
        </is>
      </c>
      <c r="D125" s="60" t="n"/>
      <c r="E125" s="58" t="n"/>
      <c r="F125" s="61" t="n"/>
      <c r="G125" s="62" t="n"/>
      <c r="H125" s="60" t="n"/>
      <c r="I125" s="60" t="n"/>
      <c r="J125" s="60" t="n"/>
      <c r="K125" s="58" t="n"/>
      <c r="L125" s="63" t="n"/>
      <c r="M125" s="58" t="n"/>
      <c r="N125" s="63" t="n"/>
      <c r="O125" s="58" t="n"/>
      <c r="P125" s="63" t="n"/>
      <c r="Q125" s="64">
        <f>IF(SUM(L125,N125,P125)=0,"",SUM(L125,N125,P125))</f>
        <v/>
      </c>
      <c r="R125" s="65">
        <f>IF(L125&gt;0,"영 ","")&amp;IF(N125&gt;0,"이 ","")&amp;IF(P125&gt;0,"기 ","")</f>
        <v/>
      </c>
      <c r="S125" s="37">
        <f>IF(F125="","","W"&amp;ROUNDUP(DAY(F125)/7,0))</f>
        <v/>
      </c>
      <c r="T125" s="60" t="n"/>
      <c r="U125" s="37">
        <f>IF(Q125="",0,ROUNDUP(MAX(L125,N125,P125)/'마스터'!$J$5,0))</f>
        <v/>
      </c>
      <c r="V125" s="66">
        <f>IF(OR(F125="",U125=0),"",WORKDAY(F125,U125-1,'마스터'!$J$13:$J$27))</f>
        <v/>
      </c>
      <c r="W125" s="65">
        <f>IF(OR(G125="",V125=""),"",G125-V125)</f>
        <v/>
      </c>
      <c r="X125" s="58" t="n"/>
      <c r="Z125" s="67">
        <f>IF(AND($F125&lt;&gt;"",$V125&lt;&gt;"",Z$2&gt;=$F125,Z$2&lt;=$V125,WEEKDAY(Z$2,2)&lt;6,COUNTIF('마스터'!$J$13:$J$27,Z$2)=0),$Q125/$U125,"")</f>
        <v/>
      </c>
      <c r="AA125" s="67">
        <f>IF(AND($F125&lt;&gt;"",$V125&lt;&gt;"",AA$2&gt;=$F125,AA$2&lt;=$V125,WEEKDAY(AA$2,2)&lt;6,COUNTIF('마스터'!$J$13:$J$27,AA$2)=0),$Q125/$U125,"")</f>
        <v/>
      </c>
      <c r="AB125" s="67">
        <f>IF(AND($F125&lt;&gt;"",$V125&lt;&gt;"",AB$2&gt;=$F125,AB$2&lt;=$V125,WEEKDAY(AB$2,2)&lt;6,COUNTIF('마스터'!$J$13:$J$27,AB$2)=0),$Q125/$U125,"")</f>
        <v/>
      </c>
      <c r="AC125" s="67">
        <f>IF(AND($F125&lt;&gt;"",$V125&lt;&gt;"",AC$2&gt;=$F125,AC$2&lt;=$V125,WEEKDAY(AC$2,2)&lt;6,COUNTIF('마스터'!$J$13:$J$27,AC$2)=0),$Q125/$U125,"")</f>
        <v/>
      </c>
      <c r="AD125" s="67">
        <f>IF(AND($F125&lt;&gt;"",$V125&lt;&gt;"",AD$2&gt;=$F125,AD$2&lt;=$V125,WEEKDAY(AD$2,2)&lt;6,COUNTIF('마스터'!$J$13:$J$27,AD$2)=0),$Q125/$U125,"")</f>
        <v/>
      </c>
      <c r="AE125" s="67">
        <f>IF(AND($F125&lt;&gt;"",$V125&lt;&gt;"",AE$2&gt;=$F125,AE$2&lt;=$V125,WEEKDAY(AE$2,2)&lt;6,COUNTIF('마스터'!$J$13:$J$27,AE$2)=0),$Q125/$U125,"")</f>
        <v/>
      </c>
      <c r="AF125" s="67">
        <f>IF(AND($F125&lt;&gt;"",$V125&lt;&gt;"",AF$2&gt;=$F125,AF$2&lt;=$V125,WEEKDAY(AF$2,2)&lt;6,COUNTIF('마스터'!$J$13:$J$27,AF$2)=0),$Q125/$U125,"")</f>
        <v/>
      </c>
      <c r="AG125" s="67">
        <f>IF(AND($F125&lt;&gt;"",$V125&lt;&gt;"",AG$2&gt;=$F125,AG$2&lt;=$V125,WEEKDAY(AG$2,2)&lt;6,COUNTIF('마스터'!$J$13:$J$27,AG$2)=0),$Q125/$U125,"")</f>
        <v/>
      </c>
      <c r="AH125" s="67">
        <f>IF(AND($F125&lt;&gt;"",$V125&lt;&gt;"",AH$2&gt;=$F125,AH$2&lt;=$V125,WEEKDAY(AH$2,2)&lt;6,COUNTIF('마스터'!$J$13:$J$27,AH$2)=0),$Q125/$U125,"")</f>
        <v/>
      </c>
      <c r="AI125" s="67">
        <f>IF(AND($F125&lt;&gt;"",$V125&lt;&gt;"",AI$2&gt;=$F125,AI$2&lt;=$V125,WEEKDAY(AI$2,2)&lt;6,COUNTIF('마스터'!$J$13:$J$27,AI$2)=0),$Q125/$U125,"")</f>
        <v/>
      </c>
      <c r="AJ125" s="67">
        <f>IF(AND($F125&lt;&gt;"",$V125&lt;&gt;"",AJ$2&gt;=$F125,AJ$2&lt;=$V125,WEEKDAY(AJ$2,2)&lt;6,COUNTIF('마스터'!$J$13:$J$27,AJ$2)=0),$Q125/$U125,"")</f>
        <v/>
      </c>
      <c r="AK125" s="67">
        <f>IF(AND($F125&lt;&gt;"",$V125&lt;&gt;"",AK$2&gt;=$F125,AK$2&lt;=$V125,WEEKDAY(AK$2,2)&lt;6,COUNTIF('마스터'!$J$13:$J$27,AK$2)=0),$Q125/$U125,"")</f>
        <v/>
      </c>
      <c r="AL125" s="67">
        <f>IF(AND($F125&lt;&gt;"",$V125&lt;&gt;"",AL$2&gt;=$F125,AL$2&lt;=$V125,WEEKDAY(AL$2,2)&lt;6,COUNTIF('마스터'!$J$13:$J$27,AL$2)=0),$Q125/$U125,"")</f>
        <v/>
      </c>
      <c r="AM125" s="67">
        <f>IF(AND($F125&lt;&gt;"",$V125&lt;&gt;"",AM$2&gt;=$F125,AM$2&lt;=$V125,WEEKDAY(AM$2,2)&lt;6,COUNTIF('마스터'!$J$13:$J$27,AM$2)=0),$Q125/$U125,"")</f>
        <v/>
      </c>
      <c r="AN125" s="67">
        <f>IF(AND($F125&lt;&gt;"",$V125&lt;&gt;"",AN$2&gt;=$F125,AN$2&lt;=$V125,WEEKDAY(AN$2,2)&lt;6,COUNTIF('마스터'!$J$13:$J$27,AN$2)=0),$Q125/$U125,"")</f>
        <v/>
      </c>
      <c r="AO125" s="67">
        <f>IF(AND($F125&lt;&gt;"",$V125&lt;&gt;"",AO$2&gt;=$F125,AO$2&lt;=$V125,WEEKDAY(AO$2,2)&lt;6,COUNTIF('마스터'!$J$13:$J$27,AO$2)=0),$Q125/$U125,"")</f>
        <v/>
      </c>
      <c r="AP125" s="67">
        <f>IF(AND($F125&lt;&gt;"",$V125&lt;&gt;"",AP$2&gt;=$F125,AP$2&lt;=$V125,WEEKDAY(AP$2,2)&lt;6,COUNTIF('마스터'!$J$13:$J$27,AP$2)=0),$Q125/$U125,"")</f>
        <v/>
      </c>
      <c r="AQ125" s="67">
        <f>IF(AND($F125&lt;&gt;"",$V125&lt;&gt;"",AQ$2&gt;=$F125,AQ$2&lt;=$V125,WEEKDAY(AQ$2,2)&lt;6,COUNTIF('마스터'!$J$13:$J$27,AQ$2)=0),$Q125/$U125,"")</f>
        <v/>
      </c>
      <c r="AR125" s="67">
        <f>IF(AND($F125&lt;&gt;"",$V125&lt;&gt;"",AR$2&gt;=$F125,AR$2&lt;=$V125,WEEKDAY(AR$2,2)&lt;6,COUNTIF('마스터'!$J$13:$J$27,AR$2)=0),$Q125/$U125,"")</f>
        <v/>
      </c>
      <c r="AS125" s="67">
        <f>IF(AND($F125&lt;&gt;"",$V125&lt;&gt;"",AS$2&gt;=$F125,AS$2&lt;=$V125,WEEKDAY(AS$2,2)&lt;6,COUNTIF('마스터'!$J$13:$J$27,AS$2)=0),$Q125/$U125,"")</f>
        <v/>
      </c>
      <c r="AT125" s="67">
        <f>IF(AND($F125&lt;&gt;"",$V125&lt;&gt;"",AT$2&gt;=$F125,AT$2&lt;=$V125,WEEKDAY(AT$2,2)&lt;6,COUNTIF('마스터'!$J$13:$J$27,AT$2)=0),$Q125/$U125,"")</f>
        <v/>
      </c>
      <c r="AU125" s="67">
        <f>IF(AND($F125&lt;&gt;"",$V125&lt;&gt;"",AU$2&gt;=$F125,AU$2&lt;=$V125,WEEKDAY(AU$2,2)&lt;6,COUNTIF('마스터'!$J$13:$J$27,AU$2)=0),$Q125/$U125,"")</f>
        <v/>
      </c>
      <c r="AV125" s="67">
        <f>IF(AND($F125&lt;&gt;"",$V125&lt;&gt;"",AV$2&gt;=$F125,AV$2&lt;=$V125,WEEKDAY(AV$2,2)&lt;6,COUNTIF('마스터'!$J$13:$J$27,AV$2)=0),$Q125/$U125,"")</f>
        <v/>
      </c>
      <c r="AW125" s="67">
        <f>IF(AND($F125&lt;&gt;"",$V125&lt;&gt;"",AW$2&gt;=$F125,AW$2&lt;=$V125,WEEKDAY(AW$2,2)&lt;6,COUNTIF('마스터'!$J$13:$J$27,AW$2)=0),$Q125/$U125,"")</f>
        <v/>
      </c>
      <c r="AX125" s="67">
        <f>IF(AND($F125&lt;&gt;"",$V125&lt;&gt;"",AX$2&gt;=$F125,AX$2&lt;=$V125,WEEKDAY(AX$2,2)&lt;6,COUNTIF('마스터'!$J$13:$J$27,AX$2)=0),$Q125/$U125,"")</f>
        <v/>
      </c>
      <c r="AY125" s="67">
        <f>IF(AND($F125&lt;&gt;"",$V125&lt;&gt;"",AY$2&gt;=$F125,AY$2&lt;=$V125,WEEKDAY(AY$2,2)&lt;6,COUNTIF('마스터'!$J$13:$J$27,AY$2)=0),$Q125/$U125,"")</f>
        <v/>
      </c>
      <c r="AZ125" s="67">
        <f>IF(AND($F125&lt;&gt;"",$V125&lt;&gt;"",AZ$2&gt;=$F125,AZ$2&lt;=$V125,WEEKDAY(AZ$2,2)&lt;6,COUNTIF('마스터'!$J$13:$J$27,AZ$2)=0),$Q125/$U125,"")</f>
        <v/>
      </c>
      <c r="BA125" s="67">
        <f>IF(AND($F125&lt;&gt;"",$V125&lt;&gt;"",BA$2&gt;=$F125,BA$2&lt;=$V125,WEEKDAY(BA$2,2)&lt;6,COUNTIF('마스터'!$J$13:$J$27,BA$2)=0),$Q125/$U125,"")</f>
        <v/>
      </c>
      <c r="BB125" s="67">
        <f>IF(AND($F125&lt;&gt;"",$V125&lt;&gt;"",BB$2&gt;=$F125,BB$2&lt;=$V125,WEEKDAY(BB$2,2)&lt;6,COUNTIF('마스터'!$J$13:$J$27,BB$2)=0),$Q125/$U125,"")</f>
        <v/>
      </c>
      <c r="BC125" s="67">
        <f>IF(AND($F125&lt;&gt;"",$V125&lt;&gt;"",BC$2&gt;=$F125,BC$2&lt;=$V125,WEEKDAY(BC$2,2)&lt;6,COUNTIF('마스터'!$J$13:$J$27,BC$2)=0),$Q125/$U125,"")</f>
        <v/>
      </c>
      <c r="BD125" s="67">
        <f>IF(AND($F125&lt;&gt;"",$V125&lt;&gt;"",BD$2&gt;=$F125,BD$2&lt;=$V125,WEEKDAY(BD$2,2)&lt;6,COUNTIF('마스터'!$J$13:$J$27,BD$2)=0),$Q125/$U125,"")</f>
        <v/>
      </c>
    </row>
    <row r="126">
      <c r="A126" s="37">
        <f>IF(E126="","",COUNTA($E$102:E126))</f>
        <v/>
      </c>
      <c r="B126" s="58" t="n"/>
      <c r="C126" s="79" t="inlineStr">
        <is>
          <t>마케팅4팀</t>
        </is>
      </c>
      <c r="D126" s="60" t="n"/>
      <c r="E126" s="58" t="n"/>
      <c r="F126" s="61" t="n"/>
      <c r="G126" s="62" t="n"/>
      <c r="H126" s="60" t="n"/>
      <c r="I126" s="60" t="n"/>
      <c r="J126" s="60" t="n"/>
      <c r="K126" s="58" t="n"/>
      <c r="L126" s="63" t="n"/>
      <c r="M126" s="58" t="n"/>
      <c r="N126" s="63" t="n"/>
      <c r="O126" s="58" t="n"/>
      <c r="P126" s="63" t="n"/>
      <c r="Q126" s="64">
        <f>IF(SUM(L126,N126,P126)=0,"",SUM(L126,N126,P126))</f>
        <v/>
      </c>
      <c r="R126" s="65">
        <f>IF(L126&gt;0,"영 ","")&amp;IF(N126&gt;0,"이 ","")&amp;IF(P126&gt;0,"기 ","")</f>
        <v/>
      </c>
      <c r="S126" s="37">
        <f>IF(F126="","","W"&amp;ROUNDUP(DAY(F126)/7,0))</f>
        <v/>
      </c>
      <c r="T126" s="60" t="n"/>
      <c r="U126" s="37">
        <f>IF(Q126="",0,ROUNDUP(MAX(L126,N126,P126)/'마스터'!$J$5,0))</f>
        <v/>
      </c>
      <c r="V126" s="66">
        <f>IF(OR(F126="",U126=0),"",WORKDAY(F126,U126-1,'마스터'!$J$13:$J$27))</f>
        <v/>
      </c>
      <c r="W126" s="65">
        <f>IF(OR(G126="",V126=""),"",G126-V126)</f>
        <v/>
      </c>
      <c r="X126" s="58" t="n"/>
      <c r="Z126" s="67">
        <f>IF(AND($F126&lt;&gt;"",$V126&lt;&gt;"",Z$2&gt;=$F126,Z$2&lt;=$V126,WEEKDAY(Z$2,2)&lt;6,COUNTIF('마스터'!$J$13:$J$27,Z$2)=0),$Q126/$U126,"")</f>
        <v/>
      </c>
      <c r="AA126" s="67">
        <f>IF(AND($F126&lt;&gt;"",$V126&lt;&gt;"",AA$2&gt;=$F126,AA$2&lt;=$V126,WEEKDAY(AA$2,2)&lt;6,COUNTIF('마스터'!$J$13:$J$27,AA$2)=0),$Q126/$U126,"")</f>
        <v/>
      </c>
      <c r="AB126" s="67">
        <f>IF(AND($F126&lt;&gt;"",$V126&lt;&gt;"",AB$2&gt;=$F126,AB$2&lt;=$V126,WEEKDAY(AB$2,2)&lt;6,COUNTIF('마스터'!$J$13:$J$27,AB$2)=0),$Q126/$U126,"")</f>
        <v/>
      </c>
      <c r="AC126" s="67">
        <f>IF(AND($F126&lt;&gt;"",$V126&lt;&gt;"",AC$2&gt;=$F126,AC$2&lt;=$V126,WEEKDAY(AC$2,2)&lt;6,COUNTIF('마스터'!$J$13:$J$27,AC$2)=0),$Q126/$U126,"")</f>
        <v/>
      </c>
      <c r="AD126" s="67">
        <f>IF(AND($F126&lt;&gt;"",$V126&lt;&gt;"",AD$2&gt;=$F126,AD$2&lt;=$V126,WEEKDAY(AD$2,2)&lt;6,COUNTIF('마스터'!$J$13:$J$27,AD$2)=0),$Q126/$U126,"")</f>
        <v/>
      </c>
      <c r="AE126" s="67">
        <f>IF(AND($F126&lt;&gt;"",$V126&lt;&gt;"",AE$2&gt;=$F126,AE$2&lt;=$V126,WEEKDAY(AE$2,2)&lt;6,COUNTIF('마스터'!$J$13:$J$27,AE$2)=0),$Q126/$U126,"")</f>
        <v/>
      </c>
      <c r="AF126" s="67">
        <f>IF(AND($F126&lt;&gt;"",$V126&lt;&gt;"",AF$2&gt;=$F126,AF$2&lt;=$V126,WEEKDAY(AF$2,2)&lt;6,COUNTIF('마스터'!$J$13:$J$27,AF$2)=0),$Q126/$U126,"")</f>
        <v/>
      </c>
      <c r="AG126" s="67">
        <f>IF(AND($F126&lt;&gt;"",$V126&lt;&gt;"",AG$2&gt;=$F126,AG$2&lt;=$V126,WEEKDAY(AG$2,2)&lt;6,COUNTIF('마스터'!$J$13:$J$27,AG$2)=0),$Q126/$U126,"")</f>
        <v/>
      </c>
      <c r="AH126" s="67">
        <f>IF(AND($F126&lt;&gt;"",$V126&lt;&gt;"",AH$2&gt;=$F126,AH$2&lt;=$V126,WEEKDAY(AH$2,2)&lt;6,COUNTIF('마스터'!$J$13:$J$27,AH$2)=0),$Q126/$U126,"")</f>
        <v/>
      </c>
      <c r="AI126" s="67">
        <f>IF(AND($F126&lt;&gt;"",$V126&lt;&gt;"",AI$2&gt;=$F126,AI$2&lt;=$V126,WEEKDAY(AI$2,2)&lt;6,COUNTIF('마스터'!$J$13:$J$27,AI$2)=0),$Q126/$U126,"")</f>
        <v/>
      </c>
      <c r="AJ126" s="67">
        <f>IF(AND($F126&lt;&gt;"",$V126&lt;&gt;"",AJ$2&gt;=$F126,AJ$2&lt;=$V126,WEEKDAY(AJ$2,2)&lt;6,COUNTIF('마스터'!$J$13:$J$27,AJ$2)=0),$Q126/$U126,"")</f>
        <v/>
      </c>
      <c r="AK126" s="67">
        <f>IF(AND($F126&lt;&gt;"",$V126&lt;&gt;"",AK$2&gt;=$F126,AK$2&lt;=$V126,WEEKDAY(AK$2,2)&lt;6,COUNTIF('마스터'!$J$13:$J$27,AK$2)=0),$Q126/$U126,"")</f>
        <v/>
      </c>
      <c r="AL126" s="67">
        <f>IF(AND($F126&lt;&gt;"",$V126&lt;&gt;"",AL$2&gt;=$F126,AL$2&lt;=$V126,WEEKDAY(AL$2,2)&lt;6,COUNTIF('마스터'!$J$13:$J$27,AL$2)=0),$Q126/$U126,"")</f>
        <v/>
      </c>
      <c r="AM126" s="67">
        <f>IF(AND($F126&lt;&gt;"",$V126&lt;&gt;"",AM$2&gt;=$F126,AM$2&lt;=$V126,WEEKDAY(AM$2,2)&lt;6,COUNTIF('마스터'!$J$13:$J$27,AM$2)=0),$Q126/$U126,"")</f>
        <v/>
      </c>
      <c r="AN126" s="67">
        <f>IF(AND($F126&lt;&gt;"",$V126&lt;&gt;"",AN$2&gt;=$F126,AN$2&lt;=$V126,WEEKDAY(AN$2,2)&lt;6,COUNTIF('마스터'!$J$13:$J$27,AN$2)=0),$Q126/$U126,"")</f>
        <v/>
      </c>
      <c r="AO126" s="67">
        <f>IF(AND($F126&lt;&gt;"",$V126&lt;&gt;"",AO$2&gt;=$F126,AO$2&lt;=$V126,WEEKDAY(AO$2,2)&lt;6,COUNTIF('마스터'!$J$13:$J$27,AO$2)=0),$Q126/$U126,"")</f>
        <v/>
      </c>
      <c r="AP126" s="67">
        <f>IF(AND($F126&lt;&gt;"",$V126&lt;&gt;"",AP$2&gt;=$F126,AP$2&lt;=$V126,WEEKDAY(AP$2,2)&lt;6,COUNTIF('마스터'!$J$13:$J$27,AP$2)=0),$Q126/$U126,"")</f>
        <v/>
      </c>
      <c r="AQ126" s="67">
        <f>IF(AND($F126&lt;&gt;"",$V126&lt;&gt;"",AQ$2&gt;=$F126,AQ$2&lt;=$V126,WEEKDAY(AQ$2,2)&lt;6,COUNTIF('마스터'!$J$13:$J$27,AQ$2)=0),$Q126/$U126,"")</f>
        <v/>
      </c>
      <c r="AR126" s="67">
        <f>IF(AND($F126&lt;&gt;"",$V126&lt;&gt;"",AR$2&gt;=$F126,AR$2&lt;=$V126,WEEKDAY(AR$2,2)&lt;6,COUNTIF('마스터'!$J$13:$J$27,AR$2)=0),$Q126/$U126,"")</f>
        <v/>
      </c>
      <c r="AS126" s="67">
        <f>IF(AND($F126&lt;&gt;"",$V126&lt;&gt;"",AS$2&gt;=$F126,AS$2&lt;=$V126,WEEKDAY(AS$2,2)&lt;6,COUNTIF('마스터'!$J$13:$J$27,AS$2)=0),$Q126/$U126,"")</f>
        <v/>
      </c>
      <c r="AT126" s="67">
        <f>IF(AND($F126&lt;&gt;"",$V126&lt;&gt;"",AT$2&gt;=$F126,AT$2&lt;=$V126,WEEKDAY(AT$2,2)&lt;6,COUNTIF('마스터'!$J$13:$J$27,AT$2)=0),$Q126/$U126,"")</f>
        <v/>
      </c>
      <c r="AU126" s="67">
        <f>IF(AND($F126&lt;&gt;"",$V126&lt;&gt;"",AU$2&gt;=$F126,AU$2&lt;=$V126,WEEKDAY(AU$2,2)&lt;6,COUNTIF('마스터'!$J$13:$J$27,AU$2)=0),$Q126/$U126,"")</f>
        <v/>
      </c>
      <c r="AV126" s="67">
        <f>IF(AND($F126&lt;&gt;"",$V126&lt;&gt;"",AV$2&gt;=$F126,AV$2&lt;=$V126,WEEKDAY(AV$2,2)&lt;6,COUNTIF('마스터'!$J$13:$J$27,AV$2)=0),$Q126/$U126,"")</f>
        <v/>
      </c>
      <c r="AW126" s="67">
        <f>IF(AND($F126&lt;&gt;"",$V126&lt;&gt;"",AW$2&gt;=$F126,AW$2&lt;=$V126,WEEKDAY(AW$2,2)&lt;6,COUNTIF('마스터'!$J$13:$J$27,AW$2)=0),$Q126/$U126,"")</f>
        <v/>
      </c>
      <c r="AX126" s="67">
        <f>IF(AND($F126&lt;&gt;"",$V126&lt;&gt;"",AX$2&gt;=$F126,AX$2&lt;=$V126,WEEKDAY(AX$2,2)&lt;6,COUNTIF('마스터'!$J$13:$J$27,AX$2)=0),$Q126/$U126,"")</f>
        <v/>
      </c>
      <c r="AY126" s="67">
        <f>IF(AND($F126&lt;&gt;"",$V126&lt;&gt;"",AY$2&gt;=$F126,AY$2&lt;=$V126,WEEKDAY(AY$2,2)&lt;6,COUNTIF('마스터'!$J$13:$J$27,AY$2)=0),$Q126/$U126,"")</f>
        <v/>
      </c>
      <c r="AZ126" s="67">
        <f>IF(AND($F126&lt;&gt;"",$V126&lt;&gt;"",AZ$2&gt;=$F126,AZ$2&lt;=$V126,WEEKDAY(AZ$2,2)&lt;6,COUNTIF('마스터'!$J$13:$J$27,AZ$2)=0),$Q126/$U126,"")</f>
        <v/>
      </c>
      <c r="BA126" s="67">
        <f>IF(AND($F126&lt;&gt;"",$V126&lt;&gt;"",BA$2&gt;=$F126,BA$2&lt;=$V126,WEEKDAY(BA$2,2)&lt;6,COUNTIF('마스터'!$J$13:$J$27,BA$2)=0),$Q126/$U126,"")</f>
        <v/>
      </c>
      <c r="BB126" s="67">
        <f>IF(AND($F126&lt;&gt;"",$V126&lt;&gt;"",BB$2&gt;=$F126,BB$2&lt;=$V126,WEEKDAY(BB$2,2)&lt;6,COUNTIF('마스터'!$J$13:$J$27,BB$2)=0),$Q126/$U126,"")</f>
        <v/>
      </c>
      <c r="BC126" s="67">
        <f>IF(AND($F126&lt;&gt;"",$V126&lt;&gt;"",BC$2&gt;=$F126,BC$2&lt;=$V126,WEEKDAY(BC$2,2)&lt;6,COUNTIF('마스터'!$J$13:$J$27,BC$2)=0),$Q126/$U126,"")</f>
        <v/>
      </c>
      <c r="BD126" s="67">
        <f>IF(AND($F126&lt;&gt;"",$V126&lt;&gt;"",BD$2&gt;=$F126,BD$2&lt;=$V126,WEEKDAY(BD$2,2)&lt;6,COUNTIF('마스터'!$J$13:$J$27,BD$2)=0),$Q126/$U126,"")</f>
        <v/>
      </c>
    </row>
    <row r="127">
      <c r="A127" s="37">
        <f>IF(E127="","",COUNTA($E$102:E127))</f>
        <v/>
      </c>
      <c r="B127" s="58" t="n"/>
      <c r="C127" s="79" t="inlineStr">
        <is>
          <t>마케팅4팀</t>
        </is>
      </c>
      <c r="D127" s="60" t="n"/>
      <c r="E127" s="58" t="n"/>
      <c r="F127" s="61" t="n"/>
      <c r="G127" s="62" t="n"/>
      <c r="H127" s="60" t="n"/>
      <c r="I127" s="60" t="n"/>
      <c r="J127" s="60" t="n"/>
      <c r="K127" s="58" t="n"/>
      <c r="L127" s="63" t="n"/>
      <c r="M127" s="58" t="n"/>
      <c r="N127" s="63" t="n"/>
      <c r="O127" s="58" t="n"/>
      <c r="P127" s="63" t="n"/>
      <c r="Q127" s="64">
        <f>IF(SUM(L127,N127,P127)=0,"",SUM(L127,N127,P127))</f>
        <v/>
      </c>
      <c r="R127" s="65">
        <f>IF(L127&gt;0,"영 ","")&amp;IF(N127&gt;0,"이 ","")&amp;IF(P127&gt;0,"기 ","")</f>
        <v/>
      </c>
      <c r="S127" s="37">
        <f>IF(F127="","","W"&amp;ROUNDUP(DAY(F127)/7,0))</f>
        <v/>
      </c>
      <c r="T127" s="60" t="n"/>
      <c r="U127" s="37">
        <f>IF(Q127="",0,ROUNDUP(MAX(L127,N127,P127)/'마스터'!$J$5,0))</f>
        <v/>
      </c>
      <c r="V127" s="66">
        <f>IF(OR(F127="",U127=0),"",WORKDAY(F127,U127-1,'마스터'!$J$13:$J$27))</f>
        <v/>
      </c>
      <c r="W127" s="65">
        <f>IF(OR(G127="",V127=""),"",G127-V127)</f>
        <v/>
      </c>
      <c r="X127" s="58" t="n"/>
      <c r="Z127" s="67">
        <f>IF(AND($F127&lt;&gt;"",$V127&lt;&gt;"",Z$2&gt;=$F127,Z$2&lt;=$V127,WEEKDAY(Z$2,2)&lt;6,COUNTIF('마스터'!$J$13:$J$27,Z$2)=0),$Q127/$U127,"")</f>
        <v/>
      </c>
      <c r="AA127" s="67">
        <f>IF(AND($F127&lt;&gt;"",$V127&lt;&gt;"",AA$2&gt;=$F127,AA$2&lt;=$V127,WEEKDAY(AA$2,2)&lt;6,COUNTIF('마스터'!$J$13:$J$27,AA$2)=0),$Q127/$U127,"")</f>
        <v/>
      </c>
      <c r="AB127" s="67">
        <f>IF(AND($F127&lt;&gt;"",$V127&lt;&gt;"",AB$2&gt;=$F127,AB$2&lt;=$V127,WEEKDAY(AB$2,2)&lt;6,COUNTIF('마스터'!$J$13:$J$27,AB$2)=0),$Q127/$U127,"")</f>
        <v/>
      </c>
      <c r="AC127" s="67">
        <f>IF(AND($F127&lt;&gt;"",$V127&lt;&gt;"",AC$2&gt;=$F127,AC$2&lt;=$V127,WEEKDAY(AC$2,2)&lt;6,COUNTIF('마스터'!$J$13:$J$27,AC$2)=0),$Q127/$U127,"")</f>
        <v/>
      </c>
      <c r="AD127" s="67">
        <f>IF(AND($F127&lt;&gt;"",$V127&lt;&gt;"",AD$2&gt;=$F127,AD$2&lt;=$V127,WEEKDAY(AD$2,2)&lt;6,COUNTIF('마스터'!$J$13:$J$27,AD$2)=0),$Q127/$U127,"")</f>
        <v/>
      </c>
      <c r="AE127" s="67">
        <f>IF(AND($F127&lt;&gt;"",$V127&lt;&gt;"",AE$2&gt;=$F127,AE$2&lt;=$V127,WEEKDAY(AE$2,2)&lt;6,COUNTIF('마스터'!$J$13:$J$27,AE$2)=0),$Q127/$U127,"")</f>
        <v/>
      </c>
      <c r="AF127" s="67">
        <f>IF(AND($F127&lt;&gt;"",$V127&lt;&gt;"",AF$2&gt;=$F127,AF$2&lt;=$V127,WEEKDAY(AF$2,2)&lt;6,COUNTIF('마스터'!$J$13:$J$27,AF$2)=0),$Q127/$U127,"")</f>
        <v/>
      </c>
      <c r="AG127" s="67">
        <f>IF(AND($F127&lt;&gt;"",$V127&lt;&gt;"",AG$2&gt;=$F127,AG$2&lt;=$V127,WEEKDAY(AG$2,2)&lt;6,COUNTIF('마스터'!$J$13:$J$27,AG$2)=0),$Q127/$U127,"")</f>
        <v/>
      </c>
      <c r="AH127" s="67">
        <f>IF(AND($F127&lt;&gt;"",$V127&lt;&gt;"",AH$2&gt;=$F127,AH$2&lt;=$V127,WEEKDAY(AH$2,2)&lt;6,COUNTIF('마스터'!$J$13:$J$27,AH$2)=0),$Q127/$U127,"")</f>
        <v/>
      </c>
      <c r="AI127" s="67">
        <f>IF(AND($F127&lt;&gt;"",$V127&lt;&gt;"",AI$2&gt;=$F127,AI$2&lt;=$V127,WEEKDAY(AI$2,2)&lt;6,COUNTIF('마스터'!$J$13:$J$27,AI$2)=0),$Q127/$U127,"")</f>
        <v/>
      </c>
      <c r="AJ127" s="67">
        <f>IF(AND($F127&lt;&gt;"",$V127&lt;&gt;"",AJ$2&gt;=$F127,AJ$2&lt;=$V127,WEEKDAY(AJ$2,2)&lt;6,COUNTIF('마스터'!$J$13:$J$27,AJ$2)=0),$Q127/$U127,"")</f>
        <v/>
      </c>
      <c r="AK127" s="67">
        <f>IF(AND($F127&lt;&gt;"",$V127&lt;&gt;"",AK$2&gt;=$F127,AK$2&lt;=$V127,WEEKDAY(AK$2,2)&lt;6,COUNTIF('마스터'!$J$13:$J$27,AK$2)=0),$Q127/$U127,"")</f>
        <v/>
      </c>
      <c r="AL127" s="67">
        <f>IF(AND($F127&lt;&gt;"",$V127&lt;&gt;"",AL$2&gt;=$F127,AL$2&lt;=$V127,WEEKDAY(AL$2,2)&lt;6,COUNTIF('마스터'!$J$13:$J$27,AL$2)=0),$Q127/$U127,"")</f>
        <v/>
      </c>
      <c r="AM127" s="67">
        <f>IF(AND($F127&lt;&gt;"",$V127&lt;&gt;"",AM$2&gt;=$F127,AM$2&lt;=$V127,WEEKDAY(AM$2,2)&lt;6,COUNTIF('마스터'!$J$13:$J$27,AM$2)=0),$Q127/$U127,"")</f>
        <v/>
      </c>
      <c r="AN127" s="67">
        <f>IF(AND($F127&lt;&gt;"",$V127&lt;&gt;"",AN$2&gt;=$F127,AN$2&lt;=$V127,WEEKDAY(AN$2,2)&lt;6,COUNTIF('마스터'!$J$13:$J$27,AN$2)=0),$Q127/$U127,"")</f>
        <v/>
      </c>
      <c r="AO127" s="67">
        <f>IF(AND($F127&lt;&gt;"",$V127&lt;&gt;"",AO$2&gt;=$F127,AO$2&lt;=$V127,WEEKDAY(AO$2,2)&lt;6,COUNTIF('마스터'!$J$13:$J$27,AO$2)=0),$Q127/$U127,"")</f>
        <v/>
      </c>
      <c r="AP127" s="67">
        <f>IF(AND($F127&lt;&gt;"",$V127&lt;&gt;"",AP$2&gt;=$F127,AP$2&lt;=$V127,WEEKDAY(AP$2,2)&lt;6,COUNTIF('마스터'!$J$13:$J$27,AP$2)=0),$Q127/$U127,"")</f>
        <v/>
      </c>
      <c r="AQ127" s="67">
        <f>IF(AND($F127&lt;&gt;"",$V127&lt;&gt;"",AQ$2&gt;=$F127,AQ$2&lt;=$V127,WEEKDAY(AQ$2,2)&lt;6,COUNTIF('마스터'!$J$13:$J$27,AQ$2)=0),$Q127/$U127,"")</f>
        <v/>
      </c>
      <c r="AR127" s="67">
        <f>IF(AND($F127&lt;&gt;"",$V127&lt;&gt;"",AR$2&gt;=$F127,AR$2&lt;=$V127,WEEKDAY(AR$2,2)&lt;6,COUNTIF('마스터'!$J$13:$J$27,AR$2)=0),$Q127/$U127,"")</f>
        <v/>
      </c>
      <c r="AS127" s="67">
        <f>IF(AND($F127&lt;&gt;"",$V127&lt;&gt;"",AS$2&gt;=$F127,AS$2&lt;=$V127,WEEKDAY(AS$2,2)&lt;6,COUNTIF('마스터'!$J$13:$J$27,AS$2)=0),$Q127/$U127,"")</f>
        <v/>
      </c>
      <c r="AT127" s="67">
        <f>IF(AND($F127&lt;&gt;"",$V127&lt;&gt;"",AT$2&gt;=$F127,AT$2&lt;=$V127,WEEKDAY(AT$2,2)&lt;6,COUNTIF('마스터'!$J$13:$J$27,AT$2)=0),$Q127/$U127,"")</f>
        <v/>
      </c>
      <c r="AU127" s="67">
        <f>IF(AND($F127&lt;&gt;"",$V127&lt;&gt;"",AU$2&gt;=$F127,AU$2&lt;=$V127,WEEKDAY(AU$2,2)&lt;6,COUNTIF('마스터'!$J$13:$J$27,AU$2)=0),$Q127/$U127,"")</f>
        <v/>
      </c>
      <c r="AV127" s="67">
        <f>IF(AND($F127&lt;&gt;"",$V127&lt;&gt;"",AV$2&gt;=$F127,AV$2&lt;=$V127,WEEKDAY(AV$2,2)&lt;6,COUNTIF('마스터'!$J$13:$J$27,AV$2)=0),$Q127/$U127,"")</f>
        <v/>
      </c>
      <c r="AW127" s="67">
        <f>IF(AND($F127&lt;&gt;"",$V127&lt;&gt;"",AW$2&gt;=$F127,AW$2&lt;=$V127,WEEKDAY(AW$2,2)&lt;6,COUNTIF('마스터'!$J$13:$J$27,AW$2)=0),$Q127/$U127,"")</f>
        <v/>
      </c>
      <c r="AX127" s="67">
        <f>IF(AND($F127&lt;&gt;"",$V127&lt;&gt;"",AX$2&gt;=$F127,AX$2&lt;=$V127,WEEKDAY(AX$2,2)&lt;6,COUNTIF('마스터'!$J$13:$J$27,AX$2)=0),$Q127/$U127,"")</f>
        <v/>
      </c>
      <c r="AY127" s="67">
        <f>IF(AND($F127&lt;&gt;"",$V127&lt;&gt;"",AY$2&gt;=$F127,AY$2&lt;=$V127,WEEKDAY(AY$2,2)&lt;6,COUNTIF('마스터'!$J$13:$J$27,AY$2)=0),$Q127/$U127,"")</f>
        <v/>
      </c>
      <c r="AZ127" s="67">
        <f>IF(AND($F127&lt;&gt;"",$V127&lt;&gt;"",AZ$2&gt;=$F127,AZ$2&lt;=$V127,WEEKDAY(AZ$2,2)&lt;6,COUNTIF('마스터'!$J$13:$J$27,AZ$2)=0),$Q127/$U127,"")</f>
        <v/>
      </c>
      <c r="BA127" s="67">
        <f>IF(AND($F127&lt;&gt;"",$V127&lt;&gt;"",BA$2&gt;=$F127,BA$2&lt;=$V127,WEEKDAY(BA$2,2)&lt;6,COUNTIF('마스터'!$J$13:$J$27,BA$2)=0),$Q127/$U127,"")</f>
        <v/>
      </c>
      <c r="BB127" s="67">
        <f>IF(AND($F127&lt;&gt;"",$V127&lt;&gt;"",BB$2&gt;=$F127,BB$2&lt;=$V127,WEEKDAY(BB$2,2)&lt;6,COUNTIF('마스터'!$J$13:$J$27,BB$2)=0),$Q127/$U127,"")</f>
        <v/>
      </c>
      <c r="BC127" s="67">
        <f>IF(AND($F127&lt;&gt;"",$V127&lt;&gt;"",BC$2&gt;=$F127,BC$2&lt;=$V127,WEEKDAY(BC$2,2)&lt;6,COUNTIF('마스터'!$J$13:$J$27,BC$2)=0),$Q127/$U127,"")</f>
        <v/>
      </c>
      <c r="BD127" s="67">
        <f>IF(AND($F127&lt;&gt;"",$V127&lt;&gt;"",BD$2&gt;=$F127,BD$2&lt;=$V127,WEEKDAY(BD$2,2)&lt;6,COUNTIF('마스터'!$J$13:$J$27,BD$2)=0),$Q127/$U127,"")</f>
        <v/>
      </c>
    </row>
    <row r="128">
      <c r="A128" s="37">
        <f>IF(E128="","",COUNTA($E$102:E128))</f>
        <v/>
      </c>
      <c r="B128" s="58" t="n"/>
      <c r="C128" s="79" t="inlineStr">
        <is>
          <t>마케팅4팀</t>
        </is>
      </c>
      <c r="D128" s="60" t="n"/>
      <c r="E128" s="58" t="n"/>
      <c r="F128" s="61" t="n"/>
      <c r="G128" s="62" t="n"/>
      <c r="H128" s="60" t="n"/>
      <c r="I128" s="60" t="n"/>
      <c r="J128" s="60" t="n"/>
      <c r="K128" s="58" t="n"/>
      <c r="L128" s="63" t="n"/>
      <c r="M128" s="58" t="n"/>
      <c r="N128" s="63" t="n"/>
      <c r="O128" s="58" t="n"/>
      <c r="P128" s="63" t="n"/>
      <c r="Q128" s="64">
        <f>IF(SUM(L128,N128,P128)=0,"",SUM(L128,N128,P128))</f>
        <v/>
      </c>
      <c r="R128" s="65">
        <f>IF(L128&gt;0,"영 ","")&amp;IF(N128&gt;0,"이 ","")&amp;IF(P128&gt;0,"기 ","")</f>
        <v/>
      </c>
      <c r="S128" s="37">
        <f>IF(F128="","","W"&amp;ROUNDUP(DAY(F128)/7,0))</f>
        <v/>
      </c>
      <c r="T128" s="60" t="n"/>
      <c r="U128" s="37">
        <f>IF(Q128="",0,ROUNDUP(MAX(L128,N128,P128)/'마스터'!$J$5,0))</f>
        <v/>
      </c>
      <c r="V128" s="66">
        <f>IF(OR(F128="",U128=0),"",WORKDAY(F128,U128-1,'마스터'!$J$13:$J$27))</f>
        <v/>
      </c>
      <c r="W128" s="65">
        <f>IF(OR(G128="",V128=""),"",G128-V128)</f>
        <v/>
      </c>
      <c r="X128" s="58" t="n"/>
      <c r="Z128" s="67">
        <f>IF(AND($F128&lt;&gt;"",$V128&lt;&gt;"",Z$2&gt;=$F128,Z$2&lt;=$V128,WEEKDAY(Z$2,2)&lt;6,COUNTIF('마스터'!$J$13:$J$27,Z$2)=0),$Q128/$U128,"")</f>
        <v/>
      </c>
      <c r="AA128" s="67">
        <f>IF(AND($F128&lt;&gt;"",$V128&lt;&gt;"",AA$2&gt;=$F128,AA$2&lt;=$V128,WEEKDAY(AA$2,2)&lt;6,COUNTIF('마스터'!$J$13:$J$27,AA$2)=0),$Q128/$U128,"")</f>
        <v/>
      </c>
      <c r="AB128" s="67">
        <f>IF(AND($F128&lt;&gt;"",$V128&lt;&gt;"",AB$2&gt;=$F128,AB$2&lt;=$V128,WEEKDAY(AB$2,2)&lt;6,COUNTIF('마스터'!$J$13:$J$27,AB$2)=0),$Q128/$U128,"")</f>
        <v/>
      </c>
      <c r="AC128" s="67">
        <f>IF(AND($F128&lt;&gt;"",$V128&lt;&gt;"",AC$2&gt;=$F128,AC$2&lt;=$V128,WEEKDAY(AC$2,2)&lt;6,COUNTIF('마스터'!$J$13:$J$27,AC$2)=0),$Q128/$U128,"")</f>
        <v/>
      </c>
      <c r="AD128" s="67">
        <f>IF(AND($F128&lt;&gt;"",$V128&lt;&gt;"",AD$2&gt;=$F128,AD$2&lt;=$V128,WEEKDAY(AD$2,2)&lt;6,COUNTIF('마스터'!$J$13:$J$27,AD$2)=0),$Q128/$U128,"")</f>
        <v/>
      </c>
      <c r="AE128" s="67">
        <f>IF(AND($F128&lt;&gt;"",$V128&lt;&gt;"",AE$2&gt;=$F128,AE$2&lt;=$V128,WEEKDAY(AE$2,2)&lt;6,COUNTIF('마스터'!$J$13:$J$27,AE$2)=0),$Q128/$U128,"")</f>
        <v/>
      </c>
      <c r="AF128" s="67">
        <f>IF(AND($F128&lt;&gt;"",$V128&lt;&gt;"",AF$2&gt;=$F128,AF$2&lt;=$V128,WEEKDAY(AF$2,2)&lt;6,COUNTIF('마스터'!$J$13:$J$27,AF$2)=0),$Q128/$U128,"")</f>
        <v/>
      </c>
      <c r="AG128" s="67">
        <f>IF(AND($F128&lt;&gt;"",$V128&lt;&gt;"",AG$2&gt;=$F128,AG$2&lt;=$V128,WEEKDAY(AG$2,2)&lt;6,COUNTIF('마스터'!$J$13:$J$27,AG$2)=0),$Q128/$U128,"")</f>
        <v/>
      </c>
      <c r="AH128" s="67">
        <f>IF(AND($F128&lt;&gt;"",$V128&lt;&gt;"",AH$2&gt;=$F128,AH$2&lt;=$V128,WEEKDAY(AH$2,2)&lt;6,COUNTIF('마스터'!$J$13:$J$27,AH$2)=0),$Q128/$U128,"")</f>
        <v/>
      </c>
      <c r="AI128" s="67">
        <f>IF(AND($F128&lt;&gt;"",$V128&lt;&gt;"",AI$2&gt;=$F128,AI$2&lt;=$V128,WEEKDAY(AI$2,2)&lt;6,COUNTIF('마스터'!$J$13:$J$27,AI$2)=0),$Q128/$U128,"")</f>
        <v/>
      </c>
      <c r="AJ128" s="67">
        <f>IF(AND($F128&lt;&gt;"",$V128&lt;&gt;"",AJ$2&gt;=$F128,AJ$2&lt;=$V128,WEEKDAY(AJ$2,2)&lt;6,COUNTIF('마스터'!$J$13:$J$27,AJ$2)=0),$Q128/$U128,"")</f>
        <v/>
      </c>
      <c r="AK128" s="67">
        <f>IF(AND($F128&lt;&gt;"",$V128&lt;&gt;"",AK$2&gt;=$F128,AK$2&lt;=$V128,WEEKDAY(AK$2,2)&lt;6,COUNTIF('마스터'!$J$13:$J$27,AK$2)=0),$Q128/$U128,"")</f>
        <v/>
      </c>
      <c r="AL128" s="67">
        <f>IF(AND($F128&lt;&gt;"",$V128&lt;&gt;"",AL$2&gt;=$F128,AL$2&lt;=$V128,WEEKDAY(AL$2,2)&lt;6,COUNTIF('마스터'!$J$13:$J$27,AL$2)=0),$Q128/$U128,"")</f>
        <v/>
      </c>
      <c r="AM128" s="67">
        <f>IF(AND($F128&lt;&gt;"",$V128&lt;&gt;"",AM$2&gt;=$F128,AM$2&lt;=$V128,WEEKDAY(AM$2,2)&lt;6,COUNTIF('마스터'!$J$13:$J$27,AM$2)=0),$Q128/$U128,"")</f>
        <v/>
      </c>
      <c r="AN128" s="67">
        <f>IF(AND($F128&lt;&gt;"",$V128&lt;&gt;"",AN$2&gt;=$F128,AN$2&lt;=$V128,WEEKDAY(AN$2,2)&lt;6,COUNTIF('마스터'!$J$13:$J$27,AN$2)=0),$Q128/$U128,"")</f>
        <v/>
      </c>
      <c r="AO128" s="67">
        <f>IF(AND($F128&lt;&gt;"",$V128&lt;&gt;"",AO$2&gt;=$F128,AO$2&lt;=$V128,WEEKDAY(AO$2,2)&lt;6,COUNTIF('마스터'!$J$13:$J$27,AO$2)=0),$Q128/$U128,"")</f>
        <v/>
      </c>
      <c r="AP128" s="67">
        <f>IF(AND($F128&lt;&gt;"",$V128&lt;&gt;"",AP$2&gt;=$F128,AP$2&lt;=$V128,WEEKDAY(AP$2,2)&lt;6,COUNTIF('마스터'!$J$13:$J$27,AP$2)=0),$Q128/$U128,"")</f>
        <v/>
      </c>
      <c r="AQ128" s="67">
        <f>IF(AND($F128&lt;&gt;"",$V128&lt;&gt;"",AQ$2&gt;=$F128,AQ$2&lt;=$V128,WEEKDAY(AQ$2,2)&lt;6,COUNTIF('마스터'!$J$13:$J$27,AQ$2)=0),$Q128/$U128,"")</f>
        <v/>
      </c>
      <c r="AR128" s="67">
        <f>IF(AND($F128&lt;&gt;"",$V128&lt;&gt;"",AR$2&gt;=$F128,AR$2&lt;=$V128,WEEKDAY(AR$2,2)&lt;6,COUNTIF('마스터'!$J$13:$J$27,AR$2)=0),$Q128/$U128,"")</f>
        <v/>
      </c>
      <c r="AS128" s="67">
        <f>IF(AND($F128&lt;&gt;"",$V128&lt;&gt;"",AS$2&gt;=$F128,AS$2&lt;=$V128,WEEKDAY(AS$2,2)&lt;6,COUNTIF('마스터'!$J$13:$J$27,AS$2)=0),$Q128/$U128,"")</f>
        <v/>
      </c>
      <c r="AT128" s="67">
        <f>IF(AND($F128&lt;&gt;"",$V128&lt;&gt;"",AT$2&gt;=$F128,AT$2&lt;=$V128,WEEKDAY(AT$2,2)&lt;6,COUNTIF('마스터'!$J$13:$J$27,AT$2)=0),$Q128/$U128,"")</f>
        <v/>
      </c>
      <c r="AU128" s="67">
        <f>IF(AND($F128&lt;&gt;"",$V128&lt;&gt;"",AU$2&gt;=$F128,AU$2&lt;=$V128,WEEKDAY(AU$2,2)&lt;6,COUNTIF('마스터'!$J$13:$J$27,AU$2)=0),$Q128/$U128,"")</f>
        <v/>
      </c>
      <c r="AV128" s="67">
        <f>IF(AND($F128&lt;&gt;"",$V128&lt;&gt;"",AV$2&gt;=$F128,AV$2&lt;=$V128,WEEKDAY(AV$2,2)&lt;6,COUNTIF('마스터'!$J$13:$J$27,AV$2)=0),$Q128/$U128,"")</f>
        <v/>
      </c>
      <c r="AW128" s="67">
        <f>IF(AND($F128&lt;&gt;"",$V128&lt;&gt;"",AW$2&gt;=$F128,AW$2&lt;=$V128,WEEKDAY(AW$2,2)&lt;6,COUNTIF('마스터'!$J$13:$J$27,AW$2)=0),$Q128/$U128,"")</f>
        <v/>
      </c>
      <c r="AX128" s="67">
        <f>IF(AND($F128&lt;&gt;"",$V128&lt;&gt;"",AX$2&gt;=$F128,AX$2&lt;=$V128,WEEKDAY(AX$2,2)&lt;6,COUNTIF('마스터'!$J$13:$J$27,AX$2)=0),$Q128/$U128,"")</f>
        <v/>
      </c>
      <c r="AY128" s="67">
        <f>IF(AND($F128&lt;&gt;"",$V128&lt;&gt;"",AY$2&gt;=$F128,AY$2&lt;=$V128,WEEKDAY(AY$2,2)&lt;6,COUNTIF('마스터'!$J$13:$J$27,AY$2)=0),$Q128/$U128,"")</f>
        <v/>
      </c>
      <c r="AZ128" s="67">
        <f>IF(AND($F128&lt;&gt;"",$V128&lt;&gt;"",AZ$2&gt;=$F128,AZ$2&lt;=$V128,WEEKDAY(AZ$2,2)&lt;6,COUNTIF('마스터'!$J$13:$J$27,AZ$2)=0),$Q128/$U128,"")</f>
        <v/>
      </c>
      <c r="BA128" s="67">
        <f>IF(AND($F128&lt;&gt;"",$V128&lt;&gt;"",BA$2&gt;=$F128,BA$2&lt;=$V128,WEEKDAY(BA$2,2)&lt;6,COUNTIF('마스터'!$J$13:$J$27,BA$2)=0),$Q128/$U128,"")</f>
        <v/>
      </c>
      <c r="BB128" s="67">
        <f>IF(AND($F128&lt;&gt;"",$V128&lt;&gt;"",BB$2&gt;=$F128,BB$2&lt;=$V128,WEEKDAY(BB$2,2)&lt;6,COUNTIF('마스터'!$J$13:$J$27,BB$2)=0),$Q128/$U128,"")</f>
        <v/>
      </c>
      <c r="BC128" s="67">
        <f>IF(AND($F128&lt;&gt;"",$V128&lt;&gt;"",BC$2&gt;=$F128,BC$2&lt;=$V128,WEEKDAY(BC$2,2)&lt;6,COUNTIF('마스터'!$J$13:$J$27,BC$2)=0),$Q128/$U128,"")</f>
        <v/>
      </c>
      <c r="BD128" s="67">
        <f>IF(AND($F128&lt;&gt;"",$V128&lt;&gt;"",BD$2&gt;=$F128,BD$2&lt;=$V128,WEEKDAY(BD$2,2)&lt;6,COUNTIF('마스터'!$J$13:$J$27,BD$2)=0),$Q128/$U128,"")</f>
        <v/>
      </c>
    </row>
    <row r="129">
      <c r="A129" s="37">
        <f>IF(E129="","",COUNTA($E$102:E129))</f>
        <v/>
      </c>
      <c r="B129" s="58" t="n"/>
      <c r="C129" s="79" t="inlineStr">
        <is>
          <t>마케팅4팀</t>
        </is>
      </c>
      <c r="D129" s="60" t="n"/>
      <c r="E129" s="58" t="n"/>
      <c r="F129" s="61" t="n"/>
      <c r="G129" s="62" t="n"/>
      <c r="H129" s="60" t="n"/>
      <c r="I129" s="60" t="n"/>
      <c r="J129" s="60" t="n"/>
      <c r="K129" s="58" t="n"/>
      <c r="L129" s="63" t="n"/>
      <c r="M129" s="58" t="n"/>
      <c r="N129" s="63" t="n"/>
      <c r="O129" s="58" t="n"/>
      <c r="P129" s="63" t="n"/>
      <c r="Q129" s="64">
        <f>IF(SUM(L129,N129,P129)=0,"",SUM(L129,N129,P129))</f>
        <v/>
      </c>
      <c r="R129" s="65">
        <f>IF(L129&gt;0,"영 ","")&amp;IF(N129&gt;0,"이 ","")&amp;IF(P129&gt;0,"기 ","")</f>
        <v/>
      </c>
      <c r="S129" s="37">
        <f>IF(F129="","","W"&amp;ROUNDUP(DAY(F129)/7,0))</f>
        <v/>
      </c>
      <c r="T129" s="60" t="n"/>
      <c r="U129" s="37">
        <f>IF(Q129="",0,ROUNDUP(MAX(L129,N129,P129)/'마스터'!$J$5,0))</f>
        <v/>
      </c>
      <c r="V129" s="66">
        <f>IF(OR(F129="",U129=0),"",WORKDAY(F129,U129-1,'마스터'!$J$13:$J$27))</f>
        <v/>
      </c>
      <c r="W129" s="65">
        <f>IF(OR(G129="",V129=""),"",G129-V129)</f>
        <v/>
      </c>
      <c r="X129" s="58" t="n"/>
      <c r="Z129" s="67">
        <f>IF(AND($F129&lt;&gt;"",$V129&lt;&gt;"",Z$2&gt;=$F129,Z$2&lt;=$V129,WEEKDAY(Z$2,2)&lt;6,COUNTIF('마스터'!$J$13:$J$27,Z$2)=0),$Q129/$U129,"")</f>
        <v/>
      </c>
      <c r="AA129" s="67">
        <f>IF(AND($F129&lt;&gt;"",$V129&lt;&gt;"",AA$2&gt;=$F129,AA$2&lt;=$V129,WEEKDAY(AA$2,2)&lt;6,COUNTIF('마스터'!$J$13:$J$27,AA$2)=0),$Q129/$U129,"")</f>
        <v/>
      </c>
      <c r="AB129" s="67">
        <f>IF(AND($F129&lt;&gt;"",$V129&lt;&gt;"",AB$2&gt;=$F129,AB$2&lt;=$V129,WEEKDAY(AB$2,2)&lt;6,COUNTIF('마스터'!$J$13:$J$27,AB$2)=0),$Q129/$U129,"")</f>
        <v/>
      </c>
      <c r="AC129" s="67">
        <f>IF(AND($F129&lt;&gt;"",$V129&lt;&gt;"",AC$2&gt;=$F129,AC$2&lt;=$V129,WEEKDAY(AC$2,2)&lt;6,COUNTIF('마스터'!$J$13:$J$27,AC$2)=0),$Q129/$U129,"")</f>
        <v/>
      </c>
      <c r="AD129" s="67">
        <f>IF(AND($F129&lt;&gt;"",$V129&lt;&gt;"",AD$2&gt;=$F129,AD$2&lt;=$V129,WEEKDAY(AD$2,2)&lt;6,COUNTIF('마스터'!$J$13:$J$27,AD$2)=0),$Q129/$U129,"")</f>
        <v/>
      </c>
      <c r="AE129" s="67">
        <f>IF(AND($F129&lt;&gt;"",$V129&lt;&gt;"",AE$2&gt;=$F129,AE$2&lt;=$V129,WEEKDAY(AE$2,2)&lt;6,COUNTIF('마스터'!$J$13:$J$27,AE$2)=0),$Q129/$U129,"")</f>
        <v/>
      </c>
      <c r="AF129" s="67">
        <f>IF(AND($F129&lt;&gt;"",$V129&lt;&gt;"",AF$2&gt;=$F129,AF$2&lt;=$V129,WEEKDAY(AF$2,2)&lt;6,COUNTIF('마스터'!$J$13:$J$27,AF$2)=0),$Q129/$U129,"")</f>
        <v/>
      </c>
      <c r="AG129" s="67">
        <f>IF(AND($F129&lt;&gt;"",$V129&lt;&gt;"",AG$2&gt;=$F129,AG$2&lt;=$V129,WEEKDAY(AG$2,2)&lt;6,COUNTIF('마스터'!$J$13:$J$27,AG$2)=0),$Q129/$U129,"")</f>
        <v/>
      </c>
      <c r="AH129" s="67">
        <f>IF(AND($F129&lt;&gt;"",$V129&lt;&gt;"",AH$2&gt;=$F129,AH$2&lt;=$V129,WEEKDAY(AH$2,2)&lt;6,COUNTIF('마스터'!$J$13:$J$27,AH$2)=0),$Q129/$U129,"")</f>
        <v/>
      </c>
      <c r="AI129" s="67">
        <f>IF(AND($F129&lt;&gt;"",$V129&lt;&gt;"",AI$2&gt;=$F129,AI$2&lt;=$V129,WEEKDAY(AI$2,2)&lt;6,COUNTIF('마스터'!$J$13:$J$27,AI$2)=0),$Q129/$U129,"")</f>
        <v/>
      </c>
      <c r="AJ129" s="67">
        <f>IF(AND($F129&lt;&gt;"",$V129&lt;&gt;"",AJ$2&gt;=$F129,AJ$2&lt;=$V129,WEEKDAY(AJ$2,2)&lt;6,COUNTIF('마스터'!$J$13:$J$27,AJ$2)=0),$Q129/$U129,"")</f>
        <v/>
      </c>
      <c r="AK129" s="67">
        <f>IF(AND($F129&lt;&gt;"",$V129&lt;&gt;"",AK$2&gt;=$F129,AK$2&lt;=$V129,WEEKDAY(AK$2,2)&lt;6,COUNTIF('마스터'!$J$13:$J$27,AK$2)=0),$Q129/$U129,"")</f>
        <v/>
      </c>
      <c r="AL129" s="67">
        <f>IF(AND($F129&lt;&gt;"",$V129&lt;&gt;"",AL$2&gt;=$F129,AL$2&lt;=$V129,WEEKDAY(AL$2,2)&lt;6,COUNTIF('마스터'!$J$13:$J$27,AL$2)=0),$Q129/$U129,"")</f>
        <v/>
      </c>
      <c r="AM129" s="67">
        <f>IF(AND($F129&lt;&gt;"",$V129&lt;&gt;"",AM$2&gt;=$F129,AM$2&lt;=$V129,WEEKDAY(AM$2,2)&lt;6,COUNTIF('마스터'!$J$13:$J$27,AM$2)=0),$Q129/$U129,"")</f>
        <v/>
      </c>
      <c r="AN129" s="67">
        <f>IF(AND($F129&lt;&gt;"",$V129&lt;&gt;"",AN$2&gt;=$F129,AN$2&lt;=$V129,WEEKDAY(AN$2,2)&lt;6,COUNTIF('마스터'!$J$13:$J$27,AN$2)=0),$Q129/$U129,"")</f>
        <v/>
      </c>
      <c r="AO129" s="67">
        <f>IF(AND($F129&lt;&gt;"",$V129&lt;&gt;"",AO$2&gt;=$F129,AO$2&lt;=$V129,WEEKDAY(AO$2,2)&lt;6,COUNTIF('마스터'!$J$13:$J$27,AO$2)=0),$Q129/$U129,"")</f>
        <v/>
      </c>
      <c r="AP129" s="67">
        <f>IF(AND($F129&lt;&gt;"",$V129&lt;&gt;"",AP$2&gt;=$F129,AP$2&lt;=$V129,WEEKDAY(AP$2,2)&lt;6,COUNTIF('마스터'!$J$13:$J$27,AP$2)=0),$Q129/$U129,"")</f>
        <v/>
      </c>
      <c r="AQ129" s="67">
        <f>IF(AND($F129&lt;&gt;"",$V129&lt;&gt;"",AQ$2&gt;=$F129,AQ$2&lt;=$V129,WEEKDAY(AQ$2,2)&lt;6,COUNTIF('마스터'!$J$13:$J$27,AQ$2)=0),$Q129/$U129,"")</f>
        <v/>
      </c>
      <c r="AR129" s="67">
        <f>IF(AND($F129&lt;&gt;"",$V129&lt;&gt;"",AR$2&gt;=$F129,AR$2&lt;=$V129,WEEKDAY(AR$2,2)&lt;6,COUNTIF('마스터'!$J$13:$J$27,AR$2)=0),$Q129/$U129,"")</f>
        <v/>
      </c>
      <c r="AS129" s="67">
        <f>IF(AND($F129&lt;&gt;"",$V129&lt;&gt;"",AS$2&gt;=$F129,AS$2&lt;=$V129,WEEKDAY(AS$2,2)&lt;6,COUNTIF('마스터'!$J$13:$J$27,AS$2)=0),$Q129/$U129,"")</f>
        <v/>
      </c>
      <c r="AT129" s="67">
        <f>IF(AND($F129&lt;&gt;"",$V129&lt;&gt;"",AT$2&gt;=$F129,AT$2&lt;=$V129,WEEKDAY(AT$2,2)&lt;6,COUNTIF('마스터'!$J$13:$J$27,AT$2)=0),$Q129/$U129,"")</f>
        <v/>
      </c>
      <c r="AU129" s="67">
        <f>IF(AND($F129&lt;&gt;"",$V129&lt;&gt;"",AU$2&gt;=$F129,AU$2&lt;=$V129,WEEKDAY(AU$2,2)&lt;6,COUNTIF('마스터'!$J$13:$J$27,AU$2)=0),$Q129/$U129,"")</f>
        <v/>
      </c>
      <c r="AV129" s="67">
        <f>IF(AND($F129&lt;&gt;"",$V129&lt;&gt;"",AV$2&gt;=$F129,AV$2&lt;=$V129,WEEKDAY(AV$2,2)&lt;6,COUNTIF('마스터'!$J$13:$J$27,AV$2)=0),$Q129/$U129,"")</f>
        <v/>
      </c>
      <c r="AW129" s="67">
        <f>IF(AND($F129&lt;&gt;"",$V129&lt;&gt;"",AW$2&gt;=$F129,AW$2&lt;=$V129,WEEKDAY(AW$2,2)&lt;6,COUNTIF('마스터'!$J$13:$J$27,AW$2)=0),$Q129/$U129,"")</f>
        <v/>
      </c>
      <c r="AX129" s="67">
        <f>IF(AND($F129&lt;&gt;"",$V129&lt;&gt;"",AX$2&gt;=$F129,AX$2&lt;=$V129,WEEKDAY(AX$2,2)&lt;6,COUNTIF('마스터'!$J$13:$J$27,AX$2)=0),$Q129/$U129,"")</f>
        <v/>
      </c>
      <c r="AY129" s="67">
        <f>IF(AND($F129&lt;&gt;"",$V129&lt;&gt;"",AY$2&gt;=$F129,AY$2&lt;=$V129,WEEKDAY(AY$2,2)&lt;6,COUNTIF('마스터'!$J$13:$J$27,AY$2)=0),$Q129/$U129,"")</f>
        <v/>
      </c>
      <c r="AZ129" s="67">
        <f>IF(AND($F129&lt;&gt;"",$V129&lt;&gt;"",AZ$2&gt;=$F129,AZ$2&lt;=$V129,WEEKDAY(AZ$2,2)&lt;6,COUNTIF('마스터'!$J$13:$J$27,AZ$2)=0),$Q129/$U129,"")</f>
        <v/>
      </c>
      <c r="BA129" s="67">
        <f>IF(AND($F129&lt;&gt;"",$V129&lt;&gt;"",BA$2&gt;=$F129,BA$2&lt;=$V129,WEEKDAY(BA$2,2)&lt;6,COUNTIF('마스터'!$J$13:$J$27,BA$2)=0),$Q129/$U129,"")</f>
        <v/>
      </c>
      <c r="BB129" s="67">
        <f>IF(AND($F129&lt;&gt;"",$V129&lt;&gt;"",BB$2&gt;=$F129,BB$2&lt;=$V129,WEEKDAY(BB$2,2)&lt;6,COUNTIF('마스터'!$J$13:$J$27,BB$2)=0),$Q129/$U129,"")</f>
        <v/>
      </c>
      <c r="BC129" s="67">
        <f>IF(AND($F129&lt;&gt;"",$V129&lt;&gt;"",BC$2&gt;=$F129,BC$2&lt;=$V129,WEEKDAY(BC$2,2)&lt;6,COUNTIF('마스터'!$J$13:$J$27,BC$2)=0),$Q129/$U129,"")</f>
        <v/>
      </c>
      <c r="BD129" s="67">
        <f>IF(AND($F129&lt;&gt;"",$V129&lt;&gt;"",BD$2&gt;=$F129,BD$2&lt;=$V129,WEEKDAY(BD$2,2)&lt;6,COUNTIF('마스터'!$J$13:$J$27,BD$2)=0),$Q129/$U129,"")</f>
        <v/>
      </c>
    </row>
    <row r="130">
      <c r="A130" s="37">
        <f>IF(E130="","",COUNTA($E$102:E130))</f>
        <v/>
      </c>
      <c r="B130" s="58" t="n"/>
      <c r="C130" s="79" t="inlineStr">
        <is>
          <t>마케팅4팀</t>
        </is>
      </c>
      <c r="D130" s="60" t="n"/>
      <c r="E130" s="58" t="n"/>
      <c r="F130" s="61" t="n"/>
      <c r="G130" s="62" t="n"/>
      <c r="H130" s="60" t="n"/>
      <c r="I130" s="60" t="n"/>
      <c r="J130" s="60" t="n"/>
      <c r="K130" s="58" t="n"/>
      <c r="L130" s="63" t="n"/>
      <c r="M130" s="58" t="n"/>
      <c r="N130" s="63" t="n"/>
      <c r="O130" s="58" t="n"/>
      <c r="P130" s="63" t="n"/>
      <c r="Q130" s="64">
        <f>IF(SUM(L130,N130,P130)=0,"",SUM(L130,N130,P130))</f>
        <v/>
      </c>
      <c r="R130" s="65">
        <f>IF(L130&gt;0,"영 ","")&amp;IF(N130&gt;0,"이 ","")&amp;IF(P130&gt;0,"기 ","")</f>
        <v/>
      </c>
      <c r="S130" s="37">
        <f>IF(F130="","","W"&amp;ROUNDUP(DAY(F130)/7,0))</f>
        <v/>
      </c>
      <c r="T130" s="60" t="n"/>
      <c r="U130" s="37">
        <f>IF(Q130="",0,ROUNDUP(MAX(L130,N130,P130)/'마스터'!$J$5,0))</f>
        <v/>
      </c>
      <c r="V130" s="66">
        <f>IF(OR(F130="",U130=0),"",WORKDAY(F130,U130-1,'마스터'!$J$13:$J$27))</f>
        <v/>
      </c>
      <c r="W130" s="65">
        <f>IF(OR(G130="",V130=""),"",G130-V130)</f>
        <v/>
      </c>
      <c r="X130" s="58" t="n"/>
      <c r="Z130" s="67">
        <f>IF(AND($F130&lt;&gt;"",$V130&lt;&gt;"",Z$2&gt;=$F130,Z$2&lt;=$V130,WEEKDAY(Z$2,2)&lt;6,COUNTIF('마스터'!$J$13:$J$27,Z$2)=0),$Q130/$U130,"")</f>
        <v/>
      </c>
      <c r="AA130" s="67">
        <f>IF(AND($F130&lt;&gt;"",$V130&lt;&gt;"",AA$2&gt;=$F130,AA$2&lt;=$V130,WEEKDAY(AA$2,2)&lt;6,COUNTIF('마스터'!$J$13:$J$27,AA$2)=0),$Q130/$U130,"")</f>
        <v/>
      </c>
      <c r="AB130" s="67">
        <f>IF(AND($F130&lt;&gt;"",$V130&lt;&gt;"",AB$2&gt;=$F130,AB$2&lt;=$V130,WEEKDAY(AB$2,2)&lt;6,COUNTIF('마스터'!$J$13:$J$27,AB$2)=0),$Q130/$U130,"")</f>
        <v/>
      </c>
      <c r="AC130" s="67">
        <f>IF(AND($F130&lt;&gt;"",$V130&lt;&gt;"",AC$2&gt;=$F130,AC$2&lt;=$V130,WEEKDAY(AC$2,2)&lt;6,COUNTIF('마스터'!$J$13:$J$27,AC$2)=0),$Q130/$U130,"")</f>
        <v/>
      </c>
      <c r="AD130" s="67">
        <f>IF(AND($F130&lt;&gt;"",$V130&lt;&gt;"",AD$2&gt;=$F130,AD$2&lt;=$V130,WEEKDAY(AD$2,2)&lt;6,COUNTIF('마스터'!$J$13:$J$27,AD$2)=0),$Q130/$U130,"")</f>
        <v/>
      </c>
      <c r="AE130" s="67">
        <f>IF(AND($F130&lt;&gt;"",$V130&lt;&gt;"",AE$2&gt;=$F130,AE$2&lt;=$V130,WEEKDAY(AE$2,2)&lt;6,COUNTIF('마스터'!$J$13:$J$27,AE$2)=0),$Q130/$U130,"")</f>
        <v/>
      </c>
      <c r="AF130" s="67">
        <f>IF(AND($F130&lt;&gt;"",$V130&lt;&gt;"",AF$2&gt;=$F130,AF$2&lt;=$V130,WEEKDAY(AF$2,2)&lt;6,COUNTIF('마스터'!$J$13:$J$27,AF$2)=0),$Q130/$U130,"")</f>
        <v/>
      </c>
      <c r="AG130" s="67">
        <f>IF(AND($F130&lt;&gt;"",$V130&lt;&gt;"",AG$2&gt;=$F130,AG$2&lt;=$V130,WEEKDAY(AG$2,2)&lt;6,COUNTIF('마스터'!$J$13:$J$27,AG$2)=0),$Q130/$U130,"")</f>
        <v/>
      </c>
      <c r="AH130" s="67">
        <f>IF(AND($F130&lt;&gt;"",$V130&lt;&gt;"",AH$2&gt;=$F130,AH$2&lt;=$V130,WEEKDAY(AH$2,2)&lt;6,COUNTIF('마스터'!$J$13:$J$27,AH$2)=0),$Q130/$U130,"")</f>
        <v/>
      </c>
      <c r="AI130" s="67">
        <f>IF(AND($F130&lt;&gt;"",$V130&lt;&gt;"",AI$2&gt;=$F130,AI$2&lt;=$V130,WEEKDAY(AI$2,2)&lt;6,COUNTIF('마스터'!$J$13:$J$27,AI$2)=0),$Q130/$U130,"")</f>
        <v/>
      </c>
      <c r="AJ130" s="67">
        <f>IF(AND($F130&lt;&gt;"",$V130&lt;&gt;"",AJ$2&gt;=$F130,AJ$2&lt;=$V130,WEEKDAY(AJ$2,2)&lt;6,COUNTIF('마스터'!$J$13:$J$27,AJ$2)=0),$Q130/$U130,"")</f>
        <v/>
      </c>
      <c r="AK130" s="67">
        <f>IF(AND($F130&lt;&gt;"",$V130&lt;&gt;"",AK$2&gt;=$F130,AK$2&lt;=$V130,WEEKDAY(AK$2,2)&lt;6,COUNTIF('마스터'!$J$13:$J$27,AK$2)=0),$Q130/$U130,"")</f>
        <v/>
      </c>
      <c r="AL130" s="67">
        <f>IF(AND($F130&lt;&gt;"",$V130&lt;&gt;"",AL$2&gt;=$F130,AL$2&lt;=$V130,WEEKDAY(AL$2,2)&lt;6,COUNTIF('마스터'!$J$13:$J$27,AL$2)=0),$Q130/$U130,"")</f>
        <v/>
      </c>
      <c r="AM130" s="67">
        <f>IF(AND($F130&lt;&gt;"",$V130&lt;&gt;"",AM$2&gt;=$F130,AM$2&lt;=$V130,WEEKDAY(AM$2,2)&lt;6,COUNTIF('마스터'!$J$13:$J$27,AM$2)=0),$Q130/$U130,"")</f>
        <v/>
      </c>
      <c r="AN130" s="67">
        <f>IF(AND($F130&lt;&gt;"",$V130&lt;&gt;"",AN$2&gt;=$F130,AN$2&lt;=$V130,WEEKDAY(AN$2,2)&lt;6,COUNTIF('마스터'!$J$13:$J$27,AN$2)=0),$Q130/$U130,"")</f>
        <v/>
      </c>
      <c r="AO130" s="67">
        <f>IF(AND($F130&lt;&gt;"",$V130&lt;&gt;"",AO$2&gt;=$F130,AO$2&lt;=$V130,WEEKDAY(AO$2,2)&lt;6,COUNTIF('마스터'!$J$13:$J$27,AO$2)=0),$Q130/$U130,"")</f>
        <v/>
      </c>
      <c r="AP130" s="67">
        <f>IF(AND($F130&lt;&gt;"",$V130&lt;&gt;"",AP$2&gt;=$F130,AP$2&lt;=$V130,WEEKDAY(AP$2,2)&lt;6,COUNTIF('마스터'!$J$13:$J$27,AP$2)=0),$Q130/$U130,"")</f>
        <v/>
      </c>
      <c r="AQ130" s="67">
        <f>IF(AND($F130&lt;&gt;"",$V130&lt;&gt;"",AQ$2&gt;=$F130,AQ$2&lt;=$V130,WEEKDAY(AQ$2,2)&lt;6,COUNTIF('마스터'!$J$13:$J$27,AQ$2)=0),$Q130/$U130,"")</f>
        <v/>
      </c>
      <c r="AR130" s="67">
        <f>IF(AND($F130&lt;&gt;"",$V130&lt;&gt;"",AR$2&gt;=$F130,AR$2&lt;=$V130,WEEKDAY(AR$2,2)&lt;6,COUNTIF('마스터'!$J$13:$J$27,AR$2)=0),$Q130/$U130,"")</f>
        <v/>
      </c>
      <c r="AS130" s="67">
        <f>IF(AND($F130&lt;&gt;"",$V130&lt;&gt;"",AS$2&gt;=$F130,AS$2&lt;=$V130,WEEKDAY(AS$2,2)&lt;6,COUNTIF('마스터'!$J$13:$J$27,AS$2)=0),$Q130/$U130,"")</f>
        <v/>
      </c>
      <c r="AT130" s="67">
        <f>IF(AND($F130&lt;&gt;"",$V130&lt;&gt;"",AT$2&gt;=$F130,AT$2&lt;=$V130,WEEKDAY(AT$2,2)&lt;6,COUNTIF('마스터'!$J$13:$J$27,AT$2)=0),$Q130/$U130,"")</f>
        <v/>
      </c>
      <c r="AU130" s="67">
        <f>IF(AND($F130&lt;&gt;"",$V130&lt;&gt;"",AU$2&gt;=$F130,AU$2&lt;=$V130,WEEKDAY(AU$2,2)&lt;6,COUNTIF('마스터'!$J$13:$J$27,AU$2)=0),$Q130/$U130,"")</f>
        <v/>
      </c>
      <c r="AV130" s="67">
        <f>IF(AND($F130&lt;&gt;"",$V130&lt;&gt;"",AV$2&gt;=$F130,AV$2&lt;=$V130,WEEKDAY(AV$2,2)&lt;6,COUNTIF('마스터'!$J$13:$J$27,AV$2)=0),$Q130/$U130,"")</f>
        <v/>
      </c>
      <c r="AW130" s="67">
        <f>IF(AND($F130&lt;&gt;"",$V130&lt;&gt;"",AW$2&gt;=$F130,AW$2&lt;=$V130,WEEKDAY(AW$2,2)&lt;6,COUNTIF('마스터'!$J$13:$J$27,AW$2)=0),$Q130/$U130,"")</f>
        <v/>
      </c>
      <c r="AX130" s="67">
        <f>IF(AND($F130&lt;&gt;"",$V130&lt;&gt;"",AX$2&gt;=$F130,AX$2&lt;=$V130,WEEKDAY(AX$2,2)&lt;6,COUNTIF('마스터'!$J$13:$J$27,AX$2)=0),$Q130/$U130,"")</f>
        <v/>
      </c>
      <c r="AY130" s="67">
        <f>IF(AND($F130&lt;&gt;"",$V130&lt;&gt;"",AY$2&gt;=$F130,AY$2&lt;=$V130,WEEKDAY(AY$2,2)&lt;6,COUNTIF('마스터'!$J$13:$J$27,AY$2)=0),$Q130/$U130,"")</f>
        <v/>
      </c>
      <c r="AZ130" s="67">
        <f>IF(AND($F130&lt;&gt;"",$V130&lt;&gt;"",AZ$2&gt;=$F130,AZ$2&lt;=$V130,WEEKDAY(AZ$2,2)&lt;6,COUNTIF('마스터'!$J$13:$J$27,AZ$2)=0),$Q130/$U130,"")</f>
        <v/>
      </c>
      <c r="BA130" s="67">
        <f>IF(AND($F130&lt;&gt;"",$V130&lt;&gt;"",BA$2&gt;=$F130,BA$2&lt;=$V130,WEEKDAY(BA$2,2)&lt;6,COUNTIF('마스터'!$J$13:$J$27,BA$2)=0),$Q130/$U130,"")</f>
        <v/>
      </c>
      <c r="BB130" s="67">
        <f>IF(AND($F130&lt;&gt;"",$V130&lt;&gt;"",BB$2&gt;=$F130,BB$2&lt;=$V130,WEEKDAY(BB$2,2)&lt;6,COUNTIF('마스터'!$J$13:$J$27,BB$2)=0),$Q130/$U130,"")</f>
        <v/>
      </c>
      <c r="BC130" s="67">
        <f>IF(AND($F130&lt;&gt;"",$V130&lt;&gt;"",BC$2&gt;=$F130,BC$2&lt;=$V130,WEEKDAY(BC$2,2)&lt;6,COUNTIF('마스터'!$J$13:$J$27,BC$2)=0),$Q130/$U130,"")</f>
        <v/>
      </c>
      <c r="BD130" s="67">
        <f>IF(AND($F130&lt;&gt;"",$V130&lt;&gt;"",BD$2&gt;=$F130,BD$2&lt;=$V130,WEEKDAY(BD$2,2)&lt;6,COUNTIF('마스터'!$J$13:$J$27,BD$2)=0),$Q130/$U130,"")</f>
        <v/>
      </c>
    </row>
    <row r="131">
      <c r="A131" s="37">
        <f>IF(E131="","",COUNTA($E$102:E131))</f>
        <v/>
      </c>
      <c r="B131" s="58" t="n"/>
      <c r="C131" s="79" t="inlineStr">
        <is>
          <t>마케팅4팀</t>
        </is>
      </c>
      <c r="D131" s="60" t="n"/>
      <c r="E131" s="58" t="n"/>
      <c r="F131" s="61" t="n"/>
      <c r="G131" s="62" t="n"/>
      <c r="H131" s="60" t="n"/>
      <c r="I131" s="60" t="n"/>
      <c r="J131" s="60" t="n"/>
      <c r="K131" s="58" t="n"/>
      <c r="L131" s="63" t="n"/>
      <c r="M131" s="58" t="n"/>
      <c r="N131" s="63" t="n"/>
      <c r="O131" s="58" t="n"/>
      <c r="P131" s="63" t="n"/>
      <c r="Q131" s="64">
        <f>IF(SUM(L131,N131,P131)=0,"",SUM(L131,N131,P131))</f>
        <v/>
      </c>
      <c r="R131" s="65">
        <f>IF(L131&gt;0,"영 ","")&amp;IF(N131&gt;0,"이 ","")&amp;IF(P131&gt;0,"기 ","")</f>
        <v/>
      </c>
      <c r="S131" s="37">
        <f>IF(F131="","","W"&amp;ROUNDUP(DAY(F131)/7,0))</f>
        <v/>
      </c>
      <c r="T131" s="60" t="n"/>
      <c r="U131" s="37">
        <f>IF(Q131="",0,ROUNDUP(MAX(L131,N131,P131)/'마스터'!$J$5,0))</f>
        <v/>
      </c>
      <c r="V131" s="66">
        <f>IF(OR(F131="",U131=0),"",WORKDAY(F131,U131-1,'마스터'!$J$13:$J$27))</f>
        <v/>
      </c>
      <c r="W131" s="65">
        <f>IF(OR(G131="",V131=""),"",G131-V131)</f>
        <v/>
      </c>
      <c r="X131" s="58" t="n"/>
      <c r="Z131" s="67">
        <f>IF(AND($F131&lt;&gt;"",$V131&lt;&gt;"",Z$2&gt;=$F131,Z$2&lt;=$V131,WEEKDAY(Z$2,2)&lt;6,COUNTIF('마스터'!$J$13:$J$27,Z$2)=0),$Q131/$U131,"")</f>
        <v/>
      </c>
      <c r="AA131" s="67">
        <f>IF(AND($F131&lt;&gt;"",$V131&lt;&gt;"",AA$2&gt;=$F131,AA$2&lt;=$V131,WEEKDAY(AA$2,2)&lt;6,COUNTIF('마스터'!$J$13:$J$27,AA$2)=0),$Q131/$U131,"")</f>
        <v/>
      </c>
      <c r="AB131" s="67">
        <f>IF(AND($F131&lt;&gt;"",$V131&lt;&gt;"",AB$2&gt;=$F131,AB$2&lt;=$V131,WEEKDAY(AB$2,2)&lt;6,COUNTIF('마스터'!$J$13:$J$27,AB$2)=0),$Q131/$U131,"")</f>
        <v/>
      </c>
      <c r="AC131" s="67">
        <f>IF(AND($F131&lt;&gt;"",$V131&lt;&gt;"",AC$2&gt;=$F131,AC$2&lt;=$V131,WEEKDAY(AC$2,2)&lt;6,COUNTIF('마스터'!$J$13:$J$27,AC$2)=0),$Q131/$U131,"")</f>
        <v/>
      </c>
      <c r="AD131" s="67">
        <f>IF(AND($F131&lt;&gt;"",$V131&lt;&gt;"",AD$2&gt;=$F131,AD$2&lt;=$V131,WEEKDAY(AD$2,2)&lt;6,COUNTIF('마스터'!$J$13:$J$27,AD$2)=0),$Q131/$U131,"")</f>
        <v/>
      </c>
      <c r="AE131" s="67">
        <f>IF(AND($F131&lt;&gt;"",$V131&lt;&gt;"",AE$2&gt;=$F131,AE$2&lt;=$V131,WEEKDAY(AE$2,2)&lt;6,COUNTIF('마스터'!$J$13:$J$27,AE$2)=0),$Q131/$U131,"")</f>
        <v/>
      </c>
      <c r="AF131" s="67">
        <f>IF(AND($F131&lt;&gt;"",$V131&lt;&gt;"",AF$2&gt;=$F131,AF$2&lt;=$V131,WEEKDAY(AF$2,2)&lt;6,COUNTIF('마스터'!$J$13:$J$27,AF$2)=0),$Q131/$U131,"")</f>
        <v/>
      </c>
      <c r="AG131" s="67">
        <f>IF(AND($F131&lt;&gt;"",$V131&lt;&gt;"",AG$2&gt;=$F131,AG$2&lt;=$V131,WEEKDAY(AG$2,2)&lt;6,COUNTIF('마스터'!$J$13:$J$27,AG$2)=0),$Q131/$U131,"")</f>
        <v/>
      </c>
      <c r="AH131" s="67">
        <f>IF(AND($F131&lt;&gt;"",$V131&lt;&gt;"",AH$2&gt;=$F131,AH$2&lt;=$V131,WEEKDAY(AH$2,2)&lt;6,COUNTIF('마스터'!$J$13:$J$27,AH$2)=0),$Q131/$U131,"")</f>
        <v/>
      </c>
      <c r="AI131" s="67">
        <f>IF(AND($F131&lt;&gt;"",$V131&lt;&gt;"",AI$2&gt;=$F131,AI$2&lt;=$V131,WEEKDAY(AI$2,2)&lt;6,COUNTIF('마스터'!$J$13:$J$27,AI$2)=0),$Q131/$U131,"")</f>
        <v/>
      </c>
      <c r="AJ131" s="67">
        <f>IF(AND($F131&lt;&gt;"",$V131&lt;&gt;"",AJ$2&gt;=$F131,AJ$2&lt;=$V131,WEEKDAY(AJ$2,2)&lt;6,COUNTIF('마스터'!$J$13:$J$27,AJ$2)=0),$Q131/$U131,"")</f>
        <v/>
      </c>
      <c r="AK131" s="67">
        <f>IF(AND($F131&lt;&gt;"",$V131&lt;&gt;"",AK$2&gt;=$F131,AK$2&lt;=$V131,WEEKDAY(AK$2,2)&lt;6,COUNTIF('마스터'!$J$13:$J$27,AK$2)=0),$Q131/$U131,"")</f>
        <v/>
      </c>
      <c r="AL131" s="67">
        <f>IF(AND($F131&lt;&gt;"",$V131&lt;&gt;"",AL$2&gt;=$F131,AL$2&lt;=$V131,WEEKDAY(AL$2,2)&lt;6,COUNTIF('마스터'!$J$13:$J$27,AL$2)=0),$Q131/$U131,"")</f>
        <v/>
      </c>
      <c r="AM131" s="67">
        <f>IF(AND($F131&lt;&gt;"",$V131&lt;&gt;"",AM$2&gt;=$F131,AM$2&lt;=$V131,WEEKDAY(AM$2,2)&lt;6,COUNTIF('마스터'!$J$13:$J$27,AM$2)=0),$Q131/$U131,"")</f>
        <v/>
      </c>
      <c r="AN131" s="67">
        <f>IF(AND($F131&lt;&gt;"",$V131&lt;&gt;"",AN$2&gt;=$F131,AN$2&lt;=$V131,WEEKDAY(AN$2,2)&lt;6,COUNTIF('마스터'!$J$13:$J$27,AN$2)=0),$Q131/$U131,"")</f>
        <v/>
      </c>
      <c r="AO131" s="67">
        <f>IF(AND($F131&lt;&gt;"",$V131&lt;&gt;"",AO$2&gt;=$F131,AO$2&lt;=$V131,WEEKDAY(AO$2,2)&lt;6,COUNTIF('마스터'!$J$13:$J$27,AO$2)=0),$Q131/$U131,"")</f>
        <v/>
      </c>
      <c r="AP131" s="67">
        <f>IF(AND($F131&lt;&gt;"",$V131&lt;&gt;"",AP$2&gt;=$F131,AP$2&lt;=$V131,WEEKDAY(AP$2,2)&lt;6,COUNTIF('마스터'!$J$13:$J$27,AP$2)=0),$Q131/$U131,"")</f>
        <v/>
      </c>
      <c r="AQ131" s="67">
        <f>IF(AND($F131&lt;&gt;"",$V131&lt;&gt;"",AQ$2&gt;=$F131,AQ$2&lt;=$V131,WEEKDAY(AQ$2,2)&lt;6,COUNTIF('마스터'!$J$13:$J$27,AQ$2)=0),$Q131/$U131,"")</f>
        <v/>
      </c>
      <c r="AR131" s="67">
        <f>IF(AND($F131&lt;&gt;"",$V131&lt;&gt;"",AR$2&gt;=$F131,AR$2&lt;=$V131,WEEKDAY(AR$2,2)&lt;6,COUNTIF('마스터'!$J$13:$J$27,AR$2)=0),$Q131/$U131,"")</f>
        <v/>
      </c>
      <c r="AS131" s="67">
        <f>IF(AND($F131&lt;&gt;"",$V131&lt;&gt;"",AS$2&gt;=$F131,AS$2&lt;=$V131,WEEKDAY(AS$2,2)&lt;6,COUNTIF('마스터'!$J$13:$J$27,AS$2)=0),$Q131/$U131,"")</f>
        <v/>
      </c>
      <c r="AT131" s="67">
        <f>IF(AND($F131&lt;&gt;"",$V131&lt;&gt;"",AT$2&gt;=$F131,AT$2&lt;=$V131,WEEKDAY(AT$2,2)&lt;6,COUNTIF('마스터'!$J$13:$J$27,AT$2)=0),$Q131/$U131,"")</f>
        <v/>
      </c>
      <c r="AU131" s="67">
        <f>IF(AND($F131&lt;&gt;"",$V131&lt;&gt;"",AU$2&gt;=$F131,AU$2&lt;=$V131,WEEKDAY(AU$2,2)&lt;6,COUNTIF('마스터'!$J$13:$J$27,AU$2)=0),$Q131/$U131,"")</f>
        <v/>
      </c>
      <c r="AV131" s="67">
        <f>IF(AND($F131&lt;&gt;"",$V131&lt;&gt;"",AV$2&gt;=$F131,AV$2&lt;=$V131,WEEKDAY(AV$2,2)&lt;6,COUNTIF('마스터'!$J$13:$J$27,AV$2)=0),$Q131/$U131,"")</f>
        <v/>
      </c>
      <c r="AW131" s="67">
        <f>IF(AND($F131&lt;&gt;"",$V131&lt;&gt;"",AW$2&gt;=$F131,AW$2&lt;=$V131,WEEKDAY(AW$2,2)&lt;6,COUNTIF('마스터'!$J$13:$J$27,AW$2)=0),$Q131/$U131,"")</f>
        <v/>
      </c>
      <c r="AX131" s="67">
        <f>IF(AND($F131&lt;&gt;"",$V131&lt;&gt;"",AX$2&gt;=$F131,AX$2&lt;=$V131,WEEKDAY(AX$2,2)&lt;6,COUNTIF('마스터'!$J$13:$J$27,AX$2)=0),$Q131/$U131,"")</f>
        <v/>
      </c>
      <c r="AY131" s="67">
        <f>IF(AND($F131&lt;&gt;"",$V131&lt;&gt;"",AY$2&gt;=$F131,AY$2&lt;=$V131,WEEKDAY(AY$2,2)&lt;6,COUNTIF('마스터'!$J$13:$J$27,AY$2)=0),$Q131/$U131,"")</f>
        <v/>
      </c>
      <c r="AZ131" s="67">
        <f>IF(AND($F131&lt;&gt;"",$V131&lt;&gt;"",AZ$2&gt;=$F131,AZ$2&lt;=$V131,WEEKDAY(AZ$2,2)&lt;6,COUNTIF('마스터'!$J$13:$J$27,AZ$2)=0),$Q131/$U131,"")</f>
        <v/>
      </c>
      <c r="BA131" s="67">
        <f>IF(AND($F131&lt;&gt;"",$V131&lt;&gt;"",BA$2&gt;=$F131,BA$2&lt;=$V131,WEEKDAY(BA$2,2)&lt;6,COUNTIF('마스터'!$J$13:$J$27,BA$2)=0),$Q131/$U131,"")</f>
        <v/>
      </c>
      <c r="BB131" s="67">
        <f>IF(AND($F131&lt;&gt;"",$V131&lt;&gt;"",BB$2&gt;=$F131,BB$2&lt;=$V131,WEEKDAY(BB$2,2)&lt;6,COUNTIF('마스터'!$J$13:$J$27,BB$2)=0),$Q131/$U131,"")</f>
        <v/>
      </c>
      <c r="BC131" s="67">
        <f>IF(AND($F131&lt;&gt;"",$V131&lt;&gt;"",BC$2&gt;=$F131,BC$2&lt;=$V131,WEEKDAY(BC$2,2)&lt;6,COUNTIF('마스터'!$J$13:$J$27,BC$2)=0),$Q131/$U131,"")</f>
        <v/>
      </c>
      <c r="BD131" s="67">
        <f>IF(AND($F131&lt;&gt;"",$V131&lt;&gt;"",BD$2&gt;=$F131,BD$2&lt;=$V131,WEEKDAY(BD$2,2)&lt;6,COUNTIF('마스터'!$J$13:$J$27,BD$2)=0),$Q131/$U131,"")</f>
        <v/>
      </c>
    </row>
    <row r="132">
      <c r="A132" s="80" t="inlineStr">
        <is>
          <t>기타  (133~162행)</t>
        </is>
      </c>
      <c r="Y132" s="81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  <c r="AQ132" s="33" t="n"/>
      <c r="AR132" s="33" t="n"/>
      <c r="AS132" s="33" t="n"/>
      <c r="AT132" s="33" t="n"/>
      <c r="AU132" s="33" t="n"/>
      <c r="AV132" s="33" t="n"/>
      <c r="AW132" s="33" t="n"/>
      <c r="AX132" s="33" t="n"/>
      <c r="AY132" s="33" t="n"/>
      <c r="AZ132" s="33" t="n"/>
      <c r="BA132" s="33" t="n"/>
      <c r="BB132" s="33" t="n"/>
      <c r="BC132" s="33" t="n"/>
      <c r="BD132" s="33" t="n"/>
    </row>
    <row r="133">
      <c r="A133" s="37">
        <f>IF(E133="","",COUNTA($E$133:E133))</f>
        <v/>
      </c>
      <c r="B133" s="58" t="n"/>
      <c r="C133" s="82" t="inlineStr">
        <is>
          <t>기타</t>
        </is>
      </c>
      <c r="D133" s="60" t="n"/>
      <c r="E133" s="58" t="n"/>
      <c r="F133" s="61" t="n"/>
      <c r="G133" s="62" t="n"/>
      <c r="H133" s="60" t="n"/>
      <c r="I133" s="60" t="n"/>
      <c r="J133" s="60" t="n"/>
      <c r="K133" s="58" t="n"/>
      <c r="L133" s="63" t="n"/>
      <c r="M133" s="58" t="n"/>
      <c r="N133" s="63" t="n"/>
      <c r="O133" s="58" t="n"/>
      <c r="P133" s="63" t="n"/>
      <c r="Q133" s="64">
        <f>IF(SUM(L133,N133,P133)=0,"",SUM(L133,N133,P133))</f>
        <v/>
      </c>
      <c r="R133" s="65">
        <f>IF(L133&gt;0,"영 ","")&amp;IF(N133&gt;0,"이 ","")&amp;IF(P133&gt;0,"기 ","")</f>
        <v/>
      </c>
      <c r="S133" s="37">
        <f>IF(F133="","","W"&amp;ROUNDUP(DAY(F133)/7,0))</f>
        <v/>
      </c>
      <c r="T133" s="60" t="n"/>
      <c r="U133" s="37">
        <f>IF(Q133="",0,ROUNDUP(MAX(L133,N133,P133)/'마스터'!$J$5,0))</f>
        <v/>
      </c>
      <c r="V133" s="66">
        <f>IF(OR(F133="",U133=0),"",WORKDAY(F133,U133-1,'마스터'!$J$13:$J$27))</f>
        <v/>
      </c>
      <c r="W133" s="65">
        <f>IF(OR(G133="",V133=""),"",G133-V133)</f>
        <v/>
      </c>
      <c r="X133" s="58" t="n"/>
      <c r="Z133" s="67">
        <f>IF(AND($F133&lt;&gt;"",$V133&lt;&gt;"",Z$2&gt;=$F133,Z$2&lt;=$V133,WEEKDAY(Z$2,2)&lt;6,COUNTIF('마스터'!$J$13:$J$27,Z$2)=0),$Q133/$U133,"")</f>
        <v/>
      </c>
      <c r="AA133" s="67">
        <f>IF(AND($F133&lt;&gt;"",$V133&lt;&gt;"",AA$2&gt;=$F133,AA$2&lt;=$V133,WEEKDAY(AA$2,2)&lt;6,COUNTIF('마스터'!$J$13:$J$27,AA$2)=0),$Q133/$U133,"")</f>
        <v/>
      </c>
      <c r="AB133" s="67">
        <f>IF(AND($F133&lt;&gt;"",$V133&lt;&gt;"",AB$2&gt;=$F133,AB$2&lt;=$V133,WEEKDAY(AB$2,2)&lt;6,COUNTIF('마스터'!$J$13:$J$27,AB$2)=0),$Q133/$U133,"")</f>
        <v/>
      </c>
      <c r="AC133" s="67">
        <f>IF(AND($F133&lt;&gt;"",$V133&lt;&gt;"",AC$2&gt;=$F133,AC$2&lt;=$V133,WEEKDAY(AC$2,2)&lt;6,COUNTIF('마스터'!$J$13:$J$27,AC$2)=0),$Q133/$U133,"")</f>
        <v/>
      </c>
      <c r="AD133" s="67">
        <f>IF(AND($F133&lt;&gt;"",$V133&lt;&gt;"",AD$2&gt;=$F133,AD$2&lt;=$V133,WEEKDAY(AD$2,2)&lt;6,COUNTIF('마스터'!$J$13:$J$27,AD$2)=0),$Q133/$U133,"")</f>
        <v/>
      </c>
      <c r="AE133" s="67">
        <f>IF(AND($F133&lt;&gt;"",$V133&lt;&gt;"",AE$2&gt;=$F133,AE$2&lt;=$V133,WEEKDAY(AE$2,2)&lt;6,COUNTIF('마스터'!$J$13:$J$27,AE$2)=0),$Q133/$U133,"")</f>
        <v/>
      </c>
      <c r="AF133" s="67">
        <f>IF(AND($F133&lt;&gt;"",$V133&lt;&gt;"",AF$2&gt;=$F133,AF$2&lt;=$V133,WEEKDAY(AF$2,2)&lt;6,COUNTIF('마스터'!$J$13:$J$27,AF$2)=0),$Q133/$U133,"")</f>
        <v/>
      </c>
      <c r="AG133" s="67">
        <f>IF(AND($F133&lt;&gt;"",$V133&lt;&gt;"",AG$2&gt;=$F133,AG$2&lt;=$V133,WEEKDAY(AG$2,2)&lt;6,COUNTIF('마스터'!$J$13:$J$27,AG$2)=0),$Q133/$U133,"")</f>
        <v/>
      </c>
      <c r="AH133" s="67">
        <f>IF(AND($F133&lt;&gt;"",$V133&lt;&gt;"",AH$2&gt;=$F133,AH$2&lt;=$V133,WEEKDAY(AH$2,2)&lt;6,COUNTIF('마스터'!$J$13:$J$27,AH$2)=0),$Q133/$U133,"")</f>
        <v/>
      </c>
      <c r="AI133" s="67">
        <f>IF(AND($F133&lt;&gt;"",$V133&lt;&gt;"",AI$2&gt;=$F133,AI$2&lt;=$V133,WEEKDAY(AI$2,2)&lt;6,COUNTIF('마스터'!$J$13:$J$27,AI$2)=0),$Q133/$U133,"")</f>
        <v/>
      </c>
      <c r="AJ133" s="67">
        <f>IF(AND($F133&lt;&gt;"",$V133&lt;&gt;"",AJ$2&gt;=$F133,AJ$2&lt;=$V133,WEEKDAY(AJ$2,2)&lt;6,COUNTIF('마스터'!$J$13:$J$27,AJ$2)=0),$Q133/$U133,"")</f>
        <v/>
      </c>
      <c r="AK133" s="67">
        <f>IF(AND($F133&lt;&gt;"",$V133&lt;&gt;"",AK$2&gt;=$F133,AK$2&lt;=$V133,WEEKDAY(AK$2,2)&lt;6,COUNTIF('마스터'!$J$13:$J$27,AK$2)=0),$Q133/$U133,"")</f>
        <v/>
      </c>
      <c r="AL133" s="67">
        <f>IF(AND($F133&lt;&gt;"",$V133&lt;&gt;"",AL$2&gt;=$F133,AL$2&lt;=$V133,WEEKDAY(AL$2,2)&lt;6,COUNTIF('마스터'!$J$13:$J$27,AL$2)=0),$Q133/$U133,"")</f>
        <v/>
      </c>
      <c r="AM133" s="67">
        <f>IF(AND($F133&lt;&gt;"",$V133&lt;&gt;"",AM$2&gt;=$F133,AM$2&lt;=$V133,WEEKDAY(AM$2,2)&lt;6,COUNTIF('마스터'!$J$13:$J$27,AM$2)=0),$Q133/$U133,"")</f>
        <v/>
      </c>
      <c r="AN133" s="67">
        <f>IF(AND($F133&lt;&gt;"",$V133&lt;&gt;"",AN$2&gt;=$F133,AN$2&lt;=$V133,WEEKDAY(AN$2,2)&lt;6,COUNTIF('마스터'!$J$13:$J$27,AN$2)=0),$Q133/$U133,"")</f>
        <v/>
      </c>
      <c r="AO133" s="67">
        <f>IF(AND($F133&lt;&gt;"",$V133&lt;&gt;"",AO$2&gt;=$F133,AO$2&lt;=$V133,WEEKDAY(AO$2,2)&lt;6,COUNTIF('마스터'!$J$13:$J$27,AO$2)=0),$Q133/$U133,"")</f>
        <v/>
      </c>
      <c r="AP133" s="67">
        <f>IF(AND($F133&lt;&gt;"",$V133&lt;&gt;"",AP$2&gt;=$F133,AP$2&lt;=$V133,WEEKDAY(AP$2,2)&lt;6,COUNTIF('마스터'!$J$13:$J$27,AP$2)=0),$Q133/$U133,"")</f>
        <v/>
      </c>
      <c r="AQ133" s="67">
        <f>IF(AND($F133&lt;&gt;"",$V133&lt;&gt;"",AQ$2&gt;=$F133,AQ$2&lt;=$V133,WEEKDAY(AQ$2,2)&lt;6,COUNTIF('마스터'!$J$13:$J$27,AQ$2)=0),$Q133/$U133,"")</f>
        <v/>
      </c>
      <c r="AR133" s="67">
        <f>IF(AND($F133&lt;&gt;"",$V133&lt;&gt;"",AR$2&gt;=$F133,AR$2&lt;=$V133,WEEKDAY(AR$2,2)&lt;6,COUNTIF('마스터'!$J$13:$J$27,AR$2)=0),$Q133/$U133,"")</f>
        <v/>
      </c>
      <c r="AS133" s="67">
        <f>IF(AND($F133&lt;&gt;"",$V133&lt;&gt;"",AS$2&gt;=$F133,AS$2&lt;=$V133,WEEKDAY(AS$2,2)&lt;6,COUNTIF('마스터'!$J$13:$J$27,AS$2)=0),$Q133/$U133,"")</f>
        <v/>
      </c>
      <c r="AT133" s="67">
        <f>IF(AND($F133&lt;&gt;"",$V133&lt;&gt;"",AT$2&gt;=$F133,AT$2&lt;=$V133,WEEKDAY(AT$2,2)&lt;6,COUNTIF('마스터'!$J$13:$J$27,AT$2)=0),$Q133/$U133,"")</f>
        <v/>
      </c>
      <c r="AU133" s="67">
        <f>IF(AND($F133&lt;&gt;"",$V133&lt;&gt;"",AU$2&gt;=$F133,AU$2&lt;=$V133,WEEKDAY(AU$2,2)&lt;6,COUNTIF('마스터'!$J$13:$J$27,AU$2)=0),$Q133/$U133,"")</f>
        <v/>
      </c>
      <c r="AV133" s="67">
        <f>IF(AND($F133&lt;&gt;"",$V133&lt;&gt;"",AV$2&gt;=$F133,AV$2&lt;=$V133,WEEKDAY(AV$2,2)&lt;6,COUNTIF('마스터'!$J$13:$J$27,AV$2)=0),$Q133/$U133,"")</f>
        <v/>
      </c>
      <c r="AW133" s="67">
        <f>IF(AND($F133&lt;&gt;"",$V133&lt;&gt;"",AW$2&gt;=$F133,AW$2&lt;=$V133,WEEKDAY(AW$2,2)&lt;6,COUNTIF('마스터'!$J$13:$J$27,AW$2)=0),$Q133/$U133,"")</f>
        <v/>
      </c>
      <c r="AX133" s="67">
        <f>IF(AND($F133&lt;&gt;"",$V133&lt;&gt;"",AX$2&gt;=$F133,AX$2&lt;=$V133,WEEKDAY(AX$2,2)&lt;6,COUNTIF('마스터'!$J$13:$J$27,AX$2)=0),$Q133/$U133,"")</f>
        <v/>
      </c>
      <c r="AY133" s="67">
        <f>IF(AND($F133&lt;&gt;"",$V133&lt;&gt;"",AY$2&gt;=$F133,AY$2&lt;=$V133,WEEKDAY(AY$2,2)&lt;6,COUNTIF('마스터'!$J$13:$J$27,AY$2)=0),$Q133/$U133,"")</f>
        <v/>
      </c>
      <c r="AZ133" s="67">
        <f>IF(AND($F133&lt;&gt;"",$V133&lt;&gt;"",AZ$2&gt;=$F133,AZ$2&lt;=$V133,WEEKDAY(AZ$2,2)&lt;6,COUNTIF('마스터'!$J$13:$J$27,AZ$2)=0),$Q133/$U133,"")</f>
        <v/>
      </c>
      <c r="BA133" s="67">
        <f>IF(AND($F133&lt;&gt;"",$V133&lt;&gt;"",BA$2&gt;=$F133,BA$2&lt;=$V133,WEEKDAY(BA$2,2)&lt;6,COUNTIF('마스터'!$J$13:$J$27,BA$2)=0),$Q133/$U133,"")</f>
        <v/>
      </c>
      <c r="BB133" s="67">
        <f>IF(AND($F133&lt;&gt;"",$V133&lt;&gt;"",BB$2&gt;=$F133,BB$2&lt;=$V133,WEEKDAY(BB$2,2)&lt;6,COUNTIF('마스터'!$J$13:$J$27,BB$2)=0),$Q133/$U133,"")</f>
        <v/>
      </c>
      <c r="BC133" s="67">
        <f>IF(AND($F133&lt;&gt;"",$V133&lt;&gt;"",BC$2&gt;=$F133,BC$2&lt;=$V133,WEEKDAY(BC$2,2)&lt;6,COUNTIF('마스터'!$J$13:$J$27,BC$2)=0),$Q133/$U133,"")</f>
        <v/>
      </c>
      <c r="BD133" s="67">
        <f>IF(AND($F133&lt;&gt;"",$V133&lt;&gt;"",BD$2&gt;=$F133,BD$2&lt;=$V133,WEEKDAY(BD$2,2)&lt;6,COUNTIF('마스터'!$J$13:$J$27,BD$2)=0),$Q133/$U133,"")</f>
        <v/>
      </c>
    </row>
    <row r="134">
      <c r="A134" s="37">
        <f>IF(E134="","",COUNTA($E$133:E134))</f>
        <v/>
      </c>
      <c r="B134" s="58" t="n"/>
      <c r="C134" s="82" t="inlineStr">
        <is>
          <t>기타</t>
        </is>
      </c>
      <c r="D134" s="60" t="n"/>
      <c r="E134" s="58" t="n"/>
      <c r="F134" s="61" t="n"/>
      <c r="G134" s="62" t="n"/>
      <c r="H134" s="60" t="n"/>
      <c r="I134" s="60" t="n"/>
      <c r="J134" s="60" t="n"/>
      <c r="K134" s="58" t="n"/>
      <c r="L134" s="63" t="n"/>
      <c r="M134" s="58" t="n"/>
      <c r="N134" s="63" t="n"/>
      <c r="O134" s="58" t="n"/>
      <c r="P134" s="63" t="n"/>
      <c r="Q134" s="64">
        <f>IF(SUM(L134,N134,P134)=0,"",SUM(L134,N134,P134))</f>
        <v/>
      </c>
      <c r="R134" s="65">
        <f>IF(L134&gt;0,"영 ","")&amp;IF(N134&gt;0,"이 ","")&amp;IF(P134&gt;0,"기 ","")</f>
        <v/>
      </c>
      <c r="S134" s="37">
        <f>IF(F134="","","W"&amp;ROUNDUP(DAY(F134)/7,0))</f>
        <v/>
      </c>
      <c r="T134" s="60" t="n"/>
      <c r="U134" s="37">
        <f>IF(Q134="",0,ROUNDUP(MAX(L134,N134,P134)/'마스터'!$J$5,0))</f>
        <v/>
      </c>
      <c r="V134" s="66">
        <f>IF(OR(F134="",U134=0),"",WORKDAY(F134,U134-1,'마스터'!$J$13:$J$27))</f>
        <v/>
      </c>
      <c r="W134" s="65">
        <f>IF(OR(G134="",V134=""),"",G134-V134)</f>
        <v/>
      </c>
      <c r="X134" s="58" t="n"/>
      <c r="Z134" s="67">
        <f>IF(AND($F134&lt;&gt;"",$V134&lt;&gt;"",Z$2&gt;=$F134,Z$2&lt;=$V134,WEEKDAY(Z$2,2)&lt;6,COUNTIF('마스터'!$J$13:$J$27,Z$2)=0),$Q134/$U134,"")</f>
        <v/>
      </c>
      <c r="AA134" s="67">
        <f>IF(AND($F134&lt;&gt;"",$V134&lt;&gt;"",AA$2&gt;=$F134,AA$2&lt;=$V134,WEEKDAY(AA$2,2)&lt;6,COUNTIF('마스터'!$J$13:$J$27,AA$2)=0),$Q134/$U134,"")</f>
        <v/>
      </c>
      <c r="AB134" s="67">
        <f>IF(AND($F134&lt;&gt;"",$V134&lt;&gt;"",AB$2&gt;=$F134,AB$2&lt;=$V134,WEEKDAY(AB$2,2)&lt;6,COUNTIF('마스터'!$J$13:$J$27,AB$2)=0),$Q134/$U134,"")</f>
        <v/>
      </c>
      <c r="AC134" s="67">
        <f>IF(AND($F134&lt;&gt;"",$V134&lt;&gt;"",AC$2&gt;=$F134,AC$2&lt;=$V134,WEEKDAY(AC$2,2)&lt;6,COUNTIF('마스터'!$J$13:$J$27,AC$2)=0),$Q134/$U134,"")</f>
        <v/>
      </c>
      <c r="AD134" s="67">
        <f>IF(AND($F134&lt;&gt;"",$V134&lt;&gt;"",AD$2&gt;=$F134,AD$2&lt;=$V134,WEEKDAY(AD$2,2)&lt;6,COUNTIF('마스터'!$J$13:$J$27,AD$2)=0),$Q134/$U134,"")</f>
        <v/>
      </c>
      <c r="AE134" s="67">
        <f>IF(AND($F134&lt;&gt;"",$V134&lt;&gt;"",AE$2&gt;=$F134,AE$2&lt;=$V134,WEEKDAY(AE$2,2)&lt;6,COUNTIF('마스터'!$J$13:$J$27,AE$2)=0),$Q134/$U134,"")</f>
        <v/>
      </c>
      <c r="AF134" s="67">
        <f>IF(AND($F134&lt;&gt;"",$V134&lt;&gt;"",AF$2&gt;=$F134,AF$2&lt;=$V134,WEEKDAY(AF$2,2)&lt;6,COUNTIF('마스터'!$J$13:$J$27,AF$2)=0),$Q134/$U134,"")</f>
        <v/>
      </c>
      <c r="AG134" s="67">
        <f>IF(AND($F134&lt;&gt;"",$V134&lt;&gt;"",AG$2&gt;=$F134,AG$2&lt;=$V134,WEEKDAY(AG$2,2)&lt;6,COUNTIF('마스터'!$J$13:$J$27,AG$2)=0),$Q134/$U134,"")</f>
        <v/>
      </c>
      <c r="AH134" s="67">
        <f>IF(AND($F134&lt;&gt;"",$V134&lt;&gt;"",AH$2&gt;=$F134,AH$2&lt;=$V134,WEEKDAY(AH$2,2)&lt;6,COUNTIF('마스터'!$J$13:$J$27,AH$2)=0),$Q134/$U134,"")</f>
        <v/>
      </c>
      <c r="AI134" s="67">
        <f>IF(AND($F134&lt;&gt;"",$V134&lt;&gt;"",AI$2&gt;=$F134,AI$2&lt;=$V134,WEEKDAY(AI$2,2)&lt;6,COUNTIF('마스터'!$J$13:$J$27,AI$2)=0),$Q134/$U134,"")</f>
        <v/>
      </c>
      <c r="AJ134" s="67">
        <f>IF(AND($F134&lt;&gt;"",$V134&lt;&gt;"",AJ$2&gt;=$F134,AJ$2&lt;=$V134,WEEKDAY(AJ$2,2)&lt;6,COUNTIF('마스터'!$J$13:$J$27,AJ$2)=0),$Q134/$U134,"")</f>
        <v/>
      </c>
      <c r="AK134" s="67">
        <f>IF(AND($F134&lt;&gt;"",$V134&lt;&gt;"",AK$2&gt;=$F134,AK$2&lt;=$V134,WEEKDAY(AK$2,2)&lt;6,COUNTIF('마스터'!$J$13:$J$27,AK$2)=0),$Q134/$U134,"")</f>
        <v/>
      </c>
      <c r="AL134" s="67">
        <f>IF(AND($F134&lt;&gt;"",$V134&lt;&gt;"",AL$2&gt;=$F134,AL$2&lt;=$V134,WEEKDAY(AL$2,2)&lt;6,COUNTIF('마스터'!$J$13:$J$27,AL$2)=0),$Q134/$U134,"")</f>
        <v/>
      </c>
      <c r="AM134" s="67">
        <f>IF(AND($F134&lt;&gt;"",$V134&lt;&gt;"",AM$2&gt;=$F134,AM$2&lt;=$V134,WEEKDAY(AM$2,2)&lt;6,COUNTIF('마스터'!$J$13:$J$27,AM$2)=0),$Q134/$U134,"")</f>
        <v/>
      </c>
      <c r="AN134" s="67">
        <f>IF(AND($F134&lt;&gt;"",$V134&lt;&gt;"",AN$2&gt;=$F134,AN$2&lt;=$V134,WEEKDAY(AN$2,2)&lt;6,COUNTIF('마스터'!$J$13:$J$27,AN$2)=0),$Q134/$U134,"")</f>
        <v/>
      </c>
      <c r="AO134" s="67">
        <f>IF(AND($F134&lt;&gt;"",$V134&lt;&gt;"",AO$2&gt;=$F134,AO$2&lt;=$V134,WEEKDAY(AO$2,2)&lt;6,COUNTIF('마스터'!$J$13:$J$27,AO$2)=0),$Q134/$U134,"")</f>
        <v/>
      </c>
      <c r="AP134" s="67">
        <f>IF(AND($F134&lt;&gt;"",$V134&lt;&gt;"",AP$2&gt;=$F134,AP$2&lt;=$V134,WEEKDAY(AP$2,2)&lt;6,COUNTIF('마스터'!$J$13:$J$27,AP$2)=0),$Q134/$U134,"")</f>
        <v/>
      </c>
      <c r="AQ134" s="67">
        <f>IF(AND($F134&lt;&gt;"",$V134&lt;&gt;"",AQ$2&gt;=$F134,AQ$2&lt;=$V134,WEEKDAY(AQ$2,2)&lt;6,COUNTIF('마스터'!$J$13:$J$27,AQ$2)=0),$Q134/$U134,"")</f>
        <v/>
      </c>
      <c r="AR134" s="67">
        <f>IF(AND($F134&lt;&gt;"",$V134&lt;&gt;"",AR$2&gt;=$F134,AR$2&lt;=$V134,WEEKDAY(AR$2,2)&lt;6,COUNTIF('마스터'!$J$13:$J$27,AR$2)=0),$Q134/$U134,"")</f>
        <v/>
      </c>
      <c r="AS134" s="67">
        <f>IF(AND($F134&lt;&gt;"",$V134&lt;&gt;"",AS$2&gt;=$F134,AS$2&lt;=$V134,WEEKDAY(AS$2,2)&lt;6,COUNTIF('마스터'!$J$13:$J$27,AS$2)=0),$Q134/$U134,"")</f>
        <v/>
      </c>
      <c r="AT134" s="67">
        <f>IF(AND($F134&lt;&gt;"",$V134&lt;&gt;"",AT$2&gt;=$F134,AT$2&lt;=$V134,WEEKDAY(AT$2,2)&lt;6,COUNTIF('마스터'!$J$13:$J$27,AT$2)=0),$Q134/$U134,"")</f>
        <v/>
      </c>
      <c r="AU134" s="67">
        <f>IF(AND($F134&lt;&gt;"",$V134&lt;&gt;"",AU$2&gt;=$F134,AU$2&lt;=$V134,WEEKDAY(AU$2,2)&lt;6,COUNTIF('마스터'!$J$13:$J$27,AU$2)=0),$Q134/$U134,"")</f>
        <v/>
      </c>
      <c r="AV134" s="67">
        <f>IF(AND($F134&lt;&gt;"",$V134&lt;&gt;"",AV$2&gt;=$F134,AV$2&lt;=$V134,WEEKDAY(AV$2,2)&lt;6,COUNTIF('마스터'!$J$13:$J$27,AV$2)=0),$Q134/$U134,"")</f>
        <v/>
      </c>
      <c r="AW134" s="67">
        <f>IF(AND($F134&lt;&gt;"",$V134&lt;&gt;"",AW$2&gt;=$F134,AW$2&lt;=$V134,WEEKDAY(AW$2,2)&lt;6,COUNTIF('마스터'!$J$13:$J$27,AW$2)=0),$Q134/$U134,"")</f>
        <v/>
      </c>
      <c r="AX134" s="67">
        <f>IF(AND($F134&lt;&gt;"",$V134&lt;&gt;"",AX$2&gt;=$F134,AX$2&lt;=$V134,WEEKDAY(AX$2,2)&lt;6,COUNTIF('마스터'!$J$13:$J$27,AX$2)=0),$Q134/$U134,"")</f>
        <v/>
      </c>
      <c r="AY134" s="67">
        <f>IF(AND($F134&lt;&gt;"",$V134&lt;&gt;"",AY$2&gt;=$F134,AY$2&lt;=$V134,WEEKDAY(AY$2,2)&lt;6,COUNTIF('마스터'!$J$13:$J$27,AY$2)=0),$Q134/$U134,"")</f>
        <v/>
      </c>
      <c r="AZ134" s="67">
        <f>IF(AND($F134&lt;&gt;"",$V134&lt;&gt;"",AZ$2&gt;=$F134,AZ$2&lt;=$V134,WEEKDAY(AZ$2,2)&lt;6,COUNTIF('마스터'!$J$13:$J$27,AZ$2)=0),$Q134/$U134,"")</f>
        <v/>
      </c>
      <c r="BA134" s="67">
        <f>IF(AND($F134&lt;&gt;"",$V134&lt;&gt;"",BA$2&gt;=$F134,BA$2&lt;=$V134,WEEKDAY(BA$2,2)&lt;6,COUNTIF('마스터'!$J$13:$J$27,BA$2)=0),$Q134/$U134,"")</f>
        <v/>
      </c>
      <c r="BB134" s="67">
        <f>IF(AND($F134&lt;&gt;"",$V134&lt;&gt;"",BB$2&gt;=$F134,BB$2&lt;=$V134,WEEKDAY(BB$2,2)&lt;6,COUNTIF('마스터'!$J$13:$J$27,BB$2)=0),$Q134/$U134,"")</f>
        <v/>
      </c>
      <c r="BC134" s="67">
        <f>IF(AND($F134&lt;&gt;"",$V134&lt;&gt;"",BC$2&gt;=$F134,BC$2&lt;=$V134,WEEKDAY(BC$2,2)&lt;6,COUNTIF('마스터'!$J$13:$J$27,BC$2)=0),$Q134/$U134,"")</f>
        <v/>
      </c>
      <c r="BD134" s="67">
        <f>IF(AND($F134&lt;&gt;"",$V134&lt;&gt;"",BD$2&gt;=$F134,BD$2&lt;=$V134,WEEKDAY(BD$2,2)&lt;6,COUNTIF('마스터'!$J$13:$J$27,BD$2)=0),$Q134/$U134,"")</f>
        <v/>
      </c>
    </row>
    <row r="135">
      <c r="A135" s="37">
        <f>IF(E135="","",COUNTA($E$133:E135))</f>
        <v/>
      </c>
      <c r="B135" s="58" t="n"/>
      <c r="C135" s="82" t="inlineStr">
        <is>
          <t>기타</t>
        </is>
      </c>
      <c r="D135" s="60" t="n"/>
      <c r="E135" s="58" t="n"/>
      <c r="F135" s="61" t="n"/>
      <c r="G135" s="62" t="n"/>
      <c r="H135" s="60" t="n"/>
      <c r="I135" s="60" t="n"/>
      <c r="J135" s="60" t="n"/>
      <c r="K135" s="58" t="n"/>
      <c r="L135" s="63" t="n"/>
      <c r="M135" s="58" t="n"/>
      <c r="N135" s="63" t="n"/>
      <c r="O135" s="58" t="n"/>
      <c r="P135" s="63" t="n"/>
      <c r="Q135" s="64">
        <f>IF(SUM(L135,N135,P135)=0,"",SUM(L135,N135,P135))</f>
        <v/>
      </c>
      <c r="R135" s="65">
        <f>IF(L135&gt;0,"영 ","")&amp;IF(N135&gt;0,"이 ","")&amp;IF(P135&gt;0,"기 ","")</f>
        <v/>
      </c>
      <c r="S135" s="37">
        <f>IF(F135="","","W"&amp;ROUNDUP(DAY(F135)/7,0))</f>
        <v/>
      </c>
      <c r="T135" s="60" t="n"/>
      <c r="U135" s="37">
        <f>IF(Q135="",0,ROUNDUP(MAX(L135,N135,P135)/'마스터'!$J$5,0))</f>
        <v/>
      </c>
      <c r="V135" s="66">
        <f>IF(OR(F135="",U135=0),"",WORKDAY(F135,U135-1,'마스터'!$J$13:$J$27))</f>
        <v/>
      </c>
      <c r="W135" s="65">
        <f>IF(OR(G135="",V135=""),"",G135-V135)</f>
        <v/>
      </c>
      <c r="X135" s="58" t="n"/>
      <c r="Z135" s="67">
        <f>IF(AND($F135&lt;&gt;"",$V135&lt;&gt;"",Z$2&gt;=$F135,Z$2&lt;=$V135,WEEKDAY(Z$2,2)&lt;6,COUNTIF('마스터'!$J$13:$J$27,Z$2)=0),$Q135/$U135,"")</f>
        <v/>
      </c>
      <c r="AA135" s="67">
        <f>IF(AND($F135&lt;&gt;"",$V135&lt;&gt;"",AA$2&gt;=$F135,AA$2&lt;=$V135,WEEKDAY(AA$2,2)&lt;6,COUNTIF('마스터'!$J$13:$J$27,AA$2)=0),$Q135/$U135,"")</f>
        <v/>
      </c>
      <c r="AB135" s="67">
        <f>IF(AND($F135&lt;&gt;"",$V135&lt;&gt;"",AB$2&gt;=$F135,AB$2&lt;=$V135,WEEKDAY(AB$2,2)&lt;6,COUNTIF('마스터'!$J$13:$J$27,AB$2)=0),$Q135/$U135,"")</f>
        <v/>
      </c>
      <c r="AC135" s="67">
        <f>IF(AND($F135&lt;&gt;"",$V135&lt;&gt;"",AC$2&gt;=$F135,AC$2&lt;=$V135,WEEKDAY(AC$2,2)&lt;6,COUNTIF('마스터'!$J$13:$J$27,AC$2)=0),$Q135/$U135,"")</f>
        <v/>
      </c>
      <c r="AD135" s="67">
        <f>IF(AND($F135&lt;&gt;"",$V135&lt;&gt;"",AD$2&gt;=$F135,AD$2&lt;=$V135,WEEKDAY(AD$2,2)&lt;6,COUNTIF('마스터'!$J$13:$J$27,AD$2)=0),$Q135/$U135,"")</f>
        <v/>
      </c>
      <c r="AE135" s="67">
        <f>IF(AND($F135&lt;&gt;"",$V135&lt;&gt;"",AE$2&gt;=$F135,AE$2&lt;=$V135,WEEKDAY(AE$2,2)&lt;6,COUNTIF('마스터'!$J$13:$J$27,AE$2)=0),$Q135/$U135,"")</f>
        <v/>
      </c>
      <c r="AF135" s="67">
        <f>IF(AND($F135&lt;&gt;"",$V135&lt;&gt;"",AF$2&gt;=$F135,AF$2&lt;=$V135,WEEKDAY(AF$2,2)&lt;6,COUNTIF('마스터'!$J$13:$J$27,AF$2)=0),$Q135/$U135,"")</f>
        <v/>
      </c>
      <c r="AG135" s="67">
        <f>IF(AND($F135&lt;&gt;"",$V135&lt;&gt;"",AG$2&gt;=$F135,AG$2&lt;=$V135,WEEKDAY(AG$2,2)&lt;6,COUNTIF('마스터'!$J$13:$J$27,AG$2)=0),$Q135/$U135,"")</f>
        <v/>
      </c>
      <c r="AH135" s="67">
        <f>IF(AND($F135&lt;&gt;"",$V135&lt;&gt;"",AH$2&gt;=$F135,AH$2&lt;=$V135,WEEKDAY(AH$2,2)&lt;6,COUNTIF('마스터'!$J$13:$J$27,AH$2)=0),$Q135/$U135,"")</f>
        <v/>
      </c>
      <c r="AI135" s="67">
        <f>IF(AND($F135&lt;&gt;"",$V135&lt;&gt;"",AI$2&gt;=$F135,AI$2&lt;=$V135,WEEKDAY(AI$2,2)&lt;6,COUNTIF('마스터'!$J$13:$J$27,AI$2)=0),$Q135/$U135,"")</f>
        <v/>
      </c>
      <c r="AJ135" s="67">
        <f>IF(AND($F135&lt;&gt;"",$V135&lt;&gt;"",AJ$2&gt;=$F135,AJ$2&lt;=$V135,WEEKDAY(AJ$2,2)&lt;6,COUNTIF('마스터'!$J$13:$J$27,AJ$2)=0),$Q135/$U135,"")</f>
        <v/>
      </c>
      <c r="AK135" s="67">
        <f>IF(AND($F135&lt;&gt;"",$V135&lt;&gt;"",AK$2&gt;=$F135,AK$2&lt;=$V135,WEEKDAY(AK$2,2)&lt;6,COUNTIF('마스터'!$J$13:$J$27,AK$2)=0),$Q135/$U135,"")</f>
        <v/>
      </c>
      <c r="AL135" s="67">
        <f>IF(AND($F135&lt;&gt;"",$V135&lt;&gt;"",AL$2&gt;=$F135,AL$2&lt;=$V135,WEEKDAY(AL$2,2)&lt;6,COUNTIF('마스터'!$J$13:$J$27,AL$2)=0),$Q135/$U135,"")</f>
        <v/>
      </c>
      <c r="AM135" s="67">
        <f>IF(AND($F135&lt;&gt;"",$V135&lt;&gt;"",AM$2&gt;=$F135,AM$2&lt;=$V135,WEEKDAY(AM$2,2)&lt;6,COUNTIF('마스터'!$J$13:$J$27,AM$2)=0),$Q135/$U135,"")</f>
        <v/>
      </c>
      <c r="AN135" s="67">
        <f>IF(AND($F135&lt;&gt;"",$V135&lt;&gt;"",AN$2&gt;=$F135,AN$2&lt;=$V135,WEEKDAY(AN$2,2)&lt;6,COUNTIF('마스터'!$J$13:$J$27,AN$2)=0),$Q135/$U135,"")</f>
        <v/>
      </c>
      <c r="AO135" s="67">
        <f>IF(AND($F135&lt;&gt;"",$V135&lt;&gt;"",AO$2&gt;=$F135,AO$2&lt;=$V135,WEEKDAY(AO$2,2)&lt;6,COUNTIF('마스터'!$J$13:$J$27,AO$2)=0),$Q135/$U135,"")</f>
        <v/>
      </c>
      <c r="AP135" s="67">
        <f>IF(AND($F135&lt;&gt;"",$V135&lt;&gt;"",AP$2&gt;=$F135,AP$2&lt;=$V135,WEEKDAY(AP$2,2)&lt;6,COUNTIF('마스터'!$J$13:$J$27,AP$2)=0),$Q135/$U135,"")</f>
        <v/>
      </c>
      <c r="AQ135" s="67">
        <f>IF(AND($F135&lt;&gt;"",$V135&lt;&gt;"",AQ$2&gt;=$F135,AQ$2&lt;=$V135,WEEKDAY(AQ$2,2)&lt;6,COUNTIF('마스터'!$J$13:$J$27,AQ$2)=0),$Q135/$U135,"")</f>
        <v/>
      </c>
      <c r="AR135" s="67">
        <f>IF(AND($F135&lt;&gt;"",$V135&lt;&gt;"",AR$2&gt;=$F135,AR$2&lt;=$V135,WEEKDAY(AR$2,2)&lt;6,COUNTIF('마스터'!$J$13:$J$27,AR$2)=0),$Q135/$U135,"")</f>
        <v/>
      </c>
      <c r="AS135" s="67">
        <f>IF(AND($F135&lt;&gt;"",$V135&lt;&gt;"",AS$2&gt;=$F135,AS$2&lt;=$V135,WEEKDAY(AS$2,2)&lt;6,COUNTIF('마스터'!$J$13:$J$27,AS$2)=0),$Q135/$U135,"")</f>
        <v/>
      </c>
      <c r="AT135" s="67">
        <f>IF(AND($F135&lt;&gt;"",$V135&lt;&gt;"",AT$2&gt;=$F135,AT$2&lt;=$V135,WEEKDAY(AT$2,2)&lt;6,COUNTIF('마스터'!$J$13:$J$27,AT$2)=0),$Q135/$U135,"")</f>
        <v/>
      </c>
      <c r="AU135" s="67">
        <f>IF(AND($F135&lt;&gt;"",$V135&lt;&gt;"",AU$2&gt;=$F135,AU$2&lt;=$V135,WEEKDAY(AU$2,2)&lt;6,COUNTIF('마스터'!$J$13:$J$27,AU$2)=0),$Q135/$U135,"")</f>
        <v/>
      </c>
      <c r="AV135" s="67">
        <f>IF(AND($F135&lt;&gt;"",$V135&lt;&gt;"",AV$2&gt;=$F135,AV$2&lt;=$V135,WEEKDAY(AV$2,2)&lt;6,COUNTIF('마스터'!$J$13:$J$27,AV$2)=0),$Q135/$U135,"")</f>
        <v/>
      </c>
      <c r="AW135" s="67">
        <f>IF(AND($F135&lt;&gt;"",$V135&lt;&gt;"",AW$2&gt;=$F135,AW$2&lt;=$V135,WEEKDAY(AW$2,2)&lt;6,COUNTIF('마스터'!$J$13:$J$27,AW$2)=0),$Q135/$U135,"")</f>
        <v/>
      </c>
      <c r="AX135" s="67">
        <f>IF(AND($F135&lt;&gt;"",$V135&lt;&gt;"",AX$2&gt;=$F135,AX$2&lt;=$V135,WEEKDAY(AX$2,2)&lt;6,COUNTIF('마스터'!$J$13:$J$27,AX$2)=0),$Q135/$U135,"")</f>
        <v/>
      </c>
      <c r="AY135" s="67">
        <f>IF(AND($F135&lt;&gt;"",$V135&lt;&gt;"",AY$2&gt;=$F135,AY$2&lt;=$V135,WEEKDAY(AY$2,2)&lt;6,COUNTIF('마스터'!$J$13:$J$27,AY$2)=0),$Q135/$U135,"")</f>
        <v/>
      </c>
      <c r="AZ135" s="67">
        <f>IF(AND($F135&lt;&gt;"",$V135&lt;&gt;"",AZ$2&gt;=$F135,AZ$2&lt;=$V135,WEEKDAY(AZ$2,2)&lt;6,COUNTIF('마스터'!$J$13:$J$27,AZ$2)=0),$Q135/$U135,"")</f>
        <v/>
      </c>
      <c r="BA135" s="67">
        <f>IF(AND($F135&lt;&gt;"",$V135&lt;&gt;"",BA$2&gt;=$F135,BA$2&lt;=$V135,WEEKDAY(BA$2,2)&lt;6,COUNTIF('마스터'!$J$13:$J$27,BA$2)=0),$Q135/$U135,"")</f>
        <v/>
      </c>
      <c r="BB135" s="67">
        <f>IF(AND($F135&lt;&gt;"",$V135&lt;&gt;"",BB$2&gt;=$F135,BB$2&lt;=$V135,WEEKDAY(BB$2,2)&lt;6,COUNTIF('마스터'!$J$13:$J$27,BB$2)=0),$Q135/$U135,"")</f>
        <v/>
      </c>
      <c r="BC135" s="67">
        <f>IF(AND($F135&lt;&gt;"",$V135&lt;&gt;"",BC$2&gt;=$F135,BC$2&lt;=$V135,WEEKDAY(BC$2,2)&lt;6,COUNTIF('마스터'!$J$13:$J$27,BC$2)=0),$Q135/$U135,"")</f>
        <v/>
      </c>
      <c r="BD135" s="67">
        <f>IF(AND($F135&lt;&gt;"",$V135&lt;&gt;"",BD$2&gt;=$F135,BD$2&lt;=$V135,WEEKDAY(BD$2,2)&lt;6,COUNTIF('마스터'!$J$13:$J$27,BD$2)=0),$Q135/$U135,"")</f>
        <v/>
      </c>
    </row>
    <row r="136">
      <c r="A136" s="37">
        <f>IF(E136="","",COUNTA($E$133:E136))</f>
        <v/>
      </c>
      <c r="B136" s="58" t="n"/>
      <c r="C136" s="82" t="inlineStr">
        <is>
          <t>기타</t>
        </is>
      </c>
      <c r="D136" s="60" t="n"/>
      <c r="E136" s="58" t="n"/>
      <c r="F136" s="61" t="n"/>
      <c r="G136" s="62" t="n"/>
      <c r="H136" s="60" t="n"/>
      <c r="I136" s="60" t="n"/>
      <c r="J136" s="60" t="n"/>
      <c r="K136" s="58" t="n"/>
      <c r="L136" s="63" t="n"/>
      <c r="M136" s="58" t="n"/>
      <c r="N136" s="63" t="n"/>
      <c r="O136" s="58" t="n"/>
      <c r="P136" s="63" t="n"/>
      <c r="Q136" s="64">
        <f>IF(SUM(L136,N136,P136)=0,"",SUM(L136,N136,P136))</f>
        <v/>
      </c>
      <c r="R136" s="65">
        <f>IF(L136&gt;0,"영 ","")&amp;IF(N136&gt;0,"이 ","")&amp;IF(P136&gt;0,"기 ","")</f>
        <v/>
      </c>
      <c r="S136" s="37">
        <f>IF(F136="","","W"&amp;ROUNDUP(DAY(F136)/7,0))</f>
        <v/>
      </c>
      <c r="T136" s="60" t="n"/>
      <c r="U136" s="37">
        <f>IF(Q136="",0,ROUNDUP(MAX(L136,N136,P136)/'마스터'!$J$5,0))</f>
        <v/>
      </c>
      <c r="V136" s="66">
        <f>IF(OR(F136="",U136=0),"",WORKDAY(F136,U136-1,'마스터'!$J$13:$J$27))</f>
        <v/>
      </c>
      <c r="W136" s="65">
        <f>IF(OR(G136="",V136=""),"",G136-V136)</f>
        <v/>
      </c>
      <c r="X136" s="58" t="n"/>
      <c r="Z136" s="67">
        <f>IF(AND($F136&lt;&gt;"",$V136&lt;&gt;"",Z$2&gt;=$F136,Z$2&lt;=$V136,WEEKDAY(Z$2,2)&lt;6,COUNTIF('마스터'!$J$13:$J$27,Z$2)=0),$Q136/$U136,"")</f>
        <v/>
      </c>
      <c r="AA136" s="67">
        <f>IF(AND($F136&lt;&gt;"",$V136&lt;&gt;"",AA$2&gt;=$F136,AA$2&lt;=$V136,WEEKDAY(AA$2,2)&lt;6,COUNTIF('마스터'!$J$13:$J$27,AA$2)=0),$Q136/$U136,"")</f>
        <v/>
      </c>
      <c r="AB136" s="67">
        <f>IF(AND($F136&lt;&gt;"",$V136&lt;&gt;"",AB$2&gt;=$F136,AB$2&lt;=$V136,WEEKDAY(AB$2,2)&lt;6,COUNTIF('마스터'!$J$13:$J$27,AB$2)=0),$Q136/$U136,"")</f>
        <v/>
      </c>
      <c r="AC136" s="67">
        <f>IF(AND($F136&lt;&gt;"",$V136&lt;&gt;"",AC$2&gt;=$F136,AC$2&lt;=$V136,WEEKDAY(AC$2,2)&lt;6,COUNTIF('마스터'!$J$13:$J$27,AC$2)=0),$Q136/$U136,"")</f>
        <v/>
      </c>
      <c r="AD136" s="67">
        <f>IF(AND($F136&lt;&gt;"",$V136&lt;&gt;"",AD$2&gt;=$F136,AD$2&lt;=$V136,WEEKDAY(AD$2,2)&lt;6,COUNTIF('마스터'!$J$13:$J$27,AD$2)=0),$Q136/$U136,"")</f>
        <v/>
      </c>
      <c r="AE136" s="67">
        <f>IF(AND($F136&lt;&gt;"",$V136&lt;&gt;"",AE$2&gt;=$F136,AE$2&lt;=$V136,WEEKDAY(AE$2,2)&lt;6,COUNTIF('마스터'!$J$13:$J$27,AE$2)=0),$Q136/$U136,"")</f>
        <v/>
      </c>
      <c r="AF136" s="67">
        <f>IF(AND($F136&lt;&gt;"",$V136&lt;&gt;"",AF$2&gt;=$F136,AF$2&lt;=$V136,WEEKDAY(AF$2,2)&lt;6,COUNTIF('마스터'!$J$13:$J$27,AF$2)=0),$Q136/$U136,"")</f>
        <v/>
      </c>
      <c r="AG136" s="67">
        <f>IF(AND($F136&lt;&gt;"",$V136&lt;&gt;"",AG$2&gt;=$F136,AG$2&lt;=$V136,WEEKDAY(AG$2,2)&lt;6,COUNTIF('마스터'!$J$13:$J$27,AG$2)=0),$Q136/$U136,"")</f>
        <v/>
      </c>
      <c r="AH136" s="67">
        <f>IF(AND($F136&lt;&gt;"",$V136&lt;&gt;"",AH$2&gt;=$F136,AH$2&lt;=$V136,WEEKDAY(AH$2,2)&lt;6,COUNTIF('마스터'!$J$13:$J$27,AH$2)=0),$Q136/$U136,"")</f>
        <v/>
      </c>
      <c r="AI136" s="67">
        <f>IF(AND($F136&lt;&gt;"",$V136&lt;&gt;"",AI$2&gt;=$F136,AI$2&lt;=$V136,WEEKDAY(AI$2,2)&lt;6,COUNTIF('마스터'!$J$13:$J$27,AI$2)=0),$Q136/$U136,"")</f>
        <v/>
      </c>
      <c r="AJ136" s="67">
        <f>IF(AND($F136&lt;&gt;"",$V136&lt;&gt;"",AJ$2&gt;=$F136,AJ$2&lt;=$V136,WEEKDAY(AJ$2,2)&lt;6,COUNTIF('마스터'!$J$13:$J$27,AJ$2)=0),$Q136/$U136,"")</f>
        <v/>
      </c>
      <c r="AK136" s="67">
        <f>IF(AND($F136&lt;&gt;"",$V136&lt;&gt;"",AK$2&gt;=$F136,AK$2&lt;=$V136,WEEKDAY(AK$2,2)&lt;6,COUNTIF('마스터'!$J$13:$J$27,AK$2)=0),$Q136/$U136,"")</f>
        <v/>
      </c>
      <c r="AL136" s="67">
        <f>IF(AND($F136&lt;&gt;"",$V136&lt;&gt;"",AL$2&gt;=$F136,AL$2&lt;=$V136,WEEKDAY(AL$2,2)&lt;6,COUNTIF('마스터'!$J$13:$J$27,AL$2)=0),$Q136/$U136,"")</f>
        <v/>
      </c>
      <c r="AM136" s="67">
        <f>IF(AND($F136&lt;&gt;"",$V136&lt;&gt;"",AM$2&gt;=$F136,AM$2&lt;=$V136,WEEKDAY(AM$2,2)&lt;6,COUNTIF('마스터'!$J$13:$J$27,AM$2)=0),$Q136/$U136,"")</f>
        <v/>
      </c>
      <c r="AN136" s="67">
        <f>IF(AND($F136&lt;&gt;"",$V136&lt;&gt;"",AN$2&gt;=$F136,AN$2&lt;=$V136,WEEKDAY(AN$2,2)&lt;6,COUNTIF('마스터'!$J$13:$J$27,AN$2)=0),$Q136/$U136,"")</f>
        <v/>
      </c>
      <c r="AO136" s="67">
        <f>IF(AND($F136&lt;&gt;"",$V136&lt;&gt;"",AO$2&gt;=$F136,AO$2&lt;=$V136,WEEKDAY(AO$2,2)&lt;6,COUNTIF('마스터'!$J$13:$J$27,AO$2)=0),$Q136/$U136,"")</f>
        <v/>
      </c>
      <c r="AP136" s="67">
        <f>IF(AND($F136&lt;&gt;"",$V136&lt;&gt;"",AP$2&gt;=$F136,AP$2&lt;=$V136,WEEKDAY(AP$2,2)&lt;6,COUNTIF('마스터'!$J$13:$J$27,AP$2)=0),$Q136/$U136,"")</f>
        <v/>
      </c>
      <c r="AQ136" s="67">
        <f>IF(AND($F136&lt;&gt;"",$V136&lt;&gt;"",AQ$2&gt;=$F136,AQ$2&lt;=$V136,WEEKDAY(AQ$2,2)&lt;6,COUNTIF('마스터'!$J$13:$J$27,AQ$2)=0),$Q136/$U136,"")</f>
        <v/>
      </c>
      <c r="AR136" s="67">
        <f>IF(AND($F136&lt;&gt;"",$V136&lt;&gt;"",AR$2&gt;=$F136,AR$2&lt;=$V136,WEEKDAY(AR$2,2)&lt;6,COUNTIF('마스터'!$J$13:$J$27,AR$2)=0),$Q136/$U136,"")</f>
        <v/>
      </c>
      <c r="AS136" s="67">
        <f>IF(AND($F136&lt;&gt;"",$V136&lt;&gt;"",AS$2&gt;=$F136,AS$2&lt;=$V136,WEEKDAY(AS$2,2)&lt;6,COUNTIF('마스터'!$J$13:$J$27,AS$2)=0),$Q136/$U136,"")</f>
        <v/>
      </c>
      <c r="AT136" s="67">
        <f>IF(AND($F136&lt;&gt;"",$V136&lt;&gt;"",AT$2&gt;=$F136,AT$2&lt;=$V136,WEEKDAY(AT$2,2)&lt;6,COUNTIF('마스터'!$J$13:$J$27,AT$2)=0),$Q136/$U136,"")</f>
        <v/>
      </c>
      <c r="AU136" s="67">
        <f>IF(AND($F136&lt;&gt;"",$V136&lt;&gt;"",AU$2&gt;=$F136,AU$2&lt;=$V136,WEEKDAY(AU$2,2)&lt;6,COUNTIF('마스터'!$J$13:$J$27,AU$2)=0),$Q136/$U136,"")</f>
        <v/>
      </c>
      <c r="AV136" s="67">
        <f>IF(AND($F136&lt;&gt;"",$V136&lt;&gt;"",AV$2&gt;=$F136,AV$2&lt;=$V136,WEEKDAY(AV$2,2)&lt;6,COUNTIF('마스터'!$J$13:$J$27,AV$2)=0),$Q136/$U136,"")</f>
        <v/>
      </c>
      <c r="AW136" s="67">
        <f>IF(AND($F136&lt;&gt;"",$V136&lt;&gt;"",AW$2&gt;=$F136,AW$2&lt;=$V136,WEEKDAY(AW$2,2)&lt;6,COUNTIF('마스터'!$J$13:$J$27,AW$2)=0),$Q136/$U136,"")</f>
        <v/>
      </c>
      <c r="AX136" s="67">
        <f>IF(AND($F136&lt;&gt;"",$V136&lt;&gt;"",AX$2&gt;=$F136,AX$2&lt;=$V136,WEEKDAY(AX$2,2)&lt;6,COUNTIF('마스터'!$J$13:$J$27,AX$2)=0),$Q136/$U136,"")</f>
        <v/>
      </c>
      <c r="AY136" s="67">
        <f>IF(AND($F136&lt;&gt;"",$V136&lt;&gt;"",AY$2&gt;=$F136,AY$2&lt;=$V136,WEEKDAY(AY$2,2)&lt;6,COUNTIF('마스터'!$J$13:$J$27,AY$2)=0),$Q136/$U136,"")</f>
        <v/>
      </c>
      <c r="AZ136" s="67">
        <f>IF(AND($F136&lt;&gt;"",$V136&lt;&gt;"",AZ$2&gt;=$F136,AZ$2&lt;=$V136,WEEKDAY(AZ$2,2)&lt;6,COUNTIF('마스터'!$J$13:$J$27,AZ$2)=0),$Q136/$U136,"")</f>
        <v/>
      </c>
      <c r="BA136" s="67">
        <f>IF(AND($F136&lt;&gt;"",$V136&lt;&gt;"",BA$2&gt;=$F136,BA$2&lt;=$V136,WEEKDAY(BA$2,2)&lt;6,COUNTIF('마스터'!$J$13:$J$27,BA$2)=0),$Q136/$U136,"")</f>
        <v/>
      </c>
      <c r="BB136" s="67">
        <f>IF(AND($F136&lt;&gt;"",$V136&lt;&gt;"",BB$2&gt;=$F136,BB$2&lt;=$V136,WEEKDAY(BB$2,2)&lt;6,COUNTIF('마스터'!$J$13:$J$27,BB$2)=0),$Q136/$U136,"")</f>
        <v/>
      </c>
      <c r="BC136" s="67">
        <f>IF(AND($F136&lt;&gt;"",$V136&lt;&gt;"",BC$2&gt;=$F136,BC$2&lt;=$V136,WEEKDAY(BC$2,2)&lt;6,COUNTIF('마스터'!$J$13:$J$27,BC$2)=0),$Q136/$U136,"")</f>
        <v/>
      </c>
      <c r="BD136" s="67">
        <f>IF(AND($F136&lt;&gt;"",$V136&lt;&gt;"",BD$2&gt;=$F136,BD$2&lt;=$V136,WEEKDAY(BD$2,2)&lt;6,COUNTIF('마스터'!$J$13:$J$27,BD$2)=0),$Q136/$U136,"")</f>
        <v/>
      </c>
    </row>
    <row r="137">
      <c r="A137" s="37">
        <f>IF(E137="","",COUNTA($E$133:E137))</f>
        <v/>
      </c>
      <c r="B137" s="58" t="n"/>
      <c r="C137" s="82" t="inlineStr">
        <is>
          <t>기타</t>
        </is>
      </c>
      <c r="D137" s="60" t="n"/>
      <c r="E137" s="58" t="n"/>
      <c r="F137" s="61" t="n"/>
      <c r="G137" s="62" t="n"/>
      <c r="H137" s="60" t="n"/>
      <c r="I137" s="60" t="n"/>
      <c r="J137" s="60" t="n"/>
      <c r="K137" s="58" t="n"/>
      <c r="L137" s="63" t="n"/>
      <c r="M137" s="58" t="n"/>
      <c r="N137" s="63" t="n"/>
      <c r="O137" s="58" t="n"/>
      <c r="P137" s="63" t="n"/>
      <c r="Q137" s="64">
        <f>IF(SUM(L137,N137,P137)=0,"",SUM(L137,N137,P137))</f>
        <v/>
      </c>
      <c r="R137" s="65">
        <f>IF(L137&gt;0,"영 ","")&amp;IF(N137&gt;0,"이 ","")&amp;IF(P137&gt;0,"기 ","")</f>
        <v/>
      </c>
      <c r="S137" s="37">
        <f>IF(F137="","","W"&amp;ROUNDUP(DAY(F137)/7,0))</f>
        <v/>
      </c>
      <c r="T137" s="60" t="n"/>
      <c r="U137" s="37">
        <f>IF(Q137="",0,ROUNDUP(MAX(L137,N137,P137)/'마스터'!$J$5,0))</f>
        <v/>
      </c>
      <c r="V137" s="66">
        <f>IF(OR(F137="",U137=0),"",WORKDAY(F137,U137-1,'마스터'!$J$13:$J$27))</f>
        <v/>
      </c>
      <c r="W137" s="65">
        <f>IF(OR(G137="",V137=""),"",G137-V137)</f>
        <v/>
      </c>
      <c r="X137" s="58" t="n"/>
      <c r="Z137" s="67">
        <f>IF(AND($F137&lt;&gt;"",$V137&lt;&gt;"",Z$2&gt;=$F137,Z$2&lt;=$V137,WEEKDAY(Z$2,2)&lt;6,COUNTIF('마스터'!$J$13:$J$27,Z$2)=0),$Q137/$U137,"")</f>
        <v/>
      </c>
      <c r="AA137" s="67">
        <f>IF(AND($F137&lt;&gt;"",$V137&lt;&gt;"",AA$2&gt;=$F137,AA$2&lt;=$V137,WEEKDAY(AA$2,2)&lt;6,COUNTIF('마스터'!$J$13:$J$27,AA$2)=0),$Q137/$U137,"")</f>
        <v/>
      </c>
      <c r="AB137" s="67">
        <f>IF(AND($F137&lt;&gt;"",$V137&lt;&gt;"",AB$2&gt;=$F137,AB$2&lt;=$V137,WEEKDAY(AB$2,2)&lt;6,COUNTIF('마스터'!$J$13:$J$27,AB$2)=0),$Q137/$U137,"")</f>
        <v/>
      </c>
      <c r="AC137" s="67">
        <f>IF(AND($F137&lt;&gt;"",$V137&lt;&gt;"",AC$2&gt;=$F137,AC$2&lt;=$V137,WEEKDAY(AC$2,2)&lt;6,COUNTIF('마스터'!$J$13:$J$27,AC$2)=0),$Q137/$U137,"")</f>
        <v/>
      </c>
      <c r="AD137" s="67">
        <f>IF(AND($F137&lt;&gt;"",$V137&lt;&gt;"",AD$2&gt;=$F137,AD$2&lt;=$V137,WEEKDAY(AD$2,2)&lt;6,COUNTIF('마스터'!$J$13:$J$27,AD$2)=0),$Q137/$U137,"")</f>
        <v/>
      </c>
      <c r="AE137" s="67">
        <f>IF(AND($F137&lt;&gt;"",$V137&lt;&gt;"",AE$2&gt;=$F137,AE$2&lt;=$V137,WEEKDAY(AE$2,2)&lt;6,COUNTIF('마스터'!$J$13:$J$27,AE$2)=0),$Q137/$U137,"")</f>
        <v/>
      </c>
      <c r="AF137" s="67">
        <f>IF(AND($F137&lt;&gt;"",$V137&lt;&gt;"",AF$2&gt;=$F137,AF$2&lt;=$V137,WEEKDAY(AF$2,2)&lt;6,COUNTIF('마스터'!$J$13:$J$27,AF$2)=0),$Q137/$U137,"")</f>
        <v/>
      </c>
      <c r="AG137" s="67">
        <f>IF(AND($F137&lt;&gt;"",$V137&lt;&gt;"",AG$2&gt;=$F137,AG$2&lt;=$V137,WEEKDAY(AG$2,2)&lt;6,COUNTIF('마스터'!$J$13:$J$27,AG$2)=0),$Q137/$U137,"")</f>
        <v/>
      </c>
      <c r="AH137" s="67">
        <f>IF(AND($F137&lt;&gt;"",$V137&lt;&gt;"",AH$2&gt;=$F137,AH$2&lt;=$V137,WEEKDAY(AH$2,2)&lt;6,COUNTIF('마스터'!$J$13:$J$27,AH$2)=0),$Q137/$U137,"")</f>
        <v/>
      </c>
      <c r="AI137" s="67">
        <f>IF(AND($F137&lt;&gt;"",$V137&lt;&gt;"",AI$2&gt;=$F137,AI$2&lt;=$V137,WEEKDAY(AI$2,2)&lt;6,COUNTIF('마스터'!$J$13:$J$27,AI$2)=0),$Q137/$U137,"")</f>
        <v/>
      </c>
      <c r="AJ137" s="67">
        <f>IF(AND($F137&lt;&gt;"",$V137&lt;&gt;"",AJ$2&gt;=$F137,AJ$2&lt;=$V137,WEEKDAY(AJ$2,2)&lt;6,COUNTIF('마스터'!$J$13:$J$27,AJ$2)=0),$Q137/$U137,"")</f>
        <v/>
      </c>
      <c r="AK137" s="67">
        <f>IF(AND($F137&lt;&gt;"",$V137&lt;&gt;"",AK$2&gt;=$F137,AK$2&lt;=$V137,WEEKDAY(AK$2,2)&lt;6,COUNTIF('마스터'!$J$13:$J$27,AK$2)=0),$Q137/$U137,"")</f>
        <v/>
      </c>
      <c r="AL137" s="67">
        <f>IF(AND($F137&lt;&gt;"",$V137&lt;&gt;"",AL$2&gt;=$F137,AL$2&lt;=$V137,WEEKDAY(AL$2,2)&lt;6,COUNTIF('마스터'!$J$13:$J$27,AL$2)=0),$Q137/$U137,"")</f>
        <v/>
      </c>
      <c r="AM137" s="67">
        <f>IF(AND($F137&lt;&gt;"",$V137&lt;&gt;"",AM$2&gt;=$F137,AM$2&lt;=$V137,WEEKDAY(AM$2,2)&lt;6,COUNTIF('마스터'!$J$13:$J$27,AM$2)=0),$Q137/$U137,"")</f>
        <v/>
      </c>
      <c r="AN137" s="67">
        <f>IF(AND($F137&lt;&gt;"",$V137&lt;&gt;"",AN$2&gt;=$F137,AN$2&lt;=$V137,WEEKDAY(AN$2,2)&lt;6,COUNTIF('마스터'!$J$13:$J$27,AN$2)=0),$Q137/$U137,"")</f>
        <v/>
      </c>
      <c r="AO137" s="67">
        <f>IF(AND($F137&lt;&gt;"",$V137&lt;&gt;"",AO$2&gt;=$F137,AO$2&lt;=$V137,WEEKDAY(AO$2,2)&lt;6,COUNTIF('마스터'!$J$13:$J$27,AO$2)=0),$Q137/$U137,"")</f>
        <v/>
      </c>
      <c r="AP137" s="67">
        <f>IF(AND($F137&lt;&gt;"",$V137&lt;&gt;"",AP$2&gt;=$F137,AP$2&lt;=$V137,WEEKDAY(AP$2,2)&lt;6,COUNTIF('마스터'!$J$13:$J$27,AP$2)=0),$Q137/$U137,"")</f>
        <v/>
      </c>
      <c r="AQ137" s="67">
        <f>IF(AND($F137&lt;&gt;"",$V137&lt;&gt;"",AQ$2&gt;=$F137,AQ$2&lt;=$V137,WEEKDAY(AQ$2,2)&lt;6,COUNTIF('마스터'!$J$13:$J$27,AQ$2)=0),$Q137/$U137,"")</f>
        <v/>
      </c>
      <c r="AR137" s="67">
        <f>IF(AND($F137&lt;&gt;"",$V137&lt;&gt;"",AR$2&gt;=$F137,AR$2&lt;=$V137,WEEKDAY(AR$2,2)&lt;6,COUNTIF('마스터'!$J$13:$J$27,AR$2)=0),$Q137/$U137,"")</f>
        <v/>
      </c>
      <c r="AS137" s="67">
        <f>IF(AND($F137&lt;&gt;"",$V137&lt;&gt;"",AS$2&gt;=$F137,AS$2&lt;=$V137,WEEKDAY(AS$2,2)&lt;6,COUNTIF('마스터'!$J$13:$J$27,AS$2)=0),$Q137/$U137,"")</f>
        <v/>
      </c>
      <c r="AT137" s="67">
        <f>IF(AND($F137&lt;&gt;"",$V137&lt;&gt;"",AT$2&gt;=$F137,AT$2&lt;=$V137,WEEKDAY(AT$2,2)&lt;6,COUNTIF('마스터'!$J$13:$J$27,AT$2)=0),$Q137/$U137,"")</f>
        <v/>
      </c>
      <c r="AU137" s="67">
        <f>IF(AND($F137&lt;&gt;"",$V137&lt;&gt;"",AU$2&gt;=$F137,AU$2&lt;=$V137,WEEKDAY(AU$2,2)&lt;6,COUNTIF('마스터'!$J$13:$J$27,AU$2)=0),$Q137/$U137,"")</f>
        <v/>
      </c>
      <c r="AV137" s="67">
        <f>IF(AND($F137&lt;&gt;"",$V137&lt;&gt;"",AV$2&gt;=$F137,AV$2&lt;=$V137,WEEKDAY(AV$2,2)&lt;6,COUNTIF('마스터'!$J$13:$J$27,AV$2)=0),$Q137/$U137,"")</f>
        <v/>
      </c>
      <c r="AW137" s="67">
        <f>IF(AND($F137&lt;&gt;"",$V137&lt;&gt;"",AW$2&gt;=$F137,AW$2&lt;=$V137,WEEKDAY(AW$2,2)&lt;6,COUNTIF('마스터'!$J$13:$J$27,AW$2)=0),$Q137/$U137,"")</f>
        <v/>
      </c>
      <c r="AX137" s="67">
        <f>IF(AND($F137&lt;&gt;"",$V137&lt;&gt;"",AX$2&gt;=$F137,AX$2&lt;=$V137,WEEKDAY(AX$2,2)&lt;6,COUNTIF('마스터'!$J$13:$J$27,AX$2)=0),$Q137/$U137,"")</f>
        <v/>
      </c>
      <c r="AY137" s="67">
        <f>IF(AND($F137&lt;&gt;"",$V137&lt;&gt;"",AY$2&gt;=$F137,AY$2&lt;=$V137,WEEKDAY(AY$2,2)&lt;6,COUNTIF('마스터'!$J$13:$J$27,AY$2)=0),$Q137/$U137,"")</f>
        <v/>
      </c>
      <c r="AZ137" s="67">
        <f>IF(AND($F137&lt;&gt;"",$V137&lt;&gt;"",AZ$2&gt;=$F137,AZ$2&lt;=$V137,WEEKDAY(AZ$2,2)&lt;6,COUNTIF('마스터'!$J$13:$J$27,AZ$2)=0),$Q137/$U137,"")</f>
        <v/>
      </c>
      <c r="BA137" s="67">
        <f>IF(AND($F137&lt;&gt;"",$V137&lt;&gt;"",BA$2&gt;=$F137,BA$2&lt;=$V137,WEEKDAY(BA$2,2)&lt;6,COUNTIF('마스터'!$J$13:$J$27,BA$2)=0),$Q137/$U137,"")</f>
        <v/>
      </c>
      <c r="BB137" s="67">
        <f>IF(AND($F137&lt;&gt;"",$V137&lt;&gt;"",BB$2&gt;=$F137,BB$2&lt;=$V137,WEEKDAY(BB$2,2)&lt;6,COUNTIF('마스터'!$J$13:$J$27,BB$2)=0),$Q137/$U137,"")</f>
        <v/>
      </c>
      <c r="BC137" s="67">
        <f>IF(AND($F137&lt;&gt;"",$V137&lt;&gt;"",BC$2&gt;=$F137,BC$2&lt;=$V137,WEEKDAY(BC$2,2)&lt;6,COUNTIF('마스터'!$J$13:$J$27,BC$2)=0),$Q137/$U137,"")</f>
        <v/>
      </c>
      <c r="BD137" s="67">
        <f>IF(AND($F137&lt;&gt;"",$V137&lt;&gt;"",BD$2&gt;=$F137,BD$2&lt;=$V137,WEEKDAY(BD$2,2)&lt;6,COUNTIF('마스터'!$J$13:$J$27,BD$2)=0),$Q137/$U137,"")</f>
        <v/>
      </c>
    </row>
    <row r="138">
      <c r="A138" s="37">
        <f>IF(E138="","",COUNTA($E$133:E138))</f>
        <v/>
      </c>
      <c r="B138" s="58" t="n"/>
      <c r="C138" s="82" t="inlineStr">
        <is>
          <t>기타</t>
        </is>
      </c>
      <c r="D138" s="60" t="n"/>
      <c r="E138" s="58" t="n"/>
      <c r="F138" s="61" t="n"/>
      <c r="G138" s="62" t="n"/>
      <c r="H138" s="60" t="n"/>
      <c r="I138" s="60" t="n"/>
      <c r="J138" s="60" t="n"/>
      <c r="K138" s="58" t="n"/>
      <c r="L138" s="63" t="n"/>
      <c r="M138" s="58" t="n"/>
      <c r="N138" s="63" t="n"/>
      <c r="O138" s="58" t="n"/>
      <c r="P138" s="63" t="n"/>
      <c r="Q138" s="64">
        <f>IF(SUM(L138,N138,P138)=0,"",SUM(L138,N138,P138))</f>
        <v/>
      </c>
      <c r="R138" s="65">
        <f>IF(L138&gt;0,"영 ","")&amp;IF(N138&gt;0,"이 ","")&amp;IF(P138&gt;0,"기 ","")</f>
        <v/>
      </c>
      <c r="S138" s="37">
        <f>IF(F138="","","W"&amp;ROUNDUP(DAY(F138)/7,0))</f>
        <v/>
      </c>
      <c r="T138" s="60" t="n"/>
      <c r="U138" s="37">
        <f>IF(Q138="",0,ROUNDUP(MAX(L138,N138,P138)/'마스터'!$J$5,0))</f>
        <v/>
      </c>
      <c r="V138" s="66">
        <f>IF(OR(F138="",U138=0),"",WORKDAY(F138,U138-1,'마스터'!$J$13:$J$27))</f>
        <v/>
      </c>
      <c r="W138" s="65">
        <f>IF(OR(G138="",V138=""),"",G138-V138)</f>
        <v/>
      </c>
      <c r="X138" s="58" t="n"/>
      <c r="Z138" s="67">
        <f>IF(AND($F138&lt;&gt;"",$V138&lt;&gt;"",Z$2&gt;=$F138,Z$2&lt;=$V138,WEEKDAY(Z$2,2)&lt;6,COUNTIF('마스터'!$J$13:$J$27,Z$2)=0),$Q138/$U138,"")</f>
        <v/>
      </c>
      <c r="AA138" s="67">
        <f>IF(AND($F138&lt;&gt;"",$V138&lt;&gt;"",AA$2&gt;=$F138,AA$2&lt;=$V138,WEEKDAY(AA$2,2)&lt;6,COUNTIF('마스터'!$J$13:$J$27,AA$2)=0),$Q138/$U138,"")</f>
        <v/>
      </c>
      <c r="AB138" s="67">
        <f>IF(AND($F138&lt;&gt;"",$V138&lt;&gt;"",AB$2&gt;=$F138,AB$2&lt;=$V138,WEEKDAY(AB$2,2)&lt;6,COUNTIF('마스터'!$J$13:$J$27,AB$2)=0),$Q138/$U138,"")</f>
        <v/>
      </c>
      <c r="AC138" s="67">
        <f>IF(AND($F138&lt;&gt;"",$V138&lt;&gt;"",AC$2&gt;=$F138,AC$2&lt;=$V138,WEEKDAY(AC$2,2)&lt;6,COUNTIF('마스터'!$J$13:$J$27,AC$2)=0),$Q138/$U138,"")</f>
        <v/>
      </c>
      <c r="AD138" s="67">
        <f>IF(AND($F138&lt;&gt;"",$V138&lt;&gt;"",AD$2&gt;=$F138,AD$2&lt;=$V138,WEEKDAY(AD$2,2)&lt;6,COUNTIF('마스터'!$J$13:$J$27,AD$2)=0),$Q138/$U138,"")</f>
        <v/>
      </c>
      <c r="AE138" s="67">
        <f>IF(AND($F138&lt;&gt;"",$V138&lt;&gt;"",AE$2&gt;=$F138,AE$2&lt;=$V138,WEEKDAY(AE$2,2)&lt;6,COUNTIF('마스터'!$J$13:$J$27,AE$2)=0),$Q138/$U138,"")</f>
        <v/>
      </c>
      <c r="AF138" s="67">
        <f>IF(AND($F138&lt;&gt;"",$V138&lt;&gt;"",AF$2&gt;=$F138,AF$2&lt;=$V138,WEEKDAY(AF$2,2)&lt;6,COUNTIF('마스터'!$J$13:$J$27,AF$2)=0),$Q138/$U138,"")</f>
        <v/>
      </c>
      <c r="AG138" s="67">
        <f>IF(AND($F138&lt;&gt;"",$V138&lt;&gt;"",AG$2&gt;=$F138,AG$2&lt;=$V138,WEEKDAY(AG$2,2)&lt;6,COUNTIF('마스터'!$J$13:$J$27,AG$2)=0),$Q138/$U138,"")</f>
        <v/>
      </c>
      <c r="AH138" s="67">
        <f>IF(AND($F138&lt;&gt;"",$V138&lt;&gt;"",AH$2&gt;=$F138,AH$2&lt;=$V138,WEEKDAY(AH$2,2)&lt;6,COUNTIF('마스터'!$J$13:$J$27,AH$2)=0),$Q138/$U138,"")</f>
        <v/>
      </c>
      <c r="AI138" s="67">
        <f>IF(AND($F138&lt;&gt;"",$V138&lt;&gt;"",AI$2&gt;=$F138,AI$2&lt;=$V138,WEEKDAY(AI$2,2)&lt;6,COUNTIF('마스터'!$J$13:$J$27,AI$2)=0),$Q138/$U138,"")</f>
        <v/>
      </c>
      <c r="AJ138" s="67">
        <f>IF(AND($F138&lt;&gt;"",$V138&lt;&gt;"",AJ$2&gt;=$F138,AJ$2&lt;=$V138,WEEKDAY(AJ$2,2)&lt;6,COUNTIF('마스터'!$J$13:$J$27,AJ$2)=0),$Q138/$U138,"")</f>
        <v/>
      </c>
      <c r="AK138" s="67">
        <f>IF(AND($F138&lt;&gt;"",$V138&lt;&gt;"",AK$2&gt;=$F138,AK$2&lt;=$V138,WEEKDAY(AK$2,2)&lt;6,COUNTIF('마스터'!$J$13:$J$27,AK$2)=0),$Q138/$U138,"")</f>
        <v/>
      </c>
      <c r="AL138" s="67">
        <f>IF(AND($F138&lt;&gt;"",$V138&lt;&gt;"",AL$2&gt;=$F138,AL$2&lt;=$V138,WEEKDAY(AL$2,2)&lt;6,COUNTIF('마스터'!$J$13:$J$27,AL$2)=0),$Q138/$U138,"")</f>
        <v/>
      </c>
      <c r="AM138" s="67">
        <f>IF(AND($F138&lt;&gt;"",$V138&lt;&gt;"",AM$2&gt;=$F138,AM$2&lt;=$V138,WEEKDAY(AM$2,2)&lt;6,COUNTIF('마스터'!$J$13:$J$27,AM$2)=0),$Q138/$U138,"")</f>
        <v/>
      </c>
      <c r="AN138" s="67">
        <f>IF(AND($F138&lt;&gt;"",$V138&lt;&gt;"",AN$2&gt;=$F138,AN$2&lt;=$V138,WEEKDAY(AN$2,2)&lt;6,COUNTIF('마스터'!$J$13:$J$27,AN$2)=0),$Q138/$U138,"")</f>
        <v/>
      </c>
      <c r="AO138" s="67">
        <f>IF(AND($F138&lt;&gt;"",$V138&lt;&gt;"",AO$2&gt;=$F138,AO$2&lt;=$V138,WEEKDAY(AO$2,2)&lt;6,COUNTIF('마스터'!$J$13:$J$27,AO$2)=0),$Q138/$U138,"")</f>
        <v/>
      </c>
      <c r="AP138" s="67">
        <f>IF(AND($F138&lt;&gt;"",$V138&lt;&gt;"",AP$2&gt;=$F138,AP$2&lt;=$V138,WEEKDAY(AP$2,2)&lt;6,COUNTIF('마스터'!$J$13:$J$27,AP$2)=0),$Q138/$U138,"")</f>
        <v/>
      </c>
      <c r="AQ138" s="67">
        <f>IF(AND($F138&lt;&gt;"",$V138&lt;&gt;"",AQ$2&gt;=$F138,AQ$2&lt;=$V138,WEEKDAY(AQ$2,2)&lt;6,COUNTIF('마스터'!$J$13:$J$27,AQ$2)=0),$Q138/$U138,"")</f>
        <v/>
      </c>
      <c r="AR138" s="67">
        <f>IF(AND($F138&lt;&gt;"",$V138&lt;&gt;"",AR$2&gt;=$F138,AR$2&lt;=$V138,WEEKDAY(AR$2,2)&lt;6,COUNTIF('마스터'!$J$13:$J$27,AR$2)=0),$Q138/$U138,"")</f>
        <v/>
      </c>
      <c r="AS138" s="67">
        <f>IF(AND($F138&lt;&gt;"",$V138&lt;&gt;"",AS$2&gt;=$F138,AS$2&lt;=$V138,WEEKDAY(AS$2,2)&lt;6,COUNTIF('마스터'!$J$13:$J$27,AS$2)=0),$Q138/$U138,"")</f>
        <v/>
      </c>
      <c r="AT138" s="67">
        <f>IF(AND($F138&lt;&gt;"",$V138&lt;&gt;"",AT$2&gt;=$F138,AT$2&lt;=$V138,WEEKDAY(AT$2,2)&lt;6,COUNTIF('마스터'!$J$13:$J$27,AT$2)=0),$Q138/$U138,"")</f>
        <v/>
      </c>
      <c r="AU138" s="67">
        <f>IF(AND($F138&lt;&gt;"",$V138&lt;&gt;"",AU$2&gt;=$F138,AU$2&lt;=$V138,WEEKDAY(AU$2,2)&lt;6,COUNTIF('마스터'!$J$13:$J$27,AU$2)=0),$Q138/$U138,"")</f>
        <v/>
      </c>
      <c r="AV138" s="67">
        <f>IF(AND($F138&lt;&gt;"",$V138&lt;&gt;"",AV$2&gt;=$F138,AV$2&lt;=$V138,WEEKDAY(AV$2,2)&lt;6,COUNTIF('마스터'!$J$13:$J$27,AV$2)=0),$Q138/$U138,"")</f>
        <v/>
      </c>
      <c r="AW138" s="67">
        <f>IF(AND($F138&lt;&gt;"",$V138&lt;&gt;"",AW$2&gt;=$F138,AW$2&lt;=$V138,WEEKDAY(AW$2,2)&lt;6,COUNTIF('마스터'!$J$13:$J$27,AW$2)=0),$Q138/$U138,"")</f>
        <v/>
      </c>
      <c r="AX138" s="67">
        <f>IF(AND($F138&lt;&gt;"",$V138&lt;&gt;"",AX$2&gt;=$F138,AX$2&lt;=$V138,WEEKDAY(AX$2,2)&lt;6,COUNTIF('마스터'!$J$13:$J$27,AX$2)=0),$Q138/$U138,"")</f>
        <v/>
      </c>
      <c r="AY138" s="67">
        <f>IF(AND($F138&lt;&gt;"",$V138&lt;&gt;"",AY$2&gt;=$F138,AY$2&lt;=$V138,WEEKDAY(AY$2,2)&lt;6,COUNTIF('마스터'!$J$13:$J$27,AY$2)=0),$Q138/$U138,"")</f>
        <v/>
      </c>
      <c r="AZ138" s="67">
        <f>IF(AND($F138&lt;&gt;"",$V138&lt;&gt;"",AZ$2&gt;=$F138,AZ$2&lt;=$V138,WEEKDAY(AZ$2,2)&lt;6,COUNTIF('마스터'!$J$13:$J$27,AZ$2)=0),$Q138/$U138,"")</f>
        <v/>
      </c>
      <c r="BA138" s="67">
        <f>IF(AND($F138&lt;&gt;"",$V138&lt;&gt;"",BA$2&gt;=$F138,BA$2&lt;=$V138,WEEKDAY(BA$2,2)&lt;6,COUNTIF('마스터'!$J$13:$J$27,BA$2)=0),$Q138/$U138,"")</f>
        <v/>
      </c>
      <c r="BB138" s="67">
        <f>IF(AND($F138&lt;&gt;"",$V138&lt;&gt;"",BB$2&gt;=$F138,BB$2&lt;=$V138,WEEKDAY(BB$2,2)&lt;6,COUNTIF('마스터'!$J$13:$J$27,BB$2)=0),$Q138/$U138,"")</f>
        <v/>
      </c>
      <c r="BC138" s="67">
        <f>IF(AND($F138&lt;&gt;"",$V138&lt;&gt;"",BC$2&gt;=$F138,BC$2&lt;=$V138,WEEKDAY(BC$2,2)&lt;6,COUNTIF('마스터'!$J$13:$J$27,BC$2)=0),$Q138/$U138,"")</f>
        <v/>
      </c>
      <c r="BD138" s="67">
        <f>IF(AND($F138&lt;&gt;"",$V138&lt;&gt;"",BD$2&gt;=$F138,BD$2&lt;=$V138,WEEKDAY(BD$2,2)&lt;6,COUNTIF('마스터'!$J$13:$J$27,BD$2)=0),$Q138/$U138,"")</f>
        <v/>
      </c>
    </row>
    <row r="139">
      <c r="A139" s="37">
        <f>IF(E139="","",COUNTA($E$133:E139))</f>
        <v/>
      </c>
      <c r="B139" s="58" t="n"/>
      <c r="C139" s="82" t="inlineStr">
        <is>
          <t>기타</t>
        </is>
      </c>
      <c r="D139" s="60" t="n"/>
      <c r="E139" s="58" t="n"/>
      <c r="F139" s="61" t="n"/>
      <c r="G139" s="62" t="n"/>
      <c r="H139" s="60" t="n"/>
      <c r="I139" s="60" t="n"/>
      <c r="J139" s="60" t="n"/>
      <c r="K139" s="58" t="n"/>
      <c r="L139" s="63" t="n"/>
      <c r="M139" s="58" t="n"/>
      <c r="N139" s="63" t="n"/>
      <c r="O139" s="58" t="n"/>
      <c r="P139" s="63" t="n"/>
      <c r="Q139" s="64">
        <f>IF(SUM(L139,N139,P139)=0,"",SUM(L139,N139,P139))</f>
        <v/>
      </c>
      <c r="R139" s="65">
        <f>IF(L139&gt;0,"영 ","")&amp;IF(N139&gt;0,"이 ","")&amp;IF(P139&gt;0,"기 ","")</f>
        <v/>
      </c>
      <c r="S139" s="37">
        <f>IF(F139="","","W"&amp;ROUNDUP(DAY(F139)/7,0))</f>
        <v/>
      </c>
      <c r="T139" s="60" t="n"/>
      <c r="U139" s="37">
        <f>IF(Q139="",0,ROUNDUP(MAX(L139,N139,P139)/'마스터'!$J$5,0))</f>
        <v/>
      </c>
      <c r="V139" s="66">
        <f>IF(OR(F139="",U139=0),"",WORKDAY(F139,U139-1,'마스터'!$J$13:$J$27))</f>
        <v/>
      </c>
      <c r="W139" s="65">
        <f>IF(OR(G139="",V139=""),"",G139-V139)</f>
        <v/>
      </c>
      <c r="X139" s="58" t="n"/>
      <c r="Z139" s="67">
        <f>IF(AND($F139&lt;&gt;"",$V139&lt;&gt;"",Z$2&gt;=$F139,Z$2&lt;=$V139,WEEKDAY(Z$2,2)&lt;6,COUNTIF('마스터'!$J$13:$J$27,Z$2)=0),$Q139/$U139,"")</f>
        <v/>
      </c>
      <c r="AA139" s="67">
        <f>IF(AND($F139&lt;&gt;"",$V139&lt;&gt;"",AA$2&gt;=$F139,AA$2&lt;=$V139,WEEKDAY(AA$2,2)&lt;6,COUNTIF('마스터'!$J$13:$J$27,AA$2)=0),$Q139/$U139,"")</f>
        <v/>
      </c>
      <c r="AB139" s="67">
        <f>IF(AND($F139&lt;&gt;"",$V139&lt;&gt;"",AB$2&gt;=$F139,AB$2&lt;=$V139,WEEKDAY(AB$2,2)&lt;6,COUNTIF('마스터'!$J$13:$J$27,AB$2)=0),$Q139/$U139,"")</f>
        <v/>
      </c>
      <c r="AC139" s="67">
        <f>IF(AND($F139&lt;&gt;"",$V139&lt;&gt;"",AC$2&gt;=$F139,AC$2&lt;=$V139,WEEKDAY(AC$2,2)&lt;6,COUNTIF('마스터'!$J$13:$J$27,AC$2)=0),$Q139/$U139,"")</f>
        <v/>
      </c>
      <c r="AD139" s="67">
        <f>IF(AND($F139&lt;&gt;"",$V139&lt;&gt;"",AD$2&gt;=$F139,AD$2&lt;=$V139,WEEKDAY(AD$2,2)&lt;6,COUNTIF('마스터'!$J$13:$J$27,AD$2)=0),$Q139/$U139,"")</f>
        <v/>
      </c>
      <c r="AE139" s="67">
        <f>IF(AND($F139&lt;&gt;"",$V139&lt;&gt;"",AE$2&gt;=$F139,AE$2&lt;=$V139,WEEKDAY(AE$2,2)&lt;6,COUNTIF('마스터'!$J$13:$J$27,AE$2)=0),$Q139/$U139,"")</f>
        <v/>
      </c>
      <c r="AF139" s="67">
        <f>IF(AND($F139&lt;&gt;"",$V139&lt;&gt;"",AF$2&gt;=$F139,AF$2&lt;=$V139,WEEKDAY(AF$2,2)&lt;6,COUNTIF('마스터'!$J$13:$J$27,AF$2)=0),$Q139/$U139,"")</f>
        <v/>
      </c>
      <c r="AG139" s="67">
        <f>IF(AND($F139&lt;&gt;"",$V139&lt;&gt;"",AG$2&gt;=$F139,AG$2&lt;=$V139,WEEKDAY(AG$2,2)&lt;6,COUNTIF('마스터'!$J$13:$J$27,AG$2)=0),$Q139/$U139,"")</f>
        <v/>
      </c>
      <c r="AH139" s="67">
        <f>IF(AND($F139&lt;&gt;"",$V139&lt;&gt;"",AH$2&gt;=$F139,AH$2&lt;=$V139,WEEKDAY(AH$2,2)&lt;6,COUNTIF('마스터'!$J$13:$J$27,AH$2)=0),$Q139/$U139,"")</f>
        <v/>
      </c>
      <c r="AI139" s="67">
        <f>IF(AND($F139&lt;&gt;"",$V139&lt;&gt;"",AI$2&gt;=$F139,AI$2&lt;=$V139,WEEKDAY(AI$2,2)&lt;6,COUNTIF('마스터'!$J$13:$J$27,AI$2)=0),$Q139/$U139,"")</f>
        <v/>
      </c>
      <c r="AJ139" s="67">
        <f>IF(AND($F139&lt;&gt;"",$V139&lt;&gt;"",AJ$2&gt;=$F139,AJ$2&lt;=$V139,WEEKDAY(AJ$2,2)&lt;6,COUNTIF('마스터'!$J$13:$J$27,AJ$2)=0),$Q139/$U139,"")</f>
        <v/>
      </c>
      <c r="AK139" s="67">
        <f>IF(AND($F139&lt;&gt;"",$V139&lt;&gt;"",AK$2&gt;=$F139,AK$2&lt;=$V139,WEEKDAY(AK$2,2)&lt;6,COUNTIF('마스터'!$J$13:$J$27,AK$2)=0),$Q139/$U139,"")</f>
        <v/>
      </c>
      <c r="AL139" s="67">
        <f>IF(AND($F139&lt;&gt;"",$V139&lt;&gt;"",AL$2&gt;=$F139,AL$2&lt;=$V139,WEEKDAY(AL$2,2)&lt;6,COUNTIF('마스터'!$J$13:$J$27,AL$2)=0),$Q139/$U139,"")</f>
        <v/>
      </c>
      <c r="AM139" s="67">
        <f>IF(AND($F139&lt;&gt;"",$V139&lt;&gt;"",AM$2&gt;=$F139,AM$2&lt;=$V139,WEEKDAY(AM$2,2)&lt;6,COUNTIF('마스터'!$J$13:$J$27,AM$2)=0),$Q139/$U139,"")</f>
        <v/>
      </c>
      <c r="AN139" s="67">
        <f>IF(AND($F139&lt;&gt;"",$V139&lt;&gt;"",AN$2&gt;=$F139,AN$2&lt;=$V139,WEEKDAY(AN$2,2)&lt;6,COUNTIF('마스터'!$J$13:$J$27,AN$2)=0),$Q139/$U139,"")</f>
        <v/>
      </c>
      <c r="AO139" s="67">
        <f>IF(AND($F139&lt;&gt;"",$V139&lt;&gt;"",AO$2&gt;=$F139,AO$2&lt;=$V139,WEEKDAY(AO$2,2)&lt;6,COUNTIF('마스터'!$J$13:$J$27,AO$2)=0),$Q139/$U139,"")</f>
        <v/>
      </c>
      <c r="AP139" s="67">
        <f>IF(AND($F139&lt;&gt;"",$V139&lt;&gt;"",AP$2&gt;=$F139,AP$2&lt;=$V139,WEEKDAY(AP$2,2)&lt;6,COUNTIF('마스터'!$J$13:$J$27,AP$2)=0),$Q139/$U139,"")</f>
        <v/>
      </c>
      <c r="AQ139" s="67">
        <f>IF(AND($F139&lt;&gt;"",$V139&lt;&gt;"",AQ$2&gt;=$F139,AQ$2&lt;=$V139,WEEKDAY(AQ$2,2)&lt;6,COUNTIF('마스터'!$J$13:$J$27,AQ$2)=0),$Q139/$U139,"")</f>
        <v/>
      </c>
      <c r="AR139" s="67">
        <f>IF(AND($F139&lt;&gt;"",$V139&lt;&gt;"",AR$2&gt;=$F139,AR$2&lt;=$V139,WEEKDAY(AR$2,2)&lt;6,COUNTIF('마스터'!$J$13:$J$27,AR$2)=0),$Q139/$U139,"")</f>
        <v/>
      </c>
      <c r="AS139" s="67">
        <f>IF(AND($F139&lt;&gt;"",$V139&lt;&gt;"",AS$2&gt;=$F139,AS$2&lt;=$V139,WEEKDAY(AS$2,2)&lt;6,COUNTIF('마스터'!$J$13:$J$27,AS$2)=0),$Q139/$U139,"")</f>
        <v/>
      </c>
      <c r="AT139" s="67">
        <f>IF(AND($F139&lt;&gt;"",$V139&lt;&gt;"",AT$2&gt;=$F139,AT$2&lt;=$V139,WEEKDAY(AT$2,2)&lt;6,COUNTIF('마스터'!$J$13:$J$27,AT$2)=0),$Q139/$U139,"")</f>
        <v/>
      </c>
      <c r="AU139" s="67">
        <f>IF(AND($F139&lt;&gt;"",$V139&lt;&gt;"",AU$2&gt;=$F139,AU$2&lt;=$V139,WEEKDAY(AU$2,2)&lt;6,COUNTIF('마스터'!$J$13:$J$27,AU$2)=0),$Q139/$U139,"")</f>
        <v/>
      </c>
      <c r="AV139" s="67">
        <f>IF(AND($F139&lt;&gt;"",$V139&lt;&gt;"",AV$2&gt;=$F139,AV$2&lt;=$V139,WEEKDAY(AV$2,2)&lt;6,COUNTIF('마스터'!$J$13:$J$27,AV$2)=0),$Q139/$U139,"")</f>
        <v/>
      </c>
      <c r="AW139" s="67">
        <f>IF(AND($F139&lt;&gt;"",$V139&lt;&gt;"",AW$2&gt;=$F139,AW$2&lt;=$V139,WEEKDAY(AW$2,2)&lt;6,COUNTIF('마스터'!$J$13:$J$27,AW$2)=0),$Q139/$U139,"")</f>
        <v/>
      </c>
      <c r="AX139" s="67">
        <f>IF(AND($F139&lt;&gt;"",$V139&lt;&gt;"",AX$2&gt;=$F139,AX$2&lt;=$V139,WEEKDAY(AX$2,2)&lt;6,COUNTIF('마스터'!$J$13:$J$27,AX$2)=0),$Q139/$U139,"")</f>
        <v/>
      </c>
      <c r="AY139" s="67">
        <f>IF(AND($F139&lt;&gt;"",$V139&lt;&gt;"",AY$2&gt;=$F139,AY$2&lt;=$V139,WEEKDAY(AY$2,2)&lt;6,COUNTIF('마스터'!$J$13:$J$27,AY$2)=0),$Q139/$U139,"")</f>
        <v/>
      </c>
      <c r="AZ139" s="67">
        <f>IF(AND($F139&lt;&gt;"",$V139&lt;&gt;"",AZ$2&gt;=$F139,AZ$2&lt;=$V139,WEEKDAY(AZ$2,2)&lt;6,COUNTIF('마스터'!$J$13:$J$27,AZ$2)=0),$Q139/$U139,"")</f>
        <v/>
      </c>
      <c r="BA139" s="67">
        <f>IF(AND($F139&lt;&gt;"",$V139&lt;&gt;"",BA$2&gt;=$F139,BA$2&lt;=$V139,WEEKDAY(BA$2,2)&lt;6,COUNTIF('마스터'!$J$13:$J$27,BA$2)=0),$Q139/$U139,"")</f>
        <v/>
      </c>
      <c r="BB139" s="67">
        <f>IF(AND($F139&lt;&gt;"",$V139&lt;&gt;"",BB$2&gt;=$F139,BB$2&lt;=$V139,WEEKDAY(BB$2,2)&lt;6,COUNTIF('마스터'!$J$13:$J$27,BB$2)=0),$Q139/$U139,"")</f>
        <v/>
      </c>
      <c r="BC139" s="67">
        <f>IF(AND($F139&lt;&gt;"",$V139&lt;&gt;"",BC$2&gt;=$F139,BC$2&lt;=$V139,WEEKDAY(BC$2,2)&lt;6,COUNTIF('마스터'!$J$13:$J$27,BC$2)=0),$Q139/$U139,"")</f>
        <v/>
      </c>
      <c r="BD139" s="67">
        <f>IF(AND($F139&lt;&gt;"",$V139&lt;&gt;"",BD$2&gt;=$F139,BD$2&lt;=$V139,WEEKDAY(BD$2,2)&lt;6,COUNTIF('마스터'!$J$13:$J$27,BD$2)=0),$Q139/$U139,"")</f>
        <v/>
      </c>
    </row>
    <row r="140">
      <c r="A140" s="37">
        <f>IF(E140="","",COUNTA($E$133:E140))</f>
        <v/>
      </c>
      <c r="B140" s="58" t="n"/>
      <c r="C140" s="82" t="inlineStr">
        <is>
          <t>기타</t>
        </is>
      </c>
      <c r="D140" s="60" t="n"/>
      <c r="E140" s="58" t="n"/>
      <c r="F140" s="61" t="n"/>
      <c r="G140" s="62" t="n"/>
      <c r="H140" s="60" t="n"/>
      <c r="I140" s="60" t="n"/>
      <c r="J140" s="60" t="n"/>
      <c r="K140" s="58" t="n"/>
      <c r="L140" s="63" t="n"/>
      <c r="M140" s="58" t="n"/>
      <c r="N140" s="63" t="n"/>
      <c r="O140" s="58" t="n"/>
      <c r="P140" s="63" t="n"/>
      <c r="Q140" s="64">
        <f>IF(SUM(L140,N140,P140)=0,"",SUM(L140,N140,P140))</f>
        <v/>
      </c>
      <c r="R140" s="65">
        <f>IF(L140&gt;0,"영 ","")&amp;IF(N140&gt;0,"이 ","")&amp;IF(P140&gt;0,"기 ","")</f>
        <v/>
      </c>
      <c r="S140" s="37">
        <f>IF(F140="","","W"&amp;ROUNDUP(DAY(F140)/7,0))</f>
        <v/>
      </c>
      <c r="T140" s="60" t="n"/>
      <c r="U140" s="37">
        <f>IF(Q140="",0,ROUNDUP(MAX(L140,N140,P140)/'마스터'!$J$5,0))</f>
        <v/>
      </c>
      <c r="V140" s="66">
        <f>IF(OR(F140="",U140=0),"",WORKDAY(F140,U140-1,'마스터'!$J$13:$J$27))</f>
        <v/>
      </c>
      <c r="W140" s="65">
        <f>IF(OR(G140="",V140=""),"",G140-V140)</f>
        <v/>
      </c>
      <c r="X140" s="58" t="n"/>
      <c r="Z140" s="67">
        <f>IF(AND($F140&lt;&gt;"",$V140&lt;&gt;"",Z$2&gt;=$F140,Z$2&lt;=$V140,WEEKDAY(Z$2,2)&lt;6,COUNTIF('마스터'!$J$13:$J$27,Z$2)=0),$Q140/$U140,"")</f>
        <v/>
      </c>
      <c r="AA140" s="67">
        <f>IF(AND($F140&lt;&gt;"",$V140&lt;&gt;"",AA$2&gt;=$F140,AA$2&lt;=$V140,WEEKDAY(AA$2,2)&lt;6,COUNTIF('마스터'!$J$13:$J$27,AA$2)=0),$Q140/$U140,"")</f>
        <v/>
      </c>
      <c r="AB140" s="67">
        <f>IF(AND($F140&lt;&gt;"",$V140&lt;&gt;"",AB$2&gt;=$F140,AB$2&lt;=$V140,WEEKDAY(AB$2,2)&lt;6,COUNTIF('마스터'!$J$13:$J$27,AB$2)=0),$Q140/$U140,"")</f>
        <v/>
      </c>
      <c r="AC140" s="67">
        <f>IF(AND($F140&lt;&gt;"",$V140&lt;&gt;"",AC$2&gt;=$F140,AC$2&lt;=$V140,WEEKDAY(AC$2,2)&lt;6,COUNTIF('마스터'!$J$13:$J$27,AC$2)=0),$Q140/$U140,"")</f>
        <v/>
      </c>
      <c r="AD140" s="67">
        <f>IF(AND($F140&lt;&gt;"",$V140&lt;&gt;"",AD$2&gt;=$F140,AD$2&lt;=$V140,WEEKDAY(AD$2,2)&lt;6,COUNTIF('마스터'!$J$13:$J$27,AD$2)=0),$Q140/$U140,"")</f>
        <v/>
      </c>
      <c r="AE140" s="67">
        <f>IF(AND($F140&lt;&gt;"",$V140&lt;&gt;"",AE$2&gt;=$F140,AE$2&lt;=$V140,WEEKDAY(AE$2,2)&lt;6,COUNTIF('마스터'!$J$13:$J$27,AE$2)=0),$Q140/$U140,"")</f>
        <v/>
      </c>
      <c r="AF140" s="67">
        <f>IF(AND($F140&lt;&gt;"",$V140&lt;&gt;"",AF$2&gt;=$F140,AF$2&lt;=$V140,WEEKDAY(AF$2,2)&lt;6,COUNTIF('마스터'!$J$13:$J$27,AF$2)=0),$Q140/$U140,"")</f>
        <v/>
      </c>
      <c r="AG140" s="67">
        <f>IF(AND($F140&lt;&gt;"",$V140&lt;&gt;"",AG$2&gt;=$F140,AG$2&lt;=$V140,WEEKDAY(AG$2,2)&lt;6,COUNTIF('마스터'!$J$13:$J$27,AG$2)=0),$Q140/$U140,"")</f>
        <v/>
      </c>
      <c r="AH140" s="67">
        <f>IF(AND($F140&lt;&gt;"",$V140&lt;&gt;"",AH$2&gt;=$F140,AH$2&lt;=$V140,WEEKDAY(AH$2,2)&lt;6,COUNTIF('마스터'!$J$13:$J$27,AH$2)=0),$Q140/$U140,"")</f>
        <v/>
      </c>
      <c r="AI140" s="67">
        <f>IF(AND($F140&lt;&gt;"",$V140&lt;&gt;"",AI$2&gt;=$F140,AI$2&lt;=$V140,WEEKDAY(AI$2,2)&lt;6,COUNTIF('마스터'!$J$13:$J$27,AI$2)=0),$Q140/$U140,"")</f>
        <v/>
      </c>
      <c r="AJ140" s="67">
        <f>IF(AND($F140&lt;&gt;"",$V140&lt;&gt;"",AJ$2&gt;=$F140,AJ$2&lt;=$V140,WEEKDAY(AJ$2,2)&lt;6,COUNTIF('마스터'!$J$13:$J$27,AJ$2)=0),$Q140/$U140,"")</f>
        <v/>
      </c>
      <c r="AK140" s="67">
        <f>IF(AND($F140&lt;&gt;"",$V140&lt;&gt;"",AK$2&gt;=$F140,AK$2&lt;=$V140,WEEKDAY(AK$2,2)&lt;6,COUNTIF('마스터'!$J$13:$J$27,AK$2)=0),$Q140/$U140,"")</f>
        <v/>
      </c>
      <c r="AL140" s="67">
        <f>IF(AND($F140&lt;&gt;"",$V140&lt;&gt;"",AL$2&gt;=$F140,AL$2&lt;=$V140,WEEKDAY(AL$2,2)&lt;6,COUNTIF('마스터'!$J$13:$J$27,AL$2)=0),$Q140/$U140,"")</f>
        <v/>
      </c>
      <c r="AM140" s="67">
        <f>IF(AND($F140&lt;&gt;"",$V140&lt;&gt;"",AM$2&gt;=$F140,AM$2&lt;=$V140,WEEKDAY(AM$2,2)&lt;6,COUNTIF('마스터'!$J$13:$J$27,AM$2)=0),$Q140/$U140,"")</f>
        <v/>
      </c>
      <c r="AN140" s="67">
        <f>IF(AND($F140&lt;&gt;"",$V140&lt;&gt;"",AN$2&gt;=$F140,AN$2&lt;=$V140,WEEKDAY(AN$2,2)&lt;6,COUNTIF('마스터'!$J$13:$J$27,AN$2)=0),$Q140/$U140,"")</f>
        <v/>
      </c>
      <c r="AO140" s="67">
        <f>IF(AND($F140&lt;&gt;"",$V140&lt;&gt;"",AO$2&gt;=$F140,AO$2&lt;=$V140,WEEKDAY(AO$2,2)&lt;6,COUNTIF('마스터'!$J$13:$J$27,AO$2)=0),$Q140/$U140,"")</f>
        <v/>
      </c>
      <c r="AP140" s="67">
        <f>IF(AND($F140&lt;&gt;"",$V140&lt;&gt;"",AP$2&gt;=$F140,AP$2&lt;=$V140,WEEKDAY(AP$2,2)&lt;6,COUNTIF('마스터'!$J$13:$J$27,AP$2)=0),$Q140/$U140,"")</f>
        <v/>
      </c>
      <c r="AQ140" s="67">
        <f>IF(AND($F140&lt;&gt;"",$V140&lt;&gt;"",AQ$2&gt;=$F140,AQ$2&lt;=$V140,WEEKDAY(AQ$2,2)&lt;6,COUNTIF('마스터'!$J$13:$J$27,AQ$2)=0),$Q140/$U140,"")</f>
        <v/>
      </c>
      <c r="AR140" s="67">
        <f>IF(AND($F140&lt;&gt;"",$V140&lt;&gt;"",AR$2&gt;=$F140,AR$2&lt;=$V140,WEEKDAY(AR$2,2)&lt;6,COUNTIF('마스터'!$J$13:$J$27,AR$2)=0),$Q140/$U140,"")</f>
        <v/>
      </c>
      <c r="AS140" s="67">
        <f>IF(AND($F140&lt;&gt;"",$V140&lt;&gt;"",AS$2&gt;=$F140,AS$2&lt;=$V140,WEEKDAY(AS$2,2)&lt;6,COUNTIF('마스터'!$J$13:$J$27,AS$2)=0),$Q140/$U140,"")</f>
        <v/>
      </c>
      <c r="AT140" s="67">
        <f>IF(AND($F140&lt;&gt;"",$V140&lt;&gt;"",AT$2&gt;=$F140,AT$2&lt;=$V140,WEEKDAY(AT$2,2)&lt;6,COUNTIF('마스터'!$J$13:$J$27,AT$2)=0),$Q140/$U140,"")</f>
        <v/>
      </c>
      <c r="AU140" s="67">
        <f>IF(AND($F140&lt;&gt;"",$V140&lt;&gt;"",AU$2&gt;=$F140,AU$2&lt;=$V140,WEEKDAY(AU$2,2)&lt;6,COUNTIF('마스터'!$J$13:$J$27,AU$2)=0),$Q140/$U140,"")</f>
        <v/>
      </c>
      <c r="AV140" s="67">
        <f>IF(AND($F140&lt;&gt;"",$V140&lt;&gt;"",AV$2&gt;=$F140,AV$2&lt;=$V140,WEEKDAY(AV$2,2)&lt;6,COUNTIF('마스터'!$J$13:$J$27,AV$2)=0),$Q140/$U140,"")</f>
        <v/>
      </c>
      <c r="AW140" s="67">
        <f>IF(AND($F140&lt;&gt;"",$V140&lt;&gt;"",AW$2&gt;=$F140,AW$2&lt;=$V140,WEEKDAY(AW$2,2)&lt;6,COUNTIF('마스터'!$J$13:$J$27,AW$2)=0),$Q140/$U140,"")</f>
        <v/>
      </c>
      <c r="AX140" s="67">
        <f>IF(AND($F140&lt;&gt;"",$V140&lt;&gt;"",AX$2&gt;=$F140,AX$2&lt;=$V140,WEEKDAY(AX$2,2)&lt;6,COUNTIF('마스터'!$J$13:$J$27,AX$2)=0),$Q140/$U140,"")</f>
        <v/>
      </c>
      <c r="AY140" s="67">
        <f>IF(AND($F140&lt;&gt;"",$V140&lt;&gt;"",AY$2&gt;=$F140,AY$2&lt;=$V140,WEEKDAY(AY$2,2)&lt;6,COUNTIF('마스터'!$J$13:$J$27,AY$2)=0),$Q140/$U140,"")</f>
        <v/>
      </c>
      <c r="AZ140" s="67">
        <f>IF(AND($F140&lt;&gt;"",$V140&lt;&gt;"",AZ$2&gt;=$F140,AZ$2&lt;=$V140,WEEKDAY(AZ$2,2)&lt;6,COUNTIF('마스터'!$J$13:$J$27,AZ$2)=0),$Q140/$U140,"")</f>
        <v/>
      </c>
      <c r="BA140" s="67">
        <f>IF(AND($F140&lt;&gt;"",$V140&lt;&gt;"",BA$2&gt;=$F140,BA$2&lt;=$V140,WEEKDAY(BA$2,2)&lt;6,COUNTIF('마스터'!$J$13:$J$27,BA$2)=0),$Q140/$U140,"")</f>
        <v/>
      </c>
      <c r="BB140" s="67">
        <f>IF(AND($F140&lt;&gt;"",$V140&lt;&gt;"",BB$2&gt;=$F140,BB$2&lt;=$V140,WEEKDAY(BB$2,2)&lt;6,COUNTIF('마스터'!$J$13:$J$27,BB$2)=0),$Q140/$U140,"")</f>
        <v/>
      </c>
      <c r="BC140" s="67">
        <f>IF(AND($F140&lt;&gt;"",$V140&lt;&gt;"",BC$2&gt;=$F140,BC$2&lt;=$V140,WEEKDAY(BC$2,2)&lt;6,COUNTIF('마스터'!$J$13:$J$27,BC$2)=0),$Q140/$U140,"")</f>
        <v/>
      </c>
      <c r="BD140" s="67">
        <f>IF(AND($F140&lt;&gt;"",$V140&lt;&gt;"",BD$2&gt;=$F140,BD$2&lt;=$V140,WEEKDAY(BD$2,2)&lt;6,COUNTIF('마스터'!$J$13:$J$27,BD$2)=0),$Q140/$U140,"")</f>
        <v/>
      </c>
    </row>
    <row r="141">
      <c r="A141" s="37">
        <f>IF(E141="","",COUNTA($E$133:E141))</f>
        <v/>
      </c>
      <c r="B141" s="58" t="n"/>
      <c r="C141" s="82" t="inlineStr">
        <is>
          <t>기타</t>
        </is>
      </c>
      <c r="D141" s="60" t="n"/>
      <c r="E141" s="58" t="n"/>
      <c r="F141" s="61" t="n"/>
      <c r="G141" s="62" t="n"/>
      <c r="H141" s="60" t="n"/>
      <c r="I141" s="60" t="n"/>
      <c r="J141" s="60" t="n"/>
      <c r="K141" s="58" t="n"/>
      <c r="L141" s="63" t="n"/>
      <c r="M141" s="58" t="n"/>
      <c r="N141" s="63" t="n"/>
      <c r="O141" s="58" t="n"/>
      <c r="P141" s="63" t="n"/>
      <c r="Q141" s="64">
        <f>IF(SUM(L141,N141,P141)=0,"",SUM(L141,N141,P141))</f>
        <v/>
      </c>
      <c r="R141" s="65">
        <f>IF(L141&gt;0,"영 ","")&amp;IF(N141&gt;0,"이 ","")&amp;IF(P141&gt;0,"기 ","")</f>
        <v/>
      </c>
      <c r="S141" s="37">
        <f>IF(F141="","","W"&amp;ROUNDUP(DAY(F141)/7,0))</f>
        <v/>
      </c>
      <c r="T141" s="60" t="n"/>
      <c r="U141" s="37">
        <f>IF(Q141="",0,ROUNDUP(MAX(L141,N141,P141)/'마스터'!$J$5,0))</f>
        <v/>
      </c>
      <c r="V141" s="66">
        <f>IF(OR(F141="",U141=0),"",WORKDAY(F141,U141-1,'마스터'!$J$13:$J$27))</f>
        <v/>
      </c>
      <c r="W141" s="65">
        <f>IF(OR(G141="",V141=""),"",G141-V141)</f>
        <v/>
      </c>
      <c r="X141" s="58" t="n"/>
      <c r="Z141" s="67">
        <f>IF(AND($F141&lt;&gt;"",$V141&lt;&gt;"",Z$2&gt;=$F141,Z$2&lt;=$V141,WEEKDAY(Z$2,2)&lt;6,COUNTIF('마스터'!$J$13:$J$27,Z$2)=0),$Q141/$U141,"")</f>
        <v/>
      </c>
      <c r="AA141" s="67">
        <f>IF(AND($F141&lt;&gt;"",$V141&lt;&gt;"",AA$2&gt;=$F141,AA$2&lt;=$V141,WEEKDAY(AA$2,2)&lt;6,COUNTIF('마스터'!$J$13:$J$27,AA$2)=0),$Q141/$U141,"")</f>
        <v/>
      </c>
      <c r="AB141" s="67">
        <f>IF(AND($F141&lt;&gt;"",$V141&lt;&gt;"",AB$2&gt;=$F141,AB$2&lt;=$V141,WEEKDAY(AB$2,2)&lt;6,COUNTIF('마스터'!$J$13:$J$27,AB$2)=0),$Q141/$U141,"")</f>
        <v/>
      </c>
      <c r="AC141" s="67">
        <f>IF(AND($F141&lt;&gt;"",$V141&lt;&gt;"",AC$2&gt;=$F141,AC$2&lt;=$V141,WEEKDAY(AC$2,2)&lt;6,COUNTIF('마스터'!$J$13:$J$27,AC$2)=0),$Q141/$U141,"")</f>
        <v/>
      </c>
      <c r="AD141" s="67">
        <f>IF(AND($F141&lt;&gt;"",$V141&lt;&gt;"",AD$2&gt;=$F141,AD$2&lt;=$V141,WEEKDAY(AD$2,2)&lt;6,COUNTIF('마스터'!$J$13:$J$27,AD$2)=0),$Q141/$U141,"")</f>
        <v/>
      </c>
      <c r="AE141" s="67">
        <f>IF(AND($F141&lt;&gt;"",$V141&lt;&gt;"",AE$2&gt;=$F141,AE$2&lt;=$V141,WEEKDAY(AE$2,2)&lt;6,COUNTIF('마스터'!$J$13:$J$27,AE$2)=0),$Q141/$U141,"")</f>
        <v/>
      </c>
      <c r="AF141" s="67">
        <f>IF(AND($F141&lt;&gt;"",$V141&lt;&gt;"",AF$2&gt;=$F141,AF$2&lt;=$V141,WEEKDAY(AF$2,2)&lt;6,COUNTIF('마스터'!$J$13:$J$27,AF$2)=0),$Q141/$U141,"")</f>
        <v/>
      </c>
      <c r="AG141" s="67">
        <f>IF(AND($F141&lt;&gt;"",$V141&lt;&gt;"",AG$2&gt;=$F141,AG$2&lt;=$V141,WEEKDAY(AG$2,2)&lt;6,COUNTIF('마스터'!$J$13:$J$27,AG$2)=0),$Q141/$U141,"")</f>
        <v/>
      </c>
      <c r="AH141" s="67">
        <f>IF(AND($F141&lt;&gt;"",$V141&lt;&gt;"",AH$2&gt;=$F141,AH$2&lt;=$V141,WEEKDAY(AH$2,2)&lt;6,COUNTIF('마스터'!$J$13:$J$27,AH$2)=0),$Q141/$U141,"")</f>
        <v/>
      </c>
      <c r="AI141" s="67">
        <f>IF(AND($F141&lt;&gt;"",$V141&lt;&gt;"",AI$2&gt;=$F141,AI$2&lt;=$V141,WEEKDAY(AI$2,2)&lt;6,COUNTIF('마스터'!$J$13:$J$27,AI$2)=0),$Q141/$U141,"")</f>
        <v/>
      </c>
      <c r="AJ141" s="67">
        <f>IF(AND($F141&lt;&gt;"",$V141&lt;&gt;"",AJ$2&gt;=$F141,AJ$2&lt;=$V141,WEEKDAY(AJ$2,2)&lt;6,COUNTIF('마스터'!$J$13:$J$27,AJ$2)=0),$Q141/$U141,"")</f>
        <v/>
      </c>
      <c r="AK141" s="67">
        <f>IF(AND($F141&lt;&gt;"",$V141&lt;&gt;"",AK$2&gt;=$F141,AK$2&lt;=$V141,WEEKDAY(AK$2,2)&lt;6,COUNTIF('마스터'!$J$13:$J$27,AK$2)=0),$Q141/$U141,"")</f>
        <v/>
      </c>
      <c r="AL141" s="67">
        <f>IF(AND($F141&lt;&gt;"",$V141&lt;&gt;"",AL$2&gt;=$F141,AL$2&lt;=$V141,WEEKDAY(AL$2,2)&lt;6,COUNTIF('마스터'!$J$13:$J$27,AL$2)=0),$Q141/$U141,"")</f>
        <v/>
      </c>
      <c r="AM141" s="67">
        <f>IF(AND($F141&lt;&gt;"",$V141&lt;&gt;"",AM$2&gt;=$F141,AM$2&lt;=$V141,WEEKDAY(AM$2,2)&lt;6,COUNTIF('마스터'!$J$13:$J$27,AM$2)=0),$Q141/$U141,"")</f>
        <v/>
      </c>
      <c r="AN141" s="67">
        <f>IF(AND($F141&lt;&gt;"",$V141&lt;&gt;"",AN$2&gt;=$F141,AN$2&lt;=$V141,WEEKDAY(AN$2,2)&lt;6,COUNTIF('마스터'!$J$13:$J$27,AN$2)=0),$Q141/$U141,"")</f>
        <v/>
      </c>
      <c r="AO141" s="67">
        <f>IF(AND($F141&lt;&gt;"",$V141&lt;&gt;"",AO$2&gt;=$F141,AO$2&lt;=$V141,WEEKDAY(AO$2,2)&lt;6,COUNTIF('마스터'!$J$13:$J$27,AO$2)=0),$Q141/$U141,"")</f>
        <v/>
      </c>
      <c r="AP141" s="67">
        <f>IF(AND($F141&lt;&gt;"",$V141&lt;&gt;"",AP$2&gt;=$F141,AP$2&lt;=$V141,WEEKDAY(AP$2,2)&lt;6,COUNTIF('마스터'!$J$13:$J$27,AP$2)=0),$Q141/$U141,"")</f>
        <v/>
      </c>
      <c r="AQ141" s="67">
        <f>IF(AND($F141&lt;&gt;"",$V141&lt;&gt;"",AQ$2&gt;=$F141,AQ$2&lt;=$V141,WEEKDAY(AQ$2,2)&lt;6,COUNTIF('마스터'!$J$13:$J$27,AQ$2)=0),$Q141/$U141,"")</f>
        <v/>
      </c>
      <c r="AR141" s="67">
        <f>IF(AND($F141&lt;&gt;"",$V141&lt;&gt;"",AR$2&gt;=$F141,AR$2&lt;=$V141,WEEKDAY(AR$2,2)&lt;6,COUNTIF('마스터'!$J$13:$J$27,AR$2)=0),$Q141/$U141,"")</f>
        <v/>
      </c>
      <c r="AS141" s="67">
        <f>IF(AND($F141&lt;&gt;"",$V141&lt;&gt;"",AS$2&gt;=$F141,AS$2&lt;=$V141,WEEKDAY(AS$2,2)&lt;6,COUNTIF('마스터'!$J$13:$J$27,AS$2)=0),$Q141/$U141,"")</f>
        <v/>
      </c>
      <c r="AT141" s="67">
        <f>IF(AND($F141&lt;&gt;"",$V141&lt;&gt;"",AT$2&gt;=$F141,AT$2&lt;=$V141,WEEKDAY(AT$2,2)&lt;6,COUNTIF('마스터'!$J$13:$J$27,AT$2)=0),$Q141/$U141,"")</f>
        <v/>
      </c>
      <c r="AU141" s="67">
        <f>IF(AND($F141&lt;&gt;"",$V141&lt;&gt;"",AU$2&gt;=$F141,AU$2&lt;=$V141,WEEKDAY(AU$2,2)&lt;6,COUNTIF('마스터'!$J$13:$J$27,AU$2)=0),$Q141/$U141,"")</f>
        <v/>
      </c>
      <c r="AV141" s="67">
        <f>IF(AND($F141&lt;&gt;"",$V141&lt;&gt;"",AV$2&gt;=$F141,AV$2&lt;=$V141,WEEKDAY(AV$2,2)&lt;6,COUNTIF('마스터'!$J$13:$J$27,AV$2)=0),$Q141/$U141,"")</f>
        <v/>
      </c>
      <c r="AW141" s="67">
        <f>IF(AND($F141&lt;&gt;"",$V141&lt;&gt;"",AW$2&gt;=$F141,AW$2&lt;=$V141,WEEKDAY(AW$2,2)&lt;6,COUNTIF('마스터'!$J$13:$J$27,AW$2)=0),$Q141/$U141,"")</f>
        <v/>
      </c>
      <c r="AX141" s="67">
        <f>IF(AND($F141&lt;&gt;"",$V141&lt;&gt;"",AX$2&gt;=$F141,AX$2&lt;=$V141,WEEKDAY(AX$2,2)&lt;6,COUNTIF('마스터'!$J$13:$J$27,AX$2)=0),$Q141/$U141,"")</f>
        <v/>
      </c>
      <c r="AY141" s="67">
        <f>IF(AND($F141&lt;&gt;"",$V141&lt;&gt;"",AY$2&gt;=$F141,AY$2&lt;=$V141,WEEKDAY(AY$2,2)&lt;6,COUNTIF('마스터'!$J$13:$J$27,AY$2)=0),$Q141/$U141,"")</f>
        <v/>
      </c>
      <c r="AZ141" s="67">
        <f>IF(AND($F141&lt;&gt;"",$V141&lt;&gt;"",AZ$2&gt;=$F141,AZ$2&lt;=$V141,WEEKDAY(AZ$2,2)&lt;6,COUNTIF('마스터'!$J$13:$J$27,AZ$2)=0),$Q141/$U141,"")</f>
        <v/>
      </c>
      <c r="BA141" s="67">
        <f>IF(AND($F141&lt;&gt;"",$V141&lt;&gt;"",BA$2&gt;=$F141,BA$2&lt;=$V141,WEEKDAY(BA$2,2)&lt;6,COUNTIF('마스터'!$J$13:$J$27,BA$2)=0),$Q141/$U141,"")</f>
        <v/>
      </c>
      <c r="BB141" s="67">
        <f>IF(AND($F141&lt;&gt;"",$V141&lt;&gt;"",BB$2&gt;=$F141,BB$2&lt;=$V141,WEEKDAY(BB$2,2)&lt;6,COUNTIF('마스터'!$J$13:$J$27,BB$2)=0),$Q141/$U141,"")</f>
        <v/>
      </c>
      <c r="BC141" s="67">
        <f>IF(AND($F141&lt;&gt;"",$V141&lt;&gt;"",BC$2&gt;=$F141,BC$2&lt;=$V141,WEEKDAY(BC$2,2)&lt;6,COUNTIF('마스터'!$J$13:$J$27,BC$2)=0),$Q141/$U141,"")</f>
        <v/>
      </c>
      <c r="BD141" s="67">
        <f>IF(AND($F141&lt;&gt;"",$V141&lt;&gt;"",BD$2&gt;=$F141,BD$2&lt;=$V141,WEEKDAY(BD$2,2)&lt;6,COUNTIF('마스터'!$J$13:$J$27,BD$2)=0),$Q141/$U141,"")</f>
        <v/>
      </c>
    </row>
    <row r="142">
      <c r="A142" s="37">
        <f>IF(E142="","",COUNTA($E$133:E142))</f>
        <v/>
      </c>
      <c r="B142" s="58" t="n"/>
      <c r="C142" s="82" t="inlineStr">
        <is>
          <t>기타</t>
        </is>
      </c>
      <c r="D142" s="60" t="n"/>
      <c r="E142" s="58" t="n"/>
      <c r="F142" s="61" t="n"/>
      <c r="G142" s="62" t="n"/>
      <c r="H142" s="60" t="n"/>
      <c r="I142" s="60" t="n"/>
      <c r="J142" s="60" t="n"/>
      <c r="K142" s="58" t="n"/>
      <c r="L142" s="63" t="n"/>
      <c r="M142" s="58" t="n"/>
      <c r="N142" s="63" t="n"/>
      <c r="O142" s="58" t="n"/>
      <c r="P142" s="63" t="n"/>
      <c r="Q142" s="64">
        <f>IF(SUM(L142,N142,P142)=0,"",SUM(L142,N142,P142))</f>
        <v/>
      </c>
      <c r="R142" s="65">
        <f>IF(L142&gt;0,"영 ","")&amp;IF(N142&gt;0,"이 ","")&amp;IF(P142&gt;0,"기 ","")</f>
        <v/>
      </c>
      <c r="S142" s="37">
        <f>IF(F142="","","W"&amp;ROUNDUP(DAY(F142)/7,0))</f>
        <v/>
      </c>
      <c r="T142" s="60" t="n"/>
      <c r="U142" s="37">
        <f>IF(Q142="",0,ROUNDUP(MAX(L142,N142,P142)/'마스터'!$J$5,0))</f>
        <v/>
      </c>
      <c r="V142" s="66">
        <f>IF(OR(F142="",U142=0),"",WORKDAY(F142,U142-1,'마스터'!$J$13:$J$27))</f>
        <v/>
      </c>
      <c r="W142" s="65">
        <f>IF(OR(G142="",V142=""),"",G142-V142)</f>
        <v/>
      </c>
      <c r="X142" s="58" t="n"/>
      <c r="Z142" s="67">
        <f>IF(AND($F142&lt;&gt;"",$V142&lt;&gt;"",Z$2&gt;=$F142,Z$2&lt;=$V142,WEEKDAY(Z$2,2)&lt;6,COUNTIF('마스터'!$J$13:$J$27,Z$2)=0),$Q142/$U142,"")</f>
        <v/>
      </c>
      <c r="AA142" s="67">
        <f>IF(AND($F142&lt;&gt;"",$V142&lt;&gt;"",AA$2&gt;=$F142,AA$2&lt;=$V142,WEEKDAY(AA$2,2)&lt;6,COUNTIF('마스터'!$J$13:$J$27,AA$2)=0),$Q142/$U142,"")</f>
        <v/>
      </c>
      <c r="AB142" s="67">
        <f>IF(AND($F142&lt;&gt;"",$V142&lt;&gt;"",AB$2&gt;=$F142,AB$2&lt;=$V142,WEEKDAY(AB$2,2)&lt;6,COUNTIF('마스터'!$J$13:$J$27,AB$2)=0),$Q142/$U142,"")</f>
        <v/>
      </c>
      <c r="AC142" s="67">
        <f>IF(AND($F142&lt;&gt;"",$V142&lt;&gt;"",AC$2&gt;=$F142,AC$2&lt;=$V142,WEEKDAY(AC$2,2)&lt;6,COUNTIF('마스터'!$J$13:$J$27,AC$2)=0),$Q142/$U142,"")</f>
        <v/>
      </c>
      <c r="AD142" s="67">
        <f>IF(AND($F142&lt;&gt;"",$V142&lt;&gt;"",AD$2&gt;=$F142,AD$2&lt;=$V142,WEEKDAY(AD$2,2)&lt;6,COUNTIF('마스터'!$J$13:$J$27,AD$2)=0),$Q142/$U142,"")</f>
        <v/>
      </c>
      <c r="AE142" s="67">
        <f>IF(AND($F142&lt;&gt;"",$V142&lt;&gt;"",AE$2&gt;=$F142,AE$2&lt;=$V142,WEEKDAY(AE$2,2)&lt;6,COUNTIF('마스터'!$J$13:$J$27,AE$2)=0),$Q142/$U142,"")</f>
        <v/>
      </c>
      <c r="AF142" s="67">
        <f>IF(AND($F142&lt;&gt;"",$V142&lt;&gt;"",AF$2&gt;=$F142,AF$2&lt;=$V142,WEEKDAY(AF$2,2)&lt;6,COUNTIF('마스터'!$J$13:$J$27,AF$2)=0),$Q142/$U142,"")</f>
        <v/>
      </c>
      <c r="AG142" s="67">
        <f>IF(AND($F142&lt;&gt;"",$V142&lt;&gt;"",AG$2&gt;=$F142,AG$2&lt;=$V142,WEEKDAY(AG$2,2)&lt;6,COUNTIF('마스터'!$J$13:$J$27,AG$2)=0),$Q142/$U142,"")</f>
        <v/>
      </c>
      <c r="AH142" s="67">
        <f>IF(AND($F142&lt;&gt;"",$V142&lt;&gt;"",AH$2&gt;=$F142,AH$2&lt;=$V142,WEEKDAY(AH$2,2)&lt;6,COUNTIF('마스터'!$J$13:$J$27,AH$2)=0),$Q142/$U142,"")</f>
        <v/>
      </c>
      <c r="AI142" s="67">
        <f>IF(AND($F142&lt;&gt;"",$V142&lt;&gt;"",AI$2&gt;=$F142,AI$2&lt;=$V142,WEEKDAY(AI$2,2)&lt;6,COUNTIF('마스터'!$J$13:$J$27,AI$2)=0),$Q142/$U142,"")</f>
        <v/>
      </c>
      <c r="AJ142" s="67">
        <f>IF(AND($F142&lt;&gt;"",$V142&lt;&gt;"",AJ$2&gt;=$F142,AJ$2&lt;=$V142,WEEKDAY(AJ$2,2)&lt;6,COUNTIF('마스터'!$J$13:$J$27,AJ$2)=0),$Q142/$U142,"")</f>
        <v/>
      </c>
      <c r="AK142" s="67">
        <f>IF(AND($F142&lt;&gt;"",$V142&lt;&gt;"",AK$2&gt;=$F142,AK$2&lt;=$V142,WEEKDAY(AK$2,2)&lt;6,COUNTIF('마스터'!$J$13:$J$27,AK$2)=0),$Q142/$U142,"")</f>
        <v/>
      </c>
      <c r="AL142" s="67">
        <f>IF(AND($F142&lt;&gt;"",$V142&lt;&gt;"",AL$2&gt;=$F142,AL$2&lt;=$V142,WEEKDAY(AL$2,2)&lt;6,COUNTIF('마스터'!$J$13:$J$27,AL$2)=0),$Q142/$U142,"")</f>
        <v/>
      </c>
      <c r="AM142" s="67">
        <f>IF(AND($F142&lt;&gt;"",$V142&lt;&gt;"",AM$2&gt;=$F142,AM$2&lt;=$V142,WEEKDAY(AM$2,2)&lt;6,COUNTIF('마스터'!$J$13:$J$27,AM$2)=0),$Q142/$U142,"")</f>
        <v/>
      </c>
      <c r="AN142" s="67">
        <f>IF(AND($F142&lt;&gt;"",$V142&lt;&gt;"",AN$2&gt;=$F142,AN$2&lt;=$V142,WEEKDAY(AN$2,2)&lt;6,COUNTIF('마스터'!$J$13:$J$27,AN$2)=0),$Q142/$U142,"")</f>
        <v/>
      </c>
      <c r="AO142" s="67">
        <f>IF(AND($F142&lt;&gt;"",$V142&lt;&gt;"",AO$2&gt;=$F142,AO$2&lt;=$V142,WEEKDAY(AO$2,2)&lt;6,COUNTIF('마스터'!$J$13:$J$27,AO$2)=0),$Q142/$U142,"")</f>
        <v/>
      </c>
      <c r="AP142" s="67">
        <f>IF(AND($F142&lt;&gt;"",$V142&lt;&gt;"",AP$2&gt;=$F142,AP$2&lt;=$V142,WEEKDAY(AP$2,2)&lt;6,COUNTIF('마스터'!$J$13:$J$27,AP$2)=0),$Q142/$U142,"")</f>
        <v/>
      </c>
      <c r="AQ142" s="67">
        <f>IF(AND($F142&lt;&gt;"",$V142&lt;&gt;"",AQ$2&gt;=$F142,AQ$2&lt;=$V142,WEEKDAY(AQ$2,2)&lt;6,COUNTIF('마스터'!$J$13:$J$27,AQ$2)=0),$Q142/$U142,"")</f>
        <v/>
      </c>
      <c r="AR142" s="67">
        <f>IF(AND($F142&lt;&gt;"",$V142&lt;&gt;"",AR$2&gt;=$F142,AR$2&lt;=$V142,WEEKDAY(AR$2,2)&lt;6,COUNTIF('마스터'!$J$13:$J$27,AR$2)=0),$Q142/$U142,"")</f>
        <v/>
      </c>
      <c r="AS142" s="67">
        <f>IF(AND($F142&lt;&gt;"",$V142&lt;&gt;"",AS$2&gt;=$F142,AS$2&lt;=$V142,WEEKDAY(AS$2,2)&lt;6,COUNTIF('마스터'!$J$13:$J$27,AS$2)=0),$Q142/$U142,"")</f>
        <v/>
      </c>
      <c r="AT142" s="67">
        <f>IF(AND($F142&lt;&gt;"",$V142&lt;&gt;"",AT$2&gt;=$F142,AT$2&lt;=$V142,WEEKDAY(AT$2,2)&lt;6,COUNTIF('마스터'!$J$13:$J$27,AT$2)=0),$Q142/$U142,"")</f>
        <v/>
      </c>
      <c r="AU142" s="67">
        <f>IF(AND($F142&lt;&gt;"",$V142&lt;&gt;"",AU$2&gt;=$F142,AU$2&lt;=$V142,WEEKDAY(AU$2,2)&lt;6,COUNTIF('마스터'!$J$13:$J$27,AU$2)=0),$Q142/$U142,"")</f>
        <v/>
      </c>
      <c r="AV142" s="67">
        <f>IF(AND($F142&lt;&gt;"",$V142&lt;&gt;"",AV$2&gt;=$F142,AV$2&lt;=$V142,WEEKDAY(AV$2,2)&lt;6,COUNTIF('마스터'!$J$13:$J$27,AV$2)=0),$Q142/$U142,"")</f>
        <v/>
      </c>
      <c r="AW142" s="67">
        <f>IF(AND($F142&lt;&gt;"",$V142&lt;&gt;"",AW$2&gt;=$F142,AW$2&lt;=$V142,WEEKDAY(AW$2,2)&lt;6,COUNTIF('마스터'!$J$13:$J$27,AW$2)=0),$Q142/$U142,"")</f>
        <v/>
      </c>
      <c r="AX142" s="67">
        <f>IF(AND($F142&lt;&gt;"",$V142&lt;&gt;"",AX$2&gt;=$F142,AX$2&lt;=$V142,WEEKDAY(AX$2,2)&lt;6,COUNTIF('마스터'!$J$13:$J$27,AX$2)=0),$Q142/$U142,"")</f>
        <v/>
      </c>
      <c r="AY142" s="67">
        <f>IF(AND($F142&lt;&gt;"",$V142&lt;&gt;"",AY$2&gt;=$F142,AY$2&lt;=$V142,WEEKDAY(AY$2,2)&lt;6,COUNTIF('마스터'!$J$13:$J$27,AY$2)=0),$Q142/$U142,"")</f>
        <v/>
      </c>
      <c r="AZ142" s="67">
        <f>IF(AND($F142&lt;&gt;"",$V142&lt;&gt;"",AZ$2&gt;=$F142,AZ$2&lt;=$V142,WEEKDAY(AZ$2,2)&lt;6,COUNTIF('마스터'!$J$13:$J$27,AZ$2)=0),$Q142/$U142,"")</f>
        <v/>
      </c>
      <c r="BA142" s="67">
        <f>IF(AND($F142&lt;&gt;"",$V142&lt;&gt;"",BA$2&gt;=$F142,BA$2&lt;=$V142,WEEKDAY(BA$2,2)&lt;6,COUNTIF('마스터'!$J$13:$J$27,BA$2)=0),$Q142/$U142,"")</f>
        <v/>
      </c>
      <c r="BB142" s="67">
        <f>IF(AND($F142&lt;&gt;"",$V142&lt;&gt;"",BB$2&gt;=$F142,BB$2&lt;=$V142,WEEKDAY(BB$2,2)&lt;6,COUNTIF('마스터'!$J$13:$J$27,BB$2)=0),$Q142/$U142,"")</f>
        <v/>
      </c>
      <c r="BC142" s="67">
        <f>IF(AND($F142&lt;&gt;"",$V142&lt;&gt;"",BC$2&gt;=$F142,BC$2&lt;=$V142,WEEKDAY(BC$2,2)&lt;6,COUNTIF('마스터'!$J$13:$J$27,BC$2)=0),$Q142/$U142,"")</f>
        <v/>
      </c>
      <c r="BD142" s="67">
        <f>IF(AND($F142&lt;&gt;"",$V142&lt;&gt;"",BD$2&gt;=$F142,BD$2&lt;=$V142,WEEKDAY(BD$2,2)&lt;6,COUNTIF('마스터'!$J$13:$J$27,BD$2)=0),$Q142/$U142,"")</f>
        <v/>
      </c>
    </row>
    <row r="143">
      <c r="A143" s="37">
        <f>IF(E143="","",COUNTA($E$133:E143))</f>
        <v/>
      </c>
      <c r="B143" s="58" t="n"/>
      <c r="C143" s="82" t="inlineStr">
        <is>
          <t>기타</t>
        </is>
      </c>
      <c r="D143" s="60" t="n"/>
      <c r="E143" s="58" t="n"/>
      <c r="F143" s="61" t="n"/>
      <c r="G143" s="62" t="n"/>
      <c r="H143" s="60" t="n"/>
      <c r="I143" s="60" t="n"/>
      <c r="J143" s="60" t="n"/>
      <c r="K143" s="58" t="n"/>
      <c r="L143" s="63" t="n"/>
      <c r="M143" s="58" t="n"/>
      <c r="N143" s="63" t="n"/>
      <c r="O143" s="58" t="n"/>
      <c r="P143" s="63" t="n"/>
      <c r="Q143" s="64">
        <f>IF(SUM(L143,N143,P143)=0,"",SUM(L143,N143,P143))</f>
        <v/>
      </c>
      <c r="R143" s="65">
        <f>IF(L143&gt;0,"영 ","")&amp;IF(N143&gt;0,"이 ","")&amp;IF(P143&gt;0,"기 ","")</f>
        <v/>
      </c>
      <c r="S143" s="37">
        <f>IF(F143="","","W"&amp;ROUNDUP(DAY(F143)/7,0))</f>
        <v/>
      </c>
      <c r="T143" s="60" t="n"/>
      <c r="U143" s="37">
        <f>IF(Q143="",0,ROUNDUP(MAX(L143,N143,P143)/'마스터'!$J$5,0))</f>
        <v/>
      </c>
      <c r="V143" s="66">
        <f>IF(OR(F143="",U143=0),"",WORKDAY(F143,U143-1,'마스터'!$J$13:$J$27))</f>
        <v/>
      </c>
      <c r="W143" s="65">
        <f>IF(OR(G143="",V143=""),"",G143-V143)</f>
        <v/>
      </c>
      <c r="X143" s="58" t="n"/>
      <c r="Z143" s="67">
        <f>IF(AND($F143&lt;&gt;"",$V143&lt;&gt;"",Z$2&gt;=$F143,Z$2&lt;=$V143,WEEKDAY(Z$2,2)&lt;6,COUNTIF('마스터'!$J$13:$J$27,Z$2)=0),$Q143/$U143,"")</f>
        <v/>
      </c>
      <c r="AA143" s="67">
        <f>IF(AND($F143&lt;&gt;"",$V143&lt;&gt;"",AA$2&gt;=$F143,AA$2&lt;=$V143,WEEKDAY(AA$2,2)&lt;6,COUNTIF('마스터'!$J$13:$J$27,AA$2)=0),$Q143/$U143,"")</f>
        <v/>
      </c>
      <c r="AB143" s="67">
        <f>IF(AND($F143&lt;&gt;"",$V143&lt;&gt;"",AB$2&gt;=$F143,AB$2&lt;=$V143,WEEKDAY(AB$2,2)&lt;6,COUNTIF('마스터'!$J$13:$J$27,AB$2)=0),$Q143/$U143,"")</f>
        <v/>
      </c>
      <c r="AC143" s="67">
        <f>IF(AND($F143&lt;&gt;"",$V143&lt;&gt;"",AC$2&gt;=$F143,AC$2&lt;=$V143,WEEKDAY(AC$2,2)&lt;6,COUNTIF('마스터'!$J$13:$J$27,AC$2)=0),$Q143/$U143,"")</f>
        <v/>
      </c>
      <c r="AD143" s="67">
        <f>IF(AND($F143&lt;&gt;"",$V143&lt;&gt;"",AD$2&gt;=$F143,AD$2&lt;=$V143,WEEKDAY(AD$2,2)&lt;6,COUNTIF('마스터'!$J$13:$J$27,AD$2)=0),$Q143/$U143,"")</f>
        <v/>
      </c>
      <c r="AE143" s="67">
        <f>IF(AND($F143&lt;&gt;"",$V143&lt;&gt;"",AE$2&gt;=$F143,AE$2&lt;=$V143,WEEKDAY(AE$2,2)&lt;6,COUNTIF('마스터'!$J$13:$J$27,AE$2)=0),$Q143/$U143,"")</f>
        <v/>
      </c>
      <c r="AF143" s="67">
        <f>IF(AND($F143&lt;&gt;"",$V143&lt;&gt;"",AF$2&gt;=$F143,AF$2&lt;=$V143,WEEKDAY(AF$2,2)&lt;6,COUNTIF('마스터'!$J$13:$J$27,AF$2)=0),$Q143/$U143,"")</f>
        <v/>
      </c>
      <c r="AG143" s="67">
        <f>IF(AND($F143&lt;&gt;"",$V143&lt;&gt;"",AG$2&gt;=$F143,AG$2&lt;=$V143,WEEKDAY(AG$2,2)&lt;6,COUNTIF('마스터'!$J$13:$J$27,AG$2)=0),$Q143/$U143,"")</f>
        <v/>
      </c>
      <c r="AH143" s="67">
        <f>IF(AND($F143&lt;&gt;"",$V143&lt;&gt;"",AH$2&gt;=$F143,AH$2&lt;=$V143,WEEKDAY(AH$2,2)&lt;6,COUNTIF('마스터'!$J$13:$J$27,AH$2)=0),$Q143/$U143,"")</f>
        <v/>
      </c>
      <c r="AI143" s="67">
        <f>IF(AND($F143&lt;&gt;"",$V143&lt;&gt;"",AI$2&gt;=$F143,AI$2&lt;=$V143,WEEKDAY(AI$2,2)&lt;6,COUNTIF('마스터'!$J$13:$J$27,AI$2)=0),$Q143/$U143,"")</f>
        <v/>
      </c>
      <c r="AJ143" s="67">
        <f>IF(AND($F143&lt;&gt;"",$V143&lt;&gt;"",AJ$2&gt;=$F143,AJ$2&lt;=$V143,WEEKDAY(AJ$2,2)&lt;6,COUNTIF('마스터'!$J$13:$J$27,AJ$2)=0),$Q143/$U143,"")</f>
        <v/>
      </c>
      <c r="AK143" s="67">
        <f>IF(AND($F143&lt;&gt;"",$V143&lt;&gt;"",AK$2&gt;=$F143,AK$2&lt;=$V143,WEEKDAY(AK$2,2)&lt;6,COUNTIF('마스터'!$J$13:$J$27,AK$2)=0),$Q143/$U143,"")</f>
        <v/>
      </c>
      <c r="AL143" s="67">
        <f>IF(AND($F143&lt;&gt;"",$V143&lt;&gt;"",AL$2&gt;=$F143,AL$2&lt;=$V143,WEEKDAY(AL$2,2)&lt;6,COUNTIF('마스터'!$J$13:$J$27,AL$2)=0),$Q143/$U143,"")</f>
        <v/>
      </c>
      <c r="AM143" s="67">
        <f>IF(AND($F143&lt;&gt;"",$V143&lt;&gt;"",AM$2&gt;=$F143,AM$2&lt;=$V143,WEEKDAY(AM$2,2)&lt;6,COUNTIF('마스터'!$J$13:$J$27,AM$2)=0),$Q143/$U143,"")</f>
        <v/>
      </c>
      <c r="AN143" s="67">
        <f>IF(AND($F143&lt;&gt;"",$V143&lt;&gt;"",AN$2&gt;=$F143,AN$2&lt;=$V143,WEEKDAY(AN$2,2)&lt;6,COUNTIF('마스터'!$J$13:$J$27,AN$2)=0),$Q143/$U143,"")</f>
        <v/>
      </c>
      <c r="AO143" s="67">
        <f>IF(AND($F143&lt;&gt;"",$V143&lt;&gt;"",AO$2&gt;=$F143,AO$2&lt;=$V143,WEEKDAY(AO$2,2)&lt;6,COUNTIF('마스터'!$J$13:$J$27,AO$2)=0),$Q143/$U143,"")</f>
        <v/>
      </c>
      <c r="AP143" s="67">
        <f>IF(AND($F143&lt;&gt;"",$V143&lt;&gt;"",AP$2&gt;=$F143,AP$2&lt;=$V143,WEEKDAY(AP$2,2)&lt;6,COUNTIF('마스터'!$J$13:$J$27,AP$2)=0),$Q143/$U143,"")</f>
        <v/>
      </c>
      <c r="AQ143" s="67">
        <f>IF(AND($F143&lt;&gt;"",$V143&lt;&gt;"",AQ$2&gt;=$F143,AQ$2&lt;=$V143,WEEKDAY(AQ$2,2)&lt;6,COUNTIF('마스터'!$J$13:$J$27,AQ$2)=0),$Q143/$U143,"")</f>
        <v/>
      </c>
      <c r="AR143" s="67">
        <f>IF(AND($F143&lt;&gt;"",$V143&lt;&gt;"",AR$2&gt;=$F143,AR$2&lt;=$V143,WEEKDAY(AR$2,2)&lt;6,COUNTIF('마스터'!$J$13:$J$27,AR$2)=0),$Q143/$U143,"")</f>
        <v/>
      </c>
      <c r="AS143" s="67">
        <f>IF(AND($F143&lt;&gt;"",$V143&lt;&gt;"",AS$2&gt;=$F143,AS$2&lt;=$V143,WEEKDAY(AS$2,2)&lt;6,COUNTIF('마스터'!$J$13:$J$27,AS$2)=0),$Q143/$U143,"")</f>
        <v/>
      </c>
      <c r="AT143" s="67">
        <f>IF(AND($F143&lt;&gt;"",$V143&lt;&gt;"",AT$2&gt;=$F143,AT$2&lt;=$V143,WEEKDAY(AT$2,2)&lt;6,COUNTIF('마스터'!$J$13:$J$27,AT$2)=0),$Q143/$U143,"")</f>
        <v/>
      </c>
      <c r="AU143" s="67">
        <f>IF(AND($F143&lt;&gt;"",$V143&lt;&gt;"",AU$2&gt;=$F143,AU$2&lt;=$V143,WEEKDAY(AU$2,2)&lt;6,COUNTIF('마스터'!$J$13:$J$27,AU$2)=0),$Q143/$U143,"")</f>
        <v/>
      </c>
      <c r="AV143" s="67">
        <f>IF(AND($F143&lt;&gt;"",$V143&lt;&gt;"",AV$2&gt;=$F143,AV$2&lt;=$V143,WEEKDAY(AV$2,2)&lt;6,COUNTIF('마스터'!$J$13:$J$27,AV$2)=0),$Q143/$U143,"")</f>
        <v/>
      </c>
      <c r="AW143" s="67">
        <f>IF(AND($F143&lt;&gt;"",$V143&lt;&gt;"",AW$2&gt;=$F143,AW$2&lt;=$V143,WEEKDAY(AW$2,2)&lt;6,COUNTIF('마스터'!$J$13:$J$27,AW$2)=0),$Q143/$U143,"")</f>
        <v/>
      </c>
      <c r="AX143" s="67">
        <f>IF(AND($F143&lt;&gt;"",$V143&lt;&gt;"",AX$2&gt;=$F143,AX$2&lt;=$V143,WEEKDAY(AX$2,2)&lt;6,COUNTIF('마스터'!$J$13:$J$27,AX$2)=0),$Q143/$U143,"")</f>
        <v/>
      </c>
      <c r="AY143" s="67">
        <f>IF(AND($F143&lt;&gt;"",$V143&lt;&gt;"",AY$2&gt;=$F143,AY$2&lt;=$V143,WEEKDAY(AY$2,2)&lt;6,COUNTIF('마스터'!$J$13:$J$27,AY$2)=0),$Q143/$U143,"")</f>
        <v/>
      </c>
      <c r="AZ143" s="67">
        <f>IF(AND($F143&lt;&gt;"",$V143&lt;&gt;"",AZ$2&gt;=$F143,AZ$2&lt;=$V143,WEEKDAY(AZ$2,2)&lt;6,COUNTIF('마스터'!$J$13:$J$27,AZ$2)=0),$Q143/$U143,"")</f>
        <v/>
      </c>
      <c r="BA143" s="67">
        <f>IF(AND($F143&lt;&gt;"",$V143&lt;&gt;"",BA$2&gt;=$F143,BA$2&lt;=$V143,WEEKDAY(BA$2,2)&lt;6,COUNTIF('마스터'!$J$13:$J$27,BA$2)=0),$Q143/$U143,"")</f>
        <v/>
      </c>
      <c r="BB143" s="67">
        <f>IF(AND($F143&lt;&gt;"",$V143&lt;&gt;"",BB$2&gt;=$F143,BB$2&lt;=$V143,WEEKDAY(BB$2,2)&lt;6,COUNTIF('마스터'!$J$13:$J$27,BB$2)=0),$Q143/$U143,"")</f>
        <v/>
      </c>
      <c r="BC143" s="67">
        <f>IF(AND($F143&lt;&gt;"",$V143&lt;&gt;"",BC$2&gt;=$F143,BC$2&lt;=$V143,WEEKDAY(BC$2,2)&lt;6,COUNTIF('마스터'!$J$13:$J$27,BC$2)=0),$Q143/$U143,"")</f>
        <v/>
      </c>
      <c r="BD143" s="67">
        <f>IF(AND($F143&lt;&gt;"",$V143&lt;&gt;"",BD$2&gt;=$F143,BD$2&lt;=$V143,WEEKDAY(BD$2,2)&lt;6,COUNTIF('마스터'!$J$13:$J$27,BD$2)=0),$Q143/$U143,"")</f>
        <v/>
      </c>
    </row>
    <row r="144">
      <c r="A144" s="37">
        <f>IF(E144="","",COUNTA($E$133:E144))</f>
        <v/>
      </c>
      <c r="B144" s="58" t="n"/>
      <c r="C144" s="82" t="inlineStr">
        <is>
          <t>기타</t>
        </is>
      </c>
      <c r="D144" s="60" t="n"/>
      <c r="E144" s="58" t="n"/>
      <c r="F144" s="61" t="n"/>
      <c r="G144" s="62" t="n"/>
      <c r="H144" s="60" t="n"/>
      <c r="I144" s="60" t="n"/>
      <c r="J144" s="60" t="n"/>
      <c r="K144" s="58" t="n"/>
      <c r="L144" s="63" t="n"/>
      <c r="M144" s="58" t="n"/>
      <c r="N144" s="63" t="n"/>
      <c r="O144" s="58" t="n"/>
      <c r="P144" s="63" t="n"/>
      <c r="Q144" s="64">
        <f>IF(SUM(L144,N144,P144)=0,"",SUM(L144,N144,P144))</f>
        <v/>
      </c>
      <c r="R144" s="65">
        <f>IF(L144&gt;0,"영 ","")&amp;IF(N144&gt;0,"이 ","")&amp;IF(P144&gt;0,"기 ","")</f>
        <v/>
      </c>
      <c r="S144" s="37">
        <f>IF(F144="","","W"&amp;ROUNDUP(DAY(F144)/7,0))</f>
        <v/>
      </c>
      <c r="T144" s="60" t="n"/>
      <c r="U144" s="37">
        <f>IF(Q144="",0,ROUNDUP(MAX(L144,N144,P144)/'마스터'!$J$5,0))</f>
        <v/>
      </c>
      <c r="V144" s="66">
        <f>IF(OR(F144="",U144=0),"",WORKDAY(F144,U144-1,'마스터'!$J$13:$J$27))</f>
        <v/>
      </c>
      <c r="W144" s="65">
        <f>IF(OR(G144="",V144=""),"",G144-V144)</f>
        <v/>
      </c>
      <c r="X144" s="58" t="n"/>
      <c r="Z144" s="67">
        <f>IF(AND($F144&lt;&gt;"",$V144&lt;&gt;"",Z$2&gt;=$F144,Z$2&lt;=$V144,WEEKDAY(Z$2,2)&lt;6,COUNTIF('마스터'!$J$13:$J$27,Z$2)=0),$Q144/$U144,"")</f>
        <v/>
      </c>
      <c r="AA144" s="67">
        <f>IF(AND($F144&lt;&gt;"",$V144&lt;&gt;"",AA$2&gt;=$F144,AA$2&lt;=$V144,WEEKDAY(AA$2,2)&lt;6,COUNTIF('마스터'!$J$13:$J$27,AA$2)=0),$Q144/$U144,"")</f>
        <v/>
      </c>
      <c r="AB144" s="67">
        <f>IF(AND($F144&lt;&gt;"",$V144&lt;&gt;"",AB$2&gt;=$F144,AB$2&lt;=$V144,WEEKDAY(AB$2,2)&lt;6,COUNTIF('마스터'!$J$13:$J$27,AB$2)=0),$Q144/$U144,"")</f>
        <v/>
      </c>
      <c r="AC144" s="67">
        <f>IF(AND($F144&lt;&gt;"",$V144&lt;&gt;"",AC$2&gt;=$F144,AC$2&lt;=$V144,WEEKDAY(AC$2,2)&lt;6,COUNTIF('마스터'!$J$13:$J$27,AC$2)=0),$Q144/$U144,"")</f>
        <v/>
      </c>
      <c r="AD144" s="67">
        <f>IF(AND($F144&lt;&gt;"",$V144&lt;&gt;"",AD$2&gt;=$F144,AD$2&lt;=$V144,WEEKDAY(AD$2,2)&lt;6,COUNTIF('마스터'!$J$13:$J$27,AD$2)=0),$Q144/$U144,"")</f>
        <v/>
      </c>
      <c r="AE144" s="67">
        <f>IF(AND($F144&lt;&gt;"",$V144&lt;&gt;"",AE$2&gt;=$F144,AE$2&lt;=$V144,WEEKDAY(AE$2,2)&lt;6,COUNTIF('마스터'!$J$13:$J$27,AE$2)=0),$Q144/$U144,"")</f>
        <v/>
      </c>
      <c r="AF144" s="67">
        <f>IF(AND($F144&lt;&gt;"",$V144&lt;&gt;"",AF$2&gt;=$F144,AF$2&lt;=$V144,WEEKDAY(AF$2,2)&lt;6,COUNTIF('마스터'!$J$13:$J$27,AF$2)=0),$Q144/$U144,"")</f>
        <v/>
      </c>
      <c r="AG144" s="67">
        <f>IF(AND($F144&lt;&gt;"",$V144&lt;&gt;"",AG$2&gt;=$F144,AG$2&lt;=$V144,WEEKDAY(AG$2,2)&lt;6,COUNTIF('마스터'!$J$13:$J$27,AG$2)=0),$Q144/$U144,"")</f>
        <v/>
      </c>
      <c r="AH144" s="67">
        <f>IF(AND($F144&lt;&gt;"",$V144&lt;&gt;"",AH$2&gt;=$F144,AH$2&lt;=$V144,WEEKDAY(AH$2,2)&lt;6,COUNTIF('마스터'!$J$13:$J$27,AH$2)=0),$Q144/$U144,"")</f>
        <v/>
      </c>
      <c r="AI144" s="67">
        <f>IF(AND($F144&lt;&gt;"",$V144&lt;&gt;"",AI$2&gt;=$F144,AI$2&lt;=$V144,WEEKDAY(AI$2,2)&lt;6,COUNTIF('마스터'!$J$13:$J$27,AI$2)=0),$Q144/$U144,"")</f>
        <v/>
      </c>
      <c r="AJ144" s="67">
        <f>IF(AND($F144&lt;&gt;"",$V144&lt;&gt;"",AJ$2&gt;=$F144,AJ$2&lt;=$V144,WEEKDAY(AJ$2,2)&lt;6,COUNTIF('마스터'!$J$13:$J$27,AJ$2)=0),$Q144/$U144,"")</f>
        <v/>
      </c>
      <c r="AK144" s="67">
        <f>IF(AND($F144&lt;&gt;"",$V144&lt;&gt;"",AK$2&gt;=$F144,AK$2&lt;=$V144,WEEKDAY(AK$2,2)&lt;6,COUNTIF('마스터'!$J$13:$J$27,AK$2)=0),$Q144/$U144,"")</f>
        <v/>
      </c>
      <c r="AL144" s="67">
        <f>IF(AND($F144&lt;&gt;"",$V144&lt;&gt;"",AL$2&gt;=$F144,AL$2&lt;=$V144,WEEKDAY(AL$2,2)&lt;6,COUNTIF('마스터'!$J$13:$J$27,AL$2)=0),$Q144/$U144,"")</f>
        <v/>
      </c>
      <c r="AM144" s="67">
        <f>IF(AND($F144&lt;&gt;"",$V144&lt;&gt;"",AM$2&gt;=$F144,AM$2&lt;=$V144,WEEKDAY(AM$2,2)&lt;6,COUNTIF('마스터'!$J$13:$J$27,AM$2)=0),$Q144/$U144,"")</f>
        <v/>
      </c>
      <c r="AN144" s="67">
        <f>IF(AND($F144&lt;&gt;"",$V144&lt;&gt;"",AN$2&gt;=$F144,AN$2&lt;=$V144,WEEKDAY(AN$2,2)&lt;6,COUNTIF('마스터'!$J$13:$J$27,AN$2)=0),$Q144/$U144,"")</f>
        <v/>
      </c>
      <c r="AO144" s="67">
        <f>IF(AND($F144&lt;&gt;"",$V144&lt;&gt;"",AO$2&gt;=$F144,AO$2&lt;=$V144,WEEKDAY(AO$2,2)&lt;6,COUNTIF('마스터'!$J$13:$J$27,AO$2)=0),$Q144/$U144,"")</f>
        <v/>
      </c>
      <c r="AP144" s="67">
        <f>IF(AND($F144&lt;&gt;"",$V144&lt;&gt;"",AP$2&gt;=$F144,AP$2&lt;=$V144,WEEKDAY(AP$2,2)&lt;6,COUNTIF('마스터'!$J$13:$J$27,AP$2)=0),$Q144/$U144,"")</f>
        <v/>
      </c>
      <c r="AQ144" s="67">
        <f>IF(AND($F144&lt;&gt;"",$V144&lt;&gt;"",AQ$2&gt;=$F144,AQ$2&lt;=$V144,WEEKDAY(AQ$2,2)&lt;6,COUNTIF('마스터'!$J$13:$J$27,AQ$2)=0),$Q144/$U144,"")</f>
        <v/>
      </c>
      <c r="AR144" s="67">
        <f>IF(AND($F144&lt;&gt;"",$V144&lt;&gt;"",AR$2&gt;=$F144,AR$2&lt;=$V144,WEEKDAY(AR$2,2)&lt;6,COUNTIF('마스터'!$J$13:$J$27,AR$2)=0),$Q144/$U144,"")</f>
        <v/>
      </c>
      <c r="AS144" s="67">
        <f>IF(AND($F144&lt;&gt;"",$V144&lt;&gt;"",AS$2&gt;=$F144,AS$2&lt;=$V144,WEEKDAY(AS$2,2)&lt;6,COUNTIF('마스터'!$J$13:$J$27,AS$2)=0),$Q144/$U144,"")</f>
        <v/>
      </c>
      <c r="AT144" s="67">
        <f>IF(AND($F144&lt;&gt;"",$V144&lt;&gt;"",AT$2&gt;=$F144,AT$2&lt;=$V144,WEEKDAY(AT$2,2)&lt;6,COUNTIF('마스터'!$J$13:$J$27,AT$2)=0),$Q144/$U144,"")</f>
        <v/>
      </c>
      <c r="AU144" s="67">
        <f>IF(AND($F144&lt;&gt;"",$V144&lt;&gt;"",AU$2&gt;=$F144,AU$2&lt;=$V144,WEEKDAY(AU$2,2)&lt;6,COUNTIF('마스터'!$J$13:$J$27,AU$2)=0),$Q144/$U144,"")</f>
        <v/>
      </c>
      <c r="AV144" s="67">
        <f>IF(AND($F144&lt;&gt;"",$V144&lt;&gt;"",AV$2&gt;=$F144,AV$2&lt;=$V144,WEEKDAY(AV$2,2)&lt;6,COUNTIF('마스터'!$J$13:$J$27,AV$2)=0),$Q144/$U144,"")</f>
        <v/>
      </c>
      <c r="AW144" s="67">
        <f>IF(AND($F144&lt;&gt;"",$V144&lt;&gt;"",AW$2&gt;=$F144,AW$2&lt;=$V144,WEEKDAY(AW$2,2)&lt;6,COUNTIF('마스터'!$J$13:$J$27,AW$2)=0),$Q144/$U144,"")</f>
        <v/>
      </c>
      <c r="AX144" s="67">
        <f>IF(AND($F144&lt;&gt;"",$V144&lt;&gt;"",AX$2&gt;=$F144,AX$2&lt;=$V144,WEEKDAY(AX$2,2)&lt;6,COUNTIF('마스터'!$J$13:$J$27,AX$2)=0),$Q144/$U144,"")</f>
        <v/>
      </c>
      <c r="AY144" s="67">
        <f>IF(AND($F144&lt;&gt;"",$V144&lt;&gt;"",AY$2&gt;=$F144,AY$2&lt;=$V144,WEEKDAY(AY$2,2)&lt;6,COUNTIF('마스터'!$J$13:$J$27,AY$2)=0),$Q144/$U144,"")</f>
        <v/>
      </c>
      <c r="AZ144" s="67">
        <f>IF(AND($F144&lt;&gt;"",$V144&lt;&gt;"",AZ$2&gt;=$F144,AZ$2&lt;=$V144,WEEKDAY(AZ$2,2)&lt;6,COUNTIF('마스터'!$J$13:$J$27,AZ$2)=0),$Q144/$U144,"")</f>
        <v/>
      </c>
      <c r="BA144" s="67">
        <f>IF(AND($F144&lt;&gt;"",$V144&lt;&gt;"",BA$2&gt;=$F144,BA$2&lt;=$V144,WEEKDAY(BA$2,2)&lt;6,COUNTIF('마스터'!$J$13:$J$27,BA$2)=0),$Q144/$U144,"")</f>
        <v/>
      </c>
      <c r="BB144" s="67">
        <f>IF(AND($F144&lt;&gt;"",$V144&lt;&gt;"",BB$2&gt;=$F144,BB$2&lt;=$V144,WEEKDAY(BB$2,2)&lt;6,COUNTIF('마스터'!$J$13:$J$27,BB$2)=0),$Q144/$U144,"")</f>
        <v/>
      </c>
      <c r="BC144" s="67">
        <f>IF(AND($F144&lt;&gt;"",$V144&lt;&gt;"",BC$2&gt;=$F144,BC$2&lt;=$V144,WEEKDAY(BC$2,2)&lt;6,COUNTIF('마스터'!$J$13:$J$27,BC$2)=0),$Q144/$U144,"")</f>
        <v/>
      </c>
      <c r="BD144" s="67">
        <f>IF(AND($F144&lt;&gt;"",$V144&lt;&gt;"",BD$2&gt;=$F144,BD$2&lt;=$V144,WEEKDAY(BD$2,2)&lt;6,COUNTIF('마스터'!$J$13:$J$27,BD$2)=0),$Q144/$U144,"")</f>
        <v/>
      </c>
    </row>
    <row r="145">
      <c r="A145" s="37">
        <f>IF(E145="","",COUNTA($E$133:E145))</f>
        <v/>
      </c>
      <c r="B145" s="58" t="n"/>
      <c r="C145" s="82" t="inlineStr">
        <is>
          <t>기타</t>
        </is>
      </c>
      <c r="D145" s="60" t="n"/>
      <c r="E145" s="58" t="n"/>
      <c r="F145" s="61" t="n"/>
      <c r="G145" s="62" t="n"/>
      <c r="H145" s="60" t="n"/>
      <c r="I145" s="60" t="n"/>
      <c r="J145" s="60" t="n"/>
      <c r="K145" s="58" t="n"/>
      <c r="L145" s="63" t="n"/>
      <c r="M145" s="58" t="n"/>
      <c r="N145" s="63" t="n"/>
      <c r="O145" s="58" t="n"/>
      <c r="P145" s="63" t="n"/>
      <c r="Q145" s="64">
        <f>IF(SUM(L145,N145,P145)=0,"",SUM(L145,N145,P145))</f>
        <v/>
      </c>
      <c r="R145" s="65">
        <f>IF(L145&gt;0,"영 ","")&amp;IF(N145&gt;0,"이 ","")&amp;IF(P145&gt;0,"기 ","")</f>
        <v/>
      </c>
      <c r="S145" s="37">
        <f>IF(F145="","","W"&amp;ROUNDUP(DAY(F145)/7,0))</f>
        <v/>
      </c>
      <c r="T145" s="60" t="n"/>
      <c r="U145" s="37">
        <f>IF(Q145="",0,ROUNDUP(MAX(L145,N145,P145)/'마스터'!$J$5,0))</f>
        <v/>
      </c>
      <c r="V145" s="66">
        <f>IF(OR(F145="",U145=0),"",WORKDAY(F145,U145-1,'마스터'!$J$13:$J$27))</f>
        <v/>
      </c>
      <c r="W145" s="65">
        <f>IF(OR(G145="",V145=""),"",G145-V145)</f>
        <v/>
      </c>
      <c r="X145" s="58" t="n"/>
      <c r="Z145" s="67">
        <f>IF(AND($F145&lt;&gt;"",$V145&lt;&gt;"",Z$2&gt;=$F145,Z$2&lt;=$V145,WEEKDAY(Z$2,2)&lt;6,COUNTIF('마스터'!$J$13:$J$27,Z$2)=0),$Q145/$U145,"")</f>
        <v/>
      </c>
      <c r="AA145" s="67">
        <f>IF(AND($F145&lt;&gt;"",$V145&lt;&gt;"",AA$2&gt;=$F145,AA$2&lt;=$V145,WEEKDAY(AA$2,2)&lt;6,COUNTIF('마스터'!$J$13:$J$27,AA$2)=0),$Q145/$U145,"")</f>
        <v/>
      </c>
      <c r="AB145" s="67">
        <f>IF(AND($F145&lt;&gt;"",$V145&lt;&gt;"",AB$2&gt;=$F145,AB$2&lt;=$V145,WEEKDAY(AB$2,2)&lt;6,COUNTIF('마스터'!$J$13:$J$27,AB$2)=0),$Q145/$U145,"")</f>
        <v/>
      </c>
      <c r="AC145" s="67">
        <f>IF(AND($F145&lt;&gt;"",$V145&lt;&gt;"",AC$2&gt;=$F145,AC$2&lt;=$V145,WEEKDAY(AC$2,2)&lt;6,COUNTIF('마스터'!$J$13:$J$27,AC$2)=0),$Q145/$U145,"")</f>
        <v/>
      </c>
      <c r="AD145" s="67">
        <f>IF(AND($F145&lt;&gt;"",$V145&lt;&gt;"",AD$2&gt;=$F145,AD$2&lt;=$V145,WEEKDAY(AD$2,2)&lt;6,COUNTIF('마스터'!$J$13:$J$27,AD$2)=0),$Q145/$U145,"")</f>
        <v/>
      </c>
      <c r="AE145" s="67">
        <f>IF(AND($F145&lt;&gt;"",$V145&lt;&gt;"",AE$2&gt;=$F145,AE$2&lt;=$V145,WEEKDAY(AE$2,2)&lt;6,COUNTIF('마스터'!$J$13:$J$27,AE$2)=0),$Q145/$U145,"")</f>
        <v/>
      </c>
      <c r="AF145" s="67">
        <f>IF(AND($F145&lt;&gt;"",$V145&lt;&gt;"",AF$2&gt;=$F145,AF$2&lt;=$V145,WEEKDAY(AF$2,2)&lt;6,COUNTIF('마스터'!$J$13:$J$27,AF$2)=0),$Q145/$U145,"")</f>
        <v/>
      </c>
      <c r="AG145" s="67">
        <f>IF(AND($F145&lt;&gt;"",$V145&lt;&gt;"",AG$2&gt;=$F145,AG$2&lt;=$V145,WEEKDAY(AG$2,2)&lt;6,COUNTIF('마스터'!$J$13:$J$27,AG$2)=0),$Q145/$U145,"")</f>
        <v/>
      </c>
      <c r="AH145" s="67">
        <f>IF(AND($F145&lt;&gt;"",$V145&lt;&gt;"",AH$2&gt;=$F145,AH$2&lt;=$V145,WEEKDAY(AH$2,2)&lt;6,COUNTIF('마스터'!$J$13:$J$27,AH$2)=0),$Q145/$U145,"")</f>
        <v/>
      </c>
      <c r="AI145" s="67">
        <f>IF(AND($F145&lt;&gt;"",$V145&lt;&gt;"",AI$2&gt;=$F145,AI$2&lt;=$V145,WEEKDAY(AI$2,2)&lt;6,COUNTIF('마스터'!$J$13:$J$27,AI$2)=0),$Q145/$U145,"")</f>
        <v/>
      </c>
      <c r="AJ145" s="67">
        <f>IF(AND($F145&lt;&gt;"",$V145&lt;&gt;"",AJ$2&gt;=$F145,AJ$2&lt;=$V145,WEEKDAY(AJ$2,2)&lt;6,COUNTIF('마스터'!$J$13:$J$27,AJ$2)=0),$Q145/$U145,"")</f>
        <v/>
      </c>
      <c r="AK145" s="67">
        <f>IF(AND($F145&lt;&gt;"",$V145&lt;&gt;"",AK$2&gt;=$F145,AK$2&lt;=$V145,WEEKDAY(AK$2,2)&lt;6,COUNTIF('마스터'!$J$13:$J$27,AK$2)=0),$Q145/$U145,"")</f>
        <v/>
      </c>
      <c r="AL145" s="67">
        <f>IF(AND($F145&lt;&gt;"",$V145&lt;&gt;"",AL$2&gt;=$F145,AL$2&lt;=$V145,WEEKDAY(AL$2,2)&lt;6,COUNTIF('마스터'!$J$13:$J$27,AL$2)=0),$Q145/$U145,"")</f>
        <v/>
      </c>
      <c r="AM145" s="67">
        <f>IF(AND($F145&lt;&gt;"",$V145&lt;&gt;"",AM$2&gt;=$F145,AM$2&lt;=$V145,WEEKDAY(AM$2,2)&lt;6,COUNTIF('마스터'!$J$13:$J$27,AM$2)=0),$Q145/$U145,"")</f>
        <v/>
      </c>
      <c r="AN145" s="67">
        <f>IF(AND($F145&lt;&gt;"",$V145&lt;&gt;"",AN$2&gt;=$F145,AN$2&lt;=$V145,WEEKDAY(AN$2,2)&lt;6,COUNTIF('마스터'!$J$13:$J$27,AN$2)=0),$Q145/$U145,"")</f>
        <v/>
      </c>
      <c r="AO145" s="67">
        <f>IF(AND($F145&lt;&gt;"",$V145&lt;&gt;"",AO$2&gt;=$F145,AO$2&lt;=$V145,WEEKDAY(AO$2,2)&lt;6,COUNTIF('마스터'!$J$13:$J$27,AO$2)=0),$Q145/$U145,"")</f>
        <v/>
      </c>
      <c r="AP145" s="67">
        <f>IF(AND($F145&lt;&gt;"",$V145&lt;&gt;"",AP$2&gt;=$F145,AP$2&lt;=$V145,WEEKDAY(AP$2,2)&lt;6,COUNTIF('마스터'!$J$13:$J$27,AP$2)=0),$Q145/$U145,"")</f>
        <v/>
      </c>
      <c r="AQ145" s="67">
        <f>IF(AND($F145&lt;&gt;"",$V145&lt;&gt;"",AQ$2&gt;=$F145,AQ$2&lt;=$V145,WEEKDAY(AQ$2,2)&lt;6,COUNTIF('마스터'!$J$13:$J$27,AQ$2)=0),$Q145/$U145,"")</f>
        <v/>
      </c>
      <c r="AR145" s="67">
        <f>IF(AND($F145&lt;&gt;"",$V145&lt;&gt;"",AR$2&gt;=$F145,AR$2&lt;=$V145,WEEKDAY(AR$2,2)&lt;6,COUNTIF('마스터'!$J$13:$J$27,AR$2)=0),$Q145/$U145,"")</f>
        <v/>
      </c>
      <c r="AS145" s="67">
        <f>IF(AND($F145&lt;&gt;"",$V145&lt;&gt;"",AS$2&gt;=$F145,AS$2&lt;=$V145,WEEKDAY(AS$2,2)&lt;6,COUNTIF('마스터'!$J$13:$J$27,AS$2)=0),$Q145/$U145,"")</f>
        <v/>
      </c>
      <c r="AT145" s="67">
        <f>IF(AND($F145&lt;&gt;"",$V145&lt;&gt;"",AT$2&gt;=$F145,AT$2&lt;=$V145,WEEKDAY(AT$2,2)&lt;6,COUNTIF('마스터'!$J$13:$J$27,AT$2)=0),$Q145/$U145,"")</f>
        <v/>
      </c>
      <c r="AU145" s="67">
        <f>IF(AND($F145&lt;&gt;"",$V145&lt;&gt;"",AU$2&gt;=$F145,AU$2&lt;=$V145,WEEKDAY(AU$2,2)&lt;6,COUNTIF('마스터'!$J$13:$J$27,AU$2)=0),$Q145/$U145,"")</f>
        <v/>
      </c>
      <c r="AV145" s="67">
        <f>IF(AND($F145&lt;&gt;"",$V145&lt;&gt;"",AV$2&gt;=$F145,AV$2&lt;=$V145,WEEKDAY(AV$2,2)&lt;6,COUNTIF('마스터'!$J$13:$J$27,AV$2)=0),$Q145/$U145,"")</f>
        <v/>
      </c>
      <c r="AW145" s="67">
        <f>IF(AND($F145&lt;&gt;"",$V145&lt;&gt;"",AW$2&gt;=$F145,AW$2&lt;=$V145,WEEKDAY(AW$2,2)&lt;6,COUNTIF('마스터'!$J$13:$J$27,AW$2)=0),$Q145/$U145,"")</f>
        <v/>
      </c>
      <c r="AX145" s="67">
        <f>IF(AND($F145&lt;&gt;"",$V145&lt;&gt;"",AX$2&gt;=$F145,AX$2&lt;=$V145,WEEKDAY(AX$2,2)&lt;6,COUNTIF('마스터'!$J$13:$J$27,AX$2)=0),$Q145/$U145,"")</f>
        <v/>
      </c>
      <c r="AY145" s="67">
        <f>IF(AND($F145&lt;&gt;"",$V145&lt;&gt;"",AY$2&gt;=$F145,AY$2&lt;=$V145,WEEKDAY(AY$2,2)&lt;6,COUNTIF('마스터'!$J$13:$J$27,AY$2)=0),$Q145/$U145,"")</f>
        <v/>
      </c>
      <c r="AZ145" s="67">
        <f>IF(AND($F145&lt;&gt;"",$V145&lt;&gt;"",AZ$2&gt;=$F145,AZ$2&lt;=$V145,WEEKDAY(AZ$2,2)&lt;6,COUNTIF('마스터'!$J$13:$J$27,AZ$2)=0),$Q145/$U145,"")</f>
        <v/>
      </c>
      <c r="BA145" s="67">
        <f>IF(AND($F145&lt;&gt;"",$V145&lt;&gt;"",BA$2&gt;=$F145,BA$2&lt;=$V145,WEEKDAY(BA$2,2)&lt;6,COUNTIF('마스터'!$J$13:$J$27,BA$2)=0),$Q145/$U145,"")</f>
        <v/>
      </c>
      <c r="BB145" s="67">
        <f>IF(AND($F145&lt;&gt;"",$V145&lt;&gt;"",BB$2&gt;=$F145,BB$2&lt;=$V145,WEEKDAY(BB$2,2)&lt;6,COUNTIF('마스터'!$J$13:$J$27,BB$2)=0),$Q145/$U145,"")</f>
        <v/>
      </c>
      <c r="BC145" s="67">
        <f>IF(AND($F145&lt;&gt;"",$V145&lt;&gt;"",BC$2&gt;=$F145,BC$2&lt;=$V145,WEEKDAY(BC$2,2)&lt;6,COUNTIF('마스터'!$J$13:$J$27,BC$2)=0),$Q145/$U145,"")</f>
        <v/>
      </c>
      <c r="BD145" s="67">
        <f>IF(AND($F145&lt;&gt;"",$V145&lt;&gt;"",BD$2&gt;=$F145,BD$2&lt;=$V145,WEEKDAY(BD$2,2)&lt;6,COUNTIF('마스터'!$J$13:$J$27,BD$2)=0),$Q145/$U145,"")</f>
        <v/>
      </c>
    </row>
    <row r="146">
      <c r="A146" s="37">
        <f>IF(E146="","",COUNTA($E$133:E146))</f>
        <v/>
      </c>
      <c r="B146" s="58" t="n"/>
      <c r="C146" s="82" t="inlineStr">
        <is>
          <t>기타</t>
        </is>
      </c>
      <c r="D146" s="60" t="n"/>
      <c r="E146" s="58" t="n"/>
      <c r="F146" s="61" t="n"/>
      <c r="G146" s="62" t="n"/>
      <c r="H146" s="60" t="n"/>
      <c r="I146" s="60" t="n"/>
      <c r="J146" s="60" t="n"/>
      <c r="K146" s="58" t="n"/>
      <c r="L146" s="63" t="n"/>
      <c r="M146" s="58" t="n"/>
      <c r="N146" s="63" t="n"/>
      <c r="O146" s="58" t="n"/>
      <c r="P146" s="63" t="n"/>
      <c r="Q146" s="64">
        <f>IF(SUM(L146,N146,P146)=0,"",SUM(L146,N146,P146))</f>
        <v/>
      </c>
      <c r="R146" s="65">
        <f>IF(L146&gt;0,"영 ","")&amp;IF(N146&gt;0,"이 ","")&amp;IF(P146&gt;0,"기 ","")</f>
        <v/>
      </c>
      <c r="S146" s="37">
        <f>IF(F146="","","W"&amp;ROUNDUP(DAY(F146)/7,0))</f>
        <v/>
      </c>
      <c r="T146" s="60" t="n"/>
      <c r="U146" s="37">
        <f>IF(Q146="",0,ROUNDUP(MAX(L146,N146,P146)/'마스터'!$J$5,0))</f>
        <v/>
      </c>
      <c r="V146" s="66">
        <f>IF(OR(F146="",U146=0),"",WORKDAY(F146,U146-1,'마스터'!$J$13:$J$27))</f>
        <v/>
      </c>
      <c r="W146" s="65">
        <f>IF(OR(G146="",V146=""),"",G146-V146)</f>
        <v/>
      </c>
      <c r="X146" s="58" t="n"/>
      <c r="Z146" s="67">
        <f>IF(AND($F146&lt;&gt;"",$V146&lt;&gt;"",Z$2&gt;=$F146,Z$2&lt;=$V146,WEEKDAY(Z$2,2)&lt;6,COUNTIF('마스터'!$J$13:$J$27,Z$2)=0),$Q146/$U146,"")</f>
        <v/>
      </c>
      <c r="AA146" s="67">
        <f>IF(AND($F146&lt;&gt;"",$V146&lt;&gt;"",AA$2&gt;=$F146,AA$2&lt;=$V146,WEEKDAY(AA$2,2)&lt;6,COUNTIF('마스터'!$J$13:$J$27,AA$2)=0),$Q146/$U146,"")</f>
        <v/>
      </c>
      <c r="AB146" s="67">
        <f>IF(AND($F146&lt;&gt;"",$V146&lt;&gt;"",AB$2&gt;=$F146,AB$2&lt;=$V146,WEEKDAY(AB$2,2)&lt;6,COUNTIF('마스터'!$J$13:$J$27,AB$2)=0),$Q146/$U146,"")</f>
        <v/>
      </c>
      <c r="AC146" s="67">
        <f>IF(AND($F146&lt;&gt;"",$V146&lt;&gt;"",AC$2&gt;=$F146,AC$2&lt;=$V146,WEEKDAY(AC$2,2)&lt;6,COUNTIF('마스터'!$J$13:$J$27,AC$2)=0),$Q146/$U146,"")</f>
        <v/>
      </c>
      <c r="AD146" s="67">
        <f>IF(AND($F146&lt;&gt;"",$V146&lt;&gt;"",AD$2&gt;=$F146,AD$2&lt;=$V146,WEEKDAY(AD$2,2)&lt;6,COUNTIF('마스터'!$J$13:$J$27,AD$2)=0),$Q146/$U146,"")</f>
        <v/>
      </c>
      <c r="AE146" s="67">
        <f>IF(AND($F146&lt;&gt;"",$V146&lt;&gt;"",AE$2&gt;=$F146,AE$2&lt;=$V146,WEEKDAY(AE$2,2)&lt;6,COUNTIF('마스터'!$J$13:$J$27,AE$2)=0),$Q146/$U146,"")</f>
        <v/>
      </c>
      <c r="AF146" s="67">
        <f>IF(AND($F146&lt;&gt;"",$V146&lt;&gt;"",AF$2&gt;=$F146,AF$2&lt;=$V146,WEEKDAY(AF$2,2)&lt;6,COUNTIF('마스터'!$J$13:$J$27,AF$2)=0),$Q146/$U146,"")</f>
        <v/>
      </c>
      <c r="AG146" s="67">
        <f>IF(AND($F146&lt;&gt;"",$V146&lt;&gt;"",AG$2&gt;=$F146,AG$2&lt;=$V146,WEEKDAY(AG$2,2)&lt;6,COUNTIF('마스터'!$J$13:$J$27,AG$2)=0),$Q146/$U146,"")</f>
        <v/>
      </c>
      <c r="AH146" s="67">
        <f>IF(AND($F146&lt;&gt;"",$V146&lt;&gt;"",AH$2&gt;=$F146,AH$2&lt;=$V146,WEEKDAY(AH$2,2)&lt;6,COUNTIF('마스터'!$J$13:$J$27,AH$2)=0),$Q146/$U146,"")</f>
        <v/>
      </c>
      <c r="AI146" s="67">
        <f>IF(AND($F146&lt;&gt;"",$V146&lt;&gt;"",AI$2&gt;=$F146,AI$2&lt;=$V146,WEEKDAY(AI$2,2)&lt;6,COUNTIF('마스터'!$J$13:$J$27,AI$2)=0),$Q146/$U146,"")</f>
        <v/>
      </c>
      <c r="AJ146" s="67">
        <f>IF(AND($F146&lt;&gt;"",$V146&lt;&gt;"",AJ$2&gt;=$F146,AJ$2&lt;=$V146,WEEKDAY(AJ$2,2)&lt;6,COUNTIF('마스터'!$J$13:$J$27,AJ$2)=0),$Q146/$U146,"")</f>
        <v/>
      </c>
      <c r="AK146" s="67">
        <f>IF(AND($F146&lt;&gt;"",$V146&lt;&gt;"",AK$2&gt;=$F146,AK$2&lt;=$V146,WEEKDAY(AK$2,2)&lt;6,COUNTIF('마스터'!$J$13:$J$27,AK$2)=0),$Q146/$U146,"")</f>
        <v/>
      </c>
      <c r="AL146" s="67">
        <f>IF(AND($F146&lt;&gt;"",$V146&lt;&gt;"",AL$2&gt;=$F146,AL$2&lt;=$V146,WEEKDAY(AL$2,2)&lt;6,COUNTIF('마스터'!$J$13:$J$27,AL$2)=0),$Q146/$U146,"")</f>
        <v/>
      </c>
      <c r="AM146" s="67">
        <f>IF(AND($F146&lt;&gt;"",$V146&lt;&gt;"",AM$2&gt;=$F146,AM$2&lt;=$V146,WEEKDAY(AM$2,2)&lt;6,COUNTIF('마스터'!$J$13:$J$27,AM$2)=0),$Q146/$U146,"")</f>
        <v/>
      </c>
      <c r="AN146" s="67">
        <f>IF(AND($F146&lt;&gt;"",$V146&lt;&gt;"",AN$2&gt;=$F146,AN$2&lt;=$V146,WEEKDAY(AN$2,2)&lt;6,COUNTIF('마스터'!$J$13:$J$27,AN$2)=0),$Q146/$U146,"")</f>
        <v/>
      </c>
      <c r="AO146" s="67">
        <f>IF(AND($F146&lt;&gt;"",$V146&lt;&gt;"",AO$2&gt;=$F146,AO$2&lt;=$V146,WEEKDAY(AO$2,2)&lt;6,COUNTIF('마스터'!$J$13:$J$27,AO$2)=0),$Q146/$U146,"")</f>
        <v/>
      </c>
      <c r="AP146" s="67">
        <f>IF(AND($F146&lt;&gt;"",$V146&lt;&gt;"",AP$2&gt;=$F146,AP$2&lt;=$V146,WEEKDAY(AP$2,2)&lt;6,COUNTIF('마스터'!$J$13:$J$27,AP$2)=0),$Q146/$U146,"")</f>
        <v/>
      </c>
      <c r="AQ146" s="67">
        <f>IF(AND($F146&lt;&gt;"",$V146&lt;&gt;"",AQ$2&gt;=$F146,AQ$2&lt;=$V146,WEEKDAY(AQ$2,2)&lt;6,COUNTIF('마스터'!$J$13:$J$27,AQ$2)=0),$Q146/$U146,"")</f>
        <v/>
      </c>
      <c r="AR146" s="67">
        <f>IF(AND($F146&lt;&gt;"",$V146&lt;&gt;"",AR$2&gt;=$F146,AR$2&lt;=$V146,WEEKDAY(AR$2,2)&lt;6,COUNTIF('마스터'!$J$13:$J$27,AR$2)=0),$Q146/$U146,"")</f>
        <v/>
      </c>
      <c r="AS146" s="67">
        <f>IF(AND($F146&lt;&gt;"",$V146&lt;&gt;"",AS$2&gt;=$F146,AS$2&lt;=$V146,WEEKDAY(AS$2,2)&lt;6,COUNTIF('마스터'!$J$13:$J$27,AS$2)=0),$Q146/$U146,"")</f>
        <v/>
      </c>
      <c r="AT146" s="67">
        <f>IF(AND($F146&lt;&gt;"",$V146&lt;&gt;"",AT$2&gt;=$F146,AT$2&lt;=$V146,WEEKDAY(AT$2,2)&lt;6,COUNTIF('마스터'!$J$13:$J$27,AT$2)=0),$Q146/$U146,"")</f>
        <v/>
      </c>
      <c r="AU146" s="67">
        <f>IF(AND($F146&lt;&gt;"",$V146&lt;&gt;"",AU$2&gt;=$F146,AU$2&lt;=$V146,WEEKDAY(AU$2,2)&lt;6,COUNTIF('마스터'!$J$13:$J$27,AU$2)=0),$Q146/$U146,"")</f>
        <v/>
      </c>
      <c r="AV146" s="67">
        <f>IF(AND($F146&lt;&gt;"",$V146&lt;&gt;"",AV$2&gt;=$F146,AV$2&lt;=$V146,WEEKDAY(AV$2,2)&lt;6,COUNTIF('마스터'!$J$13:$J$27,AV$2)=0),$Q146/$U146,"")</f>
        <v/>
      </c>
      <c r="AW146" s="67">
        <f>IF(AND($F146&lt;&gt;"",$V146&lt;&gt;"",AW$2&gt;=$F146,AW$2&lt;=$V146,WEEKDAY(AW$2,2)&lt;6,COUNTIF('마스터'!$J$13:$J$27,AW$2)=0),$Q146/$U146,"")</f>
        <v/>
      </c>
      <c r="AX146" s="67">
        <f>IF(AND($F146&lt;&gt;"",$V146&lt;&gt;"",AX$2&gt;=$F146,AX$2&lt;=$V146,WEEKDAY(AX$2,2)&lt;6,COUNTIF('마스터'!$J$13:$J$27,AX$2)=0),$Q146/$U146,"")</f>
        <v/>
      </c>
      <c r="AY146" s="67">
        <f>IF(AND($F146&lt;&gt;"",$V146&lt;&gt;"",AY$2&gt;=$F146,AY$2&lt;=$V146,WEEKDAY(AY$2,2)&lt;6,COUNTIF('마스터'!$J$13:$J$27,AY$2)=0),$Q146/$U146,"")</f>
        <v/>
      </c>
      <c r="AZ146" s="67">
        <f>IF(AND($F146&lt;&gt;"",$V146&lt;&gt;"",AZ$2&gt;=$F146,AZ$2&lt;=$V146,WEEKDAY(AZ$2,2)&lt;6,COUNTIF('마스터'!$J$13:$J$27,AZ$2)=0),$Q146/$U146,"")</f>
        <v/>
      </c>
      <c r="BA146" s="67">
        <f>IF(AND($F146&lt;&gt;"",$V146&lt;&gt;"",BA$2&gt;=$F146,BA$2&lt;=$V146,WEEKDAY(BA$2,2)&lt;6,COUNTIF('마스터'!$J$13:$J$27,BA$2)=0),$Q146/$U146,"")</f>
        <v/>
      </c>
      <c r="BB146" s="67">
        <f>IF(AND($F146&lt;&gt;"",$V146&lt;&gt;"",BB$2&gt;=$F146,BB$2&lt;=$V146,WEEKDAY(BB$2,2)&lt;6,COUNTIF('마스터'!$J$13:$J$27,BB$2)=0),$Q146/$U146,"")</f>
        <v/>
      </c>
      <c r="BC146" s="67">
        <f>IF(AND($F146&lt;&gt;"",$V146&lt;&gt;"",BC$2&gt;=$F146,BC$2&lt;=$V146,WEEKDAY(BC$2,2)&lt;6,COUNTIF('마스터'!$J$13:$J$27,BC$2)=0),$Q146/$U146,"")</f>
        <v/>
      </c>
      <c r="BD146" s="67">
        <f>IF(AND($F146&lt;&gt;"",$V146&lt;&gt;"",BD$2&gt;=$F146,BD$2&lt;=$V146,WEEKDAY(BD$2,2)&lt;6,COUNTIF('마스터'!$J$13:$J$27,BD$2)=0),$Q146/$U146,"")</f>
        <v/>
      </c>
    </row>
    <row r="147">
      <c r="A147" s="37">
        <f>IF(E147="","",COUNTA($E$133:E147))</f>
        <v/>
      </c>
      <c r="B147" s="58" t="n"/>
      <c r="C147" s="82" t="inlineStr">
        <is>
          <t>기타</t>
        </is>
      </c>
      <c r="D147" s="60" t="n"/>
      <c r="E147" s="58" t="n"/>
      <c r="F147" s="61" t="n"/>
      <c r="G147" s="62" t="n"/>
      <c r="H147" s="60" t="n"/>
      <c r="I147" s="60" t="n"/>
      <c r="J147" s="60" t="n"/>
      <c r="K147" s="58" t="n"/>
      <c r="L147" s="63" t="n"/>
      <c r="M147" s="58" t="n"/>
      <c r="N147" s="63" t="n"/>
      <c r="O147" s="58" t="n"/>
      <c r="P147" s="63" t="n"/>
      <c r="Q147" s="64">
        <f>IF(SUM(L147,N147,P147)=0,"",SUM(L147,N147,P147))</f>
        <v/>
      </c>
      <c r="R147" s="65">
        <f>IF(L147&gt;0,"영 ","")&amp;IF(N147&gt;0,"이 ","")&amp;IF(P147&gt;0,"기 ","")</f>
        <v/>
      </c>
      <c r="S147" s="37">
        <f>IF(F147="","","W"&amp;ROUNDUP(DAY(F147)/7,0))</f>
        <v/>
      </c>
      <c r="T147" s="60" t="n"/>
      <c r="U147" s="37">
        <f>IF(Q147="",0,ROUNDUP(MAX(L147,N147,P147)/'마스터'!$J$5,0))</f>
        <v/>
      </c>
      <c r="V147" s="66">
        <f>IF(OR(F147="",U147=0),"",WORKDAY(F147,U147-1,'마스터'!$J$13:$J$27))</f>
        <v/>
      </c>
      <c r="W147" s="65">
        <f>IF(OR(G147="",V147=""),"",G147-V147)</f>
        <v/>
      </c>
      <c r="X147" s="58" t="n"/>
      <c r="Z147" s="67">
        <f>IF(AND($F147&lt;&gt;"",$V147&lt;&gt;"",Z$2&gt;=$F147,Z$2&lt;=$V147,WEEKDAY(Z$2,2)&lt;6,COUNTIF('마스터'!$J$13:$J$27,Z$2)=0),$Q147/$U147,"")</f>
        <v/>
      </c>
      <c r="AA147" s="67">
        <f>IF(AND($F147&lt;&gt;"",$V147&lt;&gt;"",AA$2&gt;=$F147,AA$2&lt;=$V147,WEEKDAY(AA$2,2)&lt;6,COUNTIF('마스터'!$J$13:$J$27,AA$2)=0),$Q147/$U147,"")</f>
        <v/>
      </c>
      <c r="AB147" s="67">
        <f>IF(AND($F147&lt;&gt;"",$V147&lt;&gt;"",AB$2&gt;=$F147,AB$2&lt;=$V147,WEEKDAY(AB$2,2)&lt;6,COUNTIF('마스터'!$J$13:$J$27,AB$2)=0),$Q147/$U147,"")</f>
        <v/>
      </c>
      <c r="AC147" s="67">
        <f>IF(AND($F147&lt;&gt;"",$V147&lt;&gt;"",AC$2&gt;=$F147,AC$2&lt;=$V147,WEEKDAY(AC$2,2)&lt;6,COUNTIF('마스터'!$J$13:$J$27,AC$2)=0),$Q147/$U147,"")</f>
        <v/>
      </c>
      <c r="AD147" s="67">
        <f>IF(AND($F147&lt;&gt;"",$V147&lt;&gt;"",AD$2&gt;=$F147,AD$2&lt;=$V147,WEEKDAY(AD$2,2)&lt;6,COUNTIF('마스터'!$J$13:$J$27,AD$2)=0),$Q147/$U147,"")</f>
        <v/>
      </c>
      <c r="AE147" s="67">
        <f>IF(AND($F147&lt;&gt;"",$V147&lt;&gt;"",AE$2&gt;=$F147,AE$2&lt;=$V147,WEEKDAY(AE$2,2)&lt;6,COUNTIF('마스터'!$J$13:$J$27,AE$2)=0),$Q147/$U147,"")</f>
        <v/>
      </c>
      <c r="AF147" s="67">
        <f>IF(AND($F147&lt;&gt;"",$V147&lt;&gt;"",AF$2&gt;=$F147,AF$2&lt;=$V147,WEEKDAY(AF$2,2)&lt;6,COUNTIF('마스터'!$J$13:$J$27,AF$2)=0),$Q147/$U147,"")</f>
        <v/>
      </c>
      <c r="AG147" s="67">
        <f>IF(AND($F147&lt;&gt;"",$V147&lt;&gt;"",AG$2&gt;=$F147,AG$2&lt;=$V147,WEEKDAY(AG$2,2)&lt;6,COUNTIF('마스터'!$J$13:$J$27,AG$2)=0),$Q147/$U147,"")</f>
        <v/>
      </c>
      <c r="AH147" s="67">
        <f>IF(AND($F147&lt;&gt;"",$V147&lt;&gt;"",AH$2&gt;=$F147,AH$2&lt;=$V147,WEEKDAY(AH$2,2)&lt;6,COUNTIF('마스터'!$J$13:$J$27,AH$2)=0),$Q147/$U147,"")</f>
        <v/>
      </c>
      <c r="AI147" s="67">
        <f>IF(AND($F147&lt;&gt;"",$V147&lt;&gt;"",AI$2&gt;=$F147,AI$2&lt;=$V147,WEEKDAY(AI$2,2)&lt;6,COUNTIF('마스터'!$J$13:$J$27,AI$2)=0),$Q147/$U147,"")</f>
        <v/>
      </c>
      <c r="AJ147" s="67">
        <f>IF(AND($F147&lt;&gt;"",$V147&lt;&gt;"",AJ$2&gt;=$F147,AJ$2&lt;=$V147,WEEKDAY(AJ$2,2)&lt;6,COUNTIF('마스터'!$J$13:$J$27,AJ$2)=0),$Q147/$U147,"")</f>
        <v/>
      </c>
      <c r="AK147" s="67">
        <f>IF(AND($F147&lt;&gt;"",$V147&lt;&gt;"",AK$2&gt;=$F147,AK$2&lt;=$V147,WEEKDAY(AK$2,2)&lt;6,COUNTIF('마스터'!$J$13:$J$27,AK$2)=0),$Q147/$U147,"")</f>
        <v/>
      </c>
      <c r="AL147" s="67">
        <f>IF(AND($F147&lt;&gt;"",$V147&lt;&gt;"",AL$2&gt;=$F147,AL$2&lt;=$V147,WEEKDAY(AL$2,2)&lt;6,COUNTIF('마스터'!$J$13:$J$27,AL$2)=0),$Q147/$U147,"")</f>
        <v/>
      </c>
      <c r="AM147" s="67">
        <f>IF(AND($F147&lt;&gt;"",$V147&lt;&gt;"",AM$2&gt;=$F147,AM$2&lt;=$V147,WEEKDAY(AM$2,2)&lt;6,COUNTIF('마스터'!$J$13:$J$27,AM$2)=0),$Q147/$U147,"")</f>
        <v/>
      </c>
      <c r="AN147" s="67">
        <f>IF(AND($F147&lt;&gt;"",$V147&lt;&gt;"",AN$2&gt;=$F147,AN$2&lt;=$V147,WEEKDAY(AN$2,2)&lt;6,COUNTIF('마스터'!$J$13:$J$27,AN$2)=0),$Q147/$U147,"")</f>
        <v/>
      </c>
      <c r="AO147" s="67">
        <f>IF(AND($F147&lt;&gt;"",$V147&lt;&gt;"",AO$2&gt;=$F147,AO$2&lt;=$V147,WEEKDAY(AO$2,2)&lt;6,COUNTIF('마스터'!$J$13:$J$27,AO$2)=0),$Q147/$U147,"")</f>
        <v/>
      </c>
      <c r="AP147" s="67">
        <f>IF(AND($F147&lt;&gt;"",$V147&lt;&gt;"",AP$2&gt;=$F147,AP$2&lt;=$V147,WEEKDAY(AP$2,2)&lt;6,COUNTIF('마스터'!$J$13:$J$27,AP$2)=0),$Q147/$U147,"")</f>
        <v/>
      </c>
      <c r="AQ147" s="67">
        <f>IF(AND($F147&lt;&gt;"",$V147&lt;&gt;"",AQ$2&gt;=$F147,AQ$2&lt;=$V147,WEEKDAY(AQ$2,2)&lt;6,COUNTIF('마스터'!$J$13:$J$27,AQ$2)=0),$Q147/$U147,"")</f>
        <v/>
      </c>
      <c r="AR147" s="67">
        <f>IF(AND($F147&lt;&gt;"",$V147&lt;&gt;"",AR$2&gt;=$F147,AR$2&lt;=$V147,WEEKDAY(AR$2,2)&lt;6,COUNTIF('마스터'!$J$13:$J$27,AR$2)=0),$Q147/$U147,"")</f>
        <v/>
      </c>
      <c r="AS147" s="67">
        <f>IF(AND($F147&lt;&gt;"",$V147&lt;&gt;"",AS$2&gt;=$F147,AS$2&lt;=$V147,WEEKDAY(AS$2,2)&lt;6,COUNTIF('마스터'!$J$13:$J$27,AS$2)=0),$Q147/$U147,"")</f>
        <v/>
      </c>
      <c r="AT147" s="67">
        <f>IF(AND($F147&lt;&gt;"",$V147&lt;&gt;"",AT$2&gt;=$F147,AT$2&lt;=$V147,WEEKDAY(AT$2,2)&lt;6,COUNTIF('마스터'!$J$13:$J$27,AT$2)=0),$Q147/$U147,"")</f>
        <v/>
      </c>
      <c r="AU147" s="67">
        <f>IF(AND($F147&lt;&gt;"",$V147&lt;&gt;"",AU$2&gt;=$F147,AU$2&lt;=$V147,WEEKDAY(AU$2,2)&lt;6,COUNTIF('마스터'!$J$13:$J$27,AU$2)=0),$Q147/$U147,"")</f>
        <v/>
      </c>
      <c r="AV147" s="67">
        <f>IF(AND($F147&lt;&gt;"",$V147&lt;&gt;"",AV$2&gt;=$F147,AV$2&lt;=$V147,WEEKDAY(AV$2,2)&lt;6,COUNTIF('마스터'!$J$13:$J$27,AV$2)=0),$Q147/$U147,"")</f>
        <v/>
      </c>
      <c r="AW147" s="67">
        <f>IF(AND($F147&lt;&gt;"",$V147&lt;&gt;"",AW$2&gt;=$F147,AW$2&lt;=$V147,WEEKDAY(AW$2,2)&lt;6,COUNTIF('마스터'!$J$13:$J$27,AW$2)=0),$Q147/$U147,"")</f>
        <v/>
      </c>
      <c r="AX147" s="67">
        <f>IF(AND($F147&lt;&gt;"",$V147&lt;&gt;"",AX$2&gt;=$F147,AX$2&lt;=$V147,WEEKDAY(AX$2,2)&lt;6,COUNTIF('마스터'!$J$13:$J$27,AX$2)=0),$Q147/$U147,"")</f>
        <v/>
      </c>
      <c r="AY147" s="67">
        <f>IF(AND($F147&lt;&gt;"",$V147&lt;&gt;"",AY$2&gt;=$F147,AY$2&lt;=$V147,WEEKDAY(AY$2,2)&lt;6,COUNTIF('마스터'!$J$13:$J$27,AY$2)=0),$Q147/$U147,"")</f>
        <v/>
      </c>
      <c r="AZ147" s="67">
        <f>IF(AND($F147&lt;&gt;"",$V147&lt;&gt;"",AZ$2&gt;=$F147,AZ$2&lt;=$V147,WEEKDAY(AZ$2,2)&lt;6,COUNTIF('마스터'!$J$13:$J$27,AZ$2)=0),$Q147/$U147,"")</f>
        <v/>
      </c>
      <c r="BA147" s="67">
        <f>IF(AND($F147&lt;&gt;"",$V147&lt;&gt;"",BA$2&gt;=$F147,BA$2&lt;=$V147,WEEKDAY(BA$2,2)&lt;6,COUNTIF('마스터'!$J$13:$J$27,BA$2)=0),$Q147/$U147,"")</f>
        <v/>
      </c>
      <c r="BB147" s="67">
        <f>IF(AND($F147&lt;&gt;"",$V147&lt;&gt;"",BB$2&gt;=$F147,BB$2&lt;=$V147,WEEKDAY(BB$2,2)&lt;6,COUNTIF('마스터'!$J$13:$J$27,BB$2)=0),$Q147/$U147,"")</f>
        <v/>
      </c>
      <c r="BC147" s="67">
        <f>IF(AND($F147&lt;&gt;"",$V147&lt;&gt;"",BC$2&gt;=$F147,BC$2&lt;=$V147,WEEKDAY(BC$2,2)&lt;6,COUNTIF('마스터'!$J$13:$J$27,BC$2)=0),$Q147/$U147,"")</f>
        <v/>
      </c>
      <c r="BD147" s="67">
        <f>IF(AND($F147&lt;&gt;"",$V147&lt;&gt;"",BD$2&gt;=$F147,BD$2&lt;=$V147,WEEKDAY(BD$2,2)&lt;6,COUNTIF('마스터'!$J$13:$J$27,BD$2)=0),$Q147/$U147,"")</f>
        <v/>
      </c>
    </row>
    <row r="148">
      <c r="A148" s="37">
        <f>IF(E148="","",COUNTA($E$133:E148))</f>
        <v/>
      </c>
      <c r="B148" s="58" t="n"/>
      <c r="C148" s="82" t="inlineStr">
        <is>
          <t>기타</t>
        </is>
      </c>
      <c r="D148" s="60" t="n"/>
      <c r="E148" s="58" t="n"/>
      <c r="F148" s="61" t="n"/>
      <c r="G148" s="62" t="n"/>
      <c r="H148" s="60" t="n"/>
      <c r="I148" s="60" t="n"/>
      <c r="J148" s="60" t="n"/>
      <c r="K148" s="58" t="n"/>
      <c r="L148" s="63" t="n"/>
      <c r="M148" s="58" t="n"/>
      <c r="N148" s="63" t="n"/>
      <c r="O148" s="58" t="n"/>
      <c r="P148" s="63" t="n"/>
      <c r="Q148" s="64">
        <f>IF(SUM(L148,N148,P148)=0,"",SUM(L148,N148,P148))</f>
        <v/>
      </c>
      <c r="R148" s="65">
        <f>IF(L148&gt;0,"영 ","")&amp;IF(N148&gt;0,"이 ","")&amp;IF(P148&gt;0,"기 ","")</f>
        <v/>
      </c>
      <c r="S148" s="37">
        <f>IF(F148="","","W"&amp;ROUNDUP(DAY(F148)/7,0))</f>
        <v/>
      </c>
      <c r="T148" s="60" t="n"/>
      <c r="U148" s="37">
        <f>IF(Q148="",0,ROUNDUP(MAX(L148,N148,P148)/'마스터'!$J$5,0))</f>
        <v/>
      </c>
      <c r="V148" s="66">
        <f>IF(OR(F148="",U148=0),"",WORKDAY(F148,U148-1,'마스터'!$J$13:$J$27))</f>
        <v/>
      </c>
      <c r="W148" s="65">
        <f>IF(OR(G148="",V148=""),"",G148-V148)</f>
        <v/>
      </c>
      <c r="X148" s="58" t="n"/>
      <c r="Z148" s="67">
        <f>IF(AND($F148&lt;&gt;"",$V148&lt;&gt;"",Z$2&gt;=$F148,Z$2&lt;=$V148,WEEKDAY(Z$2,2)&lt;6,COUNTIF('마스터'!$J$13:$J$27,Z$2)=0),$Q148/$U148,"")</f>
        <v/>
      </c>
      <c r="AA148" s="67">
        <f>IF(AND($F148&lt;&gt;"",$V148&lt;&gt;"",AA$2&gt;=$F148,AA$2&lt;=$V148,WEEKDAY(AA$2,2)&lt;6,COUNTIF('마스터'!$J$13:$J$27,AA$2)=0),$Q148/$U148,"")</f>
        <v/>
      </c>
      <c r="AB148" s="67">
        <f>IF(AND($F148&lt;&gt;"",$V148&lt;&gt;"",AB$2&gt;=$F148,AB$2&lt;=$V148,WEEKDAY(AB$2,2)&lt;6,COUNTIF('마스터'!$J$13:$J$27,AB$2)=0),$Q148/$U148,"")</f>
        <v/>
      </c>
      <c r="AC148" s="67">
        <f>IF(AND($F148&lt;&gt;"",$V148&lt;&gt;"",AC$2&gt;=$F148,AC$2&lt;=$V148,WEEKDAY(AC$2,2)&lt;6,COUNTIF('마스터'!$J$13:$J$27,AC$2)=0),$Q148/$U148,"")</f>
        <v/>
      </c>
      <c r="AD148" s="67">
        <f>IF(AND($F148&lt;&gt;"",$V148&lt;&gt;"",AD$2&gt;=$F148,AD$2&lt;=$V148,WEEKDAY(AD$2,2)&lt;6,COUNTIF('마스터'!$J$13:$J$27,AD$2)=0),$Q148/$U148,"")</f>
        <v/>
      </c>
      <c r="AE148" s="67">
        <f>IF(AND($F148&lt;&gt;"",$V148&lt;&gt;"",AE$2&gt;=$F148,AE$2&lt;=$V148,WEEKDAY(AE$2,2)&lt;6,COUNTIF('마스터'!$J$13:$J$27,AE$2)=0),$Q148/$U148,"")</f>
        <v/>
      </c>
      <c r="AF148" s="67">
        <f>IF(AND($F148&lt;&gt;"",$V148&lt;&gt;"",AF$2&gt;=$F148,AF$2&lt;=$V148,WEEKDAY(AF$2,2)&lt;6,COUNTIF('마스터'!$J$13:$J$27,AF$2)=0),$Q148/$U148,"")</f>
        <v/>
      </c>
      <c r="AG148" s="67">
        <f>IF(AND($F148&lt;&gt;"",$V148&lt;&gt;"",AG$2&gt;=$F148,AG$2&lt;=$V148,WEEKDAY(AG$2,2)&lt;6,COUNTIF('마스터'!$J$13:$J$27,AG$2)=0),$Q148/$U148,"")</f>
        <v/>
      </c>
      <c r="AH148" s="67">
        <f>IF(AND($F148&lt;&gt;"",$V148&lt;&gt;"",AH$2&gt;=$F148,AH$2&lt;=$V148,WEEKDAY(AH$2,2)&lt;6,COUNTIF('마스터'!$J$13:$J$27,AH$2)=0),$Q148/$U148,"")</f>
        <v/>
      </c>
      <c r="AI148" s="67">
        <f>IF(AND($F148&lt;&gt;"",$V148&lt;&gt;"",AI$2&gt;=$F148,AI$2&lt;=$V148,WEEKDAY(AI$2,2)&lt;6,COUNTIF('마스터'!$J$13:$J$27,AI$2)=0),$Q148/$U148,"")</f>
        <v/>
      </c>
      <c r="AJ148" s="67">
        <f>IF(AND($F148&lt;&gt;"",$V148&lt;&gt;"",AJ$2&gt;=$F148,AJ$2&lt;=$V148,WEEKDAY(AJ$2,2)&lt;6,COUNTIF('마스터'!$J$13:$J$27,AJ$2)=0),$Q148/$U148,"")</f>
        <v/>
      </c>
      <c r="AK148" s="67">
        <f>IF(AND($F148&lt;&gt;"",$V148&lt;&gt;"",AK$2&gt;=$F148,AK$2&lt;=$V148,WEEKDAY(AK$2,2)&lt;6,COUNTIF('마스터'!$J$13:$J$27,AK$2)=0),$Q148/$U148,"")</f>
        <v/>
      </c>
      <c r="AL148" s="67">
        <f>IF(AND($F148&lt;&gt;"",$V148&lt;&gt;"",AL$2&gt;=$F148,AL$2&lt;=$V148,WEEKDAY(AL$2,2)&lt;6,COUNTIF('마스터'!$J$13:$J$27,AL$2)=0),$Q148/$U148,"")</f>
        <v/>
      </c>
      <c r="AM148" s="67">
        <f>IF(AND($F148&lt;&gt;"",$V148&lt;&gt;"",AM$2&gt;=$F148,AM$2&lt;=$V148,WEEKDAY(AM$2,2)&lt;6,COUNTIF('마스터'!$J$13:$J$27,AM$2)=0),$Q148/$U148,"")</f>
        <v/>
      </c>
      <c r="AN148" s="67">
        <f>IF(AND($F148&lt;&gt;"",$V148&lt;&gt;"",AN$2&gt;=$F148,AN$2&lt;=$V148,WEEKDAY(AN$2,2)&lt;6,COUNTIF('마스터'!$J$13:$J$27,AN$2)=0),$Q148/$U148,"")</f>
        <v/>
      </c>
      <c r="AO148" s="67">
        <f>IF(AND($F148&lt;&gt;"",$V148&lt;&gt;"",AO$2&gt;=$F148,AO$2&lt;=$V148,WEEKDAY(AO$2,2)&lt;6,COUNTIF('마스터'!$J$13:$J$27,AO$2)=0),$Q148/$U148,"")</f>
        <v/>
      </c>
      <c r="AP148" s="67">
        <f>IF(AND($F148&lt;&gt;"",$V148&lt;&gt;"",AP$2&gt;=$F148,AP$2&lt;=$V148,WEEKDAY(AP$2,2)&lt;6,COUNTIF('마스터'!$J$13:$J$27,AP$2)=0),$Q148/$U148,"")</f>
        <v/>
      </c>
      <c r="AQ148" s="67">
        <f>IF(AND($F148&lt;&gt;"",$V148&lt;&gt;"",AQ$2&gt;=$F148,AQ$2&lt;=$V148,WEEKDAY(AQ$2,2)&lt;6,COUNTIF('마스터'!$J$13:$J$27,AQ$2)=0),$Q148/$U148,"")</f>
        <v/>
      </c>
      <c r="AR148" s="67">
        <f>IF(AND($F148&lt;&gt;"",$V148&lt;&gt;"",AR$2&gt;=$F148,AR$2&lt;=$V148,WEEKDAY(AR$2,2)&lt;6,COUNTIF('마스터'!$J$13:$J$27,AR$2)=0),$Q148/$U148,"")</f>
        <v/>
      </c>
      <c r="AS148" s="67">
        <f>IF(AND($F148&lt;&gt;"",$V148&lt;&gt;"",AS$2&gt;=$F148,AS$2&lt;=$V148,WEEKDAY(AS$2,2)&lt;6,COUNTIF('마스터'!$J$13:$J$27,AS$2)=0),$Q148/$U148,"")</f>
        <v/>
      </c>
      <c r="AT148" s="67">
        <f>IF(AND($F148&lt;&gt;"",$V148&lt;&gt;"",AT$2&gt;=$F148,AT$2&lt;=$V148,WEEKDAY(AT$2,2)&lt;6,COUNTIF('마스터'!$J$13:$J$27,AT$2)=0),$Q148/$U148,"")</f>
        <v/>
      </c>
      <c r="AU148" s="67">
        <f>IF(AND($F148&lt;&gt;"",$V148&lt;&gt;"",AU$2&gt;=$F148,AU$2&lt;=$V148,WEEKDAY(AU$2,2)&lt;6,COUNTIF('마스터'!$J$13:$J$27,AU$2)=0),$Q148/$U148,"")</f>
        <v/>
      </c>
      <c r="AV148" s="67">
        <f>IF(AND($F148&lt;&gt;"",$V148&lt;&gt;"",AV$2&gt;=$F148,AV$2&lt;=$V148,WEEKDAY(AV$2,2)&lt;6,COUNTIF('마스터'!$J$13:$J$27,AV$2)=0),$Q148/$U148,"")</f>
        <v/>
      </c>
      <c r="AW148" s="67">
        <f>IF(AND($F148&lt;&gt;"",$V148&lt;&gt;"",AW$2&gt;=$F148,AW$2&lt;=$V148,WEEKDAY(AW$2,2)&lt;6,COUNTIF('마스터'!$J$13:$J$27,AW$2)=0),$Q148/$U148,"")</f>
        <v/>
      </c>
      <c r="AX148" s="67">
        <f>IF(AND($F148&lt;&gt;"",$V148&lt;&gt;"",AX$2&gt;=$F148,AX$2&lt;=$V148,WEEKDAY(AX$2,2)&lt;6,COUNTIF('마스터'!$J$13:$J$27,AX$2)=0),$Q148/$U148,"")</f>
        <v/>
      </c>
      <c r="AY148" s="67">
        <f>IF(AND($F148&lt;&gt;"",$V148&lt;&gt;"",AY$2&gt;=$F148,AY$2&lt;=$V148,WEEKDAY(AY$2,2)&lt;6,COUNTIF('마스터'!$J$13:$J$27,AY$2)=0),$Q148/$U148,"")</f>
        <v/>
      </c>
      <c r="AZ148" s="67">
        <f>IF(AND($F148&lt;&gt;"",$V148&lt;&gt;"",AZ$2&gt;=$F148,AZ$2&lt;=$V148,WEEKDAY(AZ$2,2)&lt;6,COUNTIF('마스터'!$J$13:$J$27,AZ$2)=0),$Q148/$U148,"")</f>
        <v/>
      </c>
      <c r="BA148" s="67">
        <f>IF(AND($F148&lt;&gt;"",$V148&lt;&gt;"",BA$2&gt;=$F148,BA$2&lt;=$V148,WEEKDAY(BA$2,2)&lt;6,COUNTIF('마스터'!$J$13:$J$27,BA$2)=0),$Q148/$U148,"")</f>
        <v/>
      </c>
      <c r="BB148" s="67">
        <f>IF(AND($F148&lt;&gt;"",$V148&lt;&gt;"",BB$2&gt;=$F148,BB$2&lt;=$V148,WEEKDAY(BB$2,2)&lt;6,COUNTIF('마스터'!$J$13:$J$27,BB$2)=0),$Q148/$U148,"")</f>
        <v/>
      </c>
      <c r="BC148" s="67">
        <f>IF(AND($F148&lt;&gt;"",$V148&lt;&gt;"",BC$2&gt;=$F148,BC$2&lt;=$V148,WEEKDAY(BC$2,2)&lt;6,COUNTIF('마스터'!$J$13:$J$27,BC$2)=0),$Q148/$U148,"")</f>
        <v/>
      </c>
      <c r="BD148" s="67">
        <f>IF(AND($F148&lt;&gt;"",$V148&lt;&gt;"",BD$2&gt;=$F148,BD$2&lt;=$V148,WEEKDAY(BD$2,2)&lt;6,COUNTIF('마스터'!$J$13:$J$27,BD$2)=0),$Q148/$U148,"")</f>
        <v/>
      </c>
    </row>
    <row r="149">
      <c r="A149" s="37">
        <f>IF(E149="","",COUNTA($E$133:E149))</f>
        <v/>
      </c>
      <c r="B149" s="58" t="n"/>
      <c r="C149" s="82" t="inlineStr">
        <is>
          <t>기타</t>
        </is>
      </c>
      <c r="D149" s="60" t="n"/>
      <c r="E149" s="58" t="n"/>
      <c r="F149" s="61" t="n"/>
      <c r="G149" s="62" t="n"/>
      <c r="H149" s="60" t="n"/>
      <c r="I149" s="60" t="n"/>
      <c r="J149" s="60" t="n"/>
      <c r="K149" s="58" t="n"/>
      <c r="L149" s="63" t="n"/>
      <c r="M149" s="58" t="n"/>
      <c r="N149" s="63" t="n"/>
      <c r="O149" s="58" t="n"/>
      <c r="P149" s="63" t="n"/>
      <c r="Q149" s="64">
        <f>IF(SUM(L149,N149,P149)=0,"",SUM(L149,N149,P149))</f>
        <v/>
      </c>
      <c r="R149" s="65">
        <f>IF(L149&gt;0,"영 ","")&amp;IF(N149&gt;0,"이 ","")&amp;IF(P149&gt;0,"기 ","")</f>
        <v/>
      </c>
      <c r="S149" s="37">
        <f>IF(F149="","","W"&amp;ROUNDUP(DAY(F149)/7,0))</f>
        <v/>
      </c>
      <c r="T149" s="60" t="n"/>
      <c r="U149" s="37">
        <f>IF(Q149="",0,ROUNDUP(MAX(L149,N149,P149)/'마스터'!$J$5,0))</f>
        <v/>
      </c>
      <c r="V149" s="66">
        <f>IF(OR(F149="",U149=0),"",WORKDAY(F149,U149-1,'마스터'!$J$13:$J$27))</f>
        <v/>
      </c>
      <c r="W149" s="65">
        <f>IF(OR(G149="",V149=""),"",G149-V149)</f>
        <v/>
      </c>
      <c r="X149" s="58" t="n"/>
      <c r="Z149" s="67">
        <f>IF(AND($F149&lt;&gt;"",$V149&lt;&gt;"",Z$2&gt;=$F149,Z$2&lt;=$V149,WEEKDAY(Z$2,2)&lt;6,COUNTIF('마스터'!$J$13:$J$27,Z$2)=0),$Q149/$U149,"")</f>
        <v/>
      </c>
      <c r="AA149" s="67">
        <f>IF(AND($F149&lt;&gt;"",$V149&lt;&gt;"",AA$2&gt;=$F149,AA$2&lt;=$V149,WEEKDAY(AA$2,2)&lt;6,COUNTIF('마스터'!$J$13:$J$27,AA$2)=0),$Q149/$U149,"")</f>
        <v/>
      </c>
      <c r="AB149" s="67">
        <f>IF(AND($F149&lt;&gt;"",$V149&lt;&gt;"",AB$2&gt;=$F149,AB$2&lt;=$V149,WEEKDAY(AB$2,2)&lt;6,COUNTIF('마스터'!$J$13:$J$27,AB$2)=0),$Q149/$U149,"")</f>
        <v/>
      </c>
      <c r="AC149" s="67">
        <f>IF(AND($F149&lt;&gt;"",$V149&lt;&gt;"",AC$2&gt;=$F149,AC$2&lt;=$V149,WEEKDAY(AC$2,2)&lt;6,COUNTIF('마스터'!$J$13:$J$27,AC$2)=0),$Q149/$U149,"")</f>
        <v/>
      </c>
      <c r="AD149" s="67">
        <f>IF(AND($F149&lt;&gt;"",$V149&lt;&gt;"",AD$2&gt;=$F149,AD$2&lt;=$V149,WEEKDAY(AD$2,2)&lt;6,COUNTIF('마스터'!$J$13:$J$27,AD$2)=0),$Q149/$U149,"")</f>
        <v/>
      </c>
      <c r="AE149" s="67">
        <f>IF(AND($F149&lt;&gt;"",$V149&lt;&gt;"",AE$2&gt;=$F149,AE$2&lt;=$V149,WEEKDAY(AE$2,2)&lt;6,COUNTIF('마스터'!$J$13:$J$27,AE$2)=0),$Q149/$U149,"")</f>
        <v/>
      </c>
      <c r="AF149" s="67">
        <f>IF(AND($F149&lt;&gt;"",$V149&lt;&gt;"",AF$2&gt;=$F149,AF$2&lt;=$V149,WEEKDAY(AF$2,2)&lt;6,COUNTIF('마스터'!$J$13:$J$27,AF$2)=0),$Q149/$U149,"")</f>
        <v/>
      </c>
      <c r="AG149" s="67">
        <f>IF(AND($F149&lt;&gt;"",$V149&lt;&gt;"",AG$2&gt;=$F149,AG$2&lt;=$V149,WEEKDAY(AG$2,2)&lt;6,COUNTIF('마스터'!$J$13:$J$27,AG$2)=0),$Q149/$U149,"")</f>
        <v/>
      </c>
      <c r="AH149" s="67">
        <f>IF(AND($F149&lt;&gt;"",$V149&lt;&gt;"",AH$2&gt;=$F149,AH$2&lt;=$V149,WEEKDAY(AH$2,2)&lt;6,COUNTIF('마스터'!$J$13:$J$27,AH$2)=0),$Q149/$U149,"")</f>
        <v/>
      </c>
      <c r="AI149" s="67">
        <f>IF(AND($F149&lt;&gt;"",$V149&lt;&gt;"",AI$2&gt;=$F149,AI$2&lt;=$V149,WEEKDAY(AI$2,2)&lt;6,COUNTIF('마스터'!$J$13:$J$27,AI$2)=0),$Q149/$U149,"")</f>
        <v/>
      </c>
      <c r="AJ149" s="67">
        <f>IF(AND($F149&lt;&gt;"",$V149&lt;&gt;"",AJ$2&gt;=$F149,AJ$2&lt;=$V149,WEEKDAY(AJ$2,2)&lt;6,COUNTIF('마스터'!$J$13:$J$27,AJ$2)=0),$Q149/$U149,"")</f>
        <v/>
      </c>
      <c r="AK149" s="67">
        <f>IF(AND($F149&lt;&gt;"",$V149&lt;&gt;"",AK$2&gt;=$F149,AK$2&lt;=$V149,WEEKDAY(AK$2,2)&lt;6,COUNTIF('마스터'!$J$13:$J$27,AK$2)=0),$Q149/$U149,"")</f>
        <v/>
      </c>
      <c r="AL149" s="67">
        <f>IF(AND($F149&lt;&gt;"",$V149&lt;&gt;"",AL$2&gt;=$F149,AL$2&lt;=$V149,WEEKDAY(AL$2,2)&lt;6,COUNTIF('마스터'!$J$13:$J$27,AL$2)=0),$Q149/$U149,"")</f>
        <v/>
      </c>
      <c r="AM149" s="67">
        <f>IF(AND($F149&lt;&gt;"",$V149&lt;&gt;"",AM$2&gt;=$F149,AM$2&lt;=$V149,WEEKDAY(AM$2,2)&lt;6,COUNTIF('마스터'!$J$13:$J$27,AM$2)=0),$Q149/$U149,"")</f>
        <v/>
      </c>
      <c r="AN149" s="67">
        <f>IF(AND($F149&lt;&gt;"",$V149&lt;&gt;"",AN$2&gt;=$F149,AN$2&lt;=$V149,WEEKDAY(AN$2,2)&lt;6,COUNTIF('마스터'!$J$13:$J$27,AN$2)=0),$Q149/$U149,"")</f>
        <v/>
      </c>
      <c r="AO149" s="67">
        <f>IF(AND($F149&lt;&gt;"",$V149&lt;&gt;"",AO$2&gt;=$F149,AO$2&lt;=$V149,WEEKDAY(AO$2,2)&lt;6,COUNTIF('마스터'!$J$13:$J$27,AO$2)=0),$Q149/$U149,"")</f>
        <v/>
      </c>
      <c r="AP149" s="67">
        <f>IF(AND($F149&lt;&gt;"",$V149&lt;&gt;"",AP$2&gt;=$F149,AP$2&lt;=$V149,WEEKDAY(AP$2,2)&lt;6,COUNTIF('마스터'!$J$13:$J$27,AP$2)=0),$Q149/$U149,"")</f>
        <v/>
      </c>
      <c r="AQ149" s="67">
        <f>IF(AND($F149&lt;&gt;"",$V149&lt;&gt;"",AQ$2&gt;=$F149,AQ$2&lt;=$V149,WEEKDAY(AQ$2,2)&lt;6,COUNTIF('마스터'!$J$13:$J$27,AQ$2)=0),$Q149/$U149,"")</f>
        <v/>
      </c>
      <c r="AR149" s="67">
        <f>IF(AND($F149&lt;&gt;"",$V149&lt;&gt;"",AR$2&gt;=$F149,AR$2&lt;=$V149,WEEKDAY(AR$2,2)&lt;6,COUNTIF('마스터'!$J$13:$J$27,AR$2)=0),$Q149/$U149,"")</f>
        <v/>
      </c>
      <c r="AS149" s="67">
        <f>IF(AND($F149&lt;&gt;"",$V149&lt;&gt;"",AS$2&gt;=$F149,AS$2&lt;=$V149,WEEKDAY(AS$2,2)&lt;6,COUNTIF('마스터'!$J$13:$J$27,AS$2)=0),$Q149/$U149,"")</f>
        <v/>
      </c>
      <c r="AT149" s="67">
        <f>IF(AND($F149&lt;&gt;"",$V149&lt;&gt;"",AT$2&gt;=$F149,AT$2&lt;=$V149,WEEKDAY(AT$2,2)&lt;6,COUNTIF('마스터'!$J$13:$J$27,AT$2)=0),$Q149/$U149,"")</f>
        <v/>
      </c>
      <c r="AU149" s="67">
        <f>IF(AND($F149&lt;&gt;"",$V149&lt;&gt;"",AU$2&gt;=$F149,AU$2&lt;=$V149,WEEKDAY(AU$2,2)&lt;6,COUNTIF('마스터'!$J$13:$J$27,AU$2)=0),$Q149/$U149,"")</f>
        <v/>
      </c>
      <c r="AV149" s="67">
        <f>IF(AND($F149&lt;&gt;"",$V149&lt;&gt;"",AV$2&gt;=$F149,AV$2&lt;=$V149,WEEKDAY(AV$2,2)&lt;6,COUNTIF('마스터'!$J$13:$J$27,AV$2)=0),$Q149/$U149,"")</f>
        <v/>
      </c>
      <c r="AW149" s="67">
        <f>IF(AND($F149&lt;&gt;"",$V149&lt;&gt;"",AW$2&gt;=$F149,AW$2&lt;=$V149,WEEKDAY(AW$2,2)&lt;6,COUNTIF('마스터'!$J$13:$J$27,AW$2)=0),$Q149/$U149,"")</f>
        <v/>
      </c>
      <c r="AX149" s="67">
        <f>IF(AND($F149&lt;&gt;"",$V149&lt;&gt;"",AX$2&gt;=$F149,AX$2&lt;=$V149,WEEKDAY(AX$2,2)&lt;6,COUNTIF('마스터'!$J$13:$J$27,AX$2)=0),$Q149/$U149,"")</f>
        <v/>
      </c>
      <c r="AY149" s="67">
        <f>IF(AND($F149&lt;&gt;"",$V149&lt;&gt;"",AY$2&gt;=$F149,AY$2&lt;=$V149,WEEKDAY(AY$2,2)&lt;6,COUNTIF('마스터'!$J$13:$J$27,AY$2)=0),$Q149/$U149,"")</f>
        <v/>
      </c>
      <c r="AZ149" s="67">
        <f>IF(AND($F149&lt;&gt;"",$V149&lt;&gt;"",AZ$2&gt;=$F149,AZ$2&lt;=$V149,WEEKDAY(AZ$2,2)&lt;6,COUNTIF('마스터'!$J$13:$J$27,AZ$2)=0),$Q149/$U149,"")</f>
        <v/>
      </c>
      <c r="BA149" s="67">
        <f>IF(AND($F149&lt;&gt;"",$V149&lt;&gt;"",BA$2&gt;=$F149,BA$2&lt;=$V149,WEEKDAY(BA$2,2)&lt;6,COUNTIF('마스터'!$J$13:$J$27,BA$2)=0),$Q149/$U149,"")</f>
        <v/>
      </c>
      <c r="BB149" s="67">
        <f>IF(AND($F149&lt;&gt;"",$V149&lt;&gt;"",BB$2&gt;=$F149,BB$2&lt;=$V149,WEEKDAY(BB$2,2)&lt;6,COUNTIF('마스터'!$J$13:$J$27,BB$2)=0),$Q149/$U149,"")</f>
        <v/>
      </c>
      <c r="BC149" s="67">
        <f>IF(AND($F149&lt;&gt;"",$V149&lt;&gt;"",BC$2&gt;=$F149,BC$2&lt;=$V149,WEEKDAY(BC$2,2)&lt;6,COUNTIF('마스터'!$J$13:$J$27,BC$2)=0),$Q149/$U149,"")</f>
        <v/>
      </c>
      <c r="BD149" s="67">
        <f>IF(AND($F149&lt;&gt;"",$V149&lt;&gt;"",BD$2&gt;=$F149,BD$2&lt;=$V149,WEEKDAY(BD$2,2)&lt;6,COUNTIF('마스터'!$J$13:$J$27,BD$2)=0),$Q149/$U149,"")</f>
        <v/>
      </c>
    </row>
    <row r="150">
      <c r="A150" s="37">
        <f>IF(E150="","",COUNTA($E$133:E150))</f>
        <v/>
      </c>
      <c r="B150" s="58" t="n"/>
      <c r="C150" s="82" t="inlineStr">
        <is>
          <t>기타</t>
        </is>
      </c>
      <c r="D150" s="60" t="n"/>
      <c r="E150" s="58" t="n"/>
      <c r="F150" s="61" t="n"/>
      <c r="G150" s="62" t="n"/>
      <c r="H150" s="60" t="n"/>
      <c r="I150" s="60" t="n"/>
      <c r="J150" s="60" t="n"/>
      <c r="K150" s="58" t="n"/>
      <c r="L150" s="63" t="n"/>
      <c r="M150" s="58" t="n"/>
      <c r="N150" s="63" t="n"/>
      <c r="O150" s="58" t="n"/>
      <c r="P150" s="63" t="n"/>
      <c r="Q150" s="64">
        <f>IF(SUM(L150,N150,P150)=0,"",SUM(L150,N150,P150))</f>
        <v/>
      </c>
      <c r="R150" s="65">
        <f>IF(L150&gt;0,"영 ","")&amp;IF(N150&gt;0,"이 ","")&amp;IF(P150&gt;0,"기 ","")</f>
        <v/>
      </c>
      <c r="S150" s="37">
        <f>IF(F150="","","W"&amp;ROUNDUP(DAY(F150)/7,0))</f>
        <v/>
      </c>
      <c r="T150" s="60" t="n"/>
      <c r="U150" s="37">
        <f>IF(Q150="",0,ROUNDUP(MAX(L150,N150,P150)/'마스터'!$J$5,0))</f>
        <v/>
      </c>
      <c r="V150" s="66">
        <f>IF(OR(F150="",U150=0),"",WORKDAY(F150,U150-1,'마스터'!$J$13:$J$27))</f>
        <v/>
      </c>
      <c r="W150" s="65">
        <f>IF(OR(G150="",V150=""),"",G150-V150)</f>
        <v/>
      </c>
      <c r="X150" s="58" t="n"/>
      <c r="Z150" s="67">
        <f>IF(AND($F150&lt;&gt;"",$V150&lt;&gt;"",Z$2&gt;=$F150,Z$2&lt;=$V150,WEEKDAY(Z$2,2)&lt;6,COUNTIF('마스터'!$J$13:$J$27,Z$2)=0),$Q150/$U150,"")</f>
        <v/>
      </c>
      <c r="AA150" s="67">
        <f>IF(AND($F150&lt;&gt;"",$V150&lt;&gt;"",AA$2&gt;=$F150,AA$2&lt;=$V150,WEEKDAY(AA$2,2)&lt;6,COUNTIF('마스터'!$J$13:$J$27,AA$2)=0),$Q150/$U150,"")</f>
        <v/>
      </c>
      <c r="AB150" s="67">
        <f>IF(AND($F150&lt;&gt;"",$V150&lt;&gt;"",AB$2&gt;=$F150,AB$2&lt;=$V150,WEEKDAY(AB$2,2)&lt;6,COUNTIF('마스터'!$J$13:$J$27,AB$2)=0),$Q150/$U150,"")</f>
        <v/>
      </c>
      <c r="AC150" s="67">
        <f>IF(AND($F150&lt;&gt;"",$V150&lt;&gt;"",AC$2&gt;=$F150,AC$2&lt;=$V150,WEEKDAY(AC$2,2)&lt;6,COUNTIF('마스터'!$J$13:$J$27,AC$2)=0),$Q150/$U150,"")</f>
        <v/>
      </c>
      <c r="AD150" s="67">
        <f>IF(AND($F150&lt;&gt;"",$V150&lt;&gt;"",AD$2&gt;=$F150,AD$2&lt;=$V150,WEEKDAY(AD$2,2)&lt;6,COUNTIF('마스터'!$J$13:$J$27,AD$2)=0),$Q150/$U150,"")</f>
        <v/>
      </c>
      <c r="AE150" s="67">
        <f>IF(AND($F150&lt;&gt;"",$V150&lt;&gt;"",AE$2&gt;=$F150,AE$2&lt;=$V150,WEEKDAY(AE$2,2)&lt;6,COUNTIF('마스터'!$J$13:$J$27,AE$2)=0),$Q150/$U150,"")</f>
        <v/>
      </c>
      <c r="AF150" s="67">
        <f>IF(AND($F150&lt;&gt;"",$V150&lt;&gt;"",AF$2&gt;=$F150,AF$2&lt;=$V150,WEEKDAY(AF$2,2)&lt;6,COUNTIF('마스터'!$J$13:$J$27,AF$2)=0),$Q150/$U150,"")</f>
        <v/>
      </c>
      <c r="AG150" s="67">
        <f>IF(AND($F150&lt;&gt;"",$V150&lt;&gt;"",AG$2&gt;=$F150,AG$2&lt;=$V150,WEEKDAY(AG$2,2)&lt;6,COUNTIF('마스터'!$J$13:$J$27,AG$2)=0),$Q150/$U150,"")</f>
        <v/>
      </c>
      <c r="AH150" s="67">
        <f>IF(AND($F150&lt;&gt;"",$V150&lt;&gt;"",AH$2&gt;=$F150,AH$2&lt;=$V150,WEEKDAY(AH$2,2)&lt;6,COUNTIF('마스터'!$J$13:$J$27,AH$2)=0),$Q150/$U150,"")</f>
        <v/>
      </c>
      <c r="AI150" s="67">
        <f>IF(AND($F150&lt;&gt;"",$V150&lt;&gt;"",AI$2&gt;=$F150,AI$2&lt;=$V150,WEEKDAY(AI$2,2)&lt;6,COUNTIF('마스터'!$J$13:$J$27,AI$2)=0),$Q150/$U150,"")</f>
        <v/>
      </c>
      <c r="AJ150" s="67">
        <f>IF(AND($F150&lt;&gt;"",$V150&lt;&gt;"",AJ$2&gt;=$F150,AJ$2&lt;=$V150,WEEKDAY(AJ$2,2)&lt;6,COUNTIF('마스터'!$J$13:$J$27,AJ$2)=0),$Q150/$U150,"")</f>
        <v/>
      </c>
      <c r="AK150" s="67">
        <f>IF(AND($F150&lt;&gt;"",$V150&lt;&gt;"",AK$2&gt;=$F150,AK$2&lt;=$V150,WEEKDAY(AK$2,2)&lt;6,COUNTIF('마스터'!$J$13:$J$27,AK$2)=0),$Q150/$U150,"")</f>
        <v/>
      </c>
      <c r="AL150" s="67">
        <f>IF(AND($F150&lt;&gt;"",$V150&lt;&gt;"",AL$2&gt;=$F150,AL$2&lt;=$V150,WEEKDAY(AL$2,2)&lt;6,COUNTIF('마스터'!$J$13:$J$27,AL$2)=0),$Q150/$U150,"")</f>
        <v/>
      </c>
      <c r="AM150" s="67">
        <f>IF(AND($F150&lt;&gt;"",$V150&lt;&gt;"",AM$2&gt;=$F150,AM$2&lt;=$V150,WEEKDAY(AM$2,2)&lt;6,COUNTIF('마스터'!$J$13:$J$27,AM$2)=0),$Q150/$U150,"")</f>
        <v/>
      </c>
      <c r="AN150" s="67">
        <f>IF(AND($F150&lt;&gt;"",$V150&lt;&gt;"",AN$2&gt;=$F150,AN$2&lt;=$V150,WEEKDAY(AN$2,2)&lt;6,COUNTIF('마스터'!$J$13:$J$27,AN$2)=0),$Q150/$U150,"")</f>
        <v/>
      </c>
      <c r="AO150" s="67">
        <f>IF(AND($F150&lt;&gt;"",$V150&lt;&gt;"",AO$2&gt;=$F150,AO$2&lt;=$V150,WEEKDAY(AO$2,2)&lt;6,COUNTIF('마스터'!$J$13:$J$27,AO$2)=0),$Q150/$U150,"")</f>
        <v/>
      </c>
      <c r="AP150" s="67">
        <f>IF(AND($F150&lt;&gt;"",$V150&lt;&gt;"",AP$2&gt;=$F150,AP$2&lt;=$V150,WEEKDAY(AP$2,2)&lt;6,COUNTIF('마스터'!$J$13:$J$27,AP$2)=0),$Q150/$U150,"")</f>
        <v/>
      </c>
      <c r="AQ150" s="67">
        <f>IF(AND($F150&lt;&gt;"",$V150&lt;&gt;"",AQ$2&gt;=$F150,AQ$2&lt;=$V150,WEEKDAY(AQ$2,2)&lt;6,COUNTIF('마스터'!$J$13:$J$27,AQ$2)=0),$Q150/$U150,"")</f>
        <v/>
      </c>
      <c r="AR150" s="67">
        <f>IF(AND($F150&lt;&gt;"",$V150&lt;&gt;"",AR$2&gt;=$F150,AR$2&lt;=$V150,WEEKDAY(AR$2,2)&lt;6,COUNTIF('마스터'!$J$13:$J$27,AR$2)=0),$Q150/$U150,"")</f>
        <v/>
      </c>
      <c r="AS150" s="67">
        <f>IF(AND($F150&lt;&gt;"",$V150&lt;&gt;"",AS$2&gt;=$F150,AS$2&lt;=$V150,WEEKDAY(AS$2,2)&lt;6,COUNTIF('마스터'!$J$13:$J$27,AS$2)=0),$Q150/$U150,"")</f>
        <v/>
      </c>
      <c r="AT150" s="67">
        <f>IF(AND($F150&lt;&gt;"",$V150&lt;&gt;"",AT$2&gt;=$F150,AT$2&lt;=$V150,WEEKDAY(AT$2,2)&lt;6,COUNTIF('마스터'!$J$13:$J$27,AT$2)=0),$Q150/$U150,"")</f>
        <v/>
      </c>
      <c r="AU150" s="67">
        <f>IF(AND($F150&lt;&gt;"",$V150&lt;&gt;"",AU$2&gt;=$F150,AU$2&lt;=$V150,WEEKDAY(AU$2,2)&lt;6,COUNTIF('마스터'!$J$13:$J$27,AU$2)=0),$Q150/$U150,"")</f>
        <v/>
      </c>
      <c r="AV150" s="67">
        <f>IF(AND($F150&lt;&gt;"",$V150&lt;&gt;"",AV$2&gt;=$F150,AV$2&lt;=$V150,WEEKDAY(AV$2,2)&lt;6,COUNTIF('마스터'!$J$13:$J$27,AV$2)=0),$Q150/$U150,"")</f>
        <v/>
      </c>
      <c r="AW150" s="67">
        <f>IF(AND($F150&lt;&gt;"",$V150&lt;&gt;"",AW$2&gt;=$F150,AW$2&lt;=$V150,WEEKDAY(AW$2,2)&lt;6,COUNTIF('마스터'!$J$13:$J$27,AW$2)=0),$Q150/$U150,"")</f>
        <v/>
      </c>
      <c r="AX150" s="67">
        <f>IF(AND($F150&lt;&gt;"",$V150&lt;&gt;"",AX$2&gt;=$F150,AX$2&lt;=$V150,WEEKDAY(AX$2,2)&lt;6,COUNTIF('마스터'!$J$13:$J$27,AX$2)=0),$Q150/$U150,"")</f>
        <v/>
      </c>
      <c r="AY150" s="67">
        <f>IF(AND($F150&lt;&gt;"",$V150&lt;&gt;"",AY$2&gt;=$F150,AY$2&lt;=$V150,WEEKDAY(AY$2,2)&lt;6,COUNTIF('마스터'!$J$13:$J$27,AY$2)=0),$Q150/$U150,"")</f>
        <v/>
      </c>
      <c r="AZ150" s="67">
        <f>IF(AND($F150&lt;&gt;"",$V150&lt;&gt;"",AZ$2&gt;=$F150,AZ$2&lt;=$V150,WEEKDAY(AZ$2,2)&lt;6,COUNTIF('마스터'!$J$13:$J$27,AZ$2)=0),$Q150/$U150,"")</f>
        <v/>
      </c>
      <c r="BA150" s="67">
        <f>IF(AND($F150&lt;&gt;"",$V150&lt;&gt;"",BA$2&gt;=$F150,BA$2&lt;=$V150,WEEKDAY(BA$2,2)&lt;6,COUNTIF('마스터'!$J$13:$J$27,BA$2)=0),$Q150/$U150,"")</f>
        <v/>
      </c>
      <c r="BB150" s="67">
        <f>IF(AND($F150&lt;&gt;"",$V150&lt;&gt;"",BB$2&gt;=$F150,BB$2&lt;=$V150,WEEKDAY(BB$2,2)&lt;6,COUNTIF('마스터'!$J$13:$J$27,BB$2)=0),$Q150/$U150,"")</f>
        <v/>
      </c>
      <c r="BC150" s="67">
        <f>IF(AND($F150&lt;&gt;"",$V150&lt;&gt;"",BC$2&gt;=$F150,BC$2&lt;=$V150,WEEKDAY(BC$2,2)&lt;6,COUNTIF('마스터'!$J$13:$J$27,BC$2)=0),$Q150/$U150,"")</f>
        <v/>
      </c>
      <c r="BD150" s="67">
        <f>IF(AND($F150&lt;&gt;"",$V150&lt;&gt;"",BD$2&gt;=$F150,BD$2&lt;=$V150,WEEKDAY(BD$2,2)&lt;6,COUNTIF('마스터'!$J$13:$J$27,BD$2)=0),$Q150/$U150,"")</f>
        <v/>
      </c>
    </row>
    <row r="151">
      <c r="A151" s="37">
        <f>IF(E151="","",COUNTA($E$133:E151))</f>
        <v/>
      </c>
      <c r="B151" s="58" t="n"/>
      <c r="C151" s="82" t="inlineStr">
        <is>
          <t>기타</t>
        </is>
      </c>
      <c r="D151" s="60" t="n"/>
      <c r="E151" s="58" t="n"/>
      <c r="F151" s="61" t="n"/>
      <c r="G151" s="62" t="n"/>
      <c r="H151" s="60" t="n"/>
      <c r="I151" s="60" t="n"/>
      <c r="J151" s="60" t="n"/>
      <c r="K151" s="58" t="n"/>
      <c r="L151" s="63" t="n"/>
      <c r="M151" s="58" t="n"/>
      <c r="N151" s="63" t="n"/>
      <c r="O151" s="58" t="n"/>
      <c r="P151" s="63" t="n"/>
      <c r="Q151" s="64">
        <f>IF(SUM(L151,N151,P151)=0,"",SUM(L151,N151,P151))</f>
        <v/>
      </c>
      <c r="R151" s="65">
        <f>IF(L151&gt;0,"영 ","")&amp;IF(N151&gt;0,"이 ","")&amp;IF(P151&gt;0,"기 ","")</f>
        <v/>
      </c>
      <c r="S151" s="37">
        <f>IF(F151="","","W"&amp;ROUNDUP(DAY(F151)/7,0))</f>
        <v/>
      </c>
      <c r="T151" s="60" t="n"/>
      <c r="U151" s="37">
        <f>IF(Q151="",0,ROUNDUP(MAX(L151,N151,P151)/'마스터'!$J$5,0))</f>
        <v/>
      </c>
      <c r="V151" s="66">
        <f>IF(OR(F151="",U151=0),"",WORKDAY(F151,U151-1,'마스터'!$J$13:$J$27))</f>
        <v/>
      </c>
      <c r="W151" s="65">
        <f>IF(OR(G151="",V151=""),"",G151-V151)</f>
        <v/>
      </c>
      <c r="X151" s="58" t="n"/>
      <c r="Z151" s="67">
        <f>IF(AND($F151&lt;&gt;"",$V151&lt;&gt;"",Z$2&gt;=$F151,Z$2&lt;=$V151,WEEKDAY(Z$2,2)&lt;6,COUNTIF('마스터'!$J$13:$J$27,Z$2)=0),$Q151/$U151,"")</f>
        <v/>
      </c>
      <c r="AA151" s="67">
        <f>IF(AND($F151&lt;&gt;"",$V151&lt;&gt;"",AA$2&gt;=$F151,AA$2&lt;=$V151,WEEKDAY(AA$2,2)&lt;6,COUNTIF('마스터'!$J$13:$J$27,AA$2)=0),$Q151/$U151,"")</f>
        <v/>
      </c>
      <c r="AB151" s="67">
        <f>IF(AND($F151&lt;&gt;"",$V151&lt;&gt;"",AB$2&gt;=$F151,AB$2&lt;=$V151,WEEKDAY(AB$2,2)&lt;6,COUNTIF('마스터'!$J$13:$J$27,AB$2)=0),$Q151/$U151,"")</f>
        <v/>
      </c>
      <c r="AC151" s="67">
        <f>IF(AND($F151&lt;&gt;"",$V151&lt;&gt;"",AC$2&gt;=$F151,AC$2&lt;=$V151,WEEKDAY(AC$2,2)&lt;6,COUNTIF('마스터'!$J$13:$J$27,AC$2)=0),$Q151/$U151,"")</f>
        <v/>
      </c>
      <c r="AD151" s="67">
        <f>IF(AND($F151&lt;&gt;"",$V151&lt;&gt;"",AD$2&gt;=$F151,AD$2&lt;=$V151,WEEKDAY(AD$2,2)&lt;6,COUNTIF('마스터'!$J$13:$J$27,AD$2)=0),$Q151/$U151,"")</f>
        <v/>
      </c>
      <c r="AE151" s="67">
        <f>IF(AND($F151&lt;&gt;"",$V151&lt;&gt;"",AE$2&gt;=$F151,AE$2&lt;=$V151,WEEKDAY(AE$2,2)&lt;6,COUNTIF('마스터'!$J$13:$J$27,AE$2)=0),$Q151/$U151,"")</f>
        <v/>
      </c>
      <c r="AF151" s="67">
        <f>IF(AND($F151&lt;&gt;"",$V151&lt;&gt;"",AF$2&gt;=$F151,AF$2&lt;=$V151,WEEKDAY(AF$2,2)&lt;6,COUNTIF('마스터'!$J$13:$J$27,AF$2)=0),$Q151/$U151,"")</f>
        <v/>
      </c>
      <c r="AG151" s="67">
        <f>IF(AND($F151&lt;&gt;"",$V151&lt;&gt;"",AG$2&gt;=$F151,AG$2&lt;=$V151,WEEKDAY(AG$2,2)&lt;6,COUNTIF('마스터'!$J$13:$J$27,AG$2)=0),$Q151/$U151,"")</f>
        <v/>
      </c>
      <c r="AH151" s="67">
        <f>IF(AND($F151&lt;&gt;"",$V151&lt;&gt;"",AH$2&gt;=$F151,AH$2&lt;=$V151,WEEKDAY(AH$2,2)&lt;6,COUNTIF('마스터'!$J$13:$J$27,AH$2)=0),$Q151/$U151,"")</f>
        <v/>
      </c>
      <c r="AI151" s="67">
        <f>IF(AND($F151&lt;&gt;"",$V151&lt;&gt;"",AI$2&gt;=$F151,AI$2&lt;=$V151,WEEKDAY(AI$2,2)&lt;6,COUNTIF('마스터'!$J$13:$J$27,AI$2)=0),$Q151/$U151,"")</f>
        <v/>
      </c>
      <c r="AJ151" s="67">
        <f>IF(AND($F151&lt;&gt;"",$V151&lt;&gt;"",AJ$2&gt;=$F151,AJ$2&lt;=$V151,WEEKDAY(AJ$2,2)&lt;6,COUNTIF('마스터'!$J$13:$J$27,AJ$2)=0),$Q151/$U151,"")</f>
        <v/>
      </c>
      <c r="AK151" s="67">
        <f>IF(AND($F151&lt;&gt;"",$V151&lt;&gt;"",AK$2&gt;=$F151,AK$2&lt;=$V151,WEEKDAY(AK$2,2)&lt;6,COUNTIF('마스터'!$J$13:$J$27,AK$2)=0),$Q151/$U151,"")</f>
        <v/>
      </c>
      <c r="AL151" s="67">
        <f>IF(AND($F151&lt;&gt;"",$V151&lt;&gt;"",AL$2&gt;=$F151,AL$2&lt;=$V151,WEEKDAY(AL$2,2)&lt;6,COUNTIF('마스터'!$J$13:$J$27,AL$2)=0),$Q151/$U151,"")</f>
        <v/>
      </c>
      <c r="AM151" s="67">
        <f>IF(AND($F151&lt;&gt;"",$V151&lt;&gt;"",AM$2&gt;=$F151,AM$2&lt;=$V151,WEEKDAY(AM$2,2)&lt;6,COUNTIF('마스터'!$J$13:$J$27,AM$2)=0),$Q151/$U151,"")</f>
        <v/>
      </c>
      <c r="AN151" s="67">
        <f>IF(AND($F151&lt;&gt;"",$V151&lt;&gt;"",AN$2&gt;=$F151,AN$2&lt;=$V151,WEEKDAY(AN$2,2)&lt;6,COUNTIF('마스터'!$J$13:$J$27,AN$2)=0),$Q151/$U151,"")</f>
        <v/>
      </c>
      <c r="AO151" s="67">
        <f>IF(AND($F151&lt;&gt;"",$V151&lt;&gt;"",AO$2&gt;=$F151,AO$2&lt;=$V151,WEEKDAY(AO$2,2)&lt;6,COUNTIF('마스터'!$J$13:$J$27,AO$2)=0),$Q151/$U151,"")</f>
        <v/>
      </c>
      <c r="AP151" s="67">
        <f>IF(AND($F151&lt;&gt;"",$V151&lt;&gt;"",AP$2&gt;=$F151,AP$2&lt;=$V151,WEEKDAY(AP$2,2)&lt;6,COUNTIF('마스터'!$J$13:$J$27,AP$2)=0),$Q151/$U151,"")</f>
        <v/>
      </c>
      <c r="AQ151" s="67">
        <f>IF(AND($F151&lt;&gt;"",$V151&lt;&gt;"",AQ$2&gt;=$F151,AQ$2&lt;=$V151,WEEKDAY(AQ$2,2)&lt;6,COUNTIF('마스터'!$J$13:$J$27,AQ$2)=0),$Q151/$U151,"")</f>
        <v/>
      </c>
      <c r="AR151" s="67">
        <f>IF(AND($F151&lt;&gt;"",$V151&lt;&gt;"",AR$2&gt;=$F151,AR$2&lt;=$V151,WEEKDAY(AR$2,2)&lt;6,COUNTIF('마스터'!$J$13:$J$27,AR$2)=0),$Q151/$U151,"")</f>
        <v/>
      </c>
      <c r="AS151" s="67">
        <f>IF(AND($F151&lt;&gt;"",$V151&lt;&gt;"",AS$2&gt;=$F151,AS$2&lt;=$V151,WEEKDAY(AS$2,2)&lt;6,COUNTIF('마스터'!$J$13:$J$27,AS$2)=0),$Q151/$U151,"")</f>
        <v/>
      </c>
      <c r="AT151" s="67">
        <f>IF(AND($F151&lt;&gt;"",$V151&lt;&gt;"",AT$2&gt;=$F151,AT$2&lt;=$V151,WEEKDAY(AT$2,2)&lt;6,COUNTIF('마스터'!$J$13:$J$27,AT$2)=0),$Q151/$U151,"")</f>
        <v/>
      </c>
      <c r="AU151" s="67">
        <f>IF(AND($F151&lt;&gt;"",$V151&lt;&gt;"",AU$2&gt;=$F151,AU$2&lt;=$V151,WEEKDAY(AU$2,2)&lt;6,COUNTIF('마스터'!$J$13:$J$27,AU$2)=0),$Q151/$U151,"")</f>
        <v/>
      </c>
      <c r="AV151" s="67">
        <f>IF(AND($F151&lt;&gt;"",$V151&lt;&gt;"",AV$2&gt;=$F151,AV$2&lt;=$V151,WEEKDAY(AV$2,2)&lt;6,COUNTIF('마스터'!$J$13:$J$27,AV$2)=0),$Q151/$U151,"")</f>
        <v/>
      </c>
      <c r="AW151" s="67">
        <f>IF(AND($F151&lt;&gt;"",$V151&lt;&gt;"",AW$2&gt;=$F151,AW$2&lt;=$V151,WEEKDAY(AW$2,2)&lt;6,COUNTIF('마스터'!$J$13:$J$27,AW$2)=0),$Q151/$U151,"")</f>
        <v/>
      </c>
      <c r="AX151" s="67">
        <f>IF(AND($F151&lt;&gt;"",$V151&lt;&gt;"",AX$2&gt;=$F151,AX$2&lt;=$V151,WEEKDAY(AX$2,2)&lt;6,COUNTIF('마스터'!$J$13:$J$27,AX$2)=0),$Q151/$U151,"")</f>
        <v/>
      </c>
      <c r="AY151" s="67">
        <f>IF(AND($F151&lt;&gt;"",$V151&lt;&gt;"",AY$2&gt;=$F151,AY$2&lt;=$V151,WEEKDAY(AY$2,2)&lt;6,COUNTIF('마스터'!$J$13:$J$27,AY$2)=0),$Q151/$U151,"")</f>
        <v/>
      </c>
      <c r="AZ151" s="67">
        <f>IF(AND($F151&lt;&gt;"",$V151&lt;&gt;"",AZ$2&gt;=$F151,AZ$2&lt;=$V151,WEEKDAY(AZ$2,2)&lt;6,COUNTIF('마스터'!$J$13:$J$27,AZ$2)=0),$Q151/$U151,"")</f>
        <v/>
      </c>
      <c r="BA151" s="67">
        <f>IF(AND($F151&lt;&gt;"",$V151&lt;&gt;"",BA$2&gt;=$F151,BA$2&lt;=$V151,WEEKDAY(BA$2,2)&lt;6,COUNTIF('마스터'!$J$13:$J$27,BA$2)=0),$Q151/$U151,"")</f>
        <v/>
      </c>
      <c r="BB151" s="67">
        <f>IF(AND($F151&lt;&gt;"",$V151&lt;&gt;"",BB$2&gt;=$F151,BB$2&lt;=$V151,WEEKDAY(BB$2,2)&lt;6,COUNTIF('마스터'!$J$13:$J$27,BB$2)=0),$Q151/$U151,"")</f>
        <v/>
      </c>
      <c r="BC151" s="67">
        <f>IF(AND($F151&lt;&gt;"",$V151&lt;&gt;"",BC$2&gt;=$F151,BC$2&lt;=$V151,WEEKDAY(BC$2,2)&lt;6,COUNTIF('마스터'!$J$13:$J$27,BC$2)=0),$Q151/$U151,"")</f>
        <v/>
      </c>
      <c r="BD151" s="67">
        <f>IF(AND($F151&lt;&gt;"",$V151&lt;&gt;"",BD$2&gt;=$F151,BD$2&lt;=$V151,WEEKDAY(BD$2,2)&lt;6,COUNTIF('마스터'!$J$13:$J$27,BD$2)=0),$Q151/$U151,"")</f>
        <v/>
      </c>
    </row>
    <row r="152">
      <c r="A152" s="37">
        <f>IF(E152="","",COUNTA($E$133:E152))</f>
        <v/>
      </c>
      <c r="B152" s="58" t="n"/>
      <c r="C152" s="82" t="inlineStr">
        <is>
          <t>기타</t>
        </is>
      </c>
      <c r="D152" s="60" t="n"/>
      <c r="E152" s="58" t="n"/>
      <c r="F152" s="61" t="n"/>
      <c r="G152" s="62" t="n"/>
      <c r="H152" s="60" t="n"/>
      <c r="I152" s="60" t="n"/>
      <c r="J152" s="60" t="n"/>
      <c r="K152" s="58" t="n"/>
      <c r="L152" s="63" t="n"/>
      <c r="M152" s="58" t="n"/>
      <c r="N152" s="63" t="n"/>
      <c r="O152" s="58" t="n"/>
      <c r="P152" s="63" t="n"/>
      <c r="Q152" s="64">
        <f>IF(SUM(L152,N152,P152)=0,"",SUM(L152,N152,P152))</f>
        <v/>
      </c>
      <c r="R152" s="65">
        <f>IF(L152&gt;0,"영 ","")&amp;IF(N152&gt;0,"이 ","")&amp;IF(P152&gt;0,"기 ","")</f>
        <v/>
      </c>
      <c r="S152" s="37">
        <f>IF(F152="","","W"&amp;ROUNDUP(DAY(F152)/7,0))</f>
        <v/>
      </c>
      <c r="T152" s="60" t="n"/>
      <c r="U152" s="37">
        <f>IF(Q152="",0,ROUNDUP(MAX(L152,N152,P152)/'마스터'!$J$5,0))</f>
        <v/>
      </c>
      <c r="V152" s="66">
        <f>IF(OR(F152="",U152=0),"",WORKDAY(F152,U152-1,'마스터'!$J$13:$J$27))</f>
        <v/>
      </c>
      <c r="W152" s="65">
        <f>IF(OR(G152="",V152=""),"",G152-V152)</f>
        <v/>
      </c>
      <c r="X152" s="58" t="n"/>
      <c r="Z152" s="67">
        <f>IF(AND($F152&lt;&gt;"",$V152&lt;&gt;"",Z$2&gt;=$F152,Z$2&lt;=$V152,WEEKDAY(Z$2,2)&lt;6,COUNTIF('마스터'!$J$13:$J$27,Z$2)=0),$Q152/$U152,"")</f>
        <v/>
      </c>
      <c r="AA152" s="67">
        <f>IF(AND($F152&lt;&gt;"",$V152&lt;&gt;"",AA$2&gt;=$F152,AA$2&lt;=$V152,WEEKDAY(AA$2,2)&lt;6,COUNTIF('마스터'!$J$13:$J$27,AA$2)=0),$Q152/$U152,"")</f>
        <v/>
      </c>
      <c r="AB152" s="67">
        <f>IF(AND($F152&lt;&gt;"",$V152&lt;&gt;"",AB$2&gt;=$F152,AB$2&lt;=$V152,WEEKDAY(AB$2,2)&lt;6,COUNTIF('마스터'!$J$13:$J$27,AB$2)=0),$Q152/$U152,"")</f>
        <v/>
      </c>
      <c r="AC152" s="67">
        <f>IF(AND($F152&lt;&gt;"",$V152&lt;&gt;"",AC$2&gt;=$F152,AC$2&lt;=$V152,WEEKDAY(AC$2,2)&lt;6,COUNTIF('마스터'!$J$13:$J$27,AC$2)=0),$Q152/$U152,"")</f>
        <v/>
      </c>
      <c r="AD152" s="67">
        <f>IF(AND($F152&lt;&gt;"",$V152&lt;&gt;"",AD$2&gt;=$F152,AD$2&lt;=$V152,WEEKDAY(AD$2,2)&lt;6,COUNTIF('마스터'!$J$13:$J$27,AD$2)=0),$Q152/$U152,"")</f>
        <v/>
      </c>
      <c r="AE152" s="67">
        <f>IF(AND($F152&lt;&gt;"",$V152&lt;&gt;"",AE$2&gt;=$F152,AE$2&lt;=$V152,WEEKDAY(AE$2,2)&lt;6,COUNTIF('마스터'!$J$13:$J$27,AE$2)=0),$Q152/$U152,"")</f>
        <v/>
      </c>
      <c r="AF152" s="67">
        <f>IF(AND($F152&lt;&gt;"",$V152&lt;&gt;"",AF$2&gt;=$F152,AF$2&lt;=$V152,WEEKDAY(AF$2,2)&lt;6,COUNTIF('마스터'!$J$13:$J$27,AF$2)=0),$Q152/$U152,"")</f>
        <v/>
      </c>
      <c r="AG152" s="67">
        <f>IF(AND($F152&lt;&gt;"",$V152&lt;&gt;"",AG$2&gt;=$F152,AG$2&lt;=$V152,WEEKDAY(AG$2,2)&lt;6,COUNTIF('마스터'!$J$13:$J$27,AG$2)=0),$Q152/$U152,"")</f>
        <v/>
      </c>
      <c r="AH152" s="67">
        <f>IF(AND($F152&lt;&gt;"",$V152&lt;&gt;"",AH$2&gt;=$F152,AH$2&lt;=$V152,WEEKDAY(AH$2,2)&lt;6,COUNTIF('마스터'!$J$13:$J$27,AH$2)=0),$Q152/$U152,"")</f>
        <v/>
      </c>
      <c r="AI152" s="67">
        <f>IF(AND($F152&lt;&gt;"",$V152&lt;&gt;"",AI$2&gt;=$F152,AI$2&lt;=$V152,WEEKDAY(AI$2,2)&lt;6,COUNTIF('마스터'!$J$13:$J$27,AI$2)=0),$Q152/$U152,"")</f>
        <v/>
      </c>
      <c r="AJ152" s="67">
        <f>IF(AND($F152&lt;&gt;"",$V152&lt;&gt;"",AJ$2&gt;=$F152,AJ$2&lt;=$V152,WEEKDAY(AJ$2,2)&lt;6,COUNTIF('마스터'!$J$13:$J$27,AJ$2)=0),$Q152/$U152,"")</f>
        <v/>
      </c>
      <c r="AK152" s="67">
        <f>IF(AND($F152&lt;&gt;"",$V152&lt;&gt;"",AK$2&gt;=$F152,AK$2&lt;=$V152,WEEKDAY(AK$2,2)&lt;6,COUNTIF('마스터'!$J$13:$J$27,AK$2)=0),$Q152/$U152,"")</f>
        <v/>
      </c>
      <c r="AL152" s="67">
        <f>IF(AND($F152&lt;&gt;"",$V152&lt;&gt;"",AL$2&gt;=$F152,AL$2&lt;=$V152,WEEKDAY(AL$2,2)&lt;6,COUNTIF('마스터'!$J$13:$J$27,AL$2)=0),$Q152/$U152,"")</f>
        <v/>
      </c>
      <c r="AM152" s="67">
        <f>IF(AND($F152&lt;&gt;"",$V152&lt;&gt;"",AM$2&gt;=$F152,AM$2&lt;=$V152,WEEKDAY(AM$2,2)&lt;6,COUNTIF('마스터'!$J$13:$J$27,AM$2)=0),$Q152/$U152,"")</f>
        <v/>
      </c>
      <c r="AN152" s="67">
        <f>IF(AND($F152&lt;&gt;"",$V152&lt;&gt;"",AN$2&gt;=$F152,AN$2&lt;=$V152,WEEKDAY(AN$2,2)&lt;6,COUNTIF('마스터'!$J$13:$J$27,AN$2)=0),$Q152/$U152,"")</f>
        <v/>
      </c>
      <c r="AO152" s="67">
        <f>IF(AND($F152&lt;&gt;"",$V152&lt;&gt;"",AO$2&gt;=$F152,AO$2&lt;=$V152,WEEKDAY(AO$2,2)&lt;6,COUNTIF('마스터'!$J$13:$J$27,AO$2)=0),$Q152/$U152,"")</f>
        <v/>
      </c>
      <c r="AP152" s="67">
        <f>IF(AND($F152&lt;&gt;"",$V152&lt;&gt;"",AP$2&gt;=$F152,AP$2&lt;=$V152,WEEKDAY(AP$2,2)&lt;6,COUNTIF('마스터'!$J$13:$J$27,AP$2)=0),$Q152/$U152,"")</f>
        <v/>
      </c>
      <c r="AQ152" s="67">
        <f>IF(AND($F152&lt;&gt;"",$V152&lt;&gt;"",AQ$2&gt;=$F152,AQ$2&lt;=$V152,WEEKDAY(AQ$2,2)&lt;6,COUNTIF('마스터'!$J$13:$J$27,AQ$2)=0),$Q152/$U152,"")</f>
        <v/>
      </c>
      <c r="AR152" s="67">
        <f>IF(AND($F152&lt;&gt;"",$V152&lt;&gt;"",AR$2&gt;=$F152,AR$2&lt;=$V152,WEEKDAY(AR$2,2)&lt;6,COUNTIF('마스터'!$J$13:$J$27,AR$2)=0),$Q152/$U152,"")</f>
        <v/>
      </c>
      <c r="AS152" s="67">
        <f>IF(AND($F152&lt;&gt;"",$V152&lt;&gt;"",AS$2&gt;=$F152,AS$2&lt;=$V152,WEEKDAY(AS$2,2)&lt;6,COUNTIF('마스터'!$J$13:$J$27,AS$2)=0),$Q152/$U152,"")</f>
        <v/>
      </c>
      <c r="AT152" s="67">
        <f>IF(AND($F152&lt;&gt;"",$V152&lt;&gt;"",AT$2&gt;=$F152,AT$2&lt;=$V152,WEEKDAY(AT$2,2)&lt;6,COUNTIF('마스터'!$J$13:$J$27,AT$2)=0),$Q152/$U152,"")</f>
        <v/>
      </c>
      <c r="AU152" s="67">
        <f>IF(AND($F152&lt;&gt;"",$V152&lt;&gt;"",AU$2&gt;=$F152,AU$2&lt;=$V152,WEEKDAY(AU$2,2)&lt;6,COUNTIF('마스터'!$J$13:$J$27,AU$2)=0),$Q152/$U152,"")</f>
        <v/>
      </c>
      <c r="AV152" s="67">
        <f>IF(AND($F152&lt;&gt;"",$V152&lt;&gt;"",AV$2&gt;=$F152,AV$2&lt;=$V152,WEEKDAY(AV$2,2)&lt;6,COUNTIF('마스터'!$J$13:$J$27,AV$2)=0),$Q152/$U152,"")</f>
        <v/>
      </c>
      <c r="AW152" s="67">
        <f>IF(AND($F152&lt;&gt;"",$V152&lt;&gt;"",AW$2&gt;=$F152,AW$2&lt;=$V152,WEEKDAY(AW$2,2)&lt;6,COUNTIF('마스터'!$J$13:$J$27,AW$2)=0),$Q152/$U152,"")</f>
        <v/>
      </c>
      <c r="AX152" s="67">
        <f>IF(AND($F152&lt;&gt;"",$V152&lt;&gt;"",AX$2&gt;=$F152,AX$2&lt;=$V152,WEEKDAY(AX$2,2)&lt;6,COUNTIF('마스터'!$J$13:$J$27,AX$2)=0),$Q152/$U152,"")</f>
        <v/>
      </c>
      <c r="AY152" s="67">
        <f>IF(AND($F152&lt;&gt;"",$V152&lt;&gt;"",AY$2&gt;=$F152,AY$2&lt;=$V152,WEEKDAY(AY$2,2)&lt;6,COUNTIF('마스터'!$J$13:$J$27,AY$2)=0),$Q152/$U152,"")</f>
        <v/>
      </c>
      <c r="AZ152" s="67">
        <f>IF(AND($F152&lt;&gt;"",$V152&lt;&gt;"",AZ$2&gt;=$F152,AZ$2&lt;=$V152,WEEKDAY(AZ$2,2)&lt;6,COUNTIF('마스터'!$J$13:$J$27,AZ$2)=0),$Q152/$U152,"")</f>
        <v/>
      </c>
      <c r="BA152" s="67">
        <f>IF(AND($F152&lt;&gt;"",$V152&lt;&gt;"",BA$2&gt;=$F152,BA$2&lt;=$V152,WEEKDAY(BA$2,2)&lt;6,COUNTIF('마스터'!$J$13:$J$27,BA$2)=0),$Q152/$U152,"")</f>
        <v/>
      </c>
      <c r="BB152" s="67">
        <f>IF(AND($F152&lt;&gt;"",$V152&lt;&gt;"",BB$2&gt;=$F152,BB$2&lt;=$V152,WEEKDAY(BB$2,2)&lt;6,COUNTIF('마스터'!$J$13:$J$27,BB$2)=0),$Q152/$U152,"")</f>
        <v/>
      </c>
      <c r="BC152" s="67">
        <f>IF(AND($F152&lt;&gt;"",$V152&lt;&gt;"",BC$2&gt;=$F152,BC$2&lt;=$V152,WEEKDAY(BC$2,2)&lt;6,COUNTIF('마스터'!$J$13:$J$27,BC$2)=0),$Q152/$U152,"")</f>
        <v/>
      </c>
      <c r="BD152" s="67">
        <f>IF(AND($F152&lt;&gt;"",$V152&lt;&gt;"",BD$2&gt;=$F152,BD$2&lt;=$V152,WEEKDAY(BD$2,2)&lt;6,COUNTIF('마스터'!$J$13:$J$27,BD$2)=0),$Q152/$U152,"")</f>
        <v/>
      </c>
    </row>
    <row r="153">
      <c r="A153" s="37">
        <f>IF(E153="","",COUNTA($E$133:E153))</f>
        <v/>
      </c>
      <c r="B153" s="58" t="n"/>
      <c r="C153" s="82" t="inlineStr">
        <is>
          <t>기타</t>
        </is>
      </c>
      <c r="D153" s="60" t="n"/>
      <c r="E153" s="58" t="n"/>
      <c r="F153" s="61" t="n"/>
      <c r="G153" s="62" t="n"/>
      <c r="H153" s="60" t="n"/>
      <c r="I153" s="60" t="n"/>
      <c r="J153" s="60" t="n"/>
      <c r="K153" s="58" t="n"/>
      <c r="L153" s="63" t="n"/>
      <c r="M153" s="58" t="n"/>
      <c r="N153" s="63" t="n"/>
      <c r="O153" s="58" t="n"/>
      <c r="P153" s="63" t="n"/>
      <c r="Q153" s="64">
        <f>IF(SUM(L153,N153,P153)=0,"",SUM(L153,N153,P153))</f>
        <v/>
      </c>
      <c r="R153" s="65">
        <f>IF(L153&gt;0,"영 ","")&amp;IF(N153&gt;0,"이 ","")&amp;IF(P153&gt;0,"기 ","")</f>
        <v/>
      </c>
      <c r="S153" s="37">
        <f>IF(F153="","","W"&amp;ROUNDUP(DAY(F153)/7,0))</f>
        <v/>
      </c>
      <c r="T153" s="60" t="n"/>
      <c r="U153" s="37">
        <f>IF(Q153="",0,ROUNDUP(MAX(L153,N153,P153)/'마스터'!$J$5,0))</f>
        <v/>
      </c>
      <c r="V153" s="66">
        <f>IF(OR(F153="",U153=0),"",WORKDAY(F153,U153-1,'마스터'!$J$13:$J$27))</f>
        <v/>
      </c>
      <c r="W153" s="65">
        <f>IF(OR(G153="",V153=""),"",G153-V153)</f>
        <v/>
      </c>
      <c r="X153" s="58" t="n"/>
      <c r="Z153" s="67">
        <f>IF(AND($F153&lt;&gt;"",$V153&lt;&gt;"",Z$2&gt;=$F153,Z$2&lt;=$V153,WEEKDAY(Z$2,2)&lt;6,COUNTIF('마스터'!$J$13:$J$27,Z$2)=0),$Q153/$U153,"")</f>
        <v/>
      </c>
      <c r="AA153" s="67">
        <f>IF(AND($F153&lt;&gt;"",$V153&lt;&gt;"",AA$2&gt;=$F153,AA$2&lt;=$V153,WEEKDAY(AA$2,2)&lt;6,COUNTIF('마스터'!$J$13:$J$27,AA$2)=0),$Q153/$U153,"")</f>
        <v/>
      </c>
      <c r="AB153" s="67">
        <f>IF(AND($F153&lt;&gt;"",$V153&lt;&gt;"",AB$2&gt;=$F153,AB$2&lt;=$V153,WEEKDAY(AB$2,2)&lt;6,COUNTIF('마스터'!$J$13:$J$27,AB$2)=0),$Q153/$U153,"")</f>
        <v/>
      </c>
      <c r="AC153" s="67">
        <f>IF(AND($F153&lt;&gt;"",$V153&lt;&gt;"",AC$2&gt;=$F153,AC$2&lt;=$V153,WEEKDAY(AC$2,2)&lt;6,COUNTIF('마스터'!$J$13:$J$27,AC$2)=0),$Q153/$U153,"")</f>
        <v/>
      </c>
      <c r="AD153" s="67">
        <f>IF(AND($F153&lt;&gt;"",$V153&lt;&gt;"",AD$2&gt;=$F153,AD$2&lt;=$V153,WEEKDAY(AD$2,2)&lt;6,COUNTIF('마스터'!$J$13:$J$27,AD$2)=0),$Q153/$U153,"")</f>
        <v/>
      </c>
      <c r="AE153" s="67">
        <f>IF(AND($F153&lt;&gt;"",$V153&lt;&gt;"",AE$2&gt;=$F153,AE$2&lt;=$V153,WEEKDAY(AE$2,2)&lt;6,COUNTIF('마스터'!$J$13:$J$27,AE$2)=0),$Q153/$U153,"")</f>
        <v/>
      </c>
      <c r="AF153" s="67">
        <f>IF(AND($F153&lt;&gt;"",$V153&lt;&gt;"",AF$2&gt;=$F153,AF$2&lt;=$V153,WEEKDAY(AF$2,2)&lt;6,COUNTIF('마스터'!$J$13:$J$27,AF$2)=0),$Q153/$U153,"")</f>
        <v/>
      </c>
      <c r="AG153" s="67">
        <f>IF(AND($F153&lt;&gt;"",$V153&lt;&gt;"",AG$2&gt;=$F153,AG$2&lt;=$V153,WEEKDAY(AG$2,2)&lt;6,COUNTIF('마스터'!$J$13:$J$27,AG$2)=0),$Q153/$U153,"")</f>
        <v/>
      </c>
      <c r="AH153" s="67">
        <f>IF(AND($F153&lt;&gt;"",$V153&lt;&gt;"",AH$2&gt;=$F153,AH$2&lt;=$V153,WEEKDAY(AH$2,2)&lt;6,COUNTIF('마스터'!$J$13:$J$27,AH$2)=0),$Q153/$U153,"")</f>
        <v/>
      </c>
      <c r="AI153" s="67">
        <f>IF(AND($F153&lt;&gt;"",$V153&lt;&gt;"",AI$2&gt;=$F153,AI$2&lt;=$V153,WEEKDAY(AI$2,2)&lt;6,COUNTIF('마스터'!$J$13:$J$27,AI$2)=0),$Q153/$U153,"")</f>
        <v/>
      </c>
      <c r="AJ153" s="67">
        <f>IF(AND($F153&lt;&gt;"",$V153&lt;&gt;"",AJ$2&gt;=$F153,AJ$2&lt;=$V153,WEEKDAY(AJ$2,2)&lt;6,COUNTIF('마스터'!$J$13:$J$27,AJ$2)=0),$Q153/$U153,"")</f>
        <v/>
      </c>
      <c r="AK153" s="67">
        <f>IF(AND($F153&lt;&gt;"",$V153&lt;&gt;"",AK$2&gt;=$F153,AK$2&lt;=$V153,WEEKDAY(AK$2,2)&lt;6,COUNTIF('마스터'!$J$13:$J$27,AK$2)=0),$Q153/$U153,"")</f>
        <v/>
      </c>
      <c r="AL153" s="67">
        <f>IF(AND($F153&lt;&gt;"",$V153&lt;&gt;"",AL$2&gt;=$F153,AL$2&lt;=$V153,WEEKDAY(AL$2,2)&lt;6,COUNTIF('마스터'!$J$13:$J$27,AL$2)=0),$Q153/$U153,"")</f>
        <v/>
      </c>
      <c r="AM153" s="67">
        <f>IF(AND($F153&lt;&gt;"",$V153&lt;&gt;"",AM$2&gt;=$F153,AM$2&lt;=$V153,WEEKDAY(AM$2,2)&lt;6,COUNTIF('마스터'!$J$13:$J$27,AM$2)=0),$Q153/$U153,"")</f>
        <v/>
      </c>
      <c r="AN153" s="67">
        <f>IF(AND($F153&lt;&gt;"",$V153&lt;&gt;"",AN$2&gt;=$F153,AN$2&lt;=$V153,WEEKDAY(AN$2,2)&lt;6,COUNTIF('마스터'!$J$13:$J$27,AN$2)=0),$Q153/$U153,"")</f>
        <v/>
      </c>
      <c r="AO153" s="67">
        <f>IF(AND($F153&lt;&gt;"",$V153&lt;&gt;"",AO$2&gt;=$F153,AO$2&lt;=$V153,WEEKDAY(AO$2,2)&lt;6,COUNTIF('마스터'!$J$13:$J$27,AO$2)=0),$Q153/$U153,"")</f>
        <v/>
      </c>
      <c r="AP153" s="67">
        <f>IF(AND($F153&lt;&gt;"",$V153&lt;&gt;"",AP$2&gt;=$F153,AP$2&lt;=$V153,WEEKDAY(AP$2,2)&lt;6,COUNTIF('마스터'!$J$13:$J$27,AP$2)=0),$Q153/$U153,"")</f>
        <v/>
      </c>
      <c r="AQ153" s="67">
        <f>IF(AND($F153&lt;&gt;"",$V153&lt;&gt;"",AQ$2&gt;=$F153,AQ$2&lt;=$V153,WEEKDAY(AQ$2,2)&lt;6,COUNTIF('마스터'!$J$13:$J$27,AQ$2)=0),$Q153/$U153,"")</f>
        <v/>
      </c>
      <c r="AR153" s="67">
        <f>IF(AND($F153&lt;&gt;"",$V153&lt;&gt;"",AR$2&gt;=$F153,AR$2&lt;=$V153,WEEKDAY(AR$2,2)&lt;6,COUNTIF('마스터'!$J$13:$J$27,AR$2)=0),$Q153/$U153,"")</f>
        <v/>
      </c>
      <c r="AS153" s="67">
        <f>IF(AND($F153&lt;&gt;"",$V153&lt;&gt;"",AS$2&gt;=$F153,AS$2&lt;=$V153,WEEKDAY(AS$2,2)&lt;6,COUNTIF('마스터'!$J$13:$J$27,AS$2)=0),$Q153/$U153,"")</f>
        <v/>
      </c>
      <c r="AT153" s="67">
        <f>IF(AND($F153&lt;&gt;"",$V153&lt;&gt;"",AT$2&gt;=$F153,AT$2&lt;=$V153,WEEKDAY(AT$2,2)&lt;6,COUNTIF('마스터'!$J$13:$J$27,AT$2)=0),$Q153/$U153,"")</f>
        <v/>
      </c>
      <c r="AU153" s="67">
        <f>IF(AND($F153&lt;&gt;"",$V153&lt;&gt;"",AU$2&gt;=$F153,AU$2&lt;=$V153,WEEKDAY(AU$2,2)&lt;6,COUNTIF('마스터'!$J$13:$J$27,AU$2)=0),$Q153/$U153,"")</f>
        <v/>
      </c>
      <c r="AV153" s="67">
        <f>IF(AND($F153&lt;&gt;"",$V153&lt;&gt;"",AV$2&gt;=$F153,AV$2&lt;=$V153,WEEKDAY(AV$2,2)&lt;6,COUNTIF('마스터'!$J$13:$J$27,AV$2)=0),$Q153/$U153,"")</f>
        <v/>
      </c>
      <c r="AW153" s="67">
        <f>IF(AND($F153&lt;&gt;"",$V153&lt;&gt;"",AW$2&gt;=$F153,AW$2&lt;=$V153,WEEKDAY(AW$2,2)&lt;6,COUNTIF('마스터'!$J$13:$J$27,AW$2)=0),$Q153/$U153,"")</f>
        <v/>
      </c>
      <c r="AX153" s="67">
        <f>IF(AND($F153&lt;&gt;"",$V153&lt;&gt;"",AX$2&gt;=$F153,AX$2&lt;=$V153,WEEKDAY(AX$2,2)&lt;6,COUNTIF('마스터'!$J$13:$J$27,AX$2)=0),$Q153/$U153,"")</f>
        <v/>
      </c>
      <c r="AY153" s="67">
        <f>IF(AND($F153&lt;&gt;"",$V153&lt;&gt;"",AY$2&gt;=$F153,AY$2&lt;=$V153,WEEKDAY(AY$2,2)&lt;6,COUNTIF('마스터'!$J$13:$J$27,AY$2)=0),$Q153/$U153,"")</f>
        <v/>
      </c>
      <c r="AZ153" s="67">
        <f>IF(AND($F153&lt;&gt;"",$V153&lt;&gt;"",AZ$2&gt;=$F153,AZ$2&lt;=$V153,WEEKDAY(AZ$2,2)&lt;6,COUNTIF('마스터'!$J$13:$J$27,AZ$2)=0),$Q153/$U153,"")</f>
        <v/>
      </c>
      <c r="BA153" s="67">
        <f>IF(AND($F153&lt;&gt;"",$V153&lt;&gt;"",BA$2&gt;=$F153,BA$2&lt;=$V153,WEEKDAY(BA$2,2)&lt;6,COUNTIF('마스터'!$J$13:$J$27,BA$2)=0),$Q153/$U153,"")</f>
        <v/>
      </c>
      <c r="BB153" s="67">
        <f>IF(AND($F153&lt;&gt;"",$V153&lt;&gt;"",BB$2&gt;=$F153,BB$2&lt;=$V153,WEEKDAY(BB$2,2)&lt;6,COUNTIF('마스터'!$J$13:$J$27,BB$2)=0),$Q153/$U153,"")</f>
        <v/>
      </c>
      <c r="BC153" s="67">
        <f>IF(AND($F153&lt;&gt;"",$V153&lt;&gt;"",BC$2&gt;=$F153,BC$2&lt;=$V153,WEEKDAY(BC$2,2)&lt;6,COUNTIF('마스터'!$J$13:$J$27,BC$2)=0),$Q153/$U153,"")</f>
        <v/>
      </c>
      <c r="BD153" s="67">
        <f>IF(AND($F153&lt;&gt;"",$V153&lt;&gt;"",BD$2&gt;=$F153,BD$2&lt;=$V153,WEEKDAY(BD$2,2)&lt;6,COUNTIF('마스터'!$J$13:$J$27,BD$2)=0),$Q153/$U153,"")</f>
        <v/>
      </c>
    </row>
    <row r="154">
      <c r="A154" s="37">
        <f>IF(E154="","",COUNTA($E$133:E154))</f>
        <v/>
      </c>
      <c r="B154" s="58" t="n"/>
      <c r="C154" s="82" t="inlineStr">
        <is>
          <t>기타</t>
        </is>
      </c>
      <c r="D154" s="60" t="n"/>
      <c r="E154" s="58" t="n"/>
      <c r="F154" s="61" t="n"/>
      <c r="G154" s="62" t="n"/>
      <c r="H154" s="60" t="n"/>
      <c r="I154" s="60" t="n"/>
      <c r="J154" s="60" t="n"/>
      <c r="K154" s="58" t="n"/>
      <c r="L154" s="63" t="n"/>
      <c r="M154" s="58" t="n"/>
      <c r="N154" s="63" t="n"/>
      <c r="O154" s="58" t="n"/>
      <c r="P154" s="63" t="n"/>
      <c r="Q154" s="64">
        <f>IF(SUM(L154,N154,P154)=0,"",SUM(L154,N154,P154))</f>
        <v/>
      </c>
      <c r="R154" s="65">
        <f>IF(L154&gt;0,"영 ","")&amp;IF(N154&gt;0,"이 ","")&amp;IF(P154&gt;0,"기 ","")</f>
        <v/>
      </c>
      <c r="S154" s="37">
        <f>IF(F154="","","W"&amp;ROUNDUP(DAY(F154)/7,0))</f>
        <v/>
      </c>
      <c r="T154" s="60" t="n"/>
      <c r="U154" s="37">
        <f>IF(Q154="",0,ROUNDUP(MAX(L154,N154,P154)/'마스터'!$J$5,0))</f>
        <v/>
      </c>
      <c r="V154" s="66">
        <f>IF(OR(F154="",U154=0),"",WORKDAY(F154,U154-1,'마스터'!$J$13:$J$27))</f>
        <v/>
      </c>
      <c r="W154" s="65">
        <f>IF(OR(G154="",V154=""),"",G154-V154)</f>
        <v/>
      </c>
      <c r="X154" s="58" t="n"/>
      <c r="Z154" s="67">
        <f>IF(AND($F154&lt;&gt;"",$V154&lt;&gt;"",Z$2&gt;=$F154,Z$2&lt;=$V154,WEEKDAY(Z$2,2)&lt;6,COUNTIF('마스터'!$J$13:$J$27,Z$2)=0),$Q154/$U154,"")</f>
        <v/>
      </c>
      <c r="AA154" s="67">
        <f>IF(AND($F154&lt;&gt;"",$V154&lt;&gt;"",AA$2&gt;=$F154,AA$2&lt;=$V154,WEEKDAY(AA$2,2)&lt;6,COUNTIF('마스터'!$J$13:$J$27,AA$2)=0),$Q154/$U154,"")</f>
        <v/>
      </c>
      <c r="AB154" s="67">
        <f>IF(AND($F154&lt;&gt;"",$V154&lt;&gt;"",AB$2&gt;=$F154,AB$2&lt;=$V154,WEEKDAY(AB$2,2)&lt;6,COUNTIF('마스터'!$J$13:$J$27,AB$2)=0),$Q154/$U154,"")</f>
        <v/>
      </c>
      <c r="AC154" s="67">
        <f>IF(AND($F154&lt;&gt;"",$V154&lt;&gt;"",AC$2&gt;=$F154,AC$2&lt;=$V154,WEEKDAY(AC$2,2)&lt;6,COUNTIF('마스터'!$J$13:$J$27,AC$2)=0),$Q154/$U154,"")</f>
        <v/>
      </c>
      <c r="AD154" s="67">
        <f>IF(AND($F154&lt;&gt;"",$V154&lt;&gt;"",AD$2&gt;=$F154,AD$2&lt;=$V154,WEEKDAY(AD$2,2)&lt;6,COUNTIF('마스터'!$J$13:$J$27,AD$2)=0),$Q154/$U154,"")</f>
        <v/>
      </c>
      <c r="AE154" s="67">
        <f>IF(AND($F154&lt;&gt;"",$V154&lt;&gt;"",AE$2&gt;=$F154,AE$2&lt;=$V154,WEEKDAY(AE$2,2)&lt;6,COUNTIF('마스터'!$J$13:$J$27,AE$2)=0),$Q154/$U154,"")</f>
        <v/>
      </c>
      <c r="AF154" s="67">
        <f>IF(AND($F154&lt;&gt;"",$V154&lt;&gt;"",AF$2&gt;=$F154,AF$2&lt;=$V154,WEEKDAY(AF$2,2)&lt;6,COUNTIF('마스터'!$J$13:$J$27,AF$2)=0),$Q154/$U154,"")</f>
        <v/>
      </c>
      <c r="AG154" s="67">
        <f>IF(AND($F154&lt;&gt;"",$V154&lt;&gt;"",AG$2&gt;=$F154,AG$2&lt;=$V154,WEEKDAY(AG$2,2)&lt;6,COUNTIF('마스터'!$J$13:$J$27,AG$2)=0),$Q154/$U154,"")</f>
        <v/>
      </c>
      <c r="AH154" s="67">
        <f>IF(AND($F154&lt;&gt;"",$V154&lt;&gt;"",AH$2&gt;=$F154,AH$2&lt;=$V154,WEEKDAY(AH$2,2)&lt;6,COUNTIF('마스터'!$J$13:$J$27,AH$2)=0),$Q154/$U154,"")</f>
        <v/>
      </c>
      <c r="AI154" s="67">
        <f>IF(AND($F154&lt;&gt;"",$V154&lt;&gt;"",AI$2&gt;=$F154,AI$2&lt;=$V154,WEEKDAY(AI$2,2)&lt;6,COUNTIF('마스터'!$J$13:$J$27,AI$2)=0),$Q154/$U154,"")</f>
        <v/>
      </c>
      <c r="AJ154" s="67">
        <f>IF(AND($F154&lt;&gt;"",$V154&lt;&gt;"",AJ$2&gt;=$F154,AJ$2&lt;=$V154,WEEKDAY(AJ$2,2)&lt;6,COUNTIF('마스터'!$J$13:$J$27,AJ$2)=0),$Q154/$U154,"")</f>
        <v/>
      </c>
      <c r="AK154" s="67">
        <f>IF(AND($F154&lt;&gt;"",$V154&lt;&gt;"",AK$2&gt;=$F154,AK$2&lt;=$V154,WEEKDAY(AK$2,2)&lt;6,COUNTIF('마스터'!$J$13:$J$27,AK$2)=0),$Q154/$U154,"")</f>
        <v/>
      </c>
      <c r="AL154" s="67">
        <f>IF(AND($F154&lt;&gt;"",$V154&lt;&gt;"",AL$2&gt;=$F154,AL$2&lt;=$V154,WEEKDAY(AL$2,2)&lt;6,COUNTIF('마스터'!$J$13:$J$27,AL$2)=0),$Q154/$U154,"")</f>
        <v/>
      </c>
      <c r="AM154" s="67">
        <f>IF(AND($F154&lt;&gt;"",$V154&lt;&gt;"",AM$2&gt;=$F154,AM$2&lt;=$V154,WEEKDAY(AM$2,2)&lt;6,COUNTIF('마스터'!$J$13:$J$27,AM$2)=0),$Q154/$U154,"")</f>
        <v/>
      </c>
      <c r="AN154" s="67">
        <f>IF(AND($F154&lt;&gt;"",$V154&lt;&gt;"",AN$2&gt;=$F154,AN$2&lt;=$V154,WEEKDAY(AN$2,2)&lt;6,COUNTIF('마스터'!$J$13:$J$27,AN$2)=0),$Q154/$U154,"")</f>
        <v/>
      </c>
      <c r="AO154" s="67">
        <f>IF(AND($F154&lt;&gt;"",$V154&lt;&gt;"",AO$2&gt;=$F154,AO$2&lt;=$V154,WEEKDAY(AO$2,2)&lt;6,COUNTIF('마스터'!$J$13:$J$27,AO$2)=0),$Q154/$U154,"")</f>
        <v/>
      </c>
      <c r="AP154" s="67">
        <f>IF(AND($F154&lt;&gt;"",$V154&lt;&gt;"",AP$2&gt;=$F154,AP$2&lt;=$V154,WEEKDAY(AP$2,2)&lt;6,COUNTIF('마스터'!$J$13:$J$27,AP$2)=0),$Q154/$U154,"")</f>
        <v/>
      </c>
      <c r="AQ154" s="67">
        <f>IF(AND($F154&lt;&gt;"",$V154&lt;&gt;"",AQ$2&gt;=$F154,AQ$2&lt;=$V154,WEEKDAY(AQ$2,2)&lt;6,COUNTIF('마스터'!$J$13:$J$27,AQ$2)=0),$Q154/$U154,"")</f>
        <v/>
      </c>
      <c r="AR154" s="67">
        <f>IF(AND($F154&lt;&gt;"",$V154&lt;&gt;"",AR$2&gt;=$F154,AR$2&lt;=$V154,WEEKDAY(AR$2,2)&lt;6,COUNTIF('마스터'!$J$13:$J$27,AR$2)=0),$Q154/$U154,"")</f>
        <v/>
      </c>
      <c r="AS154" s="67">
        <f>IF(AND($F154&lt;&gt;"",$V154&lt;&gt;"",AS$2&gt;=$F154,AS$2&lt;=$V154,WEEKDAY(AS$2,2)&lt;6,COUNTIF('마스터'!$J$13:$J$27,AS$2)=0),$Q154/$U154,"")</f>
        <v/>
      </c>
      <c r="AT154" s="67">
        <f>IF(AND($F154&lt;&gt;"",$V154&lt;&gt;"",AT$2&gt;=$F154,AT$2&lt;=$V154,WEEKDAY(AT$2,2)&lt;6,COUNTIF('마스터'!$J$13:$J$27,AT$2)=0),$Q154/$U154,"")</f>
        <v/>
      </c>
      <c r="AU154" s="67">
        <f>IF(AND($F154&lt;&gt;"",$V154&lt;&gt;"",AU$2&gt;=$F154,AU$2&lt;=$V154,WEEKDAY(AU$2,2)&lt;6,COUNTIF('마스터'!$J$13:$J$27,AU$2)=0),$Q154/$U154,"")</f>
        <v/>
      </c>
      <c r="AV154" s="67">
        <f>IF(AND($F154&lt;&gt;"",$V154&lt;&gt;"",AV$2&gt;=$F154,AV$2&lt;=$V154,WEEKDAY(AV$2,2)&lt;6,COUNTIF('마스터'!$J$13:$J$27,AV$2)=0),$Q154/$U154,"")</f>
        <v/>
      </c>
      <c r="AW154" s="67">
        <f>IF(AND($F154&lt;&gt;"",$V154&lt;&gt;"",AW$2&gt;=$F154,AW$2&lt;=$V154,WEEKDAY(AW$2,2)&lt;6,COUNTIF('마스터'!$J$13:$J$27,AW$2)=0),$Q154/$U154,"")</f>
        <v/>
      </c>
      <c r="AX154" s="67">
        <f>IF(AND($F154&lt;&gt;"",$V154&lt;&gt;"",AX$2&gt;=$F154,AX$2&lt;=$V154,WEEKDAY(AX$2,2)&lt;6,COUNTIF('마스터'!$J$13:$J$27,AX$2)=0),$Q154/$U154,"")</f>
        <v/>
      </c>
      <c r="AY154" s="67">
        <f>IF(AND($F154&lt;&gt;"",$V154&lt;&gt;"",AY$2&gt;=$F154,AY$2&lt;=$V154,WEEKDAY(AY$2,2)&lt;6,COUNTIF('마스터'!$J$13:$J$27,AY$2)=0),$Q154/$U154,"")</f>
        <v/>
      </c>
      <c r="AZ154" s="67">
        <f>IF(AND($F154&lt;&gt;"",$V154&lt;&gt;"",AZ$2&gt;=$F154,AZ$2&lt;=$V154,WEEKDAY(AZ$2,2)&lt;6,COUNTIF('마스터'!$J$13:$J$27,AZ$2)=0),$Q154/$U154,"")</f>
        <v/>
      </c>
      <c r="BA154" s="67">
        <f>IF(AND($F154&lt;&gt;"",$V154&lt;&gt;"",BA$2&gt;=$F154,BA$2&lt;=$V154,WEEKDAY(BA$2,2)&lt;6,COUNTIF('마스터'!$J$13:$J$27,BA$2)=0),$Q154/$U154,"")</f>
        <v/>
      </c>
      <c r="BB154" s="67">
        <f>IF(AND($F154&lt;&gt;"",$V154&lt;&gt;"",BB$2&gt;=$F154,BB$2&lt;=$V154,WEEKDAY(BB$2,2)&lt;6,COUNTIF('마스터'!$J$13:$J$27,BB$2)=0),$Q154/$U154,"")</f>
        <v/>
      </c>
      <c r="BC154" s="67">
        <f>IF(AND($F154&lt;&gt;"",$V154&lt;&gt;"",BC$2&gt;=$F154,BC$2&lt;=$V154,WEEKDAY(BC$2,2)&lt;6,COUNTIF('마스터'!$J$13:$J$27,BC$2)=0),$Q154/$U154,"")</f>
        <v/>
      </c>
      <c r="BD154" s="67">
        <f>IF(AND($F154&lt;&gt;"",$V154&lt;&gt;"",BD$2&gt;=$F154,BD$2&lt;=$V154,WEEKDAY(BD$2,2)&lt;6,COUNTIF('마스터'!$J$13:$J$27,BD$2)=0),$Q154/$U154,"")</f>
        <v/>
      </c>
    </row>
    <row r="155">
      <c r="A155" s="37">
        <f>IF(E155="","",COUNTA($E$133:E155))</f>
        <v/>
      </c>
      <c r="B155" s="58" t="n"/>
      <c r="C155" s="82" t="inlineStr">
        <is>
          <t>기타</t>
        </is>
      </c>
      <c r="D155" s="60" t="n"/>
      <c r="E155" s="58" t="n"/>
      <c r="F155" s="61" t="n"/>
      <c r="G155" s="62" t="n"/>
      <c r="H155" s="60" t="n"/>
      <c r="I155" s="60" t="n"/>
      <c r="J155" s="60" t="n"/>
      <c r="K155" s="58" t="n"/>
      <c r="L155" s="63" t="n"/>
      <c r="M155" s="58" t="n"/>
      <c r="N155" s="63" t="n"/>
      <c r="O155" s="58" t="n"/>
      <c r="P155" s="63" t="n"/>
      <c r="Q155" s="64">
        <f>IF(SUM(L155,N155,P155)=0,"",SUM(L155,N155,P155))</f>
        <v/>
      </c>
      <c r="R155" s="65">
        <f>IF(L155&gt;0,"영 ","")&amp;IF(N155&gt;0,"이 ","")&amp;IF(P155&gt;0,"기 ","")</f>
        <v/>
      </c>
      <c r="S155" s="37">
        <f>IF(F155="","","W"&amp;ROUNDUP(DAY(F155)/7,0))</f>
        <v/>
      </c>
      <c r="T155" s="60" t="n"/>
      <c r="U155" s="37">
        <f>IF(Q155="",0,ROUNDUP(MAX(L155,N155,P155)/'마스터'!$J$5,0))</f>
        <v/>
      </c>
      <c r="V155" s="66">
        <f>IF(OR(F155="",U155=0),"",WORKDAY(F155,U155-1,'마스터'!$J$13:$J$27))</f>
        <v/>
      </c>
      <c r="W155" s="65">
        <f>IF(OR(G155="",V155=""),"",G155-V155)</f>
        <v/>
      </c>
      <c r="X155" s="58" t="n"/>
      <c r="Z155" s="67">
        <f>IF(AND($F155&lt;&gt;"",$V155&lt;&gt;"",Z$2&gt;=$F155,Z$2&lt;=$V155,WEEKDAY(Z$2,2)&lt;6,COUNTIF('마스터'!$J$13:$J$27,Z$2)=0),$Q155/$U155,"")</f>
        <v/>
      </c>
      <c r="AA155" s="67">
        <f>IF(AND($F155&lt;&gt;"",$V155&lt;&gt;"",AA$2&gt;=$F155,AA$2&lt;=$V155,WEEKDAY(AA$2,2)&lt;6,COUNTIF('마스터'!$J$13:$J$27,AA$2)=0),$Q155/$U155,"")</f>
        <v/>
      </c>
      <c r="AB155" s="67">
        <f>IF(AND($F155&lt;&gt;"",$V155&lt;&gt;"",AB$2&gt;=$F155,AB$2&lt;=$V155,WEEKDAY(AB$2,2)&lt;6,COUNTIF('마스터'!$J$13:$J$27,AB$2)=0),$Q155/$U155,"")</f>
        <v/>
      </c>
      <c r="AC155" s="67">
        <f>IF(AND($F155&lt;&gt;"",$V155&lt;&gt;"",AC$2&gt;=$F155,AC$2&lt;=$V155,WEEKDAY(AC$2,2)&lt;6,COUNTIF('마스터'!$J$13:$J$27,AC$2)=0),$Q155/$U155,"")</f>
        <v/>
      </c>
      <c r="AD155" s="67">
        <f>IF(AND($F155&lt;&gt;"",$V155&lt;&gt;"",AD$2&gt;=$F155,AD$2&lt;=$V155,WEEKDAY(AD$2,2)&lt;6,COUNTIF('마스터'!$J$13:$J$27,AD$2)=0),$Q155/$U155,"")</f>
        <v/>
      </c>
      <c r="AE155" s="67">
        <f>IF(AND($F155&lt;&gt;"",$V155&lt;&gt;"",AE$2&gt;=$F155,AE$2&lt;=$V155,WEEKDAY(AE$2,2)&lt;6,COUNTIF('마스터'!$J$13:$J$27,AE$2)=0),$Q155/$U155,"")</f>
        <v/>
      </c>
      <c r="AF155" s="67">
        <f>IF(AND($F155&lt;&gt;"",$V155&lt;&gt;"",AF$2&gt;=$F155,AF$2&lt;=$V155,WEEKDAY(AF$2,2)&lt;6,COUNTIF('마스터'!$J$13:$J$27,AF$2)=0),$Q155/$U155,"")</f>
        <v/>
      </c>
      <c r="AG155" s="67">
        <f>IF(AND($F155&lt;&gt;"",$V155&lt;&gt;"",AG$2&gt;=$F155,AG$2&lt;=$V155,WEEKDAY(AG$2,2)&lt;6,COUNTIF('마스터'!$J$13:$J$27,AG$2)=0),$Q155/$U155,"")</f>
        <v/>
      </c>
      <c r="AH155" s="67">
        <f>IF(AND($F155&lt;&gt;"",$V155&lt;&gt;"",AH$2&gt;=$F155,AH$2&lt;=$V155,WEEKDAY(AH$2,2)&lt;6,COUNTIF('마스터'!$J$13:$J$27,AH$2)=0),$Q155/$U155,"")</f>
        <v/>
      </c>
      <c r="AI155" s="67">
        <f>IF(AND($F155&lt;&gt;"",$V155&lt;&gt;"",AI$2&gt;=$F155,AI$2&lt;=$V155,WEEKDAY(AI$2,2)&lt;6,COUNTIF('마스터'!$J$13:$J$27,AI$2)=0),$Q155/$U155,"")</f>
        <v/>
      </c>
      <c r="AJ155" s="67">
        <f>IF(AND($F155&lt;&gt;"",$V155&lt;&gt;"",AJ$2&gt;=$F155,AJ$2&lt;=$V155,WEEKDAY(AJ$2,2)&lt;6,COUNTIF('마스터'!$J$13:$J$27,AJ$2)=0),$Q155/$U155,"")</f>
        <v/>
      </c>
      <c r="AK155" s="67">
        <f>IF(AND($F155&lt;&gt;"",$V155&lt;&gt;"",AK$2&gt;=$F155,AK$2&lt;=$V155,WEEKDAY(AK$2,2)&lt;6,COUNTIF('마스터'!$J$13:$J$27,AK$2)=0),$Q155/$U155,"")</f>
        <v/>
      </c>
      <c r="AL155" s="67">
        <f>IF(AND($F155&lt;&gt;"",$V155&lt;&gt;"",AL$2&gt;=$F155,AL$2&lt;=$V155,WEEKDAY(AL$2,2)&lt;6,COUNTIF('마스터'!$J$13:$J$27,AL$2)=0),$Q155/$U155,"")</f>
        <v/>
      </c>
      <c r="AM155" s="67">
        <f>IF(AND($F155&lt;&gt;"",$V155&lt;&gt;"",AM$2&gt;=$F155,AM$2&lt;=$V155,WEEKDAY(AM$2,2)&lt;6,COUNTIF('마스터'!$J$13:$J$27,AM$2)=0),$Q155/$U155,"")</f>
        <v/>
      </c>
      <c r="AN155" s="67">
        <f>IF(AND($F155&lt;&gt;"",$V155&lt;&gt;"",AN$2&gt;=$F155,AN$2&lt;=$V155,WEEKDAY(AN$2,2)&lt;6,COUNTIF('마스터'!$J$13:$J$27,AN$2)=0),$Q155/$U155,"")</f>
        <v/>
      </c>
      <c r="AO155" s="67">
        <f>IF(AND($F155&lt;&gt;"",$V155&lt;&gt;"",AO$2&gt;=$F155,AO$2&lt;=$V155,WEEKDAY(AO$2,2)&lt;6,COUNTIF('마스터'!$J$13:$J$27,AO$2)=0),$Q155/$U155,"")</f>
        <v/>
      </c>
      <c r="AP155" s="67">
        <f>IF(AND($F155&lt;&gt;"",$V155&lt;&gt;"",AP$2&gt;=$F155,AP$2&lt;=$V155,WEEKDAY(AP$2,2)&lt;6,COUNTIF('마스터'!$J$13:$J$27,AP$2)=0),$Q155/$U155,"")</f>
        <v/>
      </c>
      <c r="AQ155" s="67">
        <f>IF(AND($F155&lt;&gt;"",$V155&lt;&gt;"",AQ$2&gt;=$F155,AQ$2&lt;=$V155,WEEKDAY(AQ$2,2)&lt;6,COUNTIF('마스터'!$J$13:$J$27,AQ$2)=0),$Q155/$U155,"")</f>
        <v/>
      </c>
      <c r="AR155" s="67">
        <f>IF(AND($F155&lt;&gt;"",$V155&lt;&gt;"",AR$2&gt;=$F155,AR$2&lt;=$V155,WEEKDAY(AR$2,2)&lt;6,COUNTIF('마스터'!$J$13:$J$27,AR$2)=0),$Q155/$U155,"")</f>
        <v/>
      </c>
      <c r="AS155" s="67">
        <f>IF(AND($F155&lt;&gt;"",$V155&lt;&gt;"",AS$2&gt;=$F155,AS$2&lt;=$V155,WEEKDAY(AS$2,2)&lt;6,COUNTIF('마스터'!$J$13:$J$27,AS$2)=0),$Q155/$U155,"")</f>
        <v/>
      </c>
      <c r="AT155" s="67">
        <f>IF(AND($F155&lt;&gt;"",$V155&lt;&gt;"",AT$2&gt;=$F155,AT$2&lt;=$V155,WEEKDAY(AT$2,2)&lt;6,COUNTIF('마스터'!$J$13:$J$27,AT$2)=0),$Q155/$U155,"")</f>
        <v/>
      </c>
      <c r="AU155" s="67">
        <f>IF(AND($F155&lt;&gt;"",$V155&lt;&gt;"",AU$2&gt;=$F155,AU$2&lt;=$V155,WEEKDAY(AU$2,2)&lt;6,COUNTIF('마스터'!$J$13:$J$27,AU$2)=0),$Q155/$U155,"")</f>
        <v/>
      </c>
      <c r="AV155" s="67">
        <f>IF(AND($F155&lt;&gt;"",$V155&lt;&gt;"",AV$2&gt;=$F155,AV$2&lt;=$V155,WEEKDAY(AV$2,2)&lt;6,COUNTIF('마스터'!$J$13:$J$27,AV$2)=0),$Q155/$U155,"")</f>
        <v/>
      </c>
      <c r="AW155" s="67">
        <f>IF(AND($F155&lt;&gt;"",$V155&lt;&gt;"",AW$2&gt;=$F155,AW$2&lt;=$V155,WEEKDAY(AW$2,2)&lt;6,COUNTIF('마스터'!$J$13:$J$27,AW$2)=0),$Q155/$U155,"")</f>
        <v/>
      </c>
      <c r="AX155" s="67">
        <f>IF(AND($F155&lt;&gt;"",$V155&lt;&gt;"",AX$2&gt;=$F155,AX$2&lt;=$V155,WEEKDAY(AX$2,2)&lt;6,COUNTIF('마스터'!$J$13:$J$27,AX$2)=0),$Q155/$U155,"")</f>
        <v/>
      </c>
      <c r="AY155" s="67">
        <f>IF(AND($F155&lt;&gt;"",$V155&lt;&gt;"",AY$2&gt;=$F155,AY$2&lt;=$V155,WEEKDAY(AY$2,2)&lt;6,COUNTIF('마스터'!$J$13:$J$27,AY$2)=0),$Q155/$U155,"")</f>
        <v/>
      </c>
      <c r="AZ155" s="67">
        <f>IF(AND($F155&lt;&gt;"",$V155&lt;&gt;"",AZ$2&gt;=$F155,AZ$2&lt;=$V155,WEEKDAY(AZ$2,2)&lt;6,COUNTIF('마스터'!$J$13:$J$27,AZ$2)=0),$Q155/$U155,"")</f>
        <v/>
      </c>
      <c r="BA155" s="67">
        <f>IF(AND($F155&lt;&gt;"",$V155&lt;&gt;"",BA$2&gt;=$F155,BA$2&lt;=$V155,WEEKDAY(BA$2,2)&lt;6,COUNTIF('마스터'!$J$13:$J$27,BA$2)=0),$Q155/$U155,"")</f>
        <v/>
      </c>
      <c r="BB155" s="67">
        <f>IF(AND($F155&lt;&gt;"",$V155&lt;&gt;"",BB$2&gt;=$F155,BB$2&lt;=$V155,WEEKDAY(BB$2,2)&lt;6,COUNTIF('마스터'!$J$13:$J$27,BB$2)=0),$Q155/$U155,"")</f>
        <v/>
      </c>
      <c r="BC155" s="67">
        <f>IF(AND($F155&lt;&gt;"",$V155&lt;&gt;"",BC$2&gt;=$F155,BC$2&lt;=$V155,WEEKDAY(BC$2,2)&lt;6,COUNTIF('마스터'!$J$13:$J$27,BC$2)=0),$Q155/$U155,"")</f>
        <v/>
      </c>
      <c r="BD155" s="67">
        <f>IF(AND($F155&lt;&gt;"",$V155&lt;&gt;"",BD$2&gt;=$F155,BD$2&lt;=$V155,WEEKDAY(BD$2,2)&lt;6,COUNTIF('마스터'!$J$13:$J$27,BD$2)=0),$Q155/$U155,"")</f>
        <v/>
      </c>
    </row>
    <row r="156">
      <c r="A156" s="37">
        <f>IF(E156="","",COUNTA($E$133:E156))</f>
        <v/>
      </c>
      <c r="B156" s="58" t="n"/>
      <c r="C156" s="82" t="inlineStr">
        <is>
          <t>기타</t>
        </is>
      </c>
      <c r="D156" s="60" t="n"/>
      <c r="E156" s="58" t="n"/>
      <c r="F156" s="61" t="n"/>
      <c r="G156" s="62" t="n"/>
      <c r="H156" s="60" t="n"/>
      <c r="I156" s="60" t="n"/>
      <c r="J156" s="60" t="n"/>
      <c r="K156" s="58" t="n"/>
      <c r="L156" s="63" t="n"/>
      <c r="M156" s="58" t="n"/>
      <c r="N156" s="63" t="n"/>
      <c r="O156" s="58" t="n"/>
      <c r="P156" s="63" t="n"/>
      <c r="Q156" s="64">
        <f>IF(SUM(L156,N156,P156)=0,"",SUM(L156,N156,P156))</f>
        <v/>
      </c>
      <c r="R156" s="65">
        <f>IF(L156&gt;0,"영 ","")&amp;IF(N156&gt;0,"이 ","")&amp;IF(P156&gt;0,"기 ","")</f>
        <v/>
      </c>
      <c r="S156" s="37">
        <f>IF(F156="","","W"&amp;ROUNDUP(DAY(F156)/7,0))</f>
        <v/>
      </c>
      <c r="T156" s="60" t="n"/>
      <c r="U156" s="37">
        <f>IF(Q156="",0,ROUNDUP(MAX(L156,N156,P156)/'마스터'!$J$5,0))</f>
        <v/>
      </c>
      <c r="V156" s="66">
        <f>IF(OR(F156="",U156=0),"",WORKDAY(F156,U156-1,'마스터'!$J$13:$J$27))</f>
        <v/>
      </c>
      <c r="W156" s="65">
        <f>IF(OR(G156="",V156=""),"",G156-V156)</f>
        <v/>
      </c>
      <c r="X156" s="58" t="n"/>
      <c r="Z156" s="67">
        <f>IF(AND($F156&lt;&gt;"",$V156&lt;&gt;"",Z$2&gt;=$F156,Z$2&lt;=$V156,WEEKDAY(Z$2,2)&lt;6,COUNTIF('마스터'!$J$13:$J$27,Z$2)=0),$Q156/$U156,"")</f>
        <v/>
      </c>
      <c r="AA156" s="67">
        <f>IF(AND($F156&lt;&gt;"",$V156&lt;&gt;"",AA$2&gt;=$F156,AA$2&lt;=$V156,WEEKDAY(AA$2,2)&lt;6,COUNTIF('마스터'!$J$13:$J$27,AA$2)=0),$Q156/$U156,"")</f>
        <v/>
      </c>
      <c r="AB156" s="67">
        <f>IF(AND($F156&lt;&gt;"",$V156&lt;&gt;"",AB$2&gt;=$F156,AB$2&lt;=$V156,WEEKDAY(AB$2,2)&lt;6,COUNTIF('마스터'!$J$13:$J$27,AB$2)=0),$Q156/$U156,"")</f>
        <v/>
      </c>
      <c r="AC156" s="67">
        <f>IF(AND($F156&lt;&gt;"",$V156&lt;&gt;"",AC$2&gt;=$F156,AC$2&lt;=$V156,WEEKDAY(AC$2,2)&lt;6,COUNTIF('마스터'!$J$13:$J$27,AC$2)=0),$Q156/$U156,"")</f>
        <v/>
      </c>
      <c r="AD156" s="67">
        <f>IF(AND($F156&lt;&gt;"",$V156&lt;&gt;"",AD$2&gt;=$F156,AD$2&lt;=$V156,WEEKDAY(AD$2,2)&lt;6,COUNTIF('마스터'!$J$13:$J$27,AD$2)=0),$Q156/$U156,"")</f>
        <v/>
      </c>
      <c r="AE156" s="67">
        <f>IF(AND($F156&lt;&gt;"",$V156&lt;&gt;"",AE$2&gt;=$F156,AE$2&lt;=$V156,WEEKDAY(AE$2,2)&lt;6,COUNTIF('마스터'!$J$13:$J$27,AE$2)=0),$Q156/$U156,"")</f>
        <v/>
      </c>
      <c r="AF156" s="67">
        <f>IF(AND($F156&lt;&gt;"",$V156&lt;&gt;"",AF$2&gt;=$F156,AF$2&lt;=$V156,WEEKDAY(AF$2,2)&lt;6,COUNTIF('마스터'!$J$13:$J$27,AF$2)=0),$Q156/$U156,"")</f>
        <v/>
      </c>
      <c r="AG156" s="67">
        <f>IF(AND($F156&lt;&gt;"",$V156&lt;&gt;"",AG$2&gt;=$F156,AG$2&lt;=$V156,WEEKDAY(AG$2,2)&lt;6,COUNTIF('마스터'!$J$13:$J$27,AG$2)=0),$Q156/$U156,"")</f>
        <v/>
      </c>
      <c r="AH156" s="67">
        <f>IF(AND($F156&lt;&gt;"",$V156&lt;&gt;"",AH$2&gt;=$F156,AH$2&lt;=$V156,WEEKDAY(AH$2,2)&lt;6,COUNTIF('마스터'!$J$13:$J$27,AH$2)=0),$Q156/$U156,"")</f>
        <v/>
      </c>
      <c r="AI156" s="67">
        <f>IF(AND($F156&lt;&gt;"",$V156&lt;&gt;"",AI$2&gt;=$F156,AI$2&lt;=$V156,WEEKDAY(AI$2,2)&lt;6,COUNTIF('마스터'!$J$13:$J$27,AI$2)=0),$Q156/$U156,"")</f>
        <v/>
      </c>
      <c r="AJ156" s="67">
        <f>IF(AND($F156&lt;&gt;"",$V156&lt;&gt;"",AJ$2&gt;=$F156,AJ$2&lt;=$V156,WEEKDAY(AJ$2,2)&lt;6,COUNTIF('마스터'!$J$13:$J$27,AJ$2)=0),$Q156/$U156,"")</f>
        <v/>
      </c>
      <c r="AK156" s="67">
        <f>IF(AND($F156&lt;&gt;"",$V156&lt;&gt;"",AK$2&gt;=$F156,AK$2&lt;=$V156,WEEKDAY(AK$2,2)&lt;6,COUNTIF('마스터'!$J$13:$J$27,AK$2)=0),$Q156/$U156,"")</f>
        <v/>
      </c>
      <c r="AL156" s="67">
        <f>IF(AND($F156&lt;&gt;"",$V156&lt;&gt;"",AL$2&gt;=$F156,AL$2&lt;=$V156,WEEKDAY(AL$2,2)&lt;6,COUNTIF('마스터'!$J$13:$J$27,AL$2)=0),$Q156/$U156,"")</f>
        <v/>
      </c>
      <c r="AM156" s="67">
        <f>IF(AND($F156&lt;&gt;"",$V156&lt;&gt;"",AM$2&gt;=$F156,AM$2&lt;=$V156,WEEKDAY(AM$2,2)&lt;6,COUNTIF('마스터'!$J$13:$J$27,AM$2)=0),$Q156/$U156,"")</f>
        <v/>
      </c>
      <c r="AN156" s="67">
        <f>IF(AND($F156&lt;&gt;"",$V156&lt;&gt;"",AN$2&gt;=$F156,AN$2&lt;=$V156,WEEKDAY(AN$2,2)&lt;6,COUNTIF('마스터'!$J$13:$J$27,AN$2)=0),$Q156/$U156,"")</f>
        <v/>
      </c>
      <c r="AO156" s="67">
        <f>IF(AND($F156&lt;&gt;"",$V156&lt;&gt;"",AO$2&gt;=$F156,AO$2&lt;=$V156,WEEKDAY(AO$2,2)&lt;6,COUNTIF('마스터'!$J$13:$J$27,AO$2)=0),$Q156/$U156,"")</f>
        <v/>
      </c>
      <c r="AP156" s="67">
        <f>IF(AND($F156&lt;&gt;"",$V156&lt;&gt;"",AP$2&gt;=$F156,AP$2&lt;=$V156,WEEKDAY(AP$2,2)&lt;6,COUNTIF('마스터'!$J$13:$J$27,AP$2)=0),$Q156/$U156,"")</f>
        <v/>
      </c>
      <c r="AQ156" s="67">
        <f>IF(AND($F156&lt;&gt;"",$V156&lt;&gt;"",AQ$2&gt;=$F156,AQ$2&lt;=$V156,WEEKDAY(AQ$2,2)&lt;6,COUNTIF('마스터'!$J$13:$J$27,AQ$2)=0),$Q156/$U156,"")</f>
        <v/>
      </c>
      <c r="AR156" s="67">
        <f>IF(AND($F156&lt;&gt;"",$V156&lt;&gt;"",AR$2&gt;=$F156,AR$2&lt;=$V156,WEEKDAY(AR$2,2)&lt;6,COUNTIF('마스터'!$J$13:$J$27,AR$2)=0),$Q156/$U156,"")</f>
        <v/>
      </c>
      <c r="AS156" s="67">
        <f>IF(AND($F156&lt;&gt;"",$V156&lt;&gt;"",AS$2&gt;=$F156,AS$2&lt;=$V156,WEEKDAY(AS$2,2)&lt;6,COUNTIF('마스터'!$J$13:$J$27,AS$2)=0),$Q156/$U156,"")</f>
        <v/>
      </c>
      <c r="AT156" s="67">
        <f>IF(AND($F156&lt;&gt;"",$V156&lt;&gt;"",AT$2&gt;=$F156,AT$2&lt;=$V156,WEEKDAY(AT$2,2)&lt;6,COUNTIF('마스터'!$J$13:$J$27,AT$2)=0),$Q156/$U156,"")</f>
        <v/>
      </c>
      <c r="AU156" s="67">
        <f>IF(AND($F156&lt;&gt;"",$V156&lt;&gt;"",AU$2&gt;=$F156,AU$2&lt;=$V156,WEEKDAY(AU$2,2)&lt;6,COUNTIF('마스터'!$J$13:$J$27,AU$2)=0),$Q156/$U156,"")</f>
        <v/>
      </c>
      <c r="AV156" s="67">
        <f>IF(AND($F156&lt;&gt;"",$V156&lt;&gt;"",AV$2&gt;=$F156,AV$2&lt;=$V156,WEEKDAY(AV$2,2)&lt;6,COUNTIF('마스터'!$J$13:$J$27,AV$2)=0),$Q156/$U156,"")</f>
        <v/>
      </c>
      <c r="AW156" s="67">
        <f>IF(AND($F156&lt;&gt;"",$V156&lt;&gt;"",AW$2&gt;=$F156,AW$2&lt;=$V156,WEEKDAY(AW$2,2)&lt;6,COUNTIF('마스터'!$J$13:$J$27,AW$2)=0),$Q156/$U156,"")</f>
        <v/>
      </c>
      <c r="AX156" s="67">
        <f>IF(AND($F156&lt;&gt;"",$V156&lt;&gt;"",AX$2&gt;=$F156,AX$2&lt;=$V156,WEEKDAY(AX$2,2)&lt;6,COUNTIF('마스터'!$J$13:$J$27,AX$2)=0),$Q156/$U156,"")</f>
        <v/>
      </c>
      <c r="AY156" s="67">
        <f>IF(AND($F156&lt;&gt;"",$V156&lt;&gt;"",AY$2&gt;=$F156,AY$2&lt;=$V156,WEEKDAY(AY$2,2)&lt;6,COUNTIF('마스터'!$J$13:$J$27,AY$2)=0),$Q156/$U156,"")</f>
        <v/>
      </c>
      <c r="AZ156" s="67">
        <f>IF(AND($F156&lt;&gt;"",$V156&lt;&gt;"",AZ$2&gt;=$F156,AZ$2&lt;=$V156,WEEKDAY(AZ$2,2)&lt;6,COUNTIF('마스터'!$J$13:$J$27,AZ$2)=0),$Q156/$U156,"")</f>
        <v/>
      </c>
      <c r="BA156" s="67">
        <f>IF(AND($F156&lt;&gt;"",$V156&lt;&gt;"",BA$2&gt;=$F156,BA$2&lt;=$V156,WEEKDAY(BA$2,2)&lt;6,COUNTIF('마스터'!$J$13:$J$27,BA$2)=0),$Q156/$U156,"")</f>
        <v/>
      </c>
      <c r="BB156" s="67">
        <f>IF(AND($F156&lt;&gt;"",$V156&lt;&gt;"",BB$2&gt;=$F156,BB$2&lt;=$V156,WEEKDAY(BB$2,2)&lt;6,COUNTIF('마스터'!$J$13:$J$27,BB$2)=0),$Q156/$U156,"")</f>
        <v/>
      </c>
      <c r="BC156" s="67">
        <f>IF(AND($F156&lt;&gt;"",$V156&lt;&gt;"",BC$2&gt;=$F156,BC$2&lt;=$V156,WEEKDAY(BC$2,2)&lt;6,COUNTIF('마스터'!$J$13:$J$27,BC$2)=0),$Q156/$U156,"")</f>
        <v/>
      </c>
      <c r="BD156" s="67">
        <f>IF(AND($F156&lt;&gt;"",$V156&lt;&gt;"",BD$2&gt;=$F156,BD$2&lt;=$V156,WEEKDAY(BD$2,2)&lt;6,COUNTIF('마스터'!$J$13:$J$27,BD$2)=0),$Q156/$U156,"")</f>
        <v/>
      </c>
    </row>
    <row r="157">
      <c r="A157" s="37">
        <f>IF(E157="","",COUNTA($E$133:E157))</f>
        <v/>
      </c>
      <c r="B157" s="58" t="n"/>
      <c r="C157" s="82" t="inlineStr">
        <is>
          <t>기타</t>
        </is>
      </c>
      <c r="D157" s="60" t="n"/>
      <c r="E157" s="58" t="n"/>
      <c r="F157" s="61" t="n"/>
      <c r="G157" s="62" t="n"/>
      <c r="H157" s="60" t="n"/>
      <c r="I157" s="60" t="n"/>
      <c r="J157" s="60" t="n"/>
      <c r="K157" s="58" t="n"/>
      <c r="L157" s="63" t="n"/>
      <c r="M157" s="58" t="n"/>
      <c r="N157" s="63" t="n"/>
      <c r="O157" s="58" t="n"/>
      <c r="P157" s="63" t="n"/>
      <c r="Q157" s="64">
        <f>IF(SUM(L157,N157,P157)=0,"",SUM(L157,N157,P157))</f>
        <v/>
      </c>
      <c r="R157" s="65">
        <f>IF(L157&gt;0,"영 ","")&amp;IF(N157&gt;0,"이 ","")&amp;IF(P157&gt;0,"기 ","")</f>
        <v/>
      </c>
      <c r="S157" s="37">
        <f>IF(F157="","","W"&amp;ROUNDUP(DAY(F157)/7,0))</f>
        <v/>
      </c>
      <c r="T157" s="60" t="n"/>
      <c r="U157" s="37">
        <f>IF(Q157="",0,ROUNDUP(MAX(L157,N157,P157)/'마스터'!$J$5,0))</f>
        <v/>
      </c>
      <c r="V157" s="66">
        <f>IF(OR(F157="",U157=0),"",WORKDAY(F157,U157-1,'마스터'!$J$13:$J$27))</f>
        <v/>
      </c>
      <c r="W157" s="65">
        <f>IF(OR(G157="",V157=""),"",G157-V157)</f>
        <v/>
      </c>
      <c r="X157" s="58" t="n"/>
      <c r="Z157" s="67">
        <f>IF(AND($F157&lt;&gt;"",$V157&lt;&gt;"",Z$2&gt;=$F157,Z$2&lt;=$V157,WEEKDAY(Z$2,2)&lt;6,COUNTIF('마스터'!$J$13:$J$27,Z$2)=0),$Q157/$U157,"")</f>
        <v/>
      </c>
      <c r="AA157" s="67">
        <f>IF(AND($F157&lt;&gt;"",$V157&lt;&gt;"",AA$2&gt;=$F157,AA$2&lt;=$V157,WEEKDAY(AA$2,2)&lt;6,COUNTIF('마스터'!$J$13:$J$27,AA$2)=0),$Q157/$U157,"")</f>
        <v/>
      </c>
      <c r="AB157" s="67">
        <f>IF(AND($F157&lt;&gt;"",$V157&lt;&gt;"",AB$2&gt;=$F157,AB$2&lt;=$V157,WEEKDAY(AB$2,2)&lt;6,COUNTIF('마스터'!$J$13:$J$27,AB$2)=0),$Q157/$U157,"")</f>
        <v/>
      </c>
      <c r="AC157" s="67">
        <f>IF(AND($F157&lt;&gt;"",$V157&lt;&gt;"",AC$2&gt;=$F157,AC$2&lt;=$V157,WEEKDAY(AC$2,2)&lt;6,COUNTIF('마스터'!$J$13:$J$27,AC$2)=0),$Q157/$U157,"")</f>
        <v/>
      </c>
      <c r="AD157" s="67">
        <f>IF(AND($F157&lt;&gt;"",$V157&lt;&gt;"",AD$2&gt;=$F157,AD$2&lt;=$V157,WEEKDAY(AD$2,2)&lt;6,COUNTIF('마스터'!$J$13:$J$27,AD$2)=0),$Q157/$U157,"")</f>
        <v/>
      </c>
      <c r="AE157" s="67">
        <f>IF(AND($F157&lt;&gt;"",$V157&lt;&gt;"",AE$2&gt;=$F157,AE$2&lt;=$V157,WEEKDAY(AE$2,2)&lt;6,COUNTIF('마스터'!$J$13:$J$27,AE$2)=0),$Q157/$U157,"")</f>
        <v/>
      </c>
      <c r="AF157" s="67">
        <f>IF(AND($F157&lt;&gt;"",$V157&lt;&gt;"",AF$2&gt;=$F157,AF$2&lt;=$V157,WEEKDAY(AF$2,2)&lt;6,COUNTIF('마스터'!$J$13:$J$27,AF$2)=0),$Q157/$U157,"")</f>
        <v/>
      </c>
      <c r="AG157" s="67">
        <f>IF(AND($F157&lt;&gt;"",$V157&lt;&gt;"",AG$2&gt;=$F157,AG$2&lt;=$V157,WEEKDAY(AG$2,2)&lt;6,COUNTIF('마스터'!$J$13:$J$27,AG$2)=0),$Q157/$U157,"")</f>
        <v/>
      </c>
      <c r="AH157" s="67">
        <f>IF(AND($F157&lt;&gt;"",$V157&lt;&gt;"",AH$2&gt;=$F157,AH$2&lt;=$V157,WEEKDAY(AH$2,2)&lt;6,COUNTIF('마스터'!$J$13:$J$27,AH$2)=0),$Q157/$U157,"")</f>
        <v/>
      </c>
      <c r="AI157" s="67">
        <f>IF(AND($F157&lt;&gt;"",$V157&lt;&gt;"",AI$2&gt;=$F157,AI$2&lt;=$V157,WEEKDAY(AI$2,2)&lt;6,COUNTIF('마스터'!$J$13:$J$27,AI$2)=0),$Q157/$U157,"")</f>
        <v/>
      </c>
      <c r="AJ157" s="67">
        <f>IF(AND($F157&lt;&gt;"",$V157&lt;&gt;"",AJ$2&gt;=$F157,AJ$2&lt;=$V157,WEEKDAY(AJ$2,2)&lt;6,COUNTIF('마스터'!$J$13:$J$27,AJ$2)=0),$Q157/$U157,"")</f>
        <v/>
      </c>
      <c r="AK157" s="67">
        <f>IF(AND($F157&lt;&gt;"",$V157&lt;&gt;"",AK$2&gt;=$F157,AK$2&lt;=$V157,WEEKDAY(AK$2,2)&lt;6,COUNTIF('마스터'!$J$13:$J$27,AK$2)=0),$Q157/$U157,"")</f>
        <v/>
      </c>
      <c r="AL157" s="67">
        <f>IF(AND($F157&lt;&gt;"",$V157&lt;&gt;"",AL$2&gt;=$F157,AL$2&lt;=$V157,WEEKDAY(AL$2,2)&lt;6,COUNTIF('마스터'!$J$13:$J$27,AL$2)=0),$Q157/$U157,"")</f>
        <v/>
      </c>
      <c r="AM157" s="67">
        <f>IF(AND($F157&lt;&gt;"",$V157&lt;&gt;"",AM$2&gt;=$F157,AM$2&lt;=$V157,WEEKDAY(AM$2,2)&lt;6,COUNTIF('마스터'!$J$13:$J$27,AM$2)=0),$Q157/$U157,"")</f>
        <v/>
      </c>
      <c r="AN157" s="67">
        <f>IF(AND($F157&lt;&gt;"",$V157&lt;&gt;"",AN$2&gt;=$F157,AN$2&lt;=$V157,WEEKDAY(AN$2,2)&lt;6,COUNTIF('마스터'!$J$13:$J$27,AN$2)=0),$Q157/$U157,"")</f>
        <v/>
      </c>
      <c r="AO157" s="67">
        <f>IF(AND($F157&lt;&gt;"",$V157&lt;&gt;"",AO$2&gt;=$F157,AO$2&lt;=$V157,WEEKDAY(AO$2,2)&lt;6,COUNTIF('마스터'!$J$13:$J$27,AO$2)=0),$Q157/$U157,"")</f>
        <v/>
      </c>
      <c r="AP157" s="67">
        <f>IF(AND($F157&lt;&gt;"",$V157&lt;&gt;"",AP$2&gt;=$F157,AP$2&lt;=$V157,WEEKDAY(AP$2,2)&lt;6,COUNTIF('마스터'!$J$13:$J$27,AP$2)=0),$Q157/$U157,"")</f>
        <v/>
      </c>
      <c r="AQ157" s="67">
        <f>IF(AND($F157&lt;&gt;"",$V157&lt;&gt;"",AQ$2&gt;=$F157,AQ$2&lt;=$V157,WEEKDAY(AQ$2,2)&lt;6,COUNTIF('마스터'!$J$13:$J$27,AQ$2)=0),$Q157/$U157,"")</f>
        <v/>
      </c>
      <c r="AR157" s="67">
        <f>IF(AND($F157&lt;&gt;"",$V157&lt;&gt;"",AR$2&gt;=$F157,AR$2&lt;=$V157,WEEKDAY(AR$2,2)&lt;6,COUNTIF('마스터'!$J$13:$J$27,AR$2)=0),$Q157/$U157,"")</f>
        <v/>
      </c>
      <c r="AS157" s="67">
        <f>IF(AND($F157&lt;&gt;"",$V157&lt;&gt;"",AS$2&gt;=$F157,AS$2&lt;=$V157,WEEKDAY(AS$2,2)&lt;6,COUNTIF('마스터'!$J$13:$J$27,AS$2)=0),$Q157/$U157,"")</f>
        <v/>
      </c>
      <c r="AT157" s="67">
        <f>IF(AND($F157&lt;&gt;"",$V157&lt;&gt;"",AT$2&gt;=$F157,AT$2&lt;=$V157,WEEKDAY(AT$2,2)&lt;6,COUNTIF('마스터'!$J$13:$J$27,AT$2)=0),$Q157/$U157,"")</f>
        <v/>
      </c>
      <c r="AU157" s="67">
        <f>IF(AND($F157&lt;&gt;"",$V157&lt;&gt;"",AU$2&gt;=$F157,AU$2&lt;=$V157,WEEKDAY(AU$2,2)&lt;6,COUNTIF('마스터'!$J$13:$J$27,AU$2)=0),$Q157/$U157,"")</f>
        <v/>
      </c>
      <c r="AV157" s="67">
        <f>IF(AND($F157&lt;&gt;"",$V157&lt;&gt;"",AV$2&gt;=$F157,AV$2&lt;=$V157,WEEKDAY(AV$2,2)&lt;6,COUNTIF('마스터'!$J$13:$J$27,AV$2)=0),$Q157/$U157,"")</f>
        <v/>
      </c>
      <c r="AW157" s="67">
        <f>IF(AND($F157&lt;&gt;"",$V157&lt;&gt;"",AW$2&gt;=$F157,AW$2&lt;=$V157,WEEKDAY(AW$2,2)&lt;6,COUNTIF('마스터'!$J$13:$J$27,AW$2)=0),$Q157/$U157,"")</f>
        <v/>
      </c>
      <c r="AX157" s="67">
        <f>IF(AND($F157&lt;&gt;"",$V157&lt;&gt;"",AX$2&gt;=$F157,AX$2&lt;=$V157,WEEKDAY(AX$2,2)&lt;6,COUNTIF('마스터'!$J$13:$J$27,AX$2)=0),$Q157/$U157,"")</f>
        <v/>
      </c>
      <c r="AY157" s="67">
        <f>IF(AND($F157&lt;&gt;"",$V157&lt;&gt;"",AY$2&gt;=$F157,AY$2&lt;=$V157,WEEKDAY(AY$2,2)&lt;6,COUNTIF('마스터'!$J$13:$J$27,AY$2)=0),$Q157/$U157,"")</f>
        <v/>
      </c>
      <c r="AZ157" s="67">
        <f>IF(AND($F157&lt;&gt;"",$V157&lt;&gt;"",AZ$2&gt;=$F157,AZ$2&lt;=$V157,WEEKDAY(AZ$2,2)&lt;6,COUNTIF('마스터'!$J$13:$J$27,AZ$2)=0),$Q157/$U157,"")</f>
        <v/>
      </c>
      <c r="BA157" s="67">
        <f>IF(AND($F157&lt;&gt;"",$V157&lt;&gt;"",BA$2&gt;=$F157,BA$2&lt;=$V157,WEEKDAY(BA$2,2)&lt;6,COUNTIF('마스터'!$J$13:$J$27,BA$2)=0),$Q157/$U157,"")</f>
        <v/>
      </c>
      <c r="BB157" s="67">
        <f>IF(AND($F157&lt;&gt;"",$V157&lt;&gt;"",BB$2&gt;=$F157,BB$2&lt;=$V157,WEEKDAY(BB$2,2)&lt;6,COUNTIF('마스터'!$J$13:$J$27,BB$2)=0),$Q157/$U157,"")</f>
        <v/>
      </c>
      <c r="BC157" s="67">
        <f>IF(AND($F157&lt;&gt;"",$V157&lt;&gt;"",BC$2&gt;=$F157,BC$2&lt;=$V157,WEEKDAY(BC$2,2)&lt;6,COUNTIF('마스터'!$J$13:$J$27,BC$2)=0),$Q157/$U157,"")</f>
        <v/>
      </c>
      <c r="BD157" s="67">
        <f>IF(AND($F157&lt;&gt;"",$V157&lt;&gt;"",BD$2&gt;=$F157,BD$2&lt;=$V157,WEEKDAY(BD$2,2)&lt;6,COUNTIF('마스터'!$J$13:$J$27,BD$2)=0),$Q157/$U157,"")</f>
        <v/>
      </c>
    </row>
    <row r="158">
      <c r="A158" s="37">
        <f>IF(E158="","",COUNTA($E$133:E158))</f>
        <v/>
      </c>
      <c r="B158" s="58" t="n"/>
      <c r="C158" s="82" t="inlineStr">
        <is>
          <t>기타</t>
        </is>
      </c>
      <c r="D158" s="60" t="n"/>
      <c r="E158" s="58" t="n"/>
      <c r="F158" s="61" t="n"/>
      <c r="G158" s="62" t="n"/>
      <c r="H158" s="60" t="n"/>
      <c r="I158" s="60" t="n"/>
      <c r="J158" s="60" t="n"/>
      <c r="K158" s="58" t="n"/>
      <c r="L158" s="63" t="n"/>
      <c r="M158" s="58" t="n"/>
      <c r="N158" s="63" t="n"/>
      <c r="O158" s="58" t="n"/>
      <c r="P158" s="63" t="n"/>
      <c r="Q158" s="64">
        <f>IF(SUM(L158,N158,P158)=0,"",SUM(L158,N158,P158))</f>
        <v/>
      </c>
      <c r="R158" s="65">
        <f>IF(L158&gt;0,"영 ","")&amp;IF(N158&gt;0,"이 ","")&amp;IF(P158&gt;0,"기 ","")</f>
        <v/>
      </c>
      <c r="S158" s="37">
        <f>IF(F158="","","W"&amp;ROUNDUP(DAY(F158)/7,0))</f>
        <v/>
      </c>
      <c r="T158" s="60" t="n"/>
      <c r="U158" s="37">
        <f>IF(Q158="",0,ROUNDUP(MAX(L158,N158,P158)/'마스터'!$J$5,0))</f>
        <v/>
      </c>
      <c r="V158" s="66">
        <f>IF(OR(F158="",U158=0),"",WORKDAY(F158,U158-1,'마스터'!$J$13:$J$27))</f>
        <v/>
      </c>
      <c r="W158" s="65">
        <f>IF(OR(G158="",V158=""),"",G158-V158)</f>
        <v/>
      </c>
      <c r="X158" s="58" t="n"/>
      <c r="Z158" s="67">
        <f>IF(AND($F158&lt;&gt;"",$V158&lt;&gt;"",Z$2&gt;=$F158,Z$2&lt;=$V158,WEEKDAY(Z$2,2)&lt;6,COUNTIF('마스터'!$J$13:$J$27,Z$2)=0),$Q158/$U158,"")</f>
        <v/>
      </c>
      <c r="AA158" s="67">
        <f>IF(AND($F158&lt;&gt;"",$V158&lt;&gt;"",AA$2&gt;=$F158,AA$2&lt;=$V158,WEEKDAY(AA$2,2)&lt;6,COUNTIF('마스터'!$J$13:$J$27,AA$2)=0),$Q158/$U158,"")</f>
        <v/>
      </c>
      <c r="AB158" s="67">
        <f>IF(AND($F158&lt;&gt;"",$V158&lt;&gt;"",AB$2&gt;=$F158,AB$2&lt;=$V158,WEEKDAY(AB$2,2)&lt;6,COUNTIF('마스터'!$J$13:$J$27,AB$2)=0),$Q158/$U158,"")</f>
        <v/>
      </c>
      <c r="AC158" s="67">
        <f>IF(AND($F158&lt;&gt;"",$V158&lt;&gt;"",AC$2&gt;=$F158,AC$2&lt;=$V158,WEEKDAY(AC$2,2)&lt;6,COUNTIF('마스터'!$J$13:$J$27,AC$2)=0),$Q158/$U158,"")</f>
        <v/>
      </c>
      <c r="AD158" s="67">
        <f>IF(AND($F158&lt;&gt;"",$V158&lt;&gt;"",AD$2&gt;=$F158,AD$2&lt;=$V158,WEEKDAY(AD$2,2)&lt;6,COUNTIF('마스터'!$J$13:$J$27,AD$2)=0),$Q158/$U158,"")</f>
        <v/>
      </c>
      <c r="AE158" s="67">
        <f>IF(AND($F158&lt;&gt;"",$V158&lt;&gt;"",AE$2&gt;=$F158,AE$2&lt;=$V158,WEEKDAY(AE$2,2)&lt;6,COUNTIF('마스터'!$J$13:$J$27,AE$2)=0),$Q158/$U158,"")</f>
        <v/>
      </c>
      <c r="AF158" s="67">
        <f>IF(AND($F158&lt;&gt;"",$V158&lt;&gt;"",AF$2&gt;=$F158,AF$2&lt;=$V158,WEEKDAY(AF$2,2)&lt;6,COUNTIF('마스터'!$J$13:$J$27,AF$2)=0),$Q158/$U158,"")</f>
        <v/>
      </c>
      <c r="AG158" s="67">
        <f>IF(AND($F158&lt;&gt;"",$V158&lt;&gt;"",AG$2&gt;=$F158,AG$2&lt;=$V158,WEEKDAY(AG$2,2)&lt;6,COUNTIF('마스터'!$J$13:$J$27,AG$2)=0),$Q158/$U158,"")</f>
        <v/>
      </c>
      <c r="AH158" s="67">
        <f>IF(AND($F158&lt;&gt;"",$V158&lt;&gt;"",AH$2&gt;=$F158,AH$2&lt;=$V158,WEEKDAY(AH$2,2)&lt;6,COUNTIF('마스터'!$J$13:$J$27,AH$2)=0),$Q158/$U158,"")</f>
        <v/>
      </c>
      <c r="AI158" s="67">
        <f>IF(AND($F158&lt;&gt;"",$V158&lt;&gt;"",AI$2&gt;=$F158,AI$2&lt;=$V158,WEEKDAY(AI$2,2)&lt;6,COUNTIF('마스터'!$J$13:$J$27,AI$2)=0),$Q158/$U158,"")</f>
        <v/>
      </c>
      <c r="AJ158" s="67">
        <f>IF(AND($F158&lt;&gt;"",$V158&lt;&gt;"",AJ$2&gt;=$F158,AJ$2&lt;=$V158,WEEKDAY(AJ$2,2)&lt;6,COUNTIF('마스터'!$J$13:$J$27,AJ$2)=0),$Q158/$U158,"")</f>
        <v/>
      </c>
      <c r="AK158" s="67">
        <f>IF(AND($F158&lt;&gt;"",$V158&lt;&gt;"",AK$2&gt;=$F158,AK$2&lt;=$V158,WEEKDAY(AK$2,2)&lt;6,COUNTIF('마스터'!$J$13:$J$27,AK$2)=0),$Q158/$U158,"")</f>
        <v/>
      </c>
      <c r="AL158" s="67">
        <f>IF(AND($F158&lt;&gt;"",$V158&lt;&gt;"",AL$2&gt;=$F158,AL$2&lt;=$V158,WEEKDAY(AL$2,2)&lt;6,COUNTIF('마스터'!$J$13:$J$27,AL$2)=0),$Q158/$U158,"")</f>
        <v/>
      </c>
      <c r="AM158" s="67">
        <f>IF(AND($F158&lt;&gt;"",$V158&lt;&gt;"",AM$2&gt;=$F158,AM$2&lt;=$V158,WEEKDAY(AM$2,2)&lt;6,COUNTIF('마스터'!$J$13:$J$27,AM$2)=0),$Q158/$U158,"")</f>
        <v/>
      </c>
      <c r="AN158" s="67">
        <f>IF(AND($F158&lt;&gt;"",$V158&lt;&gt;"",AN$2&gt;=$F158,AN$2&lt;=$V158,WEEKDAY(AN$2,2)&lt;6,COUNTIF('마스터'!$J$13:$J$27,AN$2)=0),$Q158/$U158,"")</f>
        <v/>
      </c>
      <c r="AO158" s="67">
        <f>IF(AND($F158&lt;&gt;"",$V158&lt;&gt;"",AO$2&gt;=$F158,AO$2&lt;=$V158,WEEKDAY(AO$2,2)&lt;6,COUNTIF('마스터'!$J$13:$J$27,AO$2)=0),$Q158/$U158,"")</f>
        <v/>
      </c>
      <c r="AP158" s="67">
        <f>IF(AND($F158&lt;&gt;"",$V158&lt;&gt;"",AP$2&gt;=$F158,AP$2&lt;=$V158,WEEKDAY(AP$2,2)&lt;6,COUNTIF('마스터'!$J$13:$J$27,AP$2)=0),$Q158/$U158,"")</f>
        <v/>
      </c>
      <c r="AQ158" s="67">
        <f>IF(AND($F158&lt;&gt;"",$V158&lt;&gt;"",AQ$2&gt;=$F158,AQ$2&lt;=$V158,WEEKDAY(AQ$2,2)&lt;6,COUNTIF('마스터'!$J$13:$J$27,AQ$2)=0),$Q158/$U158,"")</f>
        <v/>
      </c>
      <c r="AR158" s="67">
        <f>IF(AND($F158&lt;&gt;"",$V158&lt;&gt;"",AR$2&gt;=$F158,AR$2&lt;=$V158,WEEKDAY(AR$2,2)&lt;6,COUNTIF('마스터'!$J$13:$J$27,AR$2)=0),$Q158/$U158,"")</f>
        <v/>
      </c>
      <c r="AS158" s="67">
        <f>IF(AND($F158&lt;&gt;"",$V158&lt;&gt;"",AS$2&gt;=$F158,AS$2&lt;=$V158,WEEKDAY(AS$2,2)&lt;6,COUNTIF('마스터'!$J$13:$J$27,AS$2)=0),$Q158/$U158,"")</f>
        <v/>
      </c>
      <c r="AT158" s="67">
        <f>IF(AND($F158&lt;&gt;"",$V158&lt;&gt;"",AT$2&gt;=$F158,AT$2&lt;=$V158,WEEKDAY(AT$2,2)&lt;6,COUNTIF('마스터'!$J$13:$J$27,AT$2)=0),$Q158/$U158,"")</f>
        <v/>
      </c>
      <c r="AU158" s="67">
        <f>IF(AND($F158&lt;&gt;"",$V158&lt;&gt;"",AU$2&gt;=$F158,AU$2&lt;=$V158,WEEKDAY(AU$2,2)&lt;6,COUNTIF('마스터'!$J$13:$J$27,AU$2)=0),$Q158/$U158,"")</f>
        <v/>
      </c>
      <c r="AV158" s="67">
        <f>IF(AND($F158&lt;&gt;"",$V158&lt;&gt;"",AV$2&gt;=$F158,AV$2&lt;=$V158,WEEKDAY(AV$2,2)&lt;6,COUNTIF('마스터'!$J$13:$J$27,AV$2)=0),$Q158/$U158,"")</f>
        <v/>
      </c>
      <c r="AW158" s="67">
        <f>IF(AND($F158&lt;&gt;"",$V158&lt;&gt;"",AW$2&gt;=$F158,AW$2&lt;=$V158,WEEKDAY(AW$2,2)&lt;6,COUNTIF('마스터'!$J$13:$J$27,AW$2)=0),$Q158/$U158,"")</f>
        <v/>
      </c>
      <c r="AX158" s="67">
        <f>IF(AND($F158&lt;&gt;"",$V158&lt;&gt;"",AX$2&gt;=$F158,AX$2&lt;=$V158,WEEKDAY(AX$2,2)&lt;6,COUNTIF('마스터'!$J$13:$J$27,AX$2)=0),$Q158/$U158,"")</f>
        <v/>
      </c>
      <c r="AY158" s="67">
        <f>IF(AND($F158&lt;&gt;"",$V158&lt;&gt;"",AY$2&gt;=$F158,AY$2&lt;=$V158,WEEKDAY(AY$2,2)&lt;6,COUNTIF('마스터'!$J$13:$J$27,AY$2)=0),$Q158/$U158,"")</f>
        <v/>
      </c>
      <c r="AZ158" s="67">
        <f>IF(AND($F158&lt;&gt;"",$V158&lt;&gt;"",AZ$2&gt;=$F158,AZ$2&lt;=$V158,WEEKDAY(AZ$2,2)&lt;6,COUNTIF('마스터'!$J$13:$J$27,AZ$2)=0),$Q158/$U158,"")</f>
        <v/>
      </c>
      <c r="BA158" s="67">
        <f>IF(AND($F158&lt;&gt;"",$V158&lt;&gt;"",BA$2&gt;=$F158,BA$2&lt;=$V158,WEEKDAY(BA$2,2)&lt;6,COUNTIF('마스터'!$J$13:$J$27,BA$2)=0),$Q158/$U158,"")</f>
        <v/>
      </c>
      <c r="BB158" s="67">
        <f>IF(AND($F158&lt;&gt;"",$V158&lt;&gt;"",BB$2&gt;=$F158,BB$2&lt;=$V158,WEEKDAY(BB$2,2)&lt;6,COUNTIF('마스터'!$J$13:$J$27,BB$2)=0),$Q158/$U158,"")</f>
        <v/>
      </c>
      <c r="BC158" s="67">
        <f>IF(AND($F158&lt;&gt;"",$V158&lt;&gt;"",BC$2&gt;=$F158,BC$2&lt;=$V158,WEEKDAY(BC$2,2)&lt;6,COUNTIF('마스터'!$J$13:$J$27,BC$2)=0),$Q158/$U158,"")</f>
        <v/>
      </c>
      <c r="BD158" s="67">
        <f>IF(AND($F158&lt;&gt;"",$V158&lt;&gt;"",BD$2&gt;=$F158,BD$2&lt;=$V158,WEEKDAY(BD$2,2)&lt;6,COUNTIF('마스터'!$J$13:$J$27,BD$2)=0),$Q158/$U158,"")</f>
        <v/>
      </c>
    </row>
    <row r="159">
      <c r="A159" s="37">
        <f>IF(E159="","",COUNTA($E$133:E159))</f>
        <v/>
      </c>
      <c r="B159" s="58" t="n"/>
      <c r="C159" s="82" t="inlineStr">
        <is>
          <t>기타</t>
        </is>
      </c>
      <c r="D159" s="60" t="n"/>
      <c r="E159" s="58" t="n"/>
      <c r="F159" s="61" t="n"/>
      <c r="G159" s="62" t="n"/>
      <c r="H159" s="60" t="n"/>
      <c r="I159" s="60" t="n"/>
      <c r="J159" s="60" t="n"/>
      <c r="K159" s="58" t="n"/>
      <c r="L159" s="63" t="n"/>
      <c r="M159" s="58" t="n"/>
      <c r="N159" s="63" t="n"/>
      <c r="O159" s="58" t="n"/>
      <c r="P159" s="63" t="n"/>
      <c r="Q159" s="64">
        <f>IF(SUM(L159,N159,P159)=0,"",SUM(L159,N159,P159))</f>
        <v/>
      </c>
      <c r="R159" s="65">
        <f>IF(L159&gt;0,"영 ","")&amp;IF(N159&gt;0,"이 ","")&amp;IF(P159&gt;0,"기 ","")</f>
        <v/>
      </c>
      <c r="S159" s="37">
        <f>IF(F159="","","W"&amp;ROUNDUP(DAY(F159)/7,0))</f>
        <v/>
      </c>
      <c r="T159" s="60" t="n"/>
      <c r="U159" s="37">
        <f>IF(Q159="",0,ROUNDUP(MAX(L159,N159,P159)/'마스터'!$J$5,0))</f>
        <v/>
      </c>
      <c r="V159" s="66">
        <f>IF(OR(F159="",U159=0),"",WORKDAY(F159,U159-1,'마스터'!$J$13:$J$27))</f>
        <v/>
      </c>
      <c r="W159" s="65">
        <f>IF(OR(G159="",V159=""),"",G159-V159)</f>
        <v/>
      </c>
      <c r="X159" s="58" t="n"/>
      <c r="Z159" s="67">
        <f>IF(AND($F159&lt;&gt;"",$V159&lt;&gt;"",Z$2&gt;=$F159,Z$2&lt;=$V159,WEEKDAY(Z$2,2)&lt;6,COUNTIF('마스터'!$J$13:$J$27,Z$2)=0),$Q159/$U159,"")</f>
        <v/>
      </c>
      <c r="AA159" s="67">
        <f>IF(AND($F159&lt;&gt;"",$V159&lt;&gt;"",AA$2&gt;=$F159,AA$2&lt;=$V159,WEEKDAY(AA$2,2)&lt;6,COUNTIF('마스터'!$J$13:$J$27,AA$2)=0),$Q159/$U159,"")</f>
        <v/>
      </c>
      <c r="AB159" s="67">
        <f>IF(AND($F159&lt;&gt;"",$V159&lt;&gt;"",AB$2&gt;=$F159,AB$2&lt;=$V159,WEEKDAY(AB$2,2)&lt;6,COUNTIF('마스터'!$J$13:$J$27,AB$2)=0),$Q159/$U159,"")</f>
        <v/>
      </c>
      <c r="AC159" s="67">
        <f>IF(AND($F159&lt;&gt;"",$V159&lt;&gt;"",AC$2&gt;=$F159,AC$2&lt;=$V159,WEEKDAY(AC$2,2)&lt;6,COUNTIF('마스터'!$J$13:$J$27,AC$2)=0),$Q159/$U159,"")</f>
        <v/>
      </c>
      <c r="AD159" s="67">
        <f>IF(AND($F159&lt;&gt;"",$V159&lt;&gt;"",AD$2&gt;=$F159,AD$2&lt;=$V159,WEEKDAY(AD$2,2)&lt;6,COUNTIF('마스터'!$J$13:$J$27,AD$2)=0),$Q159/$U159,"")</f>
        <v/>
      </c>
      <c r="AE159" s="67">
        <f>IF(AND($F159&lt;&gt;"",$V159&lt;&gt;"",AE$2&gt;=$F159,AE$2&lt;=$V159,WEEKDAY(AE$2,2)&lt;6,COUNTIF('마스터'!$J$13:$J$27,AE$2)=0),$Q159/$U159,"")</f>
        <v/>
      </c>
      <c r="AF159" s="67">
        <f>IF(AND($F159&lt;&gt;"",$V159&lt;&gt;"",AF$2&gt;=$F159,AF$2&lt;=$V159,WEEKDAY(AF$2,2)&lt;6,COUNTIF('마스터'!$J$13:$J$27,AF$2)=0),$Q159/$U159,"")</f>
        <v/>
      </c>
      <c r="AG159" s="67">
        <f>IF(AND($F159&lt;&gt;"",$V159&lt;&gt;"",AG$2&gt;=$F159,AG$2&lt;=$V159,WEEKDAY(AG$2,2)&lt;6,COUNTIF('마스터'!$J$13:$J$27,AG$2)=0),$Q159/$U159,"")</f>
        <v/>
      </c>
      <c r="AH159" s="67">
        <f>IF(AND($F159&lt;&gt;"",$V159&lt;&gt;"",AH$2&gt;=$F159,AH$2&lt;=$V159,WEEKDAY(AH$2,2)&lt;6,COUNTIF('마스터'!$J$13:$J$27,AH$2)=0),$Q159/$U159,"")</f>
        <v/>
      </c>
      <c r="AI159" s="67">
        <f>IF(AND($F159&lt;&gt;"",$V159&lt;&gt;"",AI$2&gt;=$F159,AI$2&lt;=$V159,WEEKDAY(AI$2,2)&lt;6,COUNTIF('마스터'!$J$13:$J$27,AI$2)=0),$Q159/$U159,"")</f>
        <v/>
      </c>
      <c r="AJ159" s="67">
        <f>IF(AND($F159&lt;&gt;"",$V159&lt;&gt;"",AJ$2&gt;=$F159,AJ$2&lt;=$V159,WEEKDAY(AJ$2,2)&lt;6,COUNTIF('마스터'!$J$13:$J$27,AJ$2)=0),$Q159/$U159,"")</f>
        <v/>
      </c>
      <c r="AK159" s="67">
        <f>IF(AND($F159&lt;&gt;"",$V159&lt;&gt;"",AK$2&gt;=$F159,AK$2&lt;=$V159,WEEKDAY(AK$2,2)&lt;6,COUNTIF('마스터'!$J$13:$J$27,AK$2)=0),$Q159/$U159,"")</f>
        <v/>
      </c>
      <c r="AL159" s="67">
        <f>IF(AND($F159&lt;&gt;"",$V159&lt;&gt;"",AL$2&gt;=$F159,AL$2&lt;=$V159,WEEKDAY(AL$2,2)&lt;6,COUNTIF('마스터'!$J$13:$J$27,AL$2)=0),$Q159/$U159,"")</f>
        <v/>
      </c>
      <c r="AM159" s="67">
        <f>IF(AND($F159&lt;&gt;"",$V159&lt;&gt;"",AM$2&gt;=$F159,AM$2&lt;=$V159,WEEKDAY(AM$2,2)&lt;6,COUNTIF('마스터'!$J$13:$J$27,AM$2)=0),$Q159/$U159,"")</f>
        <v/>
      </c>
      <c r="AN159" s="67">
        <f>IF(AND($F159&lt;&gt;"",$V159&lt;&gt;"",AN$2&gt;=$F159,AN$2&lt;=$V159,WEEKDAY(AN$2,2)&lt;6,COUNTIF('마스터'!$J$13:$J$27,AN$2)=0),$Q159/$U159,"")</f>
        <v/>
      </c>
      <c r="AO159" s="67">
        <f>IF(AND($F159&lt;&gt;"",$V159&lt;&gt;"",AO$2&gt;=$F159,AO$2&lt;=$V159,WEEKDAY(AO$2,2)&lt;6,COUNTIF('마스터'!$J$13:$J$27,AO$2)=0),$Q159/$U159,"")</f>
        <v/>
      </c>
      <c r="AP159" s="67">
        <f>IF(AND($F159&lt;&gt;"",$V159&lt;&gt;"",AP$2&gt;=$F159,AP$2&lt;=$V159,WEEKDAY(AP$2,2)&lt;6,COUNTIF('마스터'!$J$13:$J$27,AP$2)=0),$Q159/$U159,"")</f>
        <v/>
      </c>
      <c r="AQ159" s="67">
        <f>IF(AND($F159&lt;&gt;"",$V159&lt;&gt;"",AQ$2&gt;=$F159,AQ$2&lt;=$V159,WEEKDAY(AQ$2,2)&lt;6,COUNTIF('마스터'!$J$13:$J$27,AQ$2)=0),$Q159/$U159,"")</f>
        <v/>
      </c>
      <c r="AR159" s="67">
        <f>IF(AND($F159&lt;&gt;"",$V159&lt;&gt;"",AR$2&gt;=$F159,AR$2&lt;=$V159,WEEKDAY(AR$2,2)&lt;6,COUNTIF('마스터'!$J$13:$J$27,AR$2)=0),$Q159/$U159,"")</f>
        <v/>
      </c>
      <c r="AS159" s="67">
        <f>IF(AND($F159&lt;&gt;"",$V159&lt;&gt;"",AS$2&gt;=$F159,AS$2&lt;=$V159,WEEKDAY(AS$2,2)&lt;6,COUNTIF('마스터'!$J$13:$J$27,AS$2)=0),$Q159/$U159,"")</f>
        <v/>
      </c>
      <c r="AT159" s="67">
        <f>IF(AND($F159&lt;&gt;"",$V159&lt;&gt;"",AT$2&gt;=$F159,AT$2&lt;=$V159,WEEKDAY(AT$2,2)&lt;6,COUNTIF('마스터'!$J$13:$J$27,AT$2)=0),$Q159/$U159,"")</f>
        <v/>
      </c>
      <c r="AU159" s="67">
        <f>IF(AND($F159&lt;&gt;"",$V159&lt;&gt;"",AU$2&gt;=$F159,AU$2&lt;=$V159,WEEKDAY(AU$2,2)&lt;6,COUNTIF('마스터'!$J$13:$J$27,AU$2)=0),$Q159/$U159,"")</f>
        <v/>
      </c>
      <c r="AV159" s="67">
        <f>IF(AND($F159&lt;&gt;"",$V159&lt;&gt;"",AV$2&gt;=$F159,AV$2&lt;=$V159,WEEKDAY(AV$2,2)&lt;6,COUNTIF('마스터'!$J$13:$J$27,AV$2)=0),$Q159/$U159,"")</f>
        <v/>
      </c>
      <c r="AW159" s="67">
        <f>IF(AND($F159&lt;&gt;"",$V159&lt;&gt;"",AW$2&gt;=$F159,AW$2&lt;=$V159,WEEKDAY(AW$2,2)&lt;6,COUNTIF('마스터'!$J$13:$J$27,AW$2)=0),$Q159/$U159,"")</f>
        <v/>
      </c>
      <c r="AX159" s="67">
        <f>IF(AND($F159&lt;&gt;"",$V159&lt;&gt;"",AX$2&gt;=$F159,AX$2&lt;=$V159,WEEKDAY(AX$2,2)&lt;6,COUNTIF('마스터'!$J$13:$J$27,AX$2)=0),$Q159/$U159,"")</f>
        <v/>
      </c>
      <c r="AY159" s="67">
        <f>IF(AND($F159&lt;&gt;"",$V159&lt;&gt;"",AY$2&gt;=$F159,AY$2&lt;=$V159,WEEKDAY(AY$2,2)&lt;6,COUNTIF('마스터'!$J$13:$J$27,AY$2)=0),$Q159/$U159,"")</f>
        <v/>
      </c>
      <c r="AZ159" s="67">
        <f>IF(AND($F159&lt;&gt;"",$V159&lt;&gt;"",AZ$2&gt;=$F159,AZ$2&lt;=$V159,WEEKDAY(AZ$2,2)&lt;6,COUNTIF('마스터'!$J$13:$J$27,AZ$2)=0),$Q159/$U159,"")</f>
        <v/>
      </c>
      <c r="BA159" s="67">
        <f>IF(AND($F159&lt;&gt;"",$V159&lt;&gt;"",BA$2&gt;=$F159,BA$2&lt;=$V159,WEEKDAY(BA$2,2)&lt;6,COUNTIF('마스터'!$J$13:$J$27,BA$2)=0),$Q159/$U159,"")</f>
        <v/>
      </c>
      <c r="BB159" s="67">
        <f>IF(AND($F159&lt;&gt;"",$V159&lt;&gt;"",BB$2&gt;=$F159,BB$2&lt;=$V159,WEEKDAY(BB$2,2)&lt;6,COUNTIF('마스터'!$J$13:$J$27,BB$2)=0),$Q159/$U159,"")</f>
        <v/>
      </c>
      <c r="BC159" s="67">
        <f>IF(AND($F159&lt;&gt;"",$V159&lt;&gt;"",BC$2&gt;=$F159,BC$2&lt;=$V159,WEEKDAY(BC$2,2)&lt;6,COUNTIF('마스터'!$J$13:$J$27,BC$2)=0),$Q159/$U159,"")</f>
        <v/>
      </c>
      <c r="BD159" s="67">
        <f>IF(AND($F159&lt;&gt;"",$V159&lt;&gt;"",BD$2&gt;=$F159,BD$2&lt;=$V159,WEEKDAY(BD$2,2)&lt;6,COUNTIF('마스터'!$J$13:$J$27,BD$2)=0),$Q159/$U159,"")</f>
        <v/>
      </c>
    </row>
    <row r="160">
      <c r="A160" s="37">
        <f>IF(E160="","",COUNTA($E$133:E160))</f>
        <v/>
      </c>
      <c r="B160" s="58" t="n"/>
      <c r="C160" s="82" t="inlineStr">
        <is>
          <t>기타</t>
        </is>
      </c>
      <c r="D160" s="60" t="n"/>
      <c r="E160" s="58" t="n"/>
      <c r="F160" s="61" t="n"/>
      <c r="G160" s="62" t="n"/>
      <c r="H160" s="60" t="n"/>
      <c r="I160" s="60" t="n"/>
      <c r="J160" s="60" t="n"/>
      <c r="K160" s="58" t="n"/>
      <c r="L160" s="63" t="n"/>
      <c r="M160" s="58" t="n"/>
      <c r="N160" s="63" t="n"/>
      <c r="O160" s="58" t="n"/>
      <c r="P160" s="63" t="n"/>
      <c r="Q160" s="64">
        <f>IF(SUM(L160,N160,P160)=0,"",SUM(L160,N160,P160))</f>
        <v/>
      </c>
      <c r="R160" s="65">
        <f>IF(L160&gt;0,"영 ","")&amp;IF(N160&gt;0,"이 ","")&amp;IF(P160&gt;0,"기 ","")</f>
        <v/>
      </c>
      <c r="S160" s="37">
        <f>IF(F160="","","W"&amp;ROUNDUP(DAY(F160)/7,0))</f>
        <v/>
      </c>
      <c r="T160" s="60" t="n"/>
      <c r="U160" s="37">
        <f>IF(Q160="",0,ROUNDUP(MAX(L160,N160,P160)/'마스터'!$J$5,0))</f>
        <v/>
      </c>
      <c r="V160" s="66">
        <f>IF(OR(F160="",U160=0),"",WORKDAY(F160,U160-1,'마스터'!$J$13:$J$27))</f>
        <v/>
      </c>
      <c r="W160" s="65">
        <f>IF(OR(G160="",V160=""),"",G160-V160)</f>
        <v/>
      </c>
      <c r="X160" s="58" t="n"/>
      <c r="Z160" s="67">
        <f>IF(AND($F160&lt;&gt;"",$V160&lt;&gt;"",Z$2&gt;=$F160,Z$2&lt;=$V160,WEEKDAY(Z$2,2)&lt;6,COUNTIF('마스터'!$J$13:$J$27,Z$2)=0),$Q160/$U160,"")</f>
        <v/>
      </c>
      <c r="AA160" s="67">
        <f>IF(AND($F160&lt;&gt;"",$V160&lt;&gt;"",AA$2&gt;=$F160,AA$2&lt;=$V160,WEEKDAY(AA$2,2)&lt;6,COUNTIF('마스터'!$J$13:$J$27,AA$2)=0),$Q160/$U160,"")</f>
        <v/>
      </c>
      <c r="AB160" s="67">
        <f>IF(AND($F160&lt;&gt;"",$V160&lt;&gt;"",AB$2&gt;=$F160,AB$2&lt;=$V160,WEEKDAY(AB$2,2)&lt;6,COUNTIF('마스터'!$J$13:$J$27,AB$2)=0),$Q160/$U160,"")</f>
        <v/>
      </c>
      <c r="AC160" s="67">
        <f>IF(AND($F160&lt;&gt;"",$V160&lt;&gt;"",AC$2&gt;=$F160,AC$2&lt;=$V160,WEEKDAY(AC$2,2)&lt;6,COUNTIF('마스터'!$J$13:$J$27,AC$2)=0),$Q160/$U160,"")</f>
        <v/>
      </c>
      <c r="AD160" s="67">
        <f>IF(AND($F160&lt;&gt;"",$V160&lt;&gt;"",AD$2&gt;=$F160,AD$2&lt;=$V160,WEEKDAY(AD$2,2)&lt;6,COUNTIF('마스터'!$J$13:$J$27,AD$2)=0),$Q160/$U160,"")</f>
        <v/>
      </c>
      <c r="AE160" s="67">
        <f>IF(AND($F160&lt;&gt;"",$V160&lt;&gt;"",AE$2&gt;=$F160,AE$2&lt;=$V160,WEEKDAY(AE$2,2)&lt;6,COUNTIF('마스터'!$J$13:$J$27,AE$2)=0),$Q160/$U160,"")</f>
        <v/>
      </c>
      <c r="AF160" s="67">
        <f>IF(AND($F160&lt;&gt;"",$V160&lt;&gt;"",AF$2&gt;=$F160,AF$2&lt;=$V160,WEEKDAY(AF$2,2)&lt;6,COUNTIF('마스터'!$J$13:$J$27,AF$2)=0),$Q160/$U160,"")</f>
        <v/>
      </c>
      <c r="AG160" s="67">
        <f>IF(AND($F160&lt;&gt;"",$V160&lt;&gt;"",AG$2&gt;=$F160,AG$2&lt;=$V160,WEEKDAY(AG$2,2)&lt;6,COUNTIF('마스터'!$J$13:$J$27,AG$2)=0),$Q160/$U160,"")</f>
        <v/>
      </c>
      <c r="AH160" s="67">
        <f>IF(AND($F160&lt;&gt;"",$V160&lt;&gt;"",AH$2&gt;=$F160,AH$2&lt;=$V160,WEEKDAY(AH$2,2)&lt;6,COUNTIF('마스터'!$J$13:$J$27,AH$2)=0),$Q160/$U160,"")</f>
        <v/>
      </c>
      <c r="AI160" s="67">
        <f>IF(AND($F160&lt;&gt;"",$V160&lt;&gt;"",AI$2&gt;=$F160,AI$2&lt;=$V160,WEEKDAY(AI$2,2)&lt;6,COUNTIF('마스터'!$J$13:$J$27,AI$2)=0),$Q160/$U160,"")</f>
        <v/>
      </c>
      <c r="AJ160" s="67">
        <f>IF(AND($F160&lt;&gt;"",$V160&lt;&gt;"",AJ$2&gt;=$F160,AJ$2&lt;=$V160,WEEKDAY(AJ$2,2)&lt;6,COUNTIF('마스터'!$J$13:$J$27,AJ$2)=0),$Q160/$U160,"")</f>
        <v/>
      </c>
      <c r="AK160" s="67">
        <f>IF(AND($F160&lt;&gt;"",$V160&lt;&gt;"",AK$2&gt;=$F160,AK$2&lt;=$V160,WEEKDAY(AK$2,2)&lt;6,COUNTIF('마스터'!$J$13:$J$27,AK$2)=0),$Q160/$U160,"")</f>
        <v/>
      </c>
      <c r="AL160" s="67">
        <f>IF(AND($F160&lt;&gt;"",$V160&lt;&gt;"",AL$2&gt;=$F160,AL$2&lt;=$V160,WEEKDAY(AL$2,2)&lt;6,COUNTIF('마스터'!$J$13:$J$27,AL$2)=0),$Q160/$U160,"")</f>
        <v/>
      </c>
      <c r="AM160" s="67">
        <f>IF(AND($F160&lt;&gt;"",$V160&lt;&gt;"",AM$2&gt;=$F160,AM$2&lt;=$V160,WEEKDAY(AM$2,2)&lt;6,COUNTIF('마스터'!$J$13:$J$27,AM$2)=0),$Q160/$U160,"")</f>
        <v/>
      </c>
      <c r="AN160" s="67">
        <f>IF(AND($F160&lt;&gt;"",$V160&lt;&gt;"",AN$2&gt;=$F160,AN$2&lt;=$V160,WEEKDAY(AN$2,2)&lt;6,COUNTIF('마스터'!$J$13:$J$27,AN$2)=0),$Q160/$U160,"")</f>
        <v/>
      </c>
      <c r="AO160" s="67">
        <f>IF(AND($F160&lt;&gt;"",$V160&lt;&gt;"",AO$2&gt;=$F160,AO$2&lt;=$V160,WEEKDAY(AO$2,2)&lt;6,COUNTIF('마스터'!$J$13:$J$27,AO$2)=0),$Q160/$U160,"")</f>
        <v/>
      </c>
      <c r="AP160" s="67">
        <f>IF(AND($F160&lt;&gt;"",$V160&lt;&gt;"",AP$2&gt;=$F160,AP$2&lt;=$V160,WEEKDAY(AP$2,2)&lt;6,COUNTIF('마스터'!$J$13:$J$27,AP$2)=0),$Q160/$U160,"")</f>
        <v/>
      </c>
      <c r="AQ160" s="67">
        <f>IF(AND($F160&lt;&gt;"",$V160&lt;&gt;"",AQ$2&gt;=$F160,AQ$2&lt;=$V160,WEEKDAY(AQ$2,2)&lt;6,COUNTIF('마스터'!$J$13:$J$27,AQ$2)=0),$Q160/$U160,"")</f>
        <v/>
      </c>
      <c r="AR160" s="67">
        <f>IF(AND($F160&lt;&gt;"",$V160&lt;&gt;"",AR$2&gt;=$F160,AR$2&lt;=$V160,WEEKDAY(AR$2,2)&lt;6,COUNTIF('마스터'!$J$13:$J$27,AR$2)=0),$Q160/$U160,"")</f>
        <v/>
      </c>
      <c r="AS160" s="67">
        <f>IF(AND($F160&lt;&gt;"",$V160&lt;&gt;"",AS$2&gt;=$F160,AS$2&lt;=$V160,WEEKDAY(AS$2,2)&lt;6,COUNTIF('마스터'!$J$13:$J$27,AS$2)=0),$Q160/$U160,"")</f>
        <v/>
      </c>
      <c r="AT160" s="67">
        <f>IF(AND($F160&lt;&gt;"",$V160&lt;&gt;"",AT$2&gt;=$F160,AT$2&lt;=$V160,WEEKDAY(AT$2,2)&lt;6,COUNTIF('마스터'!$J$13:$J$27,AT$2)=0),$Q160/$U160,"")</f>
        <v/>
      </c>
      <c r="AU160" s="67">
        <f>IF(AND($F160&lt;&gt;"",$V160&lt;&gt;"",AU$2&gt;=$F160,AU$2&lt;=$V160,WEEKDAY(AU$2,2)&lt;6,COUNTIF('마스터'!$J$13:$J$27,AU$2)=0),$Q160/$U160,"")</f>
        <v/>
      </c>
      <c r="AV160" s="67">
        <f>IF(AND($F160&lt;&gt;"",$V160&lt;&gt;"",AV$2&gt;=$F160,AV$2&lt;=$V160,WEEKDAY(AV$2,2)&lt;6,COUNTIF('마스터'!$J$13:$J$27,AV$2)=0),$Q160/$U160,"")</f>
        <v/>
      </c>
      <c r="AW160" s="67">
        <f>IF(AND($F160&lt;&gt;"",$V160&lt;&gt;"",AW$2&gt;=$F160,AW$2&lt;=$V160,WEEKDAY(AW$2,2)&lt;6,COUNTIF('마스터'!$J$13:$J$27,AW$2)=0),$Q160/$U160,"")</f>
        <v/>
      </c>
      <c r="AX160" s="67">
        <f>IF(AND($F160&lt;&gt;"",$V160&lt;&gt;"",AX$2&gt;=$F160,AX$2&lt;=$V160,WEEKDAY(AX$2,2)&lt;6,COUNTIF('마스터'!$J$13:$J$27,AX$2)=0),$Q160/$U160,"")</f>
        <v/>
      </c>
      <c r="AY160" s="67">
        <f>IF(AND($F160&lt;&gt;"",$V160&lt;&gt;"",AY$2&gt;=$F160,AY$2&lt;=$V160,WEEKDAY(AY$2,2)&lt;6,COUNTIF('마스터'!$J$13:$J$27,AY$2)=0),$Q160/$U160,"")</f>
        <v/>
      </c>
      <c r="AZ160" s="67">
        <f>IF(AND($F160&lt;&gt;"",$V160&lt;&gt;"",AZ$2&gt;=$F160,AZ$2&lt;=$V160,WEEKDAY(AZ$2,2)&lt;6,COUNTIF('마스터'!$J$13:$J$27,AZ$2)=0),$Q160/$U160,"")</f>
        <v/>
      </c>
      <c r="BA160" s="67">
        <f>IF(AND($F160&lt;&gt;"",$V160&lt;&gt;"",BA$2&gt;=$F160,BA$2&lt;=$V160,WEEKDAY(BA$2,2)&lt;6,COUNTIF('마스터'!$J$13:$J$27,BA$2)=0),$Q160/$U160,"")</f>
        <v/>
      </c>
      <c r="BB160" s="67">
        <f>IF(AND($F160&lt;&gt;"",$V160&lt;&gt;"",BB$2&gt;=$F160,BB$2&lt;=$V160,WEEKDAY(BB$2,2)&lt;6,COUNTIF('마스터'!$J$13:$J$27,BB$2)=0),$Q160/$U160,"")</f>
        <v/>
      </c>
      <c r="BC160" s="67">
        <f>IF(AND($F160&lt;&gt;"",$V160&lt;&gt;"",BC$2&gt;=$F160,BC$2&lt;=$V160,WEEKDAY(BC$2,2)&lt;6,COUNTIF('마스터'!$J$13:$J$27,BC$2)=0),$Q160/$U160,"")</f>
        <v/>
      </c>
      <c r="BD160" s="67">
        <f>IF(AND($F160&lt;&gt;"",$V160&lt;&gt;"",BD$2&gt;=$F160,BD$2&lt;=$V160,WEEKDAY(BD$2,2)&lt;6,COUNTIF('마스터'!$J$13:$J$27,BD$2)=0),$Q160/$U160,"")</f>
        <v/>
      </c>
    </row>
    <row r="161">
      <c r="A161" s="37">
        <f>IF(E161="","",COUNTA($E$133:E161))</f>
        <v/>
      </c>
      <c r="B161" s="58" t="n"/>
      <c r="C161" s="82" t="inlineStr">
        <is>
          <t>기타</t>
        </is>
      </c>
      <c r="D161" s="60" t="n"/>
      <c r="E161" s="58" t="n"/>
      <c r="F161" s="61" t="n"/>
      <c r="G161" s="62" t="n"/>
      <c r="H161" s="60" t="n"/>
      <c r="I161" s="60" t="n"/>
      <c r="J161" s="60" t="n"/>
      <c r="K161" s="58" t="n"/>
      <c r="L161" s="63" t="n"/>
      <c r="M161" s="58" t="n"/>
      <c r="N161" s="63" t="n"/>
      <c r="O161" s="58" t="n"/>
      <c r="P161" s="63" t="n"/>
      <c r="Q161" s="64">
        <f>IF(SUM(L161,N161,P161)=0,"",SUM(L161,N161,P161))</f>
        <v/>
      </c>
      <c r="R161" s="65">
        <f>IF(L161&gt;0,"영 ","")&amp;IF(N161&gt;0,"이 ","")&amp;IF(P161&gt;0,"기 ","")</f>
        <v/>
      </c>
      <c r="S161" s="37">
        <f>IF(F161="","","W"&amp;ROUNDUP(DAY(F161)/7,0))</f>
        <v/>
      </c>
      <c r="T161" s="60" t="n"/>
      <c r="U161" s="37">
        <f>IF(Q161="",0,ROUNDUP(MAX(L161,N161,P161)/'마스터'!$J$5,0))</f>
        <v/>
      </c>
      <c r="V161" s="66">
        <f>IF(OR(F161="",U161=0),"",WORKDAY(F161,U161-1,'마스터'!$J$13:$J$27))</f>
        <v/>
      </c>
      <c r="W161" s="65">
        <f>IF(OR(G161="",V161=""),"",G161-V161)</f>
        <v/>
      </c>
      <c r="X161" s="58" t="n"/>
      <c r="Z161" s="67">
        <f>IF(AND($F161&lt;&gt;"",$V161&lt;&gt;"",Z$2&gt;=$F161,Z$2&lt;=$V161,WEEKDAY(Z$2,2)&lt;6,COUNTIF('마스터'!$J$13:$J$27,Z$2)=0),$Q161/$U161,"")</f>
        <v/>
      </c>
      <c r="AA161" s="67">
        <f>IF(AND($F161&lt;&gt;"",$V161&lt;&gt;"",AA$2&gt;=$F161,AA$2&lt;=$V161,WEEKDAY(AA$2,2)&lt;6,COUNTIF('마스터'!$J$13:$J$27,AA$2)=0),$Q161/$U161,"")</f>
        <v/>
      </c>
      <c r="AB161" s="67">
        <f>IF(AND($F161&lt;&gt;"",$V161&lt;&gt;"",AB$2&gt;=$F161,AB$2&lt;=$V161,WEEKDAY(AB$2,2)&lt;6,COUNTIF('마스터'!$J$13:$J$27,AB$2)=0),$Q161/$U161,"")</f>
        <v/>
      </c>
      <c r="AC161" s="67">
        <f>IF(AND($F161&lt;&gt;"",$V161&lt;&gt;"",AC$2&gt;=$F161,AC$2&lt;=$V161,WEEKDAY(AC$2,2)&lt;6,COUNTIF('마스터'!$J$13:$J$27,AC$2)=0),$Q161/$U161,"")</f>
        <v/>
      </c>
      <c r="AD161" s="67">
        <f>IF(AND($F161&lt;&gt;"",$V161&lt;&gt;"",AD$2&gt;=$F161,AD$2&lt;=$V161,WEEKDAY(AD$2,2)&lt;6,COUNTIF('마스터'!$J$13:$J$27,AD$2)=0),$Q161/$U161,"")</f>
        <v/>
      </c>
      <c r="AE161" s="67">
        <f>IF(AND($F161&lt;&gt;"",$V161&lt;&gt;"",AE$2&gt;=$F161,AE$2&lt;=$V161,WEEKDAY(AE$2,2)&lt;6,COUNTIF('마스터'!$J$13:$J$27,AE$2)=0),$Q161/$U161,"")</f>
        <v/>
      </c>
      <c r="AF161" s="67">
        <f>IF(AND($F161&lt;&gt;"",$V161&lt;&gt;"",AF$2&gt;=$F161,AF$2&lt;=$V161,WEEKDAY(AF$2,2)&lt;6,COUNTIF('마스터'!$J$13:$J$27,AF$2)=0),$Q161/$U161,"")</f>
        <v/>
      </c>
      <c r="AG161" s="67">
        <f>IF(AND($F161&lt;&gt;"",$V161&lt;&gt;"",AG$2&gt;=$F161,AG$2&lt;=$V161,WEEKDAY(AG$2,2)&lt;6,COUNTIF('마스터'!$J$13:$J$27,AG$2)=0),$Q161/$U161,"")</f>
        <v/>
      </c>
      <c r="AH161" s="67">
        <f>IF(AND($F161&lt;&gt;"",$V161&lt;&gt;"",AH$2&gt;=$F161,AH$2&lt;=$V161,WEEKDAY(AH$2,2)&lt;6,COUNTIF('마스터'!$J$13:$J$27,AH$2)=0),$Q161/$U161,"")</f>
        <v/>
      </c>
      <c r="AI161" s="67">
        <f>IF(AND($F161&lt;&gt;"",$V161&lt;&gt;"",AI$2&gt;=$F161,AI$2&lt;=$V161,WEEKDAY(AI$2,2)&lt;6,COUNTIF('마스터'!$J$13:$J$27,AI$2)=0),$Q161/$U161,"")</f>
        <v/>
      </c>
      <c r="AJ161" s="67">
        <f>IF(AND($F161&lt;&gt;"",$V161&lt;&gt;"",AJ$2&gt;=$F161,AJ$2&lt;=$V161,WEEKDAY(AJ$2,2)&lt;6,COUNTIF('마스터'!$J$13:$J$27,AJ$2)=0),$Q161/$U161,"")</f>
        <v/>
      </c>
      <c r="AK161" s="67">
        <f>IF(AND($F161&lt;&gt;"",$V161&lt;&gt;"",AK$2&gt;=$F161,AK$2&lt;=$V161,WEEKDAY(AK$2,2)&lt;6,COUNTIF('마스터'!$J$13:$J$27,AK$2)=0),$Q161/$U161,"")</f>
        <v/>
      </c>
      <c r="AL161" s="67">
        <f>IF(AND($F161&lt;&gt;"",$V161&lt;&gt;"",AL$2&gt;=$F161,AL$2&lt;=$V161,WEEKDAY(AL$2,2)&lt;6,COUNTIF('마스터'!$J$13:$J$27,AL$2)=0),$Q161/$U161,"")</f>
        <v/>
      </c>
      <c r="AM161" s="67">
        <f>IF(AND($F161&lt;&gt;"",$V161&lt;&gt;"",AM$2&gt;=$F161,AM$2&lt;=$V161,WEEKDAY(AM$2,2)&lt;6,COUNTIF('마스터'!$J$13:$J$27,AM$2)=0),$Q161/$U161,"")</f>
        <v/>
      </c>
      <c r="AN161" s="67">
        <f>IF(AND($F161&lt;&gt;"",$V161&lt;&gt;"",AN$2&gt;=$F161,AN$2&lt;=$V161,WEEKDAY(AN$2,2)&lt;6,COUNTIF('마스터'!$J$13:$J$27,AN$2)=0),$Q161/$U161,"")</f>
        <v/>
      </c>
      <c r="AO161" s="67">
        <f>IF(AND($F161&lt;&gt;"",$V161&lt;&gt;"",AO$2&gt;=$F161,AO$2&lt;=$V161,WEEKDAY(AO$2,2)&lt;6,COUNTIF('마스터'!$J$13:$J$27,AO$2)=0),$Q161/$U161,"")</f>
        <v/>
      </c>
      <c r="AP161" s="67">
        <f>IF(AND($F161&lt;&gt;"",$V161&lt;&gt;"",AP$2&gt;=$F161,AP$2&lt;=$V161,WEEKDAY(AP$2,2)&lt;6,COUNTIF('마스터'!$J$13:$J$27,AP$2)=0),$Q161/$U161,"")</f>
        <v/>
      </c>
      <c r="AQ161" s="67">
        <f>IF(AND($F161&lt;&gt;"",$V161&lt;&gt;"",AQ$2&gt;=$F161,AQ$2&lt;=$V161,WEEKDAY(AQ$2,2)&lt;6,COUNTIF('마스터'!$J$13:$J$27,AQ$2)=0),$Q161/$U161,"")</f>
        <v/>
      </c>
      <c r="AR161" s="67">
        <f>IF(AND($F161&lt;&gt;"",$V161&lt;&gt;"",AR$2&gt;=$F161,AR$2&lt;=$V161,WEEKDAY(AR$2,2)&lt;6,COUNTIF('마스터'!$J$13:$J$27,AR$2)=0),$Q161/$U161,"")</f>
        <v/>
      </c>
      <c r="AS161" s="67">
        <f>IF(AND($F161&lt;&gt;"",$V161&lt;&gt;"",AS$2&gt;=$F161,AS$2&lt;=$V161,WEEKDAY(AS$2,2)&lt;6,COUNTIF('마스터'!$J$13:$J$27,AS$2)=0),$Q161/$U161,"")</f>
        <v/>
      </c>
      <c r="AT161" s="67">
        <f>IF(AND($F161&lt;&gt;"",$V161&lt;&gt;"",AT$2&gt;=$F161,AT$2&lt;=$V161,WEEKDAY(AT$2,2)&lt;6,COUNTIF('마스터'!$J$13:$J$27,AT$2)=0),$Q161/$U161,"")</f>
        <v/>
      </c>
      <c r="AU161" s="67">
        <f>IF(AND($F161&lt;&gt;"",$V161&lt;&gt;"",AU$2&gt;=$F161,AU$2&lt;=$V161,WEEKDAY(AU$2,2)&lt;6,COUNTIF('마스터'!$J$13:$J$27,AU$2)=0),$Q161/$U161,"")</f>
        <v/>
      </c>
      <c r="AV161" s="67">
        <f>IF(AND($F161&lt;&gt;"",$V161&lt;&gt;"",AV$2&gt;=$F161,AV$2&lt;=$V161,WEEKDAY(AV$2,2)&lt;6,COUNTIF('마스터'!$J$13:$J$27,AV$2)=0),$Q161/$U161,"")</f>
        <v/>
      </c>
      <c r="AW161" s="67">
        <f>IF(AND($F161&lt;&gt;"",$V161&lt;&gt;"",AW$2&gt;=$F161,AW$2&lt;=$V161,WEEKDAY(AW$2,2)&lt;6,COUNTIF('마스터'!$J$13:$J$27,AW$2)=0),$Q161/$U161,"")</f>
        <v/>
      </c>
      <c r="AX161" s="67">
        <f>IF(AND($F161&lt;&gt;"",$V161&lt;&gt;"",AX$2&gt;=$F161,AX$2&lt;=$V161,WEEKDAY(AX$2,2)&lt;6,COUNTIF('마스터'!$J$13:$J$27,AX$2)=0),$Q161/$U161,"")</f>
        <v/>
      </c>
      <c r="AY161" s="67">
        <f>IF(AND($F161&lt;&gt;"",$V161&lt;&gt;"",AY$2&gt;=$F161,AY$2&lt;=$V161,WEEKDAY(AY$2,2)&lt;6,COUNTIF('마스터'!$J$13:$J$27,AY$2)=0),$Q161/$U161,"")</f>
        <v/>
      </c>
      <c r="AZ161" s="67">
        <f>IF(AND($F161&lt;&gt;"",$V161&lt;&gt;"",AZ$2&gt;=$F161,AZ$2&lt;=$V161,WEEKDAY(AZ$2,2)&lt;6,COUNTIF('마스터'!$J$13:$J$27,AZ$2)=0),$Q161/$U161,"")</f>
        <v/>
      </c>
      <c r="BA161" s="67">
        <f>IF(AND($F161&lt;&gt;"",$V161&lt;&gt;"",BA$2&gt;=$F161,BA$2&lt;=$V161,WEEKDAY(BA$2,2)&lt;6,COUNTIF('마스터'!$J$13:$J$27,BA$2)=0),$Q161/$U161,"")</f>
        <v/>
      </c>
      <c r="BB161" s="67">
        <f>IF(AND($F161&lt;&gt;"",$V161&lt;&gt;"",BB$2&gt;=$F161,BB$2&lt;=$V161,WEEKDAY(BB$2,2)&lt;6,COUNTIF('마스터'!$J$13:$J$27,BB$2)=0),$Q161/$U161,"")</f>
        <v/>
      </c>
      <c r="BC161" s="67">
        <f>IF(AND($F161&lt;&gt;"",$V161&lt;&gt;"",BC$2&gt;=$F161,BC$2&lt;=$V161,WEEKDAY(BC$2,2)&lt;6,COUNTIF('마스터'!$J$13:$J$27,BC$2)=0),$Q161/$U161,"")</f>
        <v/>
      </c>
      <c r="BD161" s="67">
        <f>IF(AND($F161&lt;&gt;"",$V161&lt;&gt;"",BD$2&gt;=$F161,BD$2&lt;=$V161,WEEKDAY(BD$2,2)&lt;6,COUNTIF('마스터'!$J$13:$J$27,BD$2)=0),$Q161/$U161,"")</f>
        <v/>
      </c>
    </row>
    <row r="162">
      <c r="A162" s="37">
        <f>IF(E162="","",COUNTA($E$133:E162))</f>
        <v/>
      </c>
      <c r="B162" s="58" t="n"/>
      <c r="C162" s="82" t="inlineStr">
        <is>
          <t>기타</t>
        </is>
      </c>
      <c r="D162" s="60" t="n"/>
      <c r="E162" s="58" t="n"/>
      <c r="F162" s="61" t="n"/>
      <c r="G162" s="62" t="n"/>
      <c r="H162" s="60" t="n"/>
      <c r="I162" s="60" t="n"/>
      <c r="J162" s="60" t="n"/>
      <c r="K162" s="58" t="n"/>
      <c r="L162" s="63" t="n"/>
      <c r="M162" s="58" t="n"/>
      <c r="N162" s="63" t="n"/>
      <c r="O162" s="58" t="n"/>
      <c r="P162" s="63" t="n"/>
      <c r="Q162" s="64">
        <f>IF(SUM(L162,N162,P162)=0,"",SUM(L162,N162,P162))</f>
        <v/>
      </c>
      <c r="R162" s="65">
        <f>IF(L162&gt;0,"영 ","")&amp;IF(N162&gt;0,"이 ","")&amp;IF(P162&gt;0,"기 ","")</f>
        <v/>
      </c>
      <c r="S162" s="37">
        <f>IF(F162="","","W"&amp;ROUNDUP(DAY(F162)/7,0))</f>
        <v/>
      </c>
      <c r="T162" s="60" t="n"/>
      <c r="U162" s="37">
        <f>IF(Q162="",0,ROUNDUP(MAX(L162,N162,P162)/'마스터'!$J$5,0))</f>
        <v/>
      </c>
      <c r="V162" s="66">
        <f>IF(OR(F162="",U162=0),"",WORKDAY(F162,U162-1,'마스터'!$J$13:$J$27))</f>
        <v/>
      </c>
      <c r="W162" s="65">
        <f>IF(OR(G162="",V162=""),"",G162-V162)</f>
        <v/>
      </c>
      <c r="X162" s="58" t="n"/>
      <c r="Z162" s="67">
        <f>IF(AND($F162&lt;&gt;"",$V162&lt;&gt;"",Z$2&gt;=$F162,Z$2&lt;=$V162,WEEKDAY(Z$2,2)&lt;6,COUNTIF('마스터'!$J$13:$J$27,Z$2)=0),$Q162/$U162,"")</f>
        <v/>
      </c>
      <c r="AA162" s="67">
        <f>IF(AND($F162&lt;&gt;"",$V162&lt;&gt;"",AA$2&gt;=$F162,AA$2&lt;=$V162,WEEKDAY(AA$2,2)&lt;6,COUNTIF('마스터'!$J$13:$J$27,AA$2)=0),$Q162/$U162,"")</f>
        <v/>
      </c>
      <c r="AB162" s="67">
        <f>IF(AND($F162&lt;&gt;"",$V162&lt;&gt;"",AB$2&gt;=$F162,AB$2&lt;=$V162,WEEKDAY(AB$2,2)&lt;6,COUNTIF('마스터'!$J$13:$J$27,AB$2)=0),$Q162/$U162,"")</f>
        <v/>
      </c>
      <c r="AC162" s="67">
        <f>IF(AND($F162&lt;&gt;"",$V162&lt;&gt;"",AC$2&gt;=$F162,AC$2&lt;=$V162,WEEKDAY(AC$2,2)&lt;6,COUNTIF('마스터'!$J$13:$J$27,AC$2)=0),$Q162/$U162,"")</f>
        <v/>
      </c>
      <c r="AD162" s="67">
        <f>IF(AND($F162&lt;&gt;"",$V162&lt;&gt;"",AD$2&gt;=$F162,AD$2&lt;=$V162,WEEKDAY(AD$2,2)&lt;6,COUNTIF('마스터'!$J$13:$J$27,AD$2)=0),$Q162/$U162,"")</f>
        <v/>
      </c>
      <c r="AE162" s="67">
        <f>IF(AND($F162&lt;&gt;"",$V162&lt;&gt;"",AE$2&gt;=$F162,AE$2&lt;=$V162,WEEKDAY(AE$2,2)&lt;6,COUNTIF('마스터'!$J$13:$J$27,AE$2)=0),$Q162/$U162,"")</f>
        <v/>
      </c>
      <c r="AF162" s="67">
        <f>IF(AND($F162&lt;&gt;"",$V162&lt;&gt;"",AF$2&gt;=$F162,AF$2&lt;=$V162,WEEKDAY(AF$2,2)&lt;6,COUNTIF('마스터'!$J$13:$J$27,AF$2)=0),$Q162/$U162,"")</f>
        <v/>
      </c>
      <c r="AG162" s="67">
        <f>IF(AND($F162&lt;&gt;"",$V162&lt;&gt;"",AG$2&gt;=$F162,AG$2&lt;=$V162,WEEKDAY(AG$2,2)&lt;6,COUNTIF('마스터'!$J$13:$J$27,AG$2)=0),$Q162/$U162,"")</f>
        <v/>
      </c>
      <c r="AH162" s="67">
        <f>IF(AND($F162&lt;&gt;"",$V162&lt;&gt;"",AH$2&gt;=$F162,AH$2&lt;=$V162,WEEKDAY(AH$2,2)&lt;6,COUNTIF('마스터'!$J$13:$J$27,AH$2)=0),$Q162/$U162,"")</f>
        <v/>
      </c>
      <c r="AI162" s="67">
        <f>IF(AND($F162&lt;&gt;"",$V162&lt;&gt;"",AI$2&gt;=$F162,AI$2&lt;=$V162,WEEKDAY(AI$2,2)&lt;6,COUNTIF('마스터'!$J$13:$J$27,AI$2)=0),$Q162/$U162,"")</f>
        <v/>
      </c>
      <c r="AJ162" s="67">
        <f>IF(AND($F162&lt;&gt;"",$V162&lt;&gt;"",AJ$2&gt;=$F162,AJ$2&lt;=$V162,WEEKDAY(AJ$2,2)&lt;6,COUNTIF('마스터'!$J$13:$J$27,AJ$2)=0),$Q162/$U162,"")</f>
        <v/>
      </c>
      <c r="AK162" s="67">
        <f>IF(AND($F162&lt;&gt;"",$V162&lt;&gt;"",AK$2&gt;=$F162,AK$2&lt;=$V162,WEEKDAY(AK$2,2)&lt;6,COUNTIF('마스터'!$J$13:$J$27,AK$2)=0),$Q162/$U162,"")</f>
        <v/>
      </c>
      <c r="AL162" s="67">
        <f>IF(AND($F162&lt;&gt;"",$V162&lt;&gt;"",AL$2&gt;=$F162,AL$2&lt;=$V162,WEEKDAY(AL$2,2)&lt;6,COUNTIF('마스터'!$J$13:$J$27,AL$2)=0),$Q162/$U162,"")</f>
        <v/>
      </c>
      <c r="AM162" s="67">
        <f>IF(AND($F162&lt;&gt;"",$V162&lt;&gt;"",AM$2&gt;=$F162,AM$2&lt;=$V162,WEEKDAY(AM$2,2)&lt;6,COUNTIF('마스터'!$J$13:$J$27,AM$2)=0),$Q162/$U162,"")</f>
        <v/>
      </c>
      <c r="AN162" s="67">
        <f>IF(AND($F162&lt;&gt;"",$V162&lt;&gt;"",AN$2&gt;=$F162,AN$2&lt;=$V162,WEEKDAY(AN$2,2)&lt;6,COUNTIF('마스터'!$J$13:$J$27,AN$2)=0),$Q162/$U162,"")</f>
        <v/>
      </c>
      <c r="AO162" s="67">
        <f>IF(AND($F162&lt;&gt;"",$V162&lt;&gt;"",AO$2&gt;=$F162,AO$2&lt;=$V162,WEEKDAY(AO$2,2)&lt;6,COUNTIF('마스터'!$J$13:$J$27,AO$2)=0),$Q162/$U162,"")</f>
        <v/>
      </c>
      <c r="AP162" s="67">
        <f>IF(AND($F162&lt;&gt;"",$V162&lt;&gt;"",AP$2&gt;=$F162,AP$2&lt;=$V162,WEEKDAY(AP$2,2)&lt;6,COUNTIF('마스터'!$J$13:$J$27,AP$2)=0),$Q162/$U162,"")</f>
        <v/>
      </c>
      <c r="AQ162" s="67">
        <f>IF(AND($F162&lt;&gt;"",$V162&lt;&gt;"",AQ$2&gt;=$F162,AQ$2&lt;=$V162,WEEKDAY(AQ$2,2)&lt;6,COUNTIF('마스터'!$J$13:$J$27,AQ$2)=0),$Q162/$U162,"")</f>
        <v/>
      </c>
      <c r="AR162" s="67">
        <f>IF(AND($F162&lt;&gt;"",$V162&lt;&gt;"",AR$2&gt;=$F162,AR$2&lt;=$V162,WEEKDAY(AR$2,2)&lt;6,COUNTIF('마스터'!$J$13:$J$27,AR$2)=0),$Q162/$U162,"")</f>
        <v/>
      </c>
      <c r="AS162" s="67">
        <f>IF(AND($F162&lt;&gt;"",$V162&lt;&gt;"",AS$2&gt;=$F162,AS$2&lt;=$V162,WEEKDAY(AS$2,2)&lt;6,COUNTIF('마스터'!$J$13:$J$27,AS$2)=0),$Q162/$U162,"")</f>
        <v/>
      </c>
      <c r="AT162" s="67">
        <f>IF(AND($F162&lt;&gt;"",$V162&lt;&gt;"",AT$2&gt;=$F162,AT$2&lt;=$V162,WEEKDAY(AT$2,2)&lt;6,COUNTIF('마스터'!$J$13:$J$27,AT$2)=0),$Q162/$U162,"")</f>
        <v/>
      </c>
      <c r="AU162" s="67">
        <f>IF(AND($F162&lt;&gt;"",$V162&lt;&gt;"",AU$2&gt;=$F162,AU$2&lt;=$V162,WEEKDAY(AU$2,2)&lt;6,COUNTIF('마스터'!$J$13:$J$27,AU$2)=0),$Q162/$U162,"")</f>
        <v/>
      </c>
      <c r="AV162" s="67">
        <f>IF(AND($F162&lt;&gt;"",$V162&lt;&gt;"",AV$2&gt;=$F162,AV$2&lt;=$V162,WEEKDAY(AV$2,2)&lt;6,COUNTIF('마스터'!$J$13:$J$27,AV$2)=0),$Q162/$U162,"")</f>
        <v/>
      </c>
      <c r="AW162" s="67">
        <f>IF(AND($F162&lt;&gt;"",$V162&lt;&gt;"",AW$2&gt;=$F162,AW$2&lt;=$V162,WEEKDAY(AW$2,2)&lt;6,COUNTIF('마스터'!$J$13:$J$27,AW$2)=0),$Q162/$U162,"")</f>
        <v/>
      </c>
      <c r="AX162" s="67">
        <f>IF(AND($F162&lt;&gt;"",$V162&lt;&gt;"",AX$2&gt;=$F162,AX$2&lt;=$V162,WEEKDAY(AX$2,2)&lt;6,COUNTIF('마스터'!$J$13:$J$27,AX$2)=0),$Q162/$U162,"")</f>
        <v/>
      </c>
      <c r="AY162" s="67">
        <f>IF(AND($F162&lt;&gt;"",$V162&lt;&gt;"",AY$2&gt;=$F162,AY$2&lt;=$V162,WEEKDAY(AY$2,2)&lt;6,COUNTIF('마스터'!$J$13:$J$27,AY$2)=0),$Q162/$U162,"")</f>
        <v/>
      </c>
      <c r="AZ162" s="67">
        <f>IF(AND($F162&lt;&gt;"",$V162&lt;&gt;"",AZ$2&gt;=$F162,AZ$2&lt;=$V162,WEEKDAY(AZ$2,2)&lt;6,COUNTIF('마스터'!$J$13:$J$27,AZ$2)=0),$Q162/$U162,"")</f>
        <v/>
      </c>
      <c r="BA162" s="67">
        <f>IF(AND($F162&lt;&gt;"",$V162&lt;&gt;"",BA$2&gt;=$F162,BA$2&lt;=$V162,WEEKDAY(BA$2,2)&lt;6,COUNTIF('마스터'!$J$13:$J$27,BA$2)=0),$Q162/$U162,"")</f>
        <v/>
      </c>
      <c r="BB162" s="67">
        <f>IF(AND($F162&lt;&gt;"",$V162&lt;&gt;"",BB$2&gt;=$F162,BB$2&lt;=$V162,WEEKDAY(BB$2,2)&lt;6,COUNTIF('마스터'!$J$13:$J$27,BB$2)=0),$Q162/$U162,"")</f>
        <v/>
      </c>
      <c r="BC162" s="67">
        <f>IF(AND($F162&lt;&gt;"",$V162&lt;&gt;"",BC$2&gt;=$F162,BC$2&lt;=$V162,WEEKDAY(BC$2,2)&lt;6,COUNTIF('마스터'!$J$13:$J$27,BC$2)=0),$Q162/$U162,"")</f>
        <v/>
      </c>
      <c r="BD162" s="67">
        <f>IF(AND($F162&lt;&gt;"",$V162&lt;&gt;"",BD$2&gt;=$F162,BD$2&lt;=$V162,WEEKDAY(BD$2,2)&lt;6,COUNTIF('마스터'!$J$13:$J$27,BD$2)=0),$Q162/$U162,"")</f>
        <v/>
      </c>
    </row>
  </sheetData>
  <mergeCells count="16">
    <mergeCell ref="H1:J1"/>
    <mergeCell ref="A39:X39"/>
    <mergeCell ref="A1:G1"/>
    <mergeCell ref="Q1:X1"/>
    <mergeCell ref="Z1:BD1"/>
    <mergeCell ref="A3:F3"/>
    <mergeCell ref="A101:X101"/>
    <mergeCell ref="A5:F5"/>
    <mergeCell ref="K1:L1"/>
    <mergeCell ref="O1:P1"/>
    <mergeCell ref="A6:F6"/>
    <mergeCell ref="A4:F4"/>
    <mergeCell ref="A132:X132"/>
    <mergeCell ref="M1:N1"/>
    <mergeCell ref="A8:X8"/>
    <mergeCell ref="A70:X70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162">
    <cfRule type="expression" priority="3" dxfId="2">
      <formula>OR(WEEKDAY(Z$2,2)&gt;5,COUNTIF('마스터'!$J$13:$J$27,Z$2)&gt;0)</formula>
    </cfRule>
  </conditionalFormatting>
  <conditionalFormatting sqref="Z8:BD162">
    <cfRule type="expression" priority="4" dxfId="3">
      <formula>AND($F8&lt;&gt;"",Z$2&gt;=$F8,Z$2&lt;=$V8,WEEKDAY(Z$2,2)&lt;6,COUNTIF('마스터'!$J$13:$J$27,Z$2)=0,$L8=MAX($L8,$N8,$P8),$L8&gt;0)</formula>
    </cfRule>
    <cfRule type="expression" priority="5" dxfId="4">
      <formula>AND($F8&lt;&gt;"",Z$2&gt;=$F8,Z$2&lt;=$V8,WEEKDAY(Z$2,2)&lt;6,COUNTIF('마스터'!$J$13:$J$27,Z$2)=0,$N8=MAX($L8,$N8,$P8),$N8&gt;0)</formula>
    </cfRule>
    <cfRule type="expression" priority="6" dxfId="5">
      <formula>AND($F8&lt;&gt;"",Z$2&gt;=$F8,Z$2&lt;=$V8,WEEKDAY(Z$2,2)&lt;6,COUNTIF('마스터'!$J$13:$J$27,Z$2)=0,$P8=MAX($L8,$N8,$P8),$P8&gt;0)</formula>
    </cfRule>
  </conditionalFormatting>
  <conditionalFormatting sqref="W8:W162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D8:D162" showDropDown="0" showInputMessage="0" showErrorMessage="0" allowBlank="1" type="list">
      <formula1>='마스터'!$E$3:$E$8</formula1>
    </dataValidation>
    <dataValidation sqref="T8:T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2026-07-28T05:57:23Z</dcterms:created>
  <dcterms:modified xsi:type="dcterms:W3CDTF">2026-07-28T05:57:30Z</dcterms:modified>
</cp:coreProperties>
</file>