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_learning\20210506_yale_financial\"/>
    </mc:Choice>
  </mc:AlternateContent>
  <xr:revisionPtr revIDLastSave="0" documentId="13_ncr:40009_{179E25DD-7977-4FF4-B30E-8C4BE3AD76C7}" xr6:coauthVersionLast="47" xr6:coauthVersionMax="47" xr10:uidLastSave="{00000000-0000-0000-0000-000000000000}"/>
  <bookViews>
    <workbookView xWindow="1815" yWindow="2115" windowWidth="17715" windowHeight="8865"/>
  </bookViews>
  <sheets>
    <sheet name="訳語集_金融市場_一般用語" sheetId="1" r:id="rId1"/>
  </sheets>
  <definedNames>
    <definedName name="_xlnm.Print_Titles" localSheetId="0">訳語集_金融市場_一般用語!$1:$1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</calcChain>
</file>

<file path=xl/sharedStrings.xml><?xml version="1.0" encoding="utf-8"?>
<sst xmlns="http://schemas.openxmlformats.org/spreadsheetml/2006/main" count="561" uniqueCount="561">
  <si>
    <t>原語</t>
  </si>
  <si>
    <t>訳語</t>
  </si>
  <si>
    <t>参照箇所(モジュール番号-ビデオ番号)</t>
  </si>
  <si>
    <t>abate</t>
  </si>
  <si>
    <t>弱める、引き下げる</t>
  </si>
  <si>
    <t>abrogate</t>
  </si>
  <si>
    <t>破棄する</t>
  </si>
  <si>
    <t>absurd</t>
  </si>
  <si>
    <t>不条理な、ばかばかしい</t>
  </si>
  <si>
    <t>accrue</t>
  </si>
  <si>
    <t>増える、蓄積する</t>
  </si>
  <si>
    <t>acorn</t>
  </si>
  <si>
    <t>ドングリ</t>
  </si>
  <si>
    <t>acumen</t>
  </si>
  <si>
    <t>洞察力、見識</t>
  </si>
  <si>
    <t>adage</t>
  </si>
  <si>
    <t>格言</t>
  </si>
  <si>
    <t>aftermath</t>
  </si>
  <si>
    <t>余波、後遺症、影響、直後</t>
  </si>
  <si>
    <t>alchemy</t>
  </si>
  <si>
    <t>魔術</t>
  </si>
  <si>
    <t>all hands on deck</t>
  </si>
  <si>
    <t>全員が総力を挙げる</t>
  </si>
  <si>
    <t>all-purpose flour</t>
  </si>
  <si>
    <t>中力粉</t>
  </si>
  <si>
    <t>amass</t>
  </si>
  <si>
    <t>蓄える、収集する</t>
  </si>
  <si>
    <t>amiss</t>
  </si>
  <si>
    <t>間違っている、不完全な</t>
  </si>
  <si>
    <t>antagonism</t>
  </si>
  <si>
    <t>敵意</t>
  </si>
  <si>
    <t>antiseptic</t>
  </si>
  <si>
    <t>殺菌の</t>
  </si>
  <si>
    <t>aperture</t>
  </si>
  <si>
    <t>隙間、カメラの絞り</t>
  </si>
  <si>
    <t>apparently</t>
  </si>
  <si>
    <t>どうやら～らしい</t>
  </si>
  <si>
    <t>arcane</t>
  </si>
  <si>
    <t>難解な、理解しにくい</t>
  </si>
  <si>
    <t>archaeologist</t>
  </si>
  <si>
    <t>考古学者</t>
  </si>
  <si>
    <t>arson</t>
  </si>
  <si>
    <t>放火</t>
  </si>
  <si>
    <t>artery</t>
  </si>
  <si>
    <t>動脈</t>
  </si>
  <si>
    <t>at the end of the day</t>
  </si>
  <si>
    <t>最後は、結局は</t>
  </si>
  <si>
    <t>at variance with</t>
  </si>
  <si>
    <t>異なって、不一致で</t>
  </si>
  <si>
    <t>attention anomaly</t>
  </si>
  <si>
    <t>注意の異常、注意の例外</t>
  </si>
  <si>
    <t>attic</t>
  </si>
  <si>
    <t>屋根裏、屋根裏部屋</t>
  </si>
  <si>
    <t>averse</t>
  </si>
  <si>
    <t>ひどく嫌がっている</t>
  </si>
  <si>
    <t>bespoke</t>
  </si>
  <si>
    <t>注文仕立て、特注の</t>
  </si>
  <si>
    <t>bewildering</t>
  </si>
  <si>
    <t>困惑させる、まごつかせる</t>
  </si>
  <si>
    <t>bizarre</t>
  </si>
  <si>
    <t>奇妙な、奇怪な</t>
  </si>
  <si>
    <t>blank slate</t>
  </si>
  <si>
    <t>白紙状態</t>
  </si>
  <si>
    <t>blip</t>
  </si>
  <si>
    <t>一時的な急上昇</t>
  </si>
  <si>
    <t>blurb</t>
  </si>
  <si>
    <t>推薦文</t>
  </si>
  <si>
    <t>boilerplate</t>
  </si>
  <si>
    <t>ひな型、鋳型</t>
  </si>
  <si>
    <t>bowel</t>
  </si>
  <si>
    <t>腸、最深部</t>
  </si>
  <si>
    <t>buck</t>
  </si>
  <si>
    <t>1ドル</t>
  </si>
  <si>
    <t>buff</t>
  </si>
  <si>
    <t>マニア、ファン</t>
  </si>
  <si>
    <t>bugbear</t>
  </si>
  <si>
    <t>悩みの種、バグベア</t>
  </si>
  <si>
    <t>burning fuse</t>
  </si>
  <si>
    <t>火のついた導火線</t>
  </si>
  <si>
    <t>bushel</t>
  </si>
  <si>
    <t>ブッシェル</t>
  </si>
  <si>
    <t>buttress</t>
  </si>
  <si>
    <t>引け壁で支える、強化する</t>
  </si>
  <si>
    <t>byline</t>
  </si>
  <si>
    <t>署名欄、署名入りの記事を書く</t>
  </si>
  <si>
    <t>callous</t>
  </si>
  <si>
    <t>冷淡な、無神経な</t>
  </si>
  <si>
    <t>chagrin</t>
  </si>
  <si>
    <t>悔しがらせる、残念がらせる</t>
  </si>
  <si>
    <t>chalk talk</t>
  </si>
  <si>
    <t>黒板を使った講義</t>
  </si>
  <si>
    <t>chug</t>
  </si>
  <si>
    <t>シュッシュと音を立てて走る</t>
  </si>
  <si>
    <t>circumvent</t>
  </si>
  <si>
    <t>回避する、迂回する</t>
  </si>
  <si>
    <t>cliche</t>
  </si>
  <si>
    <t>定型表現、決まり文句</t>
  </si>
  <si>
    <t>clientele</t>
  </si>
  <si>
    <t>顧客</t>
  </si>
  <si>
    <t>come across</t>
  </si>
  <si>
    <t>印象を与える、受け取られる</t>
  </si>
  <si>
    <t>console</t>
  </si>
  <si>
    <t>慰める、元気づける</t>
  </si>
  <si>
    <t>contagion</t>
  </si>
  <si>
    <t>伝染、伝染病</t>
  </si>
  <si>
    <t>contemplate</t>
  </si>
  <si>
    <t>熟慮する、予期する</t>
  </si>
  <si>
    <t>contingent on</t>
  </si>
  <si>
    <t>条件とする、付随する</t>
  </si>
  <si>
    <t>contour</t>
  </si>
  <si>
    <t>曲線、輪郭</t>
  </si>
  <si>
    <t>contrary</t>
  </si>
  <si>
    <t>正反対の、相いれない</t>
  </si>
  <si>
    <t>convicted felon</t>
  </si>
  <si>
    <t>既決重罪犯</t>
  </si>
  <si>
    <t>corral</t>
  </si>
  <si>
    <t>囲いに入れる</t>
  </si>
  <si>
    <t>corrode</t>
  </si>
  <si>
    <t>腐食させる、むしばむ</t>
  </si>
  <si>
    <t>court of law</t>
  </si>
  <si>
    <t>裁判所</t>
  </si>
  <si>
    <t>creepy</t>
  </si>
  <si>
    <t>不快な、不気味な</t>
  </si>
  <si>
    <t>cripple</t>
  </si>
  <si>
    <t>手足の不自由な人、障がい者</t>
  </si>
  <si>
    <t>crook</t>
  </si>
  <si>
    <t>不正直な人、詐欺師</t>
  </si>
  <si>
    <t>CUNY</t>
  </si>
  <si>
    <t>ニューヨーク市立大学(City University of New York)</t>
  </si>
  <si>
    <t>curveball</t>
  </si>
  <si>
    <t>アクシデント、カーブ</t>
  </si>
  <si>
    <t>cut and dried</t>
  </si>
  <si>
    <t>あらかじめ準備された、月並みな、定型で乾燥された</t>
  </si>
  <si>
    <t>dairy</t>
  </si>
  <si>
    <t>乳製品</t>
  </si>
  <si>
    <t>daunt</t>
  </si>
  <si>
    <t>威圧する、脅す</t>
  </si>
  <si>
    <t>daze</t>
  </si>
  <si>
    <t>まごつかせる、方針させる</t>
  </si>
  <si>
    <t>deception</t>
  </si>
  <si>
    <t>詐欺、ごまかし</t>
  </si>
  <si>
    <t>defrock</t>
  </si>
  <si>
    <t>聖職を剥奪する</t>
  </si>
  <si>
    <t>delve</t>
  </si>
  <si>
    <t>掘り下げて調査する</t>
  </si>
  <si>
    <t>demonize</t>
  </si>
  <si>
    <t>悪者扱いする、悪魔化する</t>
  </si>
  <si>
    <t>deplete</t>
  </si>
  <si>
    <t>使い尽くす、激減させる</t>
  </si>
  <si>
    <t>deport</t>
  </si>
  <si>
    <t>国外追放する</t>
  </si>
  <si>
    <t>deserve</t>
  </si>
  <si>
    <t>値する、ふさわしい</t>
  </si>
  <si>
    <t>deteriorate</t>
  </si>
  <si>
    <t>悪化する、低下する</t>
  </si>
  <si>
    <t>devastate</t>
  </si>
  <si>
    <t>壊滅させる、徹底的に破壊する</t>
  </si>
  <si>
    <t>devotee</t>
  </si>
  <si>
    <t>愛好者、支持者</t>
  </si>
  <si>
    <t>dip</t>
  </si>
  <si>
    <t>下がる</t>
  </si>
  <si>
    <t>disentangle</t>
  </si>
  <si>
    <t>もつれを解く、解きほぐす</t>
  </si>
  <si>
    <t>disguise</t>
  </si>
  <si>
    <t>隠蔽する</t>
  </si>
  <si>
    <t>disinfectant</t>
  </si>
  <si>
    <t>殺菌剤、消毒剤</t>
  </si>
  <si>
    <t>dismal</t>
  </si>
  <si>
    <t>憂鬱な、陰気な、暗い</t>
  </si>
  <si>
    <t>disproportionate</t>
  </si>
  <si>
    <t>不釣り合いな、不均衡な</t>
  </si>
  <si>
    <t>dissect</t>
  </si>
  <si>
    <t>切断する、解剖する</t>
  </si>
  <si>
    <t>dissemination</t>
  </si>
  <si>
    <t>普及、宣伝</t>
  </si>
  <si>
    <t>dissertation</t>
  </si>
  <si>
    <t>学位論文</t>
  </si>
  <si>
    <t>distress</t>
  </si>
  <si>
    <t>不安、苦悩、苦しめる、悩ます</t>
  </si>
  <si>
    <t>dormant</t>
  </si>
  <si>
    <t>休眠期の</t>
  </si>
  <si>
    <t>draw on</t>
  </si>
  <si>
    <t>利用する、当てにする</t>
  </si>
  <si>
    <t>dribble</t>
  </si>
  <si>
    <t>滴る、少しだけ流れる</t>
  </si>
  <si>
    <t>drought</t>
  </si>
  <si>
    <t>日照り、干ばつ、渇水</t>
  </si>
  <si>
    <t>dubiousness</t>
  </si>
  <si>
    <t>疑わしいこと</t>
  </si>
  <si>
    <t>Ecclesiaste</t>
  </si>
  <si>
    <t>コレヒトの言葉</t>
  </si>
  <si>
    <t>endemic</t>
  </si>
  <si>
    <t>地域に特有の、固有種の</t>
  </si>
  <si>
    <t>entice</t>
  </si>
  <si>
    <t>気を引く、誘惑する</t>
  </si>
  <si>
    <t>enunciate</t>
  </si>
  <si>
    <t>明瞭に発音する、明確に述べる</t>
  </si>
  <si>
    <t>erode</t>
  </si>
  <si>
    <t>摩滅させる、腐食させる、侵食する</t>
  </si>
  <si>
    <t>eschew</t>
  </si>
  <si>
    <t>避ける、控える</t>
  </si>
  <si>
    <t>esoteric</t>
  </si>
  <si>
    <t>難解な、秘伝的な</t>
  </si>
  <si>
    <t>etymology</t>
  </si>
  <si>
    <t>語源</t>
  </si>
  <si>
    <t>evict</t>
  </si>
  <si>
    <t>立ち退かせる、強制退去する</t>
  </si>
  <si>
    <t>exacerbate</t>
  </si>
  <si>
    <t>悪化する、深刻にする</t>
  </si>
  <si>
    <t>exemplary</t>
  </si>
  <si>
    <t>称賛すべき、警告となる、模範的な、典型的な</t>
  </si>
  <si>
    <t>exploit</t>
  </si>
  <si>
    <t>搾り取る、付けこむ</t>
  </si>
  <si>
    <t>extoll</t>
  </si>
  <si>
    <t>激賞する、ほめそやす</t>
  </si>
  <si>
    <t>extort</t>
  </si>
  <si>
    <t>巻き上げる、ゆすり取る</t>
  </si>
  <si>
    <t>fallacy</t>
  </si>
  <si>
    <t>誤った考え</t>
  </si>
  <si>
    <t>fare</t>
  </si>
  <si>
    <t>やっていく、運ぶ</t>
  </si>
  <si>
    <t>farm out</t>
  </si>
  <si>
    <t>下請けする</t>
  </si>
  <si>
    <t>fertilizer</t>
  </si>
  <si>
    <t>肥料</t>
  </si>
  <si>
    <t>fervently</t>
  </si>
  <si>
    <t>熱心に</t>
  </si>
  <si>
    <t>fizzle</t>
  </si>
  <si>
    <t>消える、勢いがなくなる</t>
  </si>
  <si>
    <t>flaunt</t>
  </si>
  <si>
    <t>誇示する</t>
  </si>
  <si>
    <t>flippantly</t>
  </si>
  <si>
    <t>不真面目に、軽薄に、ふざけて</t>
  </si>
  <si>
    <t>flock to</t>
  </si>
  <si>
    <t>群がる</t>
  </si>
  <si>
    <t>for good</t>
  </si>
  <si>
    <t>永遠に</t>
  </si>
  <si>
    <t>forthcoming</t>
  </si>
  <si>
    <t>率直な、積極的な</t>
  </si>
  <si>
    <t>frantic</t>
  </si>
  <si>
    <t>狂気じみた、必死の</t>
  </si>
  <si>
    <t>frenzy</t>
  </si>
  <si>
    <t>狂乱、逆上</t>
  </si>
  <si>
    <t>friction</t>
  </si>
  <si>
    <t>摩擦</t>
  </si>
  <si>
    <t>fuddy duddy</t>
  </si>
  <si>
    <t>時代遅れの、堅苦しい</t>
  </si>
  <si>
    <t>germinate</t>
  </si>
  <si>
    <t>発芽する</t>
  </si>
  <si>
    <t>get at</t>
  </si>
  <si>
    <t>言おうとする、意味する、目指す</t>
  </si>
  <si>
    <t>gimmick</t>
  </si>
  <si>
    <t>仕掛け、策略、落とし穴</t>
  </si>
  <si>
    <t>glow</t>
  </si>
  <si>
    <t>輝く、満足する、光る</t>
  </si>
  <si>
    <t>gobble</t>
  </si>
  <si>
    <t>取得する</t>
  </si>
  <si>
    <t>grain elevator</t>
  </si>
  <si>
    <t>大規模穀物倉庫</t>
  </si>
  <si>
    <t>grapple</t>
  </si>
  <si>
    <t>取り組む</t>
  </si>
  <si>
    <t>gut feeling</t>
  </si>
  <si>
    <t>直観</t>
  </si>
  <si>
    <t>hack</t>
  </si>
  <si>
    <t>やりきる、我慢する</t>
  </si>
  <si>
    <t>Haitian Earthquake</t>
  </si>
  <si>
    <t>ハイチ地震</t>
  </si>
  <si>
    <t>hang in</t>
  </si>
  <si>
    <t>耐え抜く、頑張る</t>
  </si>
  <si>
    <t>head rice</t>
  </si>
  <si>
    <t>上白米</t>
  </si>
  <si>
    <t>hearken back</t>
  </si>
  <si>
    <t>思い出す</t>
  </si>
  <si>
    <t>hermit</t>
  </si>
  <si>
    <t>世捨て人</t>
  </si>
  <si>
    <t>hinder</t>
  </si>
  <si>
    <t>妨げる</t>
  </si>
  <si>
    <t>hoard</t>
  </si>
  <si>
    <t>蓄積、貯蔵</t>
  </si>
  <si>
    <t>hotshot</t>
  </si>
  <si>
    <t>やり手の、有能な、第一線の</t>
  </si>
  <si>
    <t>Hurricane Katrina</t>
  </si>
  <si>
    <t>ハリケーン・カトリーナ</t>
  </si>
  <si>
    <t>hydro</t>
  </si>
  <si>
    <t>水力発電</t>
  </si>
  <si>
    <t>iffy</t>
  </si>
  <si>
    <t>疑わしい、不確かな</t>
  </si>
  <si>
    <t>Immunization</t>
  </si>
  <si>
    <t>予防接種</t>
  </si>
  <si>
    <t>impetus</t>
  </si>
  <si>
    <t>推進する、刺激する</t>
  </si>
  <si>
    <t>impresario</t>
  </si>
  <si>
    <t>興行主、主催者</t>
  </si>
  <si>
    <t>in lieu of</t>
  </si>
  <si>
    <t>代わりに</t>
  </si>
  <si>
    <t>in shambles</t>
  </si>
  <si>
    <t>最悪に</t>
  </si>
  <si>
    <t>incarceration</t>
  </si>
  <si>
    <t>幽閉、収監</t>
  </si>
  <si>
    <t>indulgent</t>
  </si>
  <si>
    <t>気ままな、甘い、寛大な</t>
  </si>
  <si>
    <t>inimical</t>
  </si>
  <si>
    <t>敵意のある、反している</t>
  </si>
  <si>
    <t>intervene</t>
  </si>
  <si>
    <t>介在する</t>
  </si>
  <si>
    <t>intrigue</t>
  </si>
  <si>
    <t>興味をひく、計略で達成する</t>
  </si>
  <si>
    <t>kerosene</t>
  </si>
  <si>
    <t>灯油、ケロシン</t>
  </si>
  <si>
    <t>kink</t>
  </si>
  <si>
    <t>ねじれ</t>
  </si>
  <si>
    <t>lead the pack</t>
  </si>
  <si>
    <t>群を抜く</t>
  </si>
  <si>
    <t>lifeblood</t>
  </si>
  <si>
    <t>血液、活力源</t>
  </si>
  <si>
    <t>light sweet oil</t>
  </si>
  <si>
    <t>軽質スイート原油</t>
  </si>
  <si>
    <t>limp</t>
  </si>
  <si>
    <t>足を引きずる、のろのろ進む</t>
  </si>
  <si>
    <t>lingo</t>
  </si>
  <si>
    <t>専門用語</t>
  </si>
  <si>
    <t>liveried</t>
  </si>
  <si>
    <t>お仕着せを着た</t>
  </si>
  <si>
    <t>local government</t>
  </si>
  <si>
    <t>地方政府</t>
  </si>
  <si>
    <t>locus</t>
  </si>
  <si>
    <t>場所、軌跡、中心</t>
  </si>
  <si>
    <t>lore</t>
  </si>
  <si>
    <t>伝承、言い伝え</t>
  </si>
  <si>
    <t>miff</t>
  </si>
  <si>
    <t>ムッとする、不機嫌になる</t>
  </si>
  <si>
    <t>minuscule</t>
  </si>
  <si>
    <t>非常に小さい、極小の</t>
  </si>
  <si>
    <t>misnomer</t>
  </si>
  <si>
    <t>誤った名称</t>
  </si>
  <si>
    <t>MSF</t>
  </si>
  <si>
    <t>国境なき医師団(Doctors Without Borders)</t>
  </si>
  <si>
    <t>nebulous</t>
  </si>
  <si>
    <t>漠然とした</t>
  </si>
  <si>
    <t>nibble</t>
  </si>
  <si>
    <t>削り取る、かじる</t>
  </si>
  <si>
    <t>nitrogen</t>
  </si>
  <si>
    <t>窒素</t>
  </si>
  <si>
    <t>noxious</t>
  </si>
  <si>
    <t>有害な、有毒な</t>
  </si>
  <si>
    <t>nut</t>
  </si>
  <si>
    <t>変わり者、マニア</t>
  </si>
  <si>
    <t>odious</t>
  </si>
  <si>
    <t>醜悪な、憎むべき</t>
  </si>
  <si>
    <t>off the hook</t>
  </si>
  <si>
    <t>責任を免れる</t>
  </si>
  <si>
    <t>officiate</t>
  </si>
  <si>
    <t>職務を果たす</t>
  </si>
  <si>
    <t>on balance</t>
  </si>
  <si>
    <t>結局</t>
  </si>
  <si>
    <t>onerous</t>
  </si>
  <si>
    <t>面倒な、厄介な</t>
  </si>
  <si>
    <t>out of the blue</t>
  </si>
  <si>
    <t>突然、思いがけなく</t>
  </si>
  <si>
    <t>outrageous</t>
  </si>
  <si>
    <t>言語道断の</t>
  </si>
  <si>
    <t>overconfidence</t>
  </si>
  <si>
    <t>過信</t>
  </si>
  <si>
    <t>Parenthetically</t>
  </si>
  <si>
    <t>補足的に</t>
  </si>
  <si>
    <t>pedagogical</t>
  </si>
  <si>
    <t>教育上の</t>
  </si>
  <si>
    <t>perennial</t>
  </si>
  <si>
    <t>頻発する、永続する</t>
  </si>
  <si>
    <t>pernicious</t>
  </si>
  <si>
    <t>悪質な</t>
  </si>
  <si>
    <t>perpetuate</t>
  </si>
  <si>
    <t>永続させる</t>
  </si>
  <si>
    <t>phenomenal</t>
  </si>
  <si>
    <t>驚くんべき、驚異的な</t>
  </si>
  <si>
    <t>phony</t>
  </si>
  <si>
    <t>偽物、まがい物</t>
  </si>
  <si>
    <t>phosphorus</t>
  </si>
  <si>
    <t>リン</t>
  </si>
  <si>
    <t>pillar</t>
  </si>
  <si>
    <t>中心人物</t>
  </si>
  <si>
    <t>plaster</t>
  </si>
  <si>
    <t>漆喰を塗る、貼り付ける</t>
  </si>
  <si>
    <t>plateau</t>
  </si>
  <si>
    <t>安定期、高原</t>
  </si>
  <si>
    <t>plow through</t>
  </si>
  <si>
    <t>ゆっくり苦労して進む</t>
  </si>
  <si>
    <t>political correctness</t>
  </si>
  <si>
    <t>ポリティカル・コレクトネス</t>
  </si>
  <si>
    <t>potassium</t>
  </si>
  <si>
    <t>カリウム</t>
  </si>
  <si>
    <t>precedent</t>
  </si>
  <si>
    <t>先例、慣例、習慣、判例</t>
  </si>
  <si>
    <t>precursor</t>
  </si>
  <si>
    <t>先行する</t>
  </si>
  <si>
    <t>prey</t>
  </si>
  <si>
    <t>餌食にする</t>
  </si>
  <si>
    <t>proclamation</t>
  </si>
  <si>
    <t>宣言、声明</t>
  </si>
  <si>
    <t>prosperity</t>
  </si>
  <si>
    <t>繁栄、幸運</t>
  </si>
  <si>
    <t>psych</t>
  </si>
  <si>
    <t>心理学</t>
  </si>
  <si>
    <t>purge</t>
  </si>
  <si>
    <t>浄化する、粛正する</t>
  </si>
  <si>
    <t>pursue</t>
  </si>
  <si>
    <t>追跡する、付きまとう</t>
  </si>
  <si>
    <t>quagmire</t>
  </si>
  <si>
    <t>泥沼、窮地</t>
  </si>
  <si>
    <t>quirky</t>
  </si>
  <si>
    <t>突飛な、変わった</t>
  </si>
  <si>
    <t>recede</t>
  </si>
  <si>
    <t>弱まる、減少する</t>
  </si>
  <si>
    <t>recidivism</t>
  </si>
  <si>
    <t>累犯、常習的犯行、再犯</t>
  </si>
  <si>
    <t>rectal</t>
  </si>
  <si>
    <t>直腸の</t>
  </si>
  <si>
    <t>reflect on</t>
  </si>
  <si>
    <t>熟考する、回顧する</t>
  </si>
  <si>
    <t>reminisce</t>
  </si>
  <si>
    <t>回想する、思い出を語る</t>
  </si>
  <si>
    <t>repeal</t>
  </si>
  <si>
    <t>撤回する</t>
  </si>
  <si>
    <t>repulse</t>
  </si>
  <si>
    <t>拒絶する</t>
  </si>
  <si>
    <t>rescind</t>
  </si>
  <si>
    <t>撤回する、廃止する、剥奪する</t>
  </si>
  <si>
    <t>resentment</t>
  </si>
  <si>
    <t>恨み、腹立たしさ</t>
  </si>
  <si>
    <t>retaliation</t>
  </si>
  <si>
    <t>報復</t>
  </si>
  <si>
    <t>reverberate</t>
  </si>
  <si>
    <t>反響する、鳴り響く</t>
  </si>
  <si>
    <t>revere</t>
  </si>
  <si>
    <t>尊敬する、崇拝する</t>
  </si>
  <si>
    <t>revert</t>
  </si>
  <si>
    <t>元に戻る</t>
  </si>
  <si>
    <t>right around the corner</t>
  </si>
  <si>
    <t>直ぐにやって来る</t>
  </si>
  <si>
    <t>salient</t>
  </si>
  <si>
    <t>際立った</t>
  </si>
  <si>
    <t>savor</t>
  </si>
  <si>
    <t>味わう、楽しむ</t>
  </si>
  <si>
    <t>seep</t>
  </si>
  <si>
    <t>染み込む、浸透する</t>
  </si>
  <si>
    <t>seismologist</t>
  </si>
  <si>
    <t>地震学者</t>
  </si>
  <si>
    <t>semester</t>
  </si>
  <si>
    <t>学期</t>
  </si>
  <si>
    <t>sewer</t>
  </si>
  <si>
    <t>下水道</t>
  </si>
  <si>
    <t>showstopper</t>
  </si>
  <si>
    <t>人目を引くもの、名演技</t>
  </si>
  <si>
    <t>sibling</t>
  </si>
  <si>
    <t>兄弟姉妹</t>
  </si>
  <si>
    <t>silo</t>
  </si>
  <si>
    <t>穀物貯蔵庫</t>
  </si>
  <si>
    <t>skin in the game</t>
  </si>
  <si>
    <t>成果を得るための投資、個人的な関与</t>
  </si>
  <si>
    <t>sleazy</t>
  </si>
  <si>
    <t>不真面目な、誠意がない</t>
  </si>
  <si>
    <t>slog</t>
  </si>
  <si>
    <t>重い足取りで進む</t>
  </si>
  <si>
    <t>smolder</t>
  </si>
  <si>
    <t>くすぶる、内向する</t>
  </si>
  <si>
    <t>socialite</t>
  </si>
  <si>
    <t>社交界の有名人</t>
  </si>
  <si>
    <t>solvent</t>
  </si>
  <si>
    <t>支払能力がある</t>
  </si>
  <si>
    <t>SOM</t>
  </si>
  <si>
    <t>経営大学院</t>
  </si>
  <si>
    <t>squander</t>
  </si>
  <si>
    <t>浪費する、無駄遣いする</t>
  </si>
  <si>
    <t>squirrel</t>
  </si>
  <si>
    <t>リス</t>
  </si>
  <si>
    <t>squirrel away</t>
  </si>
  <si>
    <t>隠しておく、ためておく</t>
  </si>
  <si>
    <t>stampede</t>
  </si>
  <si>
    <t>押し寄せる、殺到する</t>
  </si>
  <si>
    <t>starkly</t>
  </si>
  <si>
    <t>全く、完全に</t>
  </si>
  <si>
    <t>starvation</t>
  </si>
  <si>
    <t>餓死、飢え、窮乏</t>
  </si>
  <si>
    <t>stash</t>
  </si>
  <si>
    <t>隠す</t>
  </si>
  <si>
    <t>State of the Union address</t>
  </si>
  <si>
    <t>一般教書演説</t>
  </si>
  <si>
    <t>statutory</t>
  </si>
  <si>
    <t>法令上の</t>
  </si>
  <si>
    <t>stem from</t>
  </si>
  <si>
    <t>始まる、由来する、原因となる</t>
  </si>
  <si>
    <t>stomach</t>
  </si>
  <si>
    <t>耐える</t>
  </si>
  <si>
    <t>stomp</t>
  </si>
  <si>
    <t>踏み鳴らす</t>
  </si>
  <si>
    <t>storm out</t>
  </si>
  <si>
    <t>勢いよく出て行く</t>
  </si>
  <si>
    <t>strike</t>
  </si>
  <si>
    <t>取り決める、締結する</t>
  </si>
  <si>
    <t>subpoena</t>
  </si>
  <si>
    <t>召喚状、召喚する</t>
  </si>
  <si>
    <t>substance abuse</t>
  </si>
  <si>
    <t>薬物乱用、麻薬の乱用</t>
  </si>
  <si>
    <t>Sumerian</t>
  </si>
  <si>
    <t>シュメールの</t>
  </si>
  <si>
    <t>swamp</t>
  </si>
  <si>
    <t>押し寄せる</t>
  </si>
  <si>
    <t>tap</t>
  </si>
  <si>
    <t>活用する、開発する</t>
  </si>
  <si>
    <t>tear up</t>
  </si>
  <si>
    <t>剥ぎ取る、引きはがす</t>
  </si>
  <si>
    <t>temperance</t>
  </si>
  <si>
    <t>節度、自制</t>
  </si>
  <si>
    <t>tinker</t>
  </si>
  <si>
    <t>いじくる、調整する</t>
  </si>
  <si>
    <t>to the hilt</t>
  </si>
  <si>
    <t>徹底的に、(武器の柄まで)</t>
  </si>
  <si>
    <t>traction</t>
  </si>
  <si>
    <t>牽引力</t>
  </si>
  <si>
    <t>trait</t>
  </si>
  <si>
    <t>特徴、特質</t>
  </si>
  <si>
    <t>transcend</t>
  </si>
  <si>
    <t>超える、脱却する</t>
  </si>
  <si>
    <t>transgression</t>
  </si>
  <si>
    <t>違反、逸脱、破壊</t>
  </si>
  <si>
    <t>Treasury</t>
  </si>
  <si>
    <t>(イギリスの)国庫財政委員会</t>
  </si>
  <si>
    <t>treat</t>
  </si>
  <si>
    <t>特別な楽しみ</t>
  </si>
  <si>
    <t>treatise</t>
  </si>
  <si>
    <t>論文、論説</t>
  </si>
  <si>
    <t>tribute</t>
  </si>
  <si>
    <t>証拠、記念品</t>
  </si>
  <si>
    <t>tuition</t>
  </si>
  <si>
    <t>授業料、授業</t>
  </si>
  <si>
    <t>tumble</t>
  </si>
  <si>
    <t>下落する、崩壊する</t>
  </si>
  <si>
    <t>uncannily</t>
  </si>
  <si>
    <t>不思議なほど、不気味に</t>
  </si>
  <si>
    <t>underprivileged</t>
  </si>
  <si>
    <t>恵まれない</t>
  </si>
  <si>
    <t>unremittingly</t>
  </si>
  <si>
    <t>絶えず、辛抱強く</t>
  </si>
  <si>
    <t>upheaval</t>
  </si>
  <si>
    <t>大混乱、激変</t>
  </si>
  <si>
    <t>usurpation</t>
  </si>
  <si>
    <t>侵害、不正な行使</t>
  </si>
  <si>
    <t>vestige</t>
  </si>
  <si>
    <t>痕跡</t>
  </si>
  <si>
    <t>wash up</t>
  </si>
  <si>
    <t>すっかり疲れさせる、望みを絶つ</t>
  </si>
  <si>
    <t>weed</t>
  </si>
  <si>
    <t>取り除く、雑草を取る</t>
  </si>
  <si>
    <t>well-meaning</t>
  </si>
  <si>
    <t>善意ある</t>
  </si>
  <si>
    <t>wheelbarrow</t>
  </si>
  <si>
    <t>手押し車、一輪車</t>
  </si>
  <si>
    <t>work out</t>
  </si>
  <si>
    <t>何とか解決する、解ける、訓練する</t>
  </si>
  <si>
    <t>wrath</t>
  </si>
  <si>
    <t>激怒、天罰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</si>
</sst>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9" xfId="0" applyFill="1" applyBorder="1" applyAlignment="1">
      <alignment vertical="center" wrapText="1"/>
    </xf>
    <xf numFmtId="0" fontId="0" fillId="33" borderId="20" xfId="0" applyFill="1" applyBorder="1" applyAlignment="1">
      <alignment vertical="center" wrapText="1"/>
    </xf>
    <xf numFmtId="0" fontId="0" fillId="33" borderId="21" xfId="0" applyFill="1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0"/>
  <sheetViews>
    <sheetView tabSelected="1" workbookViewId="0">
      <selection activeCell="I5" sqref="I5"/>
    </sheetView>
  </sheetViews>
  <sheetFormatPr defaultRowHeight="18.75" x14ac:dyDescent="0.4"/>
  <cols>
    <col min="1" max="1" width="17.5" style="1" customWidth="1"/>
    <col min="2" max="2" width="26.75" style="1" customWidth="1"/>
    <col min="3" max="3" width="33.5" style="1" customWidth="1"/>
    <col min="4" max="16384" width="9" style="1"/>
  </cols>
  <sheetData>
    <row r="1" spans="1:3" ht="19.5" thickBot="1" x14ac:dyDescent="0.45">
      <c r="A1" s="11" t="s">
        <v>0</v>
      </c>
      <c r="B1" s="12" t="s">
        <v>1</v>
      </c>
      <c r="C1" s="13" t="s">
        <v>2</v>
      </c>
    </row>
    <row r="2" spans="1:3" x14ac:dyDescent="0.4">
      <c r="A2" s="8" t="s">
        <v>3</v>
      </c>
      <c r="B2" s="9" t="s">
        <v>4</v>
      </c>
      <c r="C2" s="10" t="str">
        <f>"10-9"</f>
        <v>10-9</v>
      </c>
    </row>
    <row r="3" spans="1:3" x14ac:dyDescent="0.4">
      <c r="A3" s="2" t="s">
        <v>5</v>
      </c>
      <c r="B3" s="3" t="s">
        <v>6</v>
      </c>
      <c r="C3" s="4" t="str">
        <f>"18-4"</f>
        <v>18-4</v>
      </c>
    </row>
    <row r="4" spans="1:3" x14ac:dyDescent="0.4">
      <c r="A4" s="2" t="s">
        <v>7</v>
      </c>
      <c r="B4" s="3" t="s">
        <v>8</v>
      </c>
      <c r="C4" s="4" t="str">
        <f>"1-4 4-7"</f>
        <v>1-4 4-7</v>
      </c>
    </row>
    <row r="5" spans="1:3" x14ac:dyDescent="0.4">
      <c r="A5" s="2" t="s">
        <v>9</v>
      </c>
      <c r="B5" s="3" t="s">
        <v>10</v>
      </c>
      <c r="C5" s="4" t="str">
        <f>"18-11"</f>
        <v>18-11</v>
      </c>
    </row>
    <row r="6" spans="1:3" x14ac:dyDescent="0.4">
      <c r="A6" s="2" t="s">
        <v>11</v>
      </c>
      <c r="B6" s="3" t="s">
        <v>12</v>
      </c>
      <c r="C6" s="4" t="str">
        <f>"12-6"</f>
        <v>12-6</v>
      </c>
    </row>
    <row r="7" spans="1:3" x14ac:dyDescent="0.4">
      <c r="A7" s="2" t="s">
        <v>13</v>
      </c>
      <c r="B7" s="3" t="s">
        <v>14</v>
      </c>
      <c r="C7" s="4" t="str">
        <f>"2-2"</f>
        <v>2-2</v>
      </c>
    </row>
    <row r="8" spans="1:3" x14ac:dyDescent="0.4">
      <c r="A8" s="2" t="s">
        <v>15</v>
      </c>
      <c r="B8" s="3" t="s">
        <v>16</v>
      </c>
      <c r="C8" s="4" t="str">
        <f>"18-11"</f>
        <v>18-11</v>
      </c>
    </row>
    <row r="9" spans="1:3" x14ac:dyDescent="0.4">
      <c r="A9" s="2" t="s">
        <v>17</v>
      </c>
      <c r="B9" s="3" t="s">
        <v>18</v>
      </c>
      <c r="C9" s="4" t="str">
        <f>"8-1"</f>
        <v>8-1</v>
      </c>
    </row>
    <row r="10" spans="1:3" x14ac:dyDescent="0.4">
      <c r="A10" s="2" t="s">
        <v>19</v>
      </c>
      <c r="B10" s="3" t="s">
        <v>20</v>
      </c>
      <c r="C10" s="4" t="str">
        <f>"18-11"</f>
        <v>18-11</v>
      </c>
    </row>
    <row r="11" spans="1:3" x14ac:dyDescent="0.4">
      <c r="A11" s="2" t="s">
        <v>21</v>
      </c>
      <c r="B11" s="3" t="s">
        <v>22</v>
      </c>
      <c r="C11" s="4" t="str">
        <f>"18-11"</f>
        <v>18-11</v>
      </c>
    </row>
    <row r="12" spans="1:3" x14ac:dyDescent="0.4">
      <c r="A12" s="2" t="s">
        <v>23</v>
      </c>
      <c r="B12" s="3" t="s">
        <v>24</v>
      </c>
      <c r="C12" s="4" t="str">
        <f>"12-6"</f>
        <v>12-6</v>
      </c>
    </row>
    <row r="13" spans="1:3" x14ac:dyDescent="0.4">
      <c r="A13" s="2" t="s">
        <v>25</v>
      </c>
      <c r="B13" s="3" t="s">
        <v>26</v>
      </c>
      <c r="C13" s="4" t="str">
        <f>"1-4 17-1"</f>
        <v>1-4 17-1</v>
      </c>
    </row>
    <row r="14" spans="1:3" x14ac:dyDescent="0.4">
      <c r="A14" s="2" t="s">
        <v>27</v>
      </c>
      <c r="B14" s="3" t="s">
        <v>28</v>
      </c>
      <c r="C14" s="4" t="str">
        <f>"14-9"</f>
        <v>14-9</v>
      </c>
    </row>
    <row r="15" spans="1:3" x14ac:dyDescent="0.4">
      <c r="A15" s="2" t="s">
        <v>29</v>
      </c>
      <c r="B15" s="3" t="s">
        <v>30</v>
      </c>
      <c r="C15" s="4" t="str">
        <f>"14-10"</f>
        <v>14-10</v>
      </c>
    </row>
    <row r="16" spans="1:3" x14ac:dyDescent="0.4">
      <c r="A16" s="2" t="s">
        <v>31</v>
      </c>
      <c r="B16" s="3" t="s">
        <v>32</v>
      </c>
      <c r="C16" s="4" t="str">
        <f>"18-11"</f>
        <v>18-11</v>
      </c>
    </row>
    <row r="17" spans="1:3" x14ac:dyDescent="0.4">
      <c r="A17" s="2" t="s">
        <v>33</v>
      </c>
      <c r="B17" s="3" t="s">
        <v>34</v>
      </c>
      <c r="C17" s="4" t="str">
        <f>"18-11"</f>
        <v>18-11</v>
      </c>
    </row>
    <row r="18" spans="1:3" ht="37.5" x14ac:dyDescent="0.4">
      <c r="A18" s="2" t="s">
        <v>35</v>
      </c>
      <c r="B18" s="3" t="s">
        <v>36</v>
      </c>
      <c r="C18" s="4" t="str">
        <f>"2-3 3-1 3-2 3-4 3-5 5-3 6-4 8-6 9-3 10-3 13-3 17-1 17-3 18-1 18-8"</f>
        <v>2-3 3-1 3-2 3-4 3-5 5-3 6-4 8-6 9-3 10-3 13-3 17-1 17-3 18-1 18-8</v>
      </c>
    </row>
    <row r="19" spans="1:3" x14ac:dyDescent="0.4">
      <c r="A19" s="2" t="s">
        <v>37</v>
      </c>
      <c r="B19" s="3" t="s">
        <v>38</v>
      </c>
      <c r="C19" s="4" t="str">
        <f>"18-9"</f>
        <v>18-9</v>
      </c>
    </row>
    <row r="20" spans="1:3" x14ac:dyDescent="0.4">
      <c r="A20" s="2" t="s">
        <v>39</v>
      </c>
      <c r="B20" s="3" t="s">
        <v>40</v>
      </c>
      <c r="C20" s="4" t="str">
        <f>"5-1"</f>
        <v>5-1</v>
      </c>
    </row>
    <row r="21" spans="1:3" x14ac:dyDescent="0.4">
      <c r="A21" s="2" t="s">
        <v>41</v>
      </c>
      <c r="B21" s="3" t="s">
        <v>42</v>
      </c>
      <c r="C21" s="4" t="str">
        <f>"10-8"</f>
        <v>10-8</v>
      </c>
    </row>
    <row r="22" spans="1:3" x14ac:dyDescent="0.4">
      <c r="A22" s="2" t="s">
        <v>43</v>
      </c>
      <c r="B22" s="3" t="s">
        <v>44</v>
      </c>
      <c r="C22" s="4" t="str">
        <f>"18-11"</f>
        <v>18-11</v>
      </c>
    </row>
    <row r="23" spans="1:3" ht="37.5" x14ac:dyDescent="0.4">
      <c r="A23" s="2" t="s">
        <v>45</v>
      </c>
      <c r="B23" s="3" t="s">
        <v>46</v>
      </c>
      <c r="C23" s="4" t="str">
        <f>"5-2 18-10"</f>
        <v>5-2 18-10</v>
      </c>
    </row>
    <row r="24" spans="1:3" x14ac:dyDescent="0.4">
      <c r="A24" s="2" t="s">
        <v>47</v>
      </c>
      <c r="B24" s="3" t="s">
        <v>48</v>
      </c>
      <c r="C24" s="4" t="str">
        <f>"7-5"</f>
        <v>7-5</v>
      </c>
    </row>
    <row r="25" spans="1:3" x14ac:dyDescent="0.4">
      <c r="A25" s="2" t="s">
        <v>49</v>
      </c>
      <c r="B25" s="3" t="s">
        <v>50</v>
      </c>
      <c r="C25" s="4" t="str">
        <f>"7-5"</f>
        <v>7-5</v>
      </c>
    </row>
    <row r="26" spans="1:3" x14ac:dyDescent="0.4">
      <c r="A26" s="2" t="s">
        <v>51</v>
      </c>
      <c r="B26" s="3" t="s">
        <v>52</v>
      </c>
      <c r="C26" s="4" t="str">
        <f>"5-1"</f>
        <v>5-1</v>
      </c>
    </row>
    <row r="27" spans="1:3" x14ac:dyDescent="0.4">
      <c r="A27" s="2" t="s">
        <v>53</v>
      </c>
      <c r="B27" s="3" t="s">
        <v>54</v>
      </c>
      <c r="C27" s="4" t="str">
        <f>"2-5 4-1 8-8"</f>
        <v>2-5 4-1 8-8</v>
      </c>
    </row>
    <row r="28" spans="1:3" x14ac:dyDescent="0.4">
      <c r="A28" s="2" t="s">
        <v>55</v>
      </c>
      <c r="B28" s="3" t="s">
        <v>56</v>
      </c>
      <c r="C28" s="4" t="str">
        <f>"18-11"</f>
        <v>18-11</v>
      </c>
    </row>
    <row r="29" spans="1:3" x14ac:dyDescent="0.4">
      <c r="A29" s="2" t="s">
        <v>57</v>
      </c>
      <c r="B29" s="3" t="s">
        <v>58</v>
      </c>
      <c r="C29" s="4" t="str">
        <f>"18-11"</f>
        <v>18-11</v>
      </c>
    </row>
    <row r="30" spans="1:3" x14ac:dyDescent="0.4">
      <c r="A30" s="2" t="s">
        <v>59</v>
      </c>
      <c r="B30" s="3" t="s">
        <v>60</v>
      </c>
      <c r="C30" s="4" t="str">
        <f>"5-6 7-6"</f>
        <v>5-6 7-6</v>
      </c>
    </row>
    <row r="31" spans="1:3" x14ac:dyDescent="0.4">
      <c r="A31" s="2" t="s">
        <v>61</v>
      </c>
      <c r="B31" s="3" t="s">
        <v>62</v>
      </c>
      <c r="C31" s="4" t="str">
        <f>"4-1"</f>
        <v>4-1</v>
      </c>
    </row>
    <row r="32" spans="1:3" x14ac:dyDescent="0.4">
      <c r="A32" s="2" t="s">
        <v>63</v>
      </c>
      <c r="B32" s="3" t="s">
        <v>64</v>
      </c>
      <c r="C32" s="4" t="str">
        <f>"10-8"</f>
        <v>10-8</v>
      </c>
    </row>
    <row r="33" spans="1:3" x14ac:dyDescent="0.4">
      <c r="A33" s="2" t="s">
        <v>65</v>
      </c>
      <c r="B33" s="3" t="s">
        <v>66</v>
      </c>
      <c r="C33" s="4" t="str">
        <f>"1-2"</f>
        <v>1-2</v>
      </c>
    </row>
    <row r="34" spans="1:3" x14ac:dyDescent="0.4">
      <c r="A34" s="2" t="s">
        <v>67</v>
      </c>
      <c r="B34" s="3" t="s">
        <v>68</v>
      </c>
      <c r="C34" s="4" t="str">
        <f>"13-2"</f>
        <v>13-2</v>
      </c>
    </row>
    <row r="35" spans="1:3" x14ac:dyDescent="0.4">
      <c r="A35" s="2" t="s">
        <v>69</v>
      </c>
      <c r="B35" s="3" t="s">
        <v>70</v>
      </c>
      <c r="C35" s="4" t="str">
        <f>"18-11"</f>
        <v>18-11</v>
      </c>
    </row>
    <row r="36" spans="1:3" x14ac:dyDescent="0.4">
      <c r="A36" s="2" t="s">
        <v>71</v>
      </c>
      <c r="B36" s="3" t="s">
        <v>72</v>
      </c>
      <c r="C36" s="4" t="str">
        <f>"18-11"</f>
        <v>18-11</v>
      </c>
    </row>
    <row r="37" spans="1:3" x14ac:dyDescent="0.4">
      <c r="A37" s="2" t="s">
        <v>73</v>
      </c>
      <c r="B37" s="3" t="s">
        <v>74</v>
      </c>
      <c r="C37" s="4" t="str">
        <f>"14-5"</f>
        <v>14-5</v>
      </c>
    </row>
    <row r="38" spans="1:3" x14ac:dyDescent="0.4">
      <c r="A38" s="2" t="s">
        <v>75</v>
      </c>
      <c r="B38" s="3" t="s">
        <v>76</v>
      </c>
      <c r="C38" s="4" t="str">
        <f>"14-8"</f>
        <v>14-8</v>
      </c>
    </row>
    <row r="39" spans="1:3" x14ac:dyDescent="0.4">
      <c r="A39" s="2" t="s">
        <v>77</v>
      </c>
      <c r="B39" s="3" t="s">
        <v>78</v>
      </c>
      <c r="C39" s="4" t="str">
        <f>"12-7"</f>
        <v>12-7</v>
      </c>
    </row>
    <row r="40" spans="1:3" x14ac:dyDescent="0.4">
      <c r="A40" s="2" t="s">
        <v>79</v>
      </c>
      <c r="B40" s="3" t="s">
        <v>80</v>
      </c>
      <c r="C40" s="4" t="str">
        <f>"8-2 12-6 12-7"</f>
        <v>8-2 12-6 12-7</v>
      </c>
    </row>
    <row r="41" spans="1:3" x14ac:dyDescent="0.4">
      <c r="A41" s="2" t="s">
        <v>81</v>
      </c>
      <c r="B41" s="3" t="s">
        <v>82</v>
      </c>
      <c r="C41" s="4" t="str">
        <f>"18-11"</f>
        <v>18-11</v>
      </c>
    </row>
    <row r="42" spans="1:3" ht="37.5" x14ac:dyDescent="0.4">
      <c r="A42" s="2" t="s">
        <v>83</v>
      </c>
      <c r="B42" s="3" t="s">
        <v>84</v>
      </c>
      <c r="C42" s="4" t="str">
        <f>"2-2"</f>
        <v>2-2</v>
      </c>
    </row>
    <row r="43" spans="1:3" x14ac:dyDescent="0.4">
      <c r="A43" s="2" t="s">
        <v>85</v>
      </c>
      <c r="B43" s="3" t="s">
        <v>86</v>
      </c>
      <c r="C43" s="4" t="str">
        <f>"7-7"</f>
        <v>7-7</v>
      </c>
    </row>
    <row r="44" spans="1:3" x14ac:dyDescent="0.4">
      <c r="A44" s="2" t="s">
        <v>87</v>
      </c>
      <c r="B44" s="3" t="s">
        <v>88</v>
      </c>
      <c r="C44" s="4" t="str">
        <f>"2-1"</f>
        <v>2-1</v>
      </c>
    </row>
    <row r="45" spans="1:3" x14ac:dyDescent="0.4">
      <c r="A45" s="2" t="s">
        <v>89</v>
      </c>
      <c r="B45" s="3" t="s">
        <v>90</v>
      </c>
      <c r="C45" s="4" t="str">
        <f>"1-3"</f>
        <v>1-3</v>
      </c>
    </row>
    <row r="46" spans="1:3" x14ac:dyDescent="0.4">
      <c r="A46" s="2" t="s">
        <v>91</v>
      </c>
      <c r="B46" s="3" t="s">
        <v>92</v>
      </c>
      <c r="C46" s="4" t="str">
        <f>"4-9"</f>
        <v>4-9</v>
      </c>
    </row>
    <row r="47" spans="1:3" x14ac:dyDescent="0.4">
      <c r="A47" s="2" t="s">
        <v>93</v>
      </c>
      <c r="B47" s="3" t="s">
        <v>94</v>
      </c>
      <c r="C47" s="4" t="str">
        <f>"11-7"</f>
        <v>11-7</v>
      </c>
    </row>
    <row r="48" spans="1:3" x14ac:dyDescent="0.4">
      <c r="A48" s="2" t="s">
        <v>95</v>
      </c>
      <c r="B48" s="3" t="s">
        <v>96</v>
      </c>
      <c r="C48" s="4" t="str">
        <f>"10-10"</f>
        <v>10-10</v>
      </c>
    </row>
    <row r="49" spans="1:3" x14ac:dyDescent="0.4">
      <c r="A49" s="2" t="s">
        <v>97</v>
      </c>
      <c r="B49" s="3" t="s">
        <v>98</v>
      </c>
      <c r="C49" s="4" t="str">
        <f>"9-7"</f>
        <v>9-7</v>
      </c>
    </row>
    <row r="50" spans="1:3" x14ac:dyDescent="0.4">
      <c r="A50" s="2" t="s">
        <v>99</v>
      </c>
      <c r="B50" s="3" t="s">
        <v>100</v>
      </c>
      <c r="C50" s="4" t="str">
        <f>"1-2"</f>
        <v>1-2</v>
      </c>
    </row>
    <row r="51" spans="1:3" x14ac:dyDescent="0.4">
      <c r="A51" s="2" t="s">
        <v>101</v>
      </c>
      <c r="B51" s="3" t="s">
        <v>102</v>
      </c>
      <c r="C51" s="4" t="str">
        <f>"8-4 14-3"</f>
        <v>8-4 14-3</v>
      </c>
    </row>
    <row r="52" spans="1:3" x14ac:dyDescent="0.4">
      <c r="A52" s="2" t="s">
        <v>103</v>
      </c>
      <c r="B52" s="3" t="s">
        <v>104</v>
      </c>
      <c r="C52" s="4" t="str">
        <f>"7-7 10-1"</f>
        <v>7-7 10-1</v>
      </c>
    </row>
    <row r="53" spans="1:3" x14ac:dyDescent="0.4">
      <c r="A53" s="2" t="s">
        <v>105</v>
      </c>
      <c r="B53" s="3" t="s">
        <v>106</v>
      </c>
      <c r="C53" s="4" t="str">
        <f>"8-8 9-6"</f>
        <v>8-8 9-6</v>
      </c>
    </row>
    <row r="54" spans="1:3" x14ac:dyDescent="0.4">
      <c r="A54" s="2" t="s">
        <v>107</v>
      </c>
      <c r="B54" s="3" t="s">
        <v>108</v>
      </c>
      <c r="C54" s="4" t="str">
        <f>"12-1"</f>
        <v>12-1</v>
      </c>
    </row>
    <row r="55" spans="1:3" x14ac:dyDescent="0.4">
      <c r="A55" s="2" t="s">
        <v>109</v>
      </c>
      <c r="B55" s="3" t="s">
        <v>110</v>
      </c>
      <c r="C55" s="4" t="str">
        <f>"7-2"</f>
        <v>7-2</v>
      </c>
    </row>
    <row r="56" spans="1:3" x14ac:dyDescent="0.4">
      <c r="A56" s="2" t="s">
        <v>111</v>
      </c>
      <c r="B56" s="3" t="s">
        <v>112</v>
      </c>
      <c r="C56" s="4" t="str">
        <f>"10-9 14-4"</f>
        <v>10-9 14-4</v>
      </c>
    </row>
    <row r="57" spans="1:3" x14ac:dyDescent="0.4">
      <c r="A57" s="2" t="s">
        <v>113</v>
      </c>
      <c r="B57" s="3" t="s">
        <v>114</v>
      </c>
      <c r="C57" s="4" t="str">
        <f>"14-8"</f>
        <v>14-8</v>
      </c>
    </row>
    <row r="58" spans="1:3" x14ac:dyDescent="0.4">
      <c r="A58" s="2" t="s">
        <v>115</v>
      </c>
      <c r="B58" s="3" t="s">
        <v>116</v>
      </c>
      <c r="C58" s="4" t="str">
        <f>"4-6"</f>
        <v>4-6</v>
      </c>
    </row>
    <row r="59" spans="1:3" x14ac:dyDescent="0.4">
      <c r="A59" s="2" t="s">
        <v>117</v>
      </c>
      <c r="B59" s="3" t="s">
        <v>118</v>
      </c>
      <c r="C59" s="4" t="str">
        <f>"18-11"</f>
        <v>18-11</v>
      </c>
    </row>
    <row r="60" spans="1:3" x14ac:dyDescent="0.4">
      <c r="A60" s="2" t="s">
        <v>119</v>
      </c>
      <c r="B60" s="3" t="s">
        <v>120</v>
      </c>
      <c r="C60" s="4" t="str">
        <f>"16-1"</f>
        <v>16-1</v>
      </c>
    </row>
    <row r="61" spans="1:3" x14ac:dyDescent="0.4">
      <c r="A61" s="2" t="s">
        <v>121</v>
      </c>
      <c r="B61" s="3" t="s">
        <v>122</v>
      </c>
      <c r="C61" s="4" t="str">
        <f>"9-6"</f>
        <v>9-6</v>
      </c>
    </row>
    <row r="62" spans="1:3" x14ac:dyDescent="0.4">
      <c r="A62" s="2" t="s">
        <v>123</v>
      </c>
      <c r="B62" s="3" t="s">
        <v>124</v>
      </c>
      <c r="C62" s="4" t="str">
        <f>"16-4"</f>
        <v>16-4</v>
      </c>
    </row>
    <row r="63" spans="1:3" x14ac:dyDescent="0.4">
      <c r="A63" s="2" t="s">
        <v>125</v>
      </c>
      <c r="B63" s="3" t="s">
        <v>126</v>
      </c>
      <c r="C63" s="4" t="str">
        <f>"9-3"</f>
        <v>9-3</v>
      </c>
    </row>
    <row r="64" spans="1:3" ht="37.5" x14ac:dyDescent="0.4">
      <c r="A64" s="2" t="s">
        <v>127</v>
      </c>
      <c r="B64" s="3" t="s">
        <v>128</v>
      </c>
      <c r="C64" s="4" t="str">
        <f>"18-11"</f>
        <v>18-11</v>
      </c>
    </row>
    <row r="65" spans="1:3" x14ac:dyDescent="0.4">
      <c r="A65" s="2" t="s">
        <v>129</v>
      </c>
      <c r="B65" s="3" t="s">
        <v>130</v>
      </c>
      <c r="C65" s="4" t="str">
        <f>"3-1"</f>
        <v>3-1</v>
      </c>
    </row>
    <row r="66" spans="1:3" ht="37.5" x14ac:dyDescent="0.4">
      <c r="A66" s="2" t="s">
        <v>131</v>
      </c>
      <c r="B66" s="3" t="s">
        <v>132</v>
      </c>
      <c r="C66" s="4" t="str">
        <f>"2-5"</f>
        <v>2-5</v>
      </c>
    </row>
    <row r="67" spans="1:3" x14ac:dyDescent="0.4">
      <c r="A67" s="2" t="s">
        <v>133</v>
      </c>
      <c r="B67" s="3" t="s">
        <v>134</v>
      </c>
      <c r="C67" s="4" t="str">
        <f>"11-8"</f>
        <v>11-8</v>
      </c>
    </row>
    <row r="68" spans="1:3" x14ac:dyDescent="0.4">
      <c r="A68" s="2" t="s">
        <v>135</v>
      </c>
      <c r="B68" s="3" t="s">
        <v>136</v>
      </c>
      <c r="C68" s="4" t="str">
        <f>"18-11"</f>
        <v>18-11</v>
      </c>
    </row>
    <row r="69" spans="1:3" x14ac:dyDescent="0.4">
      <c r="A69" s="2" t="s">
        <v>137</v>
      </c>
      <c r="B69" s="3" t="s">
        <v>138</v>
      </c>
      <c r="C69" s="4" t="str">
        <f>"18-11"</f>
        <v>18-11</v>
      </c>
    </row>
    <row r="70" spans="1:3" x14ac:dyDescent="0.4">
      <c r="A70" s="2" t="s">
        <v>139</v>
      </c>
      <c r="B70" s="3" t="s">
        <v>140</v>
      </c>
      <c r="C70" s="4" t="str">
        <f>"10-6 11-1 11-6"</f>
        <v>10-6 11-1 11-6</v>
      </c>
    </row>
    <row r="71" spans="1:3" x14ac:dyDescent="0.4">
      <c r="A71" s="2" t="s">
        <v>141</v>
      </c>
      <c r="B71" s="3" t="s">
        <v>142</v>
      </c>
      <c r="C71" s="4" t="str">
        <f>"18-10"</f>
        <v>18-10</v>
      </c>
    </row>
    <row r="72" spans="1:3" x14ac:dyDescent="0.4">
      <c r="A72" s="2" t="s">
        <v>143</v>
      </c>
      <c r="B72" s="3" t="s">
        <v>144</v>
      </c>
      <c r="C72" s="4" t="str">
        <f>"1-3"</f>
        <v>1-3</v>
      </c>
    </row>
    <row r="73" spans="1:3" x14ac:dyDescent="0.4">
      <c r="A73" s="2" t="s">
        <v>145</v>
      </c>
      <c r="B73" s="3" t="s">
        <v>146</v>
      </c>
      <c r="C73" s="4" t="str">
        <f>"18-11"</f>
        <v>18-11</v>
      </c>
    </row>
    <row r="74" spans="1:3" x14ac:dyDescent="0.4">
      <c r="A74" s="2" t="s">
        <v>147</v>
      </c>
      <c r="B74" s="3" t="s">
        <v>148</v>
      </c>
      <c r="C74" s="4" t="str">
        <f>"4-9 12-7"</f>
        <v>4-9 12-7</v>
      </c>
    </row>
    <row r="75" spans="1:3" x14ac:dyDescent="0.4">
      <c r="A75" s="2" t="s">
        <v>149</v>
      </c>
      <c r="B75" s="3" t="s">
        <v>150</v>
      </c>
      <c r="C75" s="4" t="str">
        <f>"18-11"</f>
        <v>18-11</v>
      </c>
    </row>
    <row r="76" spans="1:3" x14ac:dyDescent="0.4">
      <c r="A76" s="2" t="s">
        <v>151</v>
      </c>
      <c r="B76" s="3" t="s">
        <v>152</v>
      </c>
      <c r="C76" s="4" t="str">
        <f>"4-2"</f>
        <v>4-2</v>
      </c>
    </row>
    <row r="77" spans="1:3" x14ac:dyDescent="0.4">
      <c r="A77" s="2" t="s">
        <v>153</v>
      </c>
      <c r="B77" s="3" t="s">
        <v>154</v>
      </c>
      <c r="C77" s="4" t="str">
        <f>"12-9"</f>
        <v>12-9</v>
      </c>
    </row>
    <row r="78" spans="1:3" ht="37.5" x14ac:dyDescent="0.4">
      <c r="A78" s="2" t="s">
        <v>155</v>
      </c>
      <c r="B78" s="3" t="s">
        <v>156</v>
      </c>
      <c r="C78" s="4" t="str">
        <f>"18-11"</f>
        <v>18-11</v>
      </c>
    </row>
    <row r="79" spans="1:3" x14ac:dyDescent="0.4">
      <c r="A79" s="2" t="s">
        <v>157</v>
      </c>
      <c r="B79" s="3" t="s">
        <v>158</v>
      </c>
      <c r="C79" s="4" t="str">
        <f>"2-2"</f>
        <v>2-2</v>
      </c>
    </row>
    <row r="80" spans="1:3" x14ac:dyDescent="0.4">
      <c r="A80" s="2" t="s">
        <v>159</v>
      </c>
      <c r="B80" s="3" t="s">
        <v>160</v>
      </c>
      <c r="C80" s="4" t="str">
        <f>"9-10 13-6"</f>
        <v>9-10 13-6</v>
      </c>
    </row>
    <row r="81" spans="1:3" x14ac:dyDescent="0.4">
      <c r="A81" s="2" t="s">
        <v>161</v>
      </c>
      <c r="B81" s="3" t="s">
        <v>162</v>
      </c>
      <c r="C81" s="4" t="str">
        <f>"11-3"</f>
        <v>11-3</v>
      </c>
    </row>
    <row r="82" spans="1:3" x14ac:dyDescent="0.4">
      <c r="A82" s="2" t="s">
        <v>163</v>
      </c>
      <c r="B82" s="3" t="s">
        <v>164</v>
      </c>
      <c r="C82" s="4" t="str">
        <f>"11-4 16-4"</f>
        <v>11-4 16-4</v>
      </c>
    </row>
    <row r="83" spans="1:3" x14ac:dyDescent="0.4">
      <c r="A83" s="2" t="s">
        <v>165</v>
      </c>
      <c r="B83" s="3" t="s">
        <v>166</v>
      </c>
      <c r="C83" s="4" t="str">
        <f>"11-7"</f>
        <v>11-7</v>
      </c>
    </row>
    <row r="84" spans="1:3" x14ac:dyDescent="0.4">
      <c r="A84" s="2" t="s">
        <v>167</v>
      </c>
      <c r="B84" s="3" t="s">
        <v>168</v>
      </c>
      <c r="C84" s="4" t="str">
        <f>"18-5 18-11"</f>
        <v>18-5 18-11</v>
      </c>
    </row>
    <row r="85" spans="1:3" x14ac:dyDescent="0.4">
      <c r="A85" s="2" t="s">
        <v>169</v>
      </c>
      <c r="B85" s="3" t="s">
        <v>170</v>
      </c>
      <c r="C85" s="4" t="str">
        <f>"18-11"</f>
        <v>18-11</v>
      </c>
    </row>
    <row r="86" spans="1:3" x14ac:dyDescent="0.4">
      <c r="A86" s="2" t="s">
        <v>171</v>
      </c>
      <c r="B86" s="3" t="s">
        <v>172</v>
      </c>
      <c r="C86" s="4" t="str">
        <f>"13-3"</f>
        <v>13-3</v>
      </c>
    </row>
    <row r="87" spans="1:3" x14ac:dyDescent="0.4">
      <c r="A87" s="2" t="s">
        <v>173</v>
      </c>
      <c r="B87" s="3" t="s">
        <v>174</v>
      </c>
      <c r="C87" s="4" t="str">
        <f>"18-10"</f>
        <v>18-10</v>
      </c>
    </row>
    <row r="88" spans="1:3" x14ac:dyDescent="0.4">
      <c r="A88" s="2" t="s">
        <v>175</v>
      </c>
      <c r="B88" s="3" t="s">
        <v>176</v>
      </c>
      <c r="C88" s="4" t="str">
        <f>"5-3"</f>
        <v>5-3</v>
      </c>
    </row>
    <row r="89" spans="1:3" ht="37.5" x14ac:dyDescent="0.4">
      <c r="A89" s="2" t="s">
        <v>177</v>
      </c>
      <c r="B89" s="3" t="s">
        <v>178</v>
      </c>
      <c r="C89" s="4" t="str">
        <f>"5-5 18-9"</f>
        <v>5-5 18-9</v>
      </c>
    </row>
    <row r="90" spans="1:3" x14ac:dyDescent="0.4">
      <c r="A90" s="2" t="s">
        <v>179</v>
      </c>
      <c r="B90" s="3" t="s">
        <v>180</v>
      </c>
      <c r="C90" s="4" t="str">
        <f>"12-6"</f>
        <v>12-6</v>
      </c>
    </row>
    <row r="91" spans="1:3" x14ac:dyDescent="0.4">
      <c r="A91" s="2" t="s">
        <v>181</v>
      </c>
      <c r="B91" s="3" t="s">
        <v>182</v>
      </c>
      <c r="C91" s="4" t="str">
        <f>"4-4 18-11"</f>
        <v>4-4 18-11</v>
      </c>
    </row>
    <row r="92" spans="1:3" x14ac:dyDescent="0.4">
      <c r="A92" s="2" t="s">
        <v>183</v>
      </c>
      <c r="B92" s="3" t="s">
        <v>184</v>
      </c>
      <c r="C92" s="4" t="str">
        <f>"16-1"</f>
        <v>16-1</v>
      </c>
    </row>
    <row r="93" spans="1:3" x14ac:dyDescent="0.4">
      <c r="A93" s="2" t="s">
        <v>185</v>
      </c>
      <c r="B93" s="3" t="s">
        <v>186</v>
      </c>
      <c r="C93" s="4" t="str">
        <f>"3-1 18-11"</f>
        <v>3-1 18-11</v>
      </c>
    </row>
    <row r="94" spans="1:3" x14ac:dyDescent="0.4">
      <c r="A94" s="2" t="s">
        <v>187</v>
      </c>
      <c r="B94" s="3" t="s">
        <v>188</v>
      </c>
      <c r="C94" s="4" t="str">
        <f>"3-3"</f>
        <v>3-3</v>
      </c>
    </row>
    <row r="95" spans="1:3" x14ac:dyDescent="0.4">
      <c r="A95" s="2" t="s">
        <v>189</v>
      </c>
      <c r="B95" s="3" t="s">
        <v>190</v>
      </c>
      <c r="C95" s="4" t="str">
        <f>"18-8"</f>
        <v>18-8</v>
      </c>
    </row>
    <row r="96" spans="1:3" x14ac:dyDescent="0.4">
      <c r="A96" s="2" t="s">
        <v>191</v>
      </c>
      <c r="B96" s="3" t="s">
        <v>192</v>
      </c>
      <c r="C96" s="4" t="str">
        <f>"18-8"</f>
        <v>18-8</v>
      </c>
    </row>
    <row r="97" spans="1:3" x14ac:dyDescent="0.4">
      <c r="A97" s="2" t="s">
        <v>193</v>
      </c>
      <c r="B97" s="3" t="s">
        <v>194</v>
      </c>
      <c r="C97" s="4" t="str">
        <f>"4-5"</f>
        <v>4-5</v>
      </c>
    </row>
    <row r="98" spans="1:3" ht="37.5" x14ac:dyDescent="0.4">
      <c r="A98" s="2" t="s">
        <v>195</v>
      </c>
      <c r="B98" s="3" t="s">
        <v>196</v>
      </c>
      <c r="C98" s="4" t="str">
        <f>"5-3"</f>
        <v>5-3</v>
      </c>
    </row>
    <row r="99" spans="1:3" ht="37.5" x14ac:dyDescent="0.4">
      <c r="A99" s="2" t="s">
        <v>197</v>
      </c>
      <c r="B99" s="3" t="s">
        <v>198</v>
      </c>
      <c r="C99" s="4" t="str">
        <f>"5-5"</f>
        <v>5-5</v>
      </c>
    </row>
    <row r="100" spans="1:3" x14ac:dyDescent="0.4">
      <c r="A100" s="2" t="s">
        <v>199</v>
      </c>
      <c r="B100" s="3" t="s">
        <v>200</v>
      </c>
      <c r="C100" s="4" t="str">
        <f>"18-8"</f>
        <v>18-8</v>
      </c>
    </row>
    <row r="101" spans="1:3" x14ac:dyDescent="0.4">
      <c r="A101" s="2" t="s">
        <v>201</v>
      </c>
      <c r="B101" s="3" t="s">
        <v>202</v>
      </c>
      <c r="C101" s="4" t="str">
        <f>"12-2"</f>
        <v>12-2</v>
      </c>
    </row>
    <row r="102" spans="1:3" x14ac:dyDescent="0.4">
      <c r="A102" s="2" t="s">
        <v>203</v>
      </c>
      <c r="B102" s="3" t="s">
        <v>204</v>
      </c>
      <c r="C102" s="4" t="str">
        <f>"12-5"</f>
        <v>12-5</v>
      </c>
    </row>
    <row r="103" spans="1:3" x14ac:dyDescent="0.4">
      <c r="A103" s="2" t="s">
        <v>205</v>
      </c>
      <c r="B103" s="3" t="s">
        <v>206</v>
      </c>
      <c r="C103" s="4" t="str">
        <f>"13-4"</f>
        <v>13-4</v>
      </c>
    </row>
    <row r="104" spans="1:3" x14ac:dyDescent="0.4">
      <c r="A104" s="2" t="s">
        <v>207</v>
      </c>
      <c r="B104" s="3" t="s">
        <v>208</v>
      </c>
      <c r="C104" s="4" t="str">
        <f>"10-12"</f>
        <v>10-12</v>
      </c>
    </row>
    <row r="105" spans="1:3" ht="37.5" x14ac:dyDescent="0.4">
      <c r="A105" s="2" t="s">
        <v>209</v>
      </c>
      <c r="B105" s="3" t="s">
        <v>210</v>
      </c>
      <c r="C105" s="4" t="str">
        <f>"3-2 18-8"</f>
        <v>3-2 18-8</v>
      </c>
    </row>
    <row r="106" spans="1:3" x14ac:dyDescent="0.4">
      <c r="A106" s="2" t="s">
        <v>211</v>
      </c>
      <c r="B106" s="3" t="s">
        <v>212</v>
      </c>
      <c r="C106" s="4" t="str">
        <f>"7-2 17-4 18-11"</f>
        <v>7-2 17-4 18-11</v>
      </c>
    </row>
    <row r="107" spans="1:3" x14ac:dyDescent="0.4">
      <c r="A107" s="2" t="s">
        <v>213</v>
      </c>
      <c r="B107" s="3" t="s">
        <v>214</v>
      </c>
      <c r="C107" s="4" t="str">
        <f>"5-5 6-2"</f>
        <v>5-5 6-2</v>
      </c>
    </row>
    <row r="108" spans="1:3" x14ac:dyDescent="0.4">
      <c r="A108" s="2" t="s">
        <v>215</v>
      </c>
      <c r="B108" s="3" t="s">
        <v>216</v>
      </c>
      <c r="C108" s="4" t="str">
        <f>"18-11"</f>
        <v>18-11</v>
      </c>
    </row>
    <row r="109" spans="1:3" x14ac:dyDescent="0.4">
      <c r="A109" s="2" t="s">
        <v>217</v>
      </c>
      <c r="B109" s="3" t="s">
        <v>218</v>
      </c>
      <c r="C109" s="4" t="str">
        <f>"4-3 7-6 18-8"</f>
        <v>4-3 7-6 18-8</v>
      </c>
    </row>
    <row r="110" spans="1:3" x14ac:dyDescent="0.4">
      <c r="A110" s="2" t="s">
        <v>219</v>
      </c>
      <c r="B110" s="3" t="s">
        <v>220</v>
      </c>
      <c r="C110" s="4" t="str">
        <f>"4-2"</f>
        <v>4-2</v>
      </c>
    </row>
    <row r="111" spans="1:3" x14ac:dyDescent="0.4">
      <c r="A111" s="2" t="s">
        <v>221</v>
      </c>
      <c r="B111" s="3" t="s">
        <v>222</v>
      </c>
      <c r="C111" s="4" t="str">
        <f>"14-2"</f>
        <v>14-2</v>
      </c>
    </row>
    <row r="112" spans="1:3" x14ac:dyDescent="0.4">
      <c r="A112" s="2" t="s">
        <v>223</v>
      </c>
      <c r="B112" s="3" t="s">
        <v>224</v>
      </c>
      <c r="C112" s="4" t="str">
        <f>"8-2 17-3"</f>
        <v>8-2 17-3</v>
      </c>
    </row>
    <row r="113" spans="1:3" x14ac:dyDescent="0.4">
      <c r="A113" s="2" t="s">
        <v>225</v>
      </c>
      <c r="B113" s="3" t="s">
        <v>226</v>
      </c>
      <c r="C113" s="4" t="str">
        <f>"4-5"</f>
        <v>4-5</v>
      </c>
    </row>
    <row r="114" spans="1:3" x14ac:dyDescent="0.4">
      <c r="A114" s="2" t="s">
        <v>227</v>
      </c>
      <c r="B114" s="3" t="s">
        <v>228</v>
      </c>
      <c r="C114" s="4" t="str">
        <f>"10-5 12-9"</f>
        <v>10-5 12-9</v>
      </c>
    </row>
    <row r="115" spans="1:3" x14ac:dyDescent="0.4">
      <c r="A115" s="2" t="s">
        <v>229</v>
      </c>
      <c r="B115" s="3" t="s">
        <v>230</v>
      </c>
      <c r="C115" s="4" t="str">
        <f>"14-4"</f>
        <v>14-4</v>
      </c>
    </row>
    <row r="116" spans="1:3" ht="37.5" x14ac:dyDescent="0.4">
      <c r="A116" s="2" t="s">
        <v>231</v>
      </c>
      <c r="B116" s="3" t="s">
        <v>232</v>
      </c>
      <c r="C116" s="4" t="str">
        <f>"4-5"</f>
        <v>4-5</v>
      </c>
    </row>
    <row r="117" spans="1:3" x14ac:dyDescent="0.4">
      <c r="A117" s="2" t="s">
        <v>233</v>
      </c>
      <c r="B117" s="3" t="s">
        <v>234</v>
      </c>
      <c r="C117" s="4" t="str">
        <f>"5-2 10-8"</f>
        <v>5-2 10-8</v>
      </c>
    </row>
    <row r="118" spans="1:3" x14ac:dyDescent="0.4">
      <c r="A118" s="2" t="s">
        <v>235</v>
      </c>
      <c r="B118" s="3" t="s">
        <v>236</v>
      </c>
      <c r="C118" s="4" t="str">
        <f>"1-4 5-2 17-1 18-11"</f>
        <v>1-4 5-2 17-1 18-11</v>
      </c>
    </row>
    <row r="119" spans="1:3" x14ac:dyDescent="0.4">
      <c r="A119" s="2" t="s">
        <v>237</v>
      </c>
      <c r="B119" s="3" t="s">
        <v>238</v>
      </c>
      <c r="C119" s="4" t="str">
        <f>"14-2"</f>
        <v>14-2</v>
      </c>
    </row>
    <row r="120" spans="1:3" x14ac:dyDescent="0.4">
      <c r="A120" s="2" t="s">
        <v>239</v>
      </c>
      <c r="B120" s="3" t="s">
        <v>240</v>
      </c>
      <c r="C120" s="4" t="str">
        <f>"7-7"</f>
        <v>7-7</v>
      </c>
    </row>
    <row r="121" spans="1:3" x14ac:dyDescent="0.4">
      <c r="A121" s="2" t="s">
        <v>241</v>
      </c>
      <c r="B121" s="3" t="s">
        <v>242</v>
      </c>
      <c r="C121" s="4" t="str">
        <f>"10-9"</f>
        <v>10-9</v>
      </c>
    </row>
    <row r="122" spans="1:3" x14ac:dyDescent="0.4">
      <c r="A122" s="2" t="s">
        <v>243</v>
      </c>
      <c r="B122" s="3" t="s">
        <v>244</v>
      </c>
      <c r="C122" s="4" t="str">
        <f>"7-2 10-8 18-6"</f>
        <v>7-2 10-8 18-6</v>
      </c>
    </row>
    <row r="123" spans="1:3" x14ac:dyDescent="0.4">
      <c r="A123" s="2" t="s">
        <v>245</v>
      </c>
      <c r="B123" s="3" t="s">
        <v>246</v>
      </c>
      <c r="C123" s="4" t="str">
        <f>"4-8"</f>
        <v>4-8</v>
      </c>
    </row>
    <row r="124" spans="1:3" x14ac:dyDescent="0.4">
      <c r="A124" s="2" t="s">
        <v>247</v>
      </c>
      <c r="B124" s="3" t="s">
        <v>248</v>
      </c>
      <c r="C124" s="4" t="str">
        <f>"3-1"</f>
        <v>3-1</v>
      </c>
    </row>
    <row r="125" spans="1:3" ht="37.5" x14ac:dyDescent="0.4">
      <c r="A125" s="2" t="s">
        <v>249</v>
      </c>
      <c r="B125" s="3" t="s">
        <v>250</v>
      </c>
      <c r="C125" s="4" t="str">
        <f>"6-1 9-5"</f>
        <v>6-1 9-5</v>
      </c>
    </row>
    <row r="126" spans="1:3" x14ac:dyDescent="0.4">
      <c r="A126" s="2" t="s">
        <v>251</v>
      </c>
      <c r="B126" s="3" t="s">
        <v>252</v>
      </c>
      <c r="C126" s="4" t="str">
        <f>"3-2 7-4"</f>
        <v>3-2 7-4</v>
      </c>
    </row>
    <row r="127" spans="1:3" x14ac:dyDescent="0.4">
      <c r="A127" s="2" t="s">
        <v>253</v>
      </c>
      <c r="B127" s="3" t="s">
        <v>254</v>
      </c>
      <c r="C127" s="4" t="str">
        <f>"6-2"</f>
        <v>6-2</v>
      </c>
    </row>
    <row r="128" spans="1:3" x14ac:dyDescent="0.4">
      <c r="A128" s="2" t="s">
        <v>255</v>
      </c>
      <c r="B128" s="3" t="s">
        <v>256</v>
      </c>
      <c r="C128" s="4" t="str">
        <f>"12-9"</f>
        <v>12-9</v>
      </c>
    </row>
    <row r="129" spans="1:3" x14ac:dyDescent="0.4">
      <c r="A129" s="2" t="s">
        <v>257</v>
      </c>
      <c r="B129" s="3" t="s">
        <v>258</v>
      </c>
      <c r="C129" s="4" t="str">
        <f>"12-3 12-4"</f>
        <v>12-3 12-4</v>
      </c>
    </row>
    <row r="130" spans="1:3" x14ac:dyDescent="0.4">
      <c r="A130" s="2" t="s">
        <v>259</v>
      </c>
      <c r="B130" s="3" t="s">
        <v>260</v>
      </c>
      <c r="C130" s="4" t="str">
        <f>"18-11"</f>
        <v>18-11</v>
      </c>
    </row>
    <row r="131" spans="1:3" x14ac:dyDescent="0.4">
      <c r="A131" s="2" t="s">
        <v>261</v>
      </c>
      <c r="B131" s="3" t="s">
        <v>262</v>
      </c>
      <c r="C131" s="4" t="str">
        <f>"6-4"</f>
        <v>6-4</v>
      </c>
    </row>
    <row r="132" spans="1:3" x14ac:dyDescent="0.4">
      <c r="A132" s="2" t="s">
        <v>263</v>
      </c>
      <c r="B132" s="3" t="s">
        <v>264</v>
      </c>
      <c r="C132" s="4" t="str">
        <f>"9-10"</f>
        <v>9-10</v>
      </c>
    </row>
    <row r="133" spans="1:3" x14ac:dyDescent="0.4">
      <c r="A133" s="2" t="s">
        <v>265</v>
      </c>
      <c r="B133" s="3" t="s">
        <v>266</v>
      </c>
      <c r="C133" s="4" t="str">
        <f>"3-5"</f>
        <v>3-5</v>
      </c>
    </row>
    <row r="134" spans="1:3" x14ac:dyDescent="0.4">
      <c r="A134" s="2" t="s">
        <v>267</v>
      </c>
      <c r="B134" s="3" t="s">
        <v>268</v>
      </c>
      <c r="C134" s="4" t="str">
        <f>"2-2"</f>
        <v>2-2</v>
      </c>
    </row>
    <row r="135" spans="1:3" x14ac:dyDescent="0.4">
      <c r="A135" s="2" t="s">
        <v>269</v>
      </c>
      <c r="B135" s="3" t="s">
        <v>270</v>
      </c>
      <c r="C135" s="4" t="str">
        <f>"12-5"</f>
        <v>12-5</v>
      </c>
    </row>
    <row r="136" spans="1:3" x14ac:dyDescent="0.4">
      <c r="A136" s="2" t="s">
        <v>271</v>
      </c>
      <c r="B136" s="3" t="s">
        <v>272</v>
      </c>
      <c r="C136" s="4" t="str">
        <f>"18-11"</f>
        <v>18-11</v>
      </c>
    </row>
    <row r="137" spans="1:3" x14ac:dyDescent="0.4">
      <c r="A137" s="2" t="s">
        <v>273</v>
      </c>
      <c r="B137" s="3" t="s">
        <v>274</v>
      </c>
      <c r="C137" s="4" t="str">
        <f>"18-1"</f>
        <v>18-1</v>
      </c>
    </row>
    <row r="138" spans="1:3" x14ac:dyDescent="0.4">
      <c r="A138" s="2" t="s">
        <v>275</v>
      </c>
      <c r="B138" s="3" t="s">
        <v>276</v>
      </c>
      <c r="C138" s="4" t="str">
        <f>"11-1"</f>
        <v>11-1</v>
      </c>
    </row>
    <row r="139" spans="1:3" x14ac:dyDescent="0.4">
      <c r="A139" s="2" t="s">
        <v>277</v>
      </c>
      <c r="B139" s="3" t="s">
        <v>278</v>
      </c>
      <c r="C139" s="4" t="str">
        <f>"17-1"</f>
        <v>17-1</v>
      </c>
    </row>
    <row r="140" spans="1:3" x14ac:dyDescent="0.4">
      <c r="A140" s="2" t="s">
        <v>279</v>
      </c>
      <c r="B140" s="3" t="s">
        <v>280</v>
      </c>
      <c r="C140" s="4" t="str">
        <f>"14-3"</f>
        <v>14-3</v>
      </c>
    </row>
    <row r="141" spans="1:3" x14ac:dyDescent="0.4">
      <c r="A141" s="2" t="s">
        <v>281</v>
      </c>
      <c r="B141" s="3" t="s">
        <v>282</v>
      </c>
      <c r="C141" s="4" t="str">
        <f>"3-5"</f>
        <v>3-5</v>
      </c>
    </row>
    <row r="142" spans="1:3" x14ac:dyDescent="0.4">
      <c r="A142" s="2" t="s">
        <v>283</v>
      </c>
      <c r="B142" s="3" t="s">
        <v>284</v>
      </c>
      <c r="C142" s="4" t="str">
        <f>"18-11"</f>
        <v>18-11</v>
      </c>
    </row>
    <row r="143" spans="1:3" x14ac:dyDescent="0.4">
      <c r="A143" s="2" t="s">
        <v>285</v>
      </c>
      <c r="B143" s="3" t="s">
        <v>286</v>
      </c>
      <c r="C143" s="4" t="str">
        <f>"4-4"</f>
        <v>4-4</v>
      </c>
    </row>
    <row r="144" spans="1:3" x14ac:dyDescent="0.4">
      <c r="A144" s="2" t="s">
        <v>287</v>
      </c>
      <c r="B144" s="3" t="s">
        <v>288</v>
      </c>
      <c r="C144" s="4" t="str">
        <f>"18-11"</f>
        <v>18-11</v>
      </c>
    </row>
    <row r="145" spans="1:3" x14ac:dyDescent="0.4">
      <c r="A145" s="2" t="s">
        <v>289</v>
      </c>
      <c r="B145" s="3" t="s">
        <v>290</v>
      </c>
      <c r="C145" s="4" t="str">
        <f>"4-2 9-1 16-4"</f>
        <v>4-2 9-1 16-4</v>
      </c>
    </row>
    <row r="146" spans="1:3" x14ac:dyDescent="0.4">
      <c r="A146" s="2" t="s">
        <v>291</v>
      </c>
      <c r="B146" s="3" t="s">
        <v>292</v>
      </c>
      <c r="C146" s="4" t="str">
        <f>"14-3"</f>
        <v>14-3</v>
      </c>
    </row>
    <row r="147" spans="1:3" x14ac:dyDescent="0.4">
      <c r="A147" s="2" t="s">
        <v>293</v>
      </c>
      <c r="B147" s="3" t="s">
        <v>294</v>
      </c>
      <c r="C147" s="4" t="str">
        <f>"10-5"</f>
        <v>10-5</v>
      </c>
    </row>
    <row r="148" spans="1:3" x14ac:dyDescent="0.4">
      <c r="A148" s="2" t="s">
        <v>295</v>
      </c>
      <c r="B148" s="3" t="s">
        <v>296</v>
      </c>
      <c r="C148" s="4" t="str">
        <f>"10-4"</f>
        <v>10-4</v>
      </c>
    </row>
    <row r="149" spans="1:3" x14ac:dyDescent="0.4">
      <c r="A149" s="2" t="s">
        <v>297</v>
      </c>
      <c r="B149" s="3" t="s">
        <v>298</v>
      </c>
      <c r="C149" s="4" t="str">
        <f>"18-11"</f>
        <v>18-11</v>
      </c>
    </row>
    <row r="150" spans="1:3" x14ac:dyDescent="0.4">
      <c r="A150" s="2" t="s">
        <v>299</v>
      </c>
      <c r="B150" s="3" t="s">
        <v>300</v>
      </c>
      <c r="C150" s="4" t="str">
        <f>"1-4 8-8"</f>
        <v>1-4 8-8</v>
      </c>
    </row>
    <row r="151" spans="1:3" x14ac:dyDescent="0.4">
      <c r="A151" s="2" t="s">
        <v>301</v>
      </c>
      <c r="B151" s="3" t="s">
        <v>302</v>
      </c>
      <c r="C151" s="4" t="str">
        <f>"11-7"</f>
        <v>11-7</v>
      </c>
    </row>
    <row r="152" spans="1:3" x14ac:dyDescent="0.4">
      <c r="A152" s="2" t="s">
        <v>303</v>
      </c>
      <c r="B152" s="3" t="s">
        <v>304</v>
      </c>
      <c r="C152" s="4" t="str">
        <f>"18-6"</f>
        <v>18-6</v>
      </c>
    </row>
    <row r="153" spans="1:3" x14ac:dyDescent="0.4">
      <c r="A153" s="2" t="s">
        <v>305</v>
      </c>
      <c r="B153" s="3" t="s">
        <v>306</v>
      </c>
      <c r="C153" s="4" t="str">
        <f>"5-1 11-10"</f>
        <v>5-1 11-10</v>
      </c>
    </row>
    <row r="154" spans="1:3" x14ac:dyDescent="0.4">
      <c r="A154" s="2" t="s">
        <v>307</v>
      </c>
      <c r="B154" s="3" t="s">
        <v>308</v>
      </c>
      <c r="C154" s="4" t="str">
        <f>"18-11"</f>
        <v>18-11</v>
      </c>
    </row>
    <row r="155" spans="1:3" x14ac:dyDescent="0.4">
      <c r="A155" s="2" t="s">
        <v>309</v>
      </c>
      <c r="B155" s="3" t="s">
        <v>310</v>
      </c>
      <c r="C155" s="4" t="str">
        <f>"7-2 7-3"</f>
        <v>7-2 7-3</v>
      </c>
    </row>
    <row r="156" spans="1:3" x14ac:dyDescent="0.4">
      <c r="A156" s="2" t="s">
        <v>311</v>
      </c>
      <c r="B156" s="3" t="s">
        <v>312</v>
      </c>
      <c r="C156" s="4" t="str">
        <f>"9-1"</f>
        <v>9-1</v>
      </c>
    </row>
    <row r="157" spans="1:3" x14ac:dyDescent="0.4">
      <c r="A157" s="2" t="s">
        <v>313</v>
      </c>
      <c r="B157" s="3" t="s">
        <v>314</v>
      </c>
      <c r="C157" s="4" t="str">
        <f>"18-11"</f>
        <v>18-11</v>
      </c>
    </row>
    <row r="158" spans="1:3" x14ac:dyDescent="0.4">
      <c r="A158" s="2" t="s">
        <v>315</v>
      </c>
      <c r="B158" s="3" t="s">
        <v>316</v>
      </c>
      <c r="C158" s="4" t="str">
        <f>"12-9"</f>
        <v>12-9</v>
      </c>
    </row>
    <row r="159" spans="1:3" x14ac:dyDescent="0.4">
      <c r="A159" s="2" t="s">
        <v>317</v>
      </c>
      <c r="B159" s="3" t="s">
        <v>318</v>
      </c>
      <c r="C159" s="4" t="str">
        <f>"2-2"</f>
        <v>2-2</v>
      </c>
    </row>
    <row r="160" spans="1:3" x14ac:dyDescent="0.4">
      <c r="A160" s="2" t="s">
        <v>319</v>
      </c>
      <c r="B160" s="3" t="s">
        <v>320</v>
      </c>
      <c r="C160" s="4" t="str">
        <f>"11-2"</f>
        <v>11-2</v>
      </c>
    </row>
    <row r="161" spans="1:3" x14ac:dyDescent="0.4">
      <c r="A161" s="2" t="s">
        <v>321</v>
      </c>
      <c r="B161" s="3" t="s">
        <v>322</v>
      </c>
      <c r="C161" s="4" t="str">
        <f>"11-5"</f>
        <v>11-5</v>
      </c>
    </row>
    <row r="162" spans="1:3" x14ac:dyDescent="0.4">
      <c r="A162" s="2" t="s">
        <v>323</v>
      </c>
      <c r="B162" s="3" t="s">
        <v>324</v>
      </c>
      <c r="C162" s="4" t="str">
        <f>"11-2 11-3 11-6 11-7 14-7 16-3 18-11"</f>
        <v>11-2 11-3 11-6 11-7 14-7 16-3 18-11</v>
      </c>
    </row>
    <row r="163" spans="1:3" x14ac:dyDescent="0.4">
      <c r="A163" s="2" t="s">
        <v>325</v>
      </c>
      <c r="B163" s="3" t="s">
        <v>326</v>
      </c>
      <c r="C163" s="4" t="str">
        <f>"18-11"</f>
        <v>18-11</v>
      </c>
    </row>
    <row r="164" spans="1:3" x14ac:dyDescent="0.4">
      <c r="A164" s="2" t="s">
        <v>327</v>
      </c>
      <c r="B164" s="3" t="s">
        <v>328</v>
      </c>
      <c r="C164" s="4" t="str">
        <f>"6-1"</f>
        <v>6-1</v>
      </c>
    </row>
    <row r="165" spans="1:3" x14ac:dyDescent="0.4">
      <c r="A165" s="2" t="s">
        <v>329</v>
      </c>
      <c r="B165" s="3" t="s">
        <v>330</v>
      </c>
      <c r="C165" s="4" t="str">
        <f>"11-8"</f>
        <v>11-8</v>
      </c>
    </row>
    <row r="166" spans="1:3" x14ac:dyDescent="0.4">
      <c r="A166" s="2" t="s">
        <v>331</v>
      </c>
      <c r="B166" s="3" t="s">
        <v>332</v>
      </c>
      <c r="C166" s="4" t="str">
        <f>"5-2 5-3 7-5 7-6 13-5"</f>
        <v>5-2 5-3 7-5 7-6 13-5</v>
      </c>
    </row>
    <row r="167" spans="1:3" x14ac:dyDescent="0.4">
      <c r="A167" s="2" t="s">
        <v>333</v>
      </c>
      <c r="B167" s="3" t="s">
        <v>334</v>
      </c>
      <c r="C167" s="4" t="str">
        <f>"14-2"</f>
        <v>14-2</v>
      </c>
    </row>
    <row r="168" spans="1:3" ht="37.5" x14ac:dyDescent="0.4">
      <c r="A168" s="2" t="s">
        <v>335</v>
      </c>
      <c r="B168" s="3" t="s">
        <v>336</v>
      </c>
      <c r="C168" s="4" t="str">
        <f>"18-11"</f>
        <v>18-11</v>
      </c>
    </row>
    <row r="169" spans="1:3" x14ac:dyDescent="0.4">
      <c r="A169" s="2" t="s">
        <v>337</v>
      </c>
      <c r="B169" s="3" t="s">
        <v>338</v>
      </c>
      <c r="C169" s="4" t="str">
        <f>"12-10 14-9"</f>
        <v>12-10 14-9</v>
      </c>
    </row>
    <row r="170" spans="1:3" x14ac:dyDescent="0.4">
      <c r="A170" s="2" t="s">
        <v>339</v>
      </c>
      <c r="B170" s="3" t="s">
        <v>340</v>
      </c>
      <c r="C170" s="4" t="str">
        <f>"14-6"</f>
        <v>14-6</v>
      </c>
    </row>
    <row r="171" spans="1:3" x14ac:dyDescent="0.4">
      <c r="A171" s="2" t="s">
        <v>341</v>
      </c>
      <c r="B171" s="3" t="s">
        <v>342</v>
      </c>
      <c r="C171" s="4" t="str">
        <f>"17-3"</f>
        <v>17-3</v>
      </c>
    </row>
    <row r="172" spans="1:3" x14ac:dyDescent="0.4">
      <c r="A172" s="2" t="s">
        <v>343</v>
      </c>
      <c r="B172" s="3" t="s">
        <v>344</v>
      </c>
      <c r="C172" s="4" t="str">
        <f>"18-11"</f>
        <v>18-11</v>
      </c>
    </row>
    <row r="173" spans="1:3" x14ac:dyDescent="0.4">
      <c r="A173" s="2" t="s">
        <v>345</v>
      </c>
      <c r="B173" s="3" t="s">
        <v>346</v>
      </c>
      <c r="C173" s="4" t="str">
        <f>"4-6"</f>
        <v>4-6</v>
      </c>
    </row>
    <row r="174" spans="1:3" x14ac:dyDescent="0.4">
      <c r="A174" s="2" t="s">
        <v>347</v>
      </c>
      <c r="B174" s="3" t="s">
        <v>348</v>
      </c>
      <c r="C174" s="4" t="str">
        <f>"16-1 18-4"</f>
        <v>16-1 18-4</v>
      </c>
    </row>
    <row r="175" spans="1:3" x14ac:dyDescent="0.4">
      <c r="A175" s="2" t="s">
        <v>349</v>
      </c>
      <c r="B175" s="3" t="s">
        <v>350</v>
      </c>
      <c r="C175" s="4" t="str">
        <f>"18-11"</f>
        <v>18-11</v>
      </c>
    </row>
    <row r="176" spans="1:3" x14ac:dyDescent="0.4">
      <c r="A176" s="2" t="s">
        <v>351</v>
      </c>
      <c r="B176" s="3" t="s">
        <v>352</v>
      </c>
      <c r="C176" s="4" t="str">
        <f>"18-9"</f>
        <v>18-9</v>
      </c>
    </row>
    <row r="177" spans="1:3" x14ac:dyDescent="0.4">
      <c r="A177" s="2" t="s">
        <v>353</v>
      </c>
      <c r="B177" s="3" t="s">
        <v>354</v>
      </c>
      <c r="C177" s="4" t="str">
        <f>"4-6"</f>
        <v>4-6</v>
      </c>
    </row>
    <row r="178" spans="1:3" x14ac:dyDescent="0.4">
      <c r="A178" s="2" t="s">
        <v>355</v>
      </c>
      <c r="B178" s="3" t="s">
        <v>356</v>
      </c>
      <c r="C178" s="4" t="str">
        <f>"18-11"</f>
        <v>18-11</v>
      </c>
    </row>
    <row r="179" spans="1:3" x14ac:dyDescent="0.4">
      <c r="A179" s="2" t="s">
        <v>357</v>
      </c>
      <c r="B179" s="3" t="s">
        <v>358</v>
      </c>
      <c r="C179" s="4" t="str">
        <f>"11-8"</f>
        <v>11-8</v>
      </c>
    </row>
    <row r="180" spans="1:3" x14ac:dyDescent="0.4">
      <c r="A180" s="2" t="s">
        <v>359</v>
      </c>
      <c r="B180" s="3" t="s">
        <v>360</v>
      </c>
      <c r="C180" s="4" t="str">
        <f>"14-5"</f>
        <v>14-5</v>
      </c>
    </row>
    <row r="181" spans="1:3" x14ac:dyDescent="0.4">
      <c r="A181" s="2" t="s">
        <v>361</v>
      </c>
      <c r="B181" s="3" t="s">
        <v>362</v>
      </c>
      <c r="C181" s="4" t="str">
        <f>"7-4"</f>
        <v>7-4</v>
      </c>
    </row>
    <row r="182" spans="1:3" x14ac:dyDescent="0.4">
      <c r="A182" s="2" t="s">
        <v>363</v>
      </c>
      <c r="B182" s="3" t="s">
        <v>364</v>
      </c>
      <c r="C182" s="4" t="str">
        <f>"18-11"</f>
        <v>18-11</v>
      </c>
    </row>
    <row r="183" spans="1:3" x14ac:dyDescent="0.4">
      <c r="A183" s="2" t="s">
        <v>365</v>
      </c>
      <c r="B183" s="3" t="s">
        <v>366</v>
      </c>
      <c r="C183" s="4" t="str">
        <f>"8-4"</f>
        <v>8-4</v>
      </c>
    </row>
    <row r="184" spans="1:3" x14ac:dyDescent="0.4">
      <c r="A184" s="2" t="s">
        <v>367</v>
      </c>
      <c r="B184" s="3" t="s">
        <v>368</v>
      </c>
      <c r="C184" s="4" t="str">
        <f>"18-4"</f>
        <v>18-4</v>
      </c>
    </row>
    <row r="185" spans="1:3" x14ac:dyDescent="0.4">
      <c r="A185" s="2" t="s">
        <v>369</v>
      </c>
      <c r="B185" s="3" t="s">
        <v>370</v>
      </c>
      <c r="C185" s="4" t="str">
        <f>"18-11"</f>
        <v>18-11</v>
      </c>
    </row>
    <row r="186" spans="1:3" x14ac:dyDescent="0.4">
      <c r="A186" s="2" t="s">
        <v>371</v>
      </c>
      <c r="B186" s="3" t="s">
        <v>372</v>
      </c>
      <c r="C186" s="4" t="str">
        <f>"9-2 9-5"</f>
        <v>9-2 9-5</v>
      </c>
    </row>
    <row r="187" spans="1:3" x14ac:dyDescent="0.4">
      <c r="A187" s="2" t="s">
        <v>373</v>
      </c>
      <c r="B187" s="3" t="s">
        <v>374</v>
      </c>
      <c r="C187" s="4" t="str">
        <f>"6-3"</f>
        <v>6-3</v>
      </c>
    </row>
    <row r="188" spans="1:3" x14ac:dyDescent="0.4">
      <c r="A188" s="2" t="s">
        <v>375</v>
      </c>
      <c r="B188" s="3" t="s">
        <v>376</v>
      </c>
      <c r="C188" s="4" t="str">
        <f>"11-9"</f>
        <v>11-9</v>
      </c>
    </row>
    <row r="189" spans="1:3" x14ac:dyDescent="0.4">
      <c r="A189" s="2" t="s">
        <v>377</v>
      </c>
      <c r="B189" s="3" t="s">
        <v>378</v>
      </c>
      <c r="C189" s="4" t="str">
        <f>"17-3"</f>
        <v>17-3</v>
      </c>
    </row>
    <row r="190" spans="1:3" x14ac:dyDescent="0.4">
      <c r="A190" s="2" t="s">
        <v>379</v>
      </c>
      <c r="B190" s="3" t="s">
        <v>380</v>
      </c>
      <c r="C190" s="4" t="str">
        <f>"1-2 3-2 5-2"</f>
        <v>1-2 3-2 5-2</v>
      </c>
    </row>
    <row r="191" spans="1:3" x14ac:dyDescent="0.4">
      <c r="A191" s="2" t="s">
        <v>381</v>
      </c>
      <c r="B191" s="3" t="s">
        <v>382</v>
      </c>
      <c r="C191" s="4" t="str">
        <f>"10-3 10-11"</f>
        <v>10-3 10-11</v>
      </c>
    </row>
    <row r="192" spans="1:3" x14ac:dyDescent="0.4">
      <c r="A192" s="2" t="s">
        <v>383</v>
      </c>
      <c r="B192" s="3" t="s">
        <v>384</v>
      </c>
      <c r="C192" s="4" t="str">
        <f>"7-4"</f>
        <v>7-4</v>
      </c>
    </row>
    <row r="193" spans="1:3" x14ac:dyDescent="0.4">
      <c r="A193" s="2" t="s">
        <v>385</v>
      </c>
      <c r="B193" s="3" t="s">
        <v>386</v>
      </c>
      <c r="C193" s="4" t="str">
        <f>"18-11"</f>
        <v>18-11</v>
      </c>
    </row>
    <row r="194" spans="1:3" ht="37.5" x14ac:dyDescent="0.4">
      <c r="A194" s="2" t="s">
        <v>387</v>
      </c>
      <c r="B194" s="3" t="s">
        <v>388</v>
      </c>
      <c r="C194" s="4" t="str">
        <f>"17-1"</f>
        <v>17-1</v>
      </c>
    </row>
    <row r="195" spans="1:3" x14ac:dyDescent="0.4">
      <c r="A195" s="2" t="s">
        <v>389</v>
      </c>
      <c r="B195" s="3" t="s">
        <v>390</v>
      </c>
      <c r="C195" s="4" t="str">
        <f>"17-3"</f>
        <v>17-3</v>
      </c>
    </row>
    <row r="196" spans="1:3" x14ac:dyDescent="0.4">
      <c r="A196" s="2" t="s">
        <v>391</v>
      </c>
      <c r="B196" s="3" t="s">
        <v>392</v>
      </c>
      <c r="C196" s="4" t="str">
        <f>"3-3 10-9 11-3"</f>
        <v>3-3 10-9 11-3</v>
      </c>
    </row>
    <row r="197" spans="1:3" x14ac:dyDescent="0.4">
      <c r="A197" s="2" t="s">
        <v>393</v>
      </c>
      <c r="B197" s="3" t="s">
        <v>394</v>
      </c>
      <c r="C197" s="4" t="str">
        <f>"18-11"</f>
        <v>18-11</v>
      </c>
    </row>
    <row r="198" spans="1:3" x14ac:dyDescent="0.4">
      <c r="A198" s="2" t="s">
        <v>395</v>
      </c>
      <c r="B198" s="3" t="s">
        <v>396</v>
      </c>
      <c r="C198" s="4" t="str">
        <f>"10-3"</f>
        <v>10-3</v>
      </c>
    </row>
    <row r="199" spans="1:3" x14ac:dyDescent="0.4">
      <c r="A199" s="2" t="s">
        <v>397</v>
      </c>
      <c r="B199" s="3" t="s">
        <v>398</v>
      </c>
      <c r="C199" s="4" t="str">
        <f>"12-9"</f>
        <v>12-9</v>
      </c>
    </row>
    <row r="200" spans="1:3" x14ac:dyDescent="0.4">
      <c r="A200" s="2" t="s">
        <v>399</v>
      </c>
      <c r="B200" s="3" t="s">
        <v>400</v>
      </c>
      <c r="C200" s="4" t="str">
        <f>"4-8 10-1 18-11"</f>
        <v>4-8 10-1 18-11</v>
      </c>
    </row>
    <row r="201" spans="1:3" x14ac:dyDescent="0.4">
      <c r="A201" s="2" t="s">
        <v>401</v>
      </c>
      <c r="B201" s="3" t="s">
        <v>402</v>
      </c>
      <c r="C201" s="4" t="str">
        <f>"7-4 13-3 17-1"</f>
        <v>7-4 13-3 17-1</v>
      </c>
    </row>
    <row r="202" spans="1:3" x14ac:dyDescent="0.4">
      <c r="A202" s="2" t="s">
        <v>403</v>
      </c>
      <c r="B202" s="3" t="s">
        <v>404</v>
      </c>
      <c r="C202" s="4" t="str">
        <f>"18-11"</f>
        <v>18-11</v>
      </c>
    </row>
    <row r="203" spans="1:3" x14ac:dyDescent="0.4">
      <c r="A203" s="2" t="s">
        <v>405</v>
      </c>
      <c r="B203" s="3" t="s">
        <v>406</v>
      </c>
      <c r="C203" s="4" t="str">
        <f>"5-3 12-1"</f>
        <v>5-3 12-1</v>
      </c>
    </row>
    <row r="204" spans="1:3" x14ac:dyDescent="0.4">
      <c r="A204" s="2" t="s">
        <v>407</v>
      </c>
      <c r="B204" s="3" t="s">
        <v>408</v>
      </c>
      <c r="C204" s="4" t="str">
        <f>"4-8 11-4 13-4"</f>
        <v>4-8 11-4 13-4</v>
      </c>
    </row>
    <row r="205" spans="1:3" x14ac:dyDescent="0.4">
      <c r="A205" s="2" t="s">
        <v>409</v>
      </c>
      <c r="B205" s="3" t="s">
        <v>410</v>
      </c>
      <c r="C205" s="4" t="str">
        <f>"2-2 8-8 18-1"</f>
        <v>2-2 8-8 18-1</v>
      </c>
    </row>
    <row r="206" spans="1:3" x14ac:dyDescent="0.4">
      <c r="A206" s="2" t="s">
        <v>411</v>
      </c>
      <c r="B206" s="3" t="s">
        <v>412</v>
      </c>
      <c r="C206" s="4" t="str">
        <f>"10-12"</f>
        <v>10-12</v>
      </c>
    </row>
    <row r="207" spans="1:3" x14ac:dyDescent="0.4">
      <c r="A207" s="2" t="s">
        <v>413</v>
      </c>
      <c r="B207" s="3" t="s">
        <v>414</v>
      </c>
      <c r="C207" s="4" t="str">
        <f>"18-11"</f>
        <v>18-11</v>
      </c>
    </row>
    <row r="208" spans="1:3" x14ac:dyDescent="0.4">
      <c r="A208" s="2" t="s">
        <v>415</v>
      </c>
      <c r="B208" s="3" t="s">
        <v>416</v>
      </c>
      <c r="C208" s="4" t="str">
        <f>"18-11"</f>
        <v>18-11</v>
      </c>
    </row>
    <row r="209" spans="1:3" x14ac:dyDescent="0.4">
      <c r="A209" s="2" t="s">
        <v>417</v>
      </c>
      <c r="B209" s="3" t="s">
        <v>418</v>
      </c>
      <c r="C209" s="4" t="str">
        <f>"1-2 18-10"</f>
        <v>1-2 18-10</v>
      </c>
    </row>
    <row r="210" spans="1:3" x14ac:dyDescent="0.4">
      <c r="A210" s="2" t="s">
        <v>419</v>
      </c>
      <c r="B210" s="3" t="s">
        <v>420</v>
      </c>
      <c r="C210" s="4" t="str">
        <f>"8-6"</f>
        <v>8-6</v>
      </c>
    </row>
    <row r="211" spans="1:3" x14ac:dyDescent="0.4">
      <c r="A211" s="2" t="s">
        <v>421</v>
      </c>
      <c r="B211" s="3" t="s">
        <v>422</v>
      </c>
      <c r="C211" s="4" t="str">
        <f>"14-6"</f>
        <v>14-6</v>
      </c>
    </row>
    <row r="212" spans="1:3" x14ac:dyDescent="0.4">
      <c r="A212" s="2" t="s">
        <v>423</v>
      </c>
      <c r="B212" s="3" t="s">
        <v>424</v>
      </c>
      <c r="C212" s="4" t="str">
        <f>"17-1"</f>
        <v>17-1</v>
      </c>
    </row>
    <row r="213" spans="1:3" ht="37.5" x14ac:dyDescent="0.4">
      <c r="A213" s="2" t="s">
        <v>425</v>
      </c>
      <c r="B213" s="3" t="s">
        <v>426</v>
      </c>
      <c r="C213" s="4" t="str">
        <f>"16-4"</f>
        <v>16-4</v>
      </c>
    </row>
    <row r="214" spans="1:3" x14ac:dyDescent="0.4">
      <c r="A214" s="2" t="s">
        <v>427</v>
      </c>
      <c r="B214" s="3" t="s">
        <v>428</v>
      </c>
      <c r="C214" s="4" t="str">
        <f>"18-7"</f>
        <v>18-7</v>
      </c>
    </row>
    <row r="215" spans="1:3" x14ac:dyDescent="0.4">
      <c r="A215" s="2" t="s">
        <v>429</v>
      </c>
      <c r="B215" s="3" t="s">
        <v>430</v>
      </c>
      <c r="C215" s="4" t="str">
        <f>"12-9"</f>
        <v>12-9</v>
      </c>
    </row>
    <row r="216" spans="1:3" x14ac:dyDescent="0.4">
      <c r="A216" s="2" t="s">
        <v>431</v>
      </c>
      <c r="B216" s="3" t="s">
        <v>432</v>
      </c>
      <c r="C216" s="4" t="str">
        <f>"18-9"</f>
        <v>18-9</v>
      </c>
    </row>
    <row r="217" spans="1:3" x14ac:dyDescent="0.4">
      <c r="A217" s="2" t="s">
        <v>433</v>
      </c>
      <c r="B217" s="3" t="s">
        <v>434</v>
      </c>
      <c r="C217" s="4" t="str">
        <f>"8-7 12-9 15-2"</f>
        <v>8-7 12-9 15-2</v>
      </c>
    </row>
    <row r="218" spans="1:3" x14ac:dyDescent="0.4">
      <c r="A218" s="2" t="s">
        <v>435</v>
      </c>
      <c r="B218" s="3" t="s">
        <v>436</v>
      </c>
      <c r="C218" s="4" t="str">
        <f>"6-1"</f>
        <v>6-1</v>
      </c>
    </row>
    <row r="219" spans="1:3" ht="37.5" x14ac:dyDescent="0.4">
      <c r="A219" s="2" t="s">
        <v>437</v>
      </c>
      <c r="B219" s="3" t="s">
        <v>438</v>
      </c>
      <c r="C219" s="4" t="str">
        <f>"10-11"</f>
        <v>10-11</v>
      </c>
    </row>
    <row r="220" spans="1:3" x14ac:dyDescent="0.4">
      <c r="A220" s="2" t="s">
        <v>439</v>
      </c>
      <c r="B220" s="3" t="s">
        <v>440</v>
      </c>
      <c r="C220" s="4" t="str">
        <f>"13-3"</f>
        <v>13-3</v>
      </c>
    </row>
    <row r="221" spans="1:3" x14ac:dyDescent="0.4">
      <c r="A221" s="2" t="s">
        <v>441</v>
      </c>
      <c r="B221" s="3" t="s">
        <v>442</v>
      </c>
      <c r="C221" s="4" t="str">
        <f>"5-2"</f>
        <v>5-2</v>
      </c>
    </row>
    <row r="222" spans="1:3" x14ac:dyDescent="0.4">
      <c r="A222" s="2" t="s">
        <v>443</v>
      </c>
      <c r="B222" s="3" t="s">
        <v>444</v>
      </c>
      <c r="C222" s="4" t="str">
        <f>"18-9"</f>
        <v>18-9</v>
      </c>
    </row>
    <row r="223" spans="1:3" x14ac:dyDescent="0.4">
      <c r="A223" s="2" t="s">
        <v>445</v>
      </c>
      <c r="B223" s="3" t="s">
        <v>446</v>
      </c>
      <c r="C223" s="4" t="str">
        <f>"16-2"</f>
        <v>16-2</v>
      </c>
    </row>
    <row r="224" spans="1:3" x14ac:dyDescent="0.4">
      <c r="A224" s="2" t="s">
        <v>447</v>
      </c>
      <c r="B224" s="3" t="s">
        <v>448</v>
      </c>
      <c r="C224" s="4" t="str">
        <f>"4-7"</f>
        <v>4-7</v>
      </c>
    </row>
    <row r="225" spans="1:3" x14ac:dyDescent="0.4">
      <c r="A225" s="2" t="s">
        <v>449</v>
      </c>
      <c r="B225" s="3" t="s">
        <v>450</v>
      </c>
      <c r="C225" s="4" t="str">
        <f>"16-3"</f>
        <v>16-3</v>
      </c>
    </row>
    <row r="226" spans="1:3" x14ac:dyDescent="0.4">
      <c r="A226" s="2" t="s">
        <v>451</v>
      </c>
      <c r="B226" s="3" t="s">
        <v>452</v>
      </c>
      <c r="C226" s="4" t="str">
        <f>"8-6"</f>
        <v>8-6</v>
      </c>
    </row>
    <row r="227" spans="1:3" x14ac:dyDescent="0.4">
      <c r="A227" s="2" t="s">
        <v>453</v>
      </c>
      <c r="B227" s="3" t="s">
        <v>454</v>
      </c>
      <c r="C227" s="4" t="str">
        <f>"18-11"</f>
        <v>18-11</v>
      </c>
    </row>
    <row r="228" spans="1:3" x14ac:dyDescent="0.4">
      <c r="A228" s="2" t="s">
        <v>455</v>
      </c>
      <c r="B228" s="3" t="s">
        <v>456</v>
      </c>
      <c r="C228" s="4" t="str">
        <f>"11-7 12-4 18-6"</f>
        <v>11-7 12-4 18-6</v>
      </c>
    </row>
    <row r="229" spans="1:3" ht="37.5" x14ac:dyDescent="0.4">
      <c r="A229" s="2" t="s">
        <v>457</v>
      </c>
      <c r="B229" s="3" t="s">
        <v>458</v>
      </c>
      <c r="C229" s="4" t="str">
        <f>"18-11"</f>
        <v>18-11</v>
      </c>
    </row>
    <row r="230" spans="1:3" x14ac:dyDescent="0.4">
      <c r="A230" s="2" t="s">
        <v>459</v>
      </c>
      <c r="B230" s="3" t="s">
        <v>460</v>
      </c>
      <c r="C230" s="4" t="str">
        <f>"11-9 14-2"</f>
        <v>11-9 14-2</v>
      </c>
    </row>
    <row r="231" spans="1:3" x14ac:dyDescent="0.4">
      <c r="A231" s="2" t="s">
        <v>461</v>
      </c>
      <c r="B231" s="3" t="s">
        <v>462</v>
      </c>
      <c r="C231" s="4" t="str">
        <f>"9-10"</f>
        <v>9-10</v>
      </c>
    </row>
    <row r="232" spans="1:3" x14ac:dyDescent="0.4">
      <c r="A232" s="2" t="s">
        <v>463</v>
      </c>
      <c r="B232" s="3" t="s">
        <v>464</v>
      </c>
      <c r="C232" s="4" t="str">
        <f>"16-1"</f>
        <v>16-1</v>
      </c>
    </row>
    <row r="233" spans="1:3" x14ac:dyDescent="0.4">
      <c r="A233" s="2" t="s">
        <v>465</v>
      </c>
      <c r="B233" s="3" t="s">
        <v>466</v>
      </c>
      <c r="C233" s="4" t="str">
        <f>"1-4"</f>
        <v>1-4</v>
      </c>
    </row>
    <row r="234" spans="1:3" x14ac:dyDescent="0.4">
      <c r="A234" s="2" t="s">
        <v>467</v>
      </c>
      <c r="B234" s="3" t="s">
        <v>468</v>
      </c>
      <c r="C234" s="4" t="str">
        <f>"4-7"</f>
        <v>4-7</v>
      </c>
    </row>
    <row r="235" spans="1:3" x14ac:dyDescent="0.4">
      <c r="A235" s="2" t="s">
        <v>469</v>
      </c>
      <c r="B235" s="3" t="s">
        <v>470</v>
      </c>
      <c r="C235" s="4" t="str">
        <f>"1-2 1-3 6-1 15-2 18-10 18-11"</f>
        <v>1-2 1-3 6-1 15-2 18-10 18-11</v>
      </c>
    </row>
    <row r="236" spans="1:3" x14ac:dyDescent="0.4">
      <c r="A236" s="2" t="s">
        <v>471</v>
      </c>
      <c r="B236" s="3" t="s">
        <v>472</v>
      </c>
      <c r="C236" s="4" t="str">
        <f>"1-4"</f>
        <v>1-4</v>
      </c>
    </row>
    <row r="237" spans="1:3" x14ac:dyDescent="0.4">
      <c r="A237" s="2" t="s">
        <v>473</v>
      </c>
      <c r="B237" s="3" t="s">
        <v>474</v>
      </c>
      <c r="C237" s="4" t="str">
        <f>"4-2 12-6"</f>
        <v>4-2 12-6</v>
      </c>
    </row>
    <row r="238" spans="1:3" x14ac:dyDescent="0.4">
      <c r="A238" s="2" t="s">
        <v>475</v>
      </c>
      <c r="B238" s="3" t="s">
        <v>476</v>
      </c>
      <c r="C238" s="4" t="str">
        <f>"4-2"</f>
        <v>4-2</v>
      </c>
    </row>
    <row r="239" spans="1:3" x14ac:dyDescent="0.4">
      <c r="A239" s="2" t="s">
        <v>477</v>
      </c>
      <c r="B239" s="3" t="s">
        <v>478</v>
      </c>
      <c r="C239" s="4" t="str">
        <f>"18-11"</f>
        <v>18-11</v>
      </c>
    </row>
    <row r="240" spans="1:3" x14ac:dyDescent="0.4">
      <c r="A240" s="2" t="s">
        <v>479</v>
      </c>
      <c r="B240" s="3" t="s">
        <v>480</v>
      </c>
      <c r="C240" s="4" t="str">
        <f>"14-4"</f>
        <v>14-4</v>
      </c>
    </row>
    <row r="241" spans="1:3" x14ac:dyDescent="0.4">
      <c r="A241" s="2" t="s">
        <v>481</v>
      </c>
      <c r="B241" s="3" t="s">
        <v>482</v>
      </c>
      <c r="C241" s="4" t="str">
        <f>"18-5 18-7 18-11"</f>
        <v>18-5 18-7 18-11</v>
      </c>
    </row>
    <row r="242" spans="1:3" x14ac:dyDescent="0.4">
      <c r="A242" s="2" t="s">
        <v>483</v>
      </c>
      <c r="B242" s="3" t="s">
        <v>484</v>
      </c>
      <c r="C242" s="4" t="str">
        <f>"4-4 18-1"</f>
        <v>4-4 18-1</v>
      </c>
    </row>
    <row r="243" spans="1:3" ht="37.5" x14ac:dyDescent="0.4">
      <c r="A243" s="2" t="s">
        <v>485</v>
      </c>
      <c r="B243" s="3" t="s">
        <v>486</v>
      </c>
      <c r="C243" s="4" t="str">
        <f>"4-2 5-6"</f>
        <v>4-2 5-6</v>
      </c>
    </row>
    <row r="244" spans="1:3" x14ac:dyDescent="0.4">
      <c r="A244" s="2" t="s">
        <v>487</v>
      </c>
      <c r="B244" s="3" t="s">
        <v>488</v>
      </c>
      <c r="C244" s="4" t="str">
        <f>"11-8"</f>
        <v>11-8</v>
      </c>
    </row>
    <row r="245" spans="1:3" ht="37.5" x14ac:dyDescent="0.4">
      <c r="A245" s="2" t="s">
        <v>489</v>
      </c>
      <c r="B245" s="3" t="s">
        <v>490</v>
      </c>
      <c r="C245" s="4" t="str">
        <f>"18-7"</f>
        <v>18-7</v>
      </c>
    </row>
    <row r="246" spans="1:3" x14ac:dyDescent="0.4">
      <c r="A246" s="2" t="s">
        <v>491</v>
      </c>
      <c r="B246" s="3" t="s">
        <v>492</v>
      </c>
      <c r="C246" s="4" t="str">
        <f>"2-3"</f>
        <v>2-3</v>
      </c>
    </row>
    <row r="247" spans="1:3" x14ac:dyDescent="0.4">
      <c r="A247" s="2" t="s">
        <v>493</v>
      </c>
      <c r="B247" s="3" t="s">
        <v>494</v>
      </c>
      <c r="C247" s="4" t="str">
        <f>"7-6"</f>
        <v>7-6</v>
      </c>
    </row>
    <row r="248" spans="1:3" x14ac:dyDescent="0.4">
      <c r="A248" s="2" t="s">
        <v>495</v>
      </c>
      <c r="B248" s="3" t="s">
        <v>496</v>
      </c>
      <c r="C248" s="4" t="str">
        <f>"16-1"</f>
        <v>16-1</v>
      </c>
    </row>
    <row r="249" spans="1:3" ht="37.5" x14ac:dyDescent="0.4">
      <c r="A249" s="2" t="s">
        <v>497</v>
      </c>
      <c r="B249" s="3" t="s">
        <v>498</v>
      </c>
      <c r="C249" s="4" t="str">
        <f>"11-7 12-5 13-1 13-2 13-3 13-5 13-6 18-3"</f>
        <v>11-7 12-5 13-1 13-2 13-3 13-5 13-6 18-3</v>
      </c>
    </row>
    <row r="250" spans="1:3" x14ac:dyDescent="0.4">
      <c r="A250" s="2" t="s">
        <v>499</v>
      </c>
      <c r="B250" s="3" t="s">
        <v>500</v>
      </c>
      <c r="C250" s="4" t="str">
        <f>"2-1 11-8"</f>
        <v>2-1 11-8</v>
      </c>
    </row>
    <row r="251" spans="1:3" x14ac:dyDescent="0.4">
      <c r="A251" s="2" t="s">
        <v>501</v>
      </c>
      <c r="B251" s="3" t="s">
        <v>502</v>
      </c>
      <c r="C251" s="4" t="str">
        <f>"18-11"</f>
        <v>18-11</v>
      </c>
    </row>
    <row r="252" spans="1:3" x14ac:dyDescent="0.4">
      <c r="A252" s="2" t="s">
        <v>503</v>
      </c>
      <c r="B252" s="3" t="s">
        <v>504</v>
      </c>
      <c r="C252" s="4" t="str">
        <f>"13-1"</f>
        <v>13-1</v>
      </c>
    </row>
    <row r="253" spans="1:3" x14ac:dyDescent="0.4">
      <c r="A253" s="2" t="s">
        <v>505</v>
      </c>
      <c r="B253" s="3" t="s">
        <v>506</v>
      </c>
      <c r="C253" s="4" t="str">
        <f>"14-9"</f>
        <v>14-9</v>
      </c>
    </row>
    <row r="254" spans="1:3" x14ac:dyDescent="0.4">
      <c r="A254" s="2" t="s">
        <v>507</v>
      </c>
      <c r="B254" s="3" t="s">
        <v>508</v>
      </c>
      <c r="C254" s="4" t="str">
        <f>"18-2"</f>
        <v>18-2</v>
      </c>
    </row>
    <row r="255" spans="1:3" x14ac:dyDescent="0.4">
      <c r="A255" s="2" t="s">
        <v>509</v>
      </c>
      <c r="B255" s="3" t="s">
        <v>510</v>
      </c>
      <c r="C255" s="4" t="str">
        <f>"12-6"</f>
        <v>12-6</v>
      </c>
    </row>
    <row r="256" spans="1:3" x14ac:dyDescent="0.4">
      <c r="A256" s="2" t="s">
        <v>511</v>
      </c>
      <c r="B256" s="3" t="s">
        <v>512</v>
      </c>
      <c r="C256" s="4" t="str">
        <f>"17-1"</f>
        <v>17-1</v>
      </c>
    </row>
    <row r="257" spans="1:3" x14ac:dyDescent="0.4">
      <c r="A257" s="2" t="s">
        <v>513</v>
      </c>
      <c r="B257" s="3" t="s">
        <v>514</v>
      </c>
      <c r="C257" s="4" t="str">
        <f>"18-11"</f>
        <v>18-11</v>
      </c>
    </row>
    <row r="258" spans="1:3" x14ac:dyDescent="0.4">
      <c r="A258" s="2" t="s">
        <v>515</v>
      </c>
      <c r="B258" s="3" t="s">
        <v>516</v>
      </c>
      <c r="C258" s="4" t="str">
        <f>"4-7"</f>
        <v>4-7</v>
      </c>
    </row>
    <row r="259" spans="1:3" x14ac:dyDescent="0.4">
      <c r="A259" s="2" t="s">
        <v>517</v>
      </c>
      <c r="B259" s="3" t="s">
        <v>518</v>
      </c>
      <c r="C259" s="4" t="str">
        <f>"17-3"</f>
        <v>17-3</v>
      </c>
    </row>
    <row r="260" spans="1:3" x14ac:dyDescent="0.4">
      <c r="A260" s="2" t="s">
        <v>519</v>
      </c>
      <c r="B260" s="3" t="s">
        <v>520</v>
      </c>
      <c r="C260" s="4" t="str">
        <f>"4-7 14-9"</f>
        <v>4-7 14-9</v>
      </c>
    </row>
    <row r="261" spans="1:3" x14ac:dyDescent="0.4">
      <c r="A261" s="2" t="s">
        <v>521</v>
      </c>
      <c r="B261" s="3" t="s">
        <v>522</v>
      </c>
      <c r="C261" s="4" t="str">
        <f>"18-10"</f>
        <v>18-10</v>
      </c>
    </row>
    <row r="262" spans="1:3" x14ac:dyDescent="0.4">
      <c r="A262" s="2" t="s">
        <v>523</v>
      </c>
      <c r="B262" s="3" t="s">
        <v>524</v>
      </c>
      <c r="C262" s="4" t="str">
        <f>"5-3"</f>
        <v>5-3</v>
      </c>
    </row>
    <row r="263" spans="1:3" x14ac:dyDescent="0.4">
      <c r="A263" s="2" t="s">
        <v>525</v>
      </c>
      <c r="B263" s="3" t="s">
        <v>526</v>
      </c>
      <c r="C263" s="4" t="str">
        <f>"5-4 8-7 10-5 11-5 11-8 14-7 18-11"</f>
        <v>5-4 8-7 10-5 11-5 11-8 14-7 18-11</v>
      </c>
    </row>
    <row r="264" spans="1:3" x14ac:dyDescent="0.4">
      <c r="A264" s="2" t="s">
        <v>527</v>
      </c>
      <c r="B264" s="3" t="s">
        <v>528</v>
      </c>
      <c r="C264" s="4" t="str">
        <f>"3-4 7-6 8-8 9-5 9-6 18-1 18-11"</f>
        <v>3-4 7-6 8-8 9-5 9-6 18-1 18-11</v>
      </c>
    </row>
    <row r="265" spans="1:3" x14ac:dyDescent="0.4">
      <c r="A265" s="2" t="s">
        <v>529</v>
      </c>
      <c r="B265" s="3" t="s">
        <v>530</v>
      </c>
      <c r="C265" s="4" t="str">
        <f>"18-11"</f>
        <v>18-11</v>
      </c>
    </row>
    <row r="266" spans="1:3" x14ac:dyDescent="0.4">
      <c r="A266" s="2" t="s">
        <v>531</v>
      </c>
      <c r="B266" s="3" t="s">
        <v>532</v>
      </c>
      <c r="C266" s="4" t="str">
        <f>"6-3"</f>
        <v>6-3</v>
      </c>
    </row>
    <row r="267" spans="1:3" x14ac:dyDescent="0.4">
      <c r="A267" s="2" t="s">
        <v>533</v>
      </c>
      <c r="B267" s="3" t="s">
        <v>534</v>
      </c>
      <c r="C267" s="4" t="str">
        <f>"12-1 18-11"</f>
        <v>12-1 18-11</v>
      </c>
    </row>
    <row r="268" spans="1:3" x14ac:dyDescent="0.4">
      <c r="A268" s="2" t="s">
        <v>535</v>
      </c>
      <c r="B268" s="3" t="s">
        <v>536</v>
      </c>
      <c r="C268" s="4" t="str">
        <f>"13-6"</f>
        <v>13-6</v>
      </c>
    </row>
    <row r="269" spans="1:3" x14ac:dyDescent="0.4">
      <c r="A269" s="2" t="s">
        <v>537</v>
      </c>
      <c r="B269" s="3" t="s">
        <v>538</v>
      </c>
      <c r="C269" s="4" t="str">
        <f>"10-12"</f>
        <v>10-12</v>
      </c>
    </row>
    <row r="270" spans="1:3" x14ac:dyDescent="0.4">
      <c r="A270" s="2" t="s">
        <v>539</v>
      </c>
      <c r="B270" s="3" t="s">
        <v>540</v>
      </c>
      <c r="C270" s="4" t="str">
        <f>"18-10"</f>
        <v>18-10</v>
      </c>
    </row>
    <row r="271" spans="1:3" x14ac:dyDescent="0.4">
      <c r="A271" s="2" t="s">
        <v>541</v>
      </c>
      <c r="B271" s="3" t="s">
        <v>542</v>
      </c>
      <c r="C271" s="4" t="str">
        <f>"17-1"</f>
        <v>17-1</v>
      </c>
    </row>
    <row r="272" spans="1:3" x14ac:dyDescent="0.4">
      <c r="A272" s="2" t="s">
        <v>543</v>
      </c>
      <c r="B272" s="3" t="s">
        <v>544</v>
      </c>
      <c r="C272" s="4" t="str">
        <f>"18-8"</f>
        <v>18-8</v>
      </c>
    </row>
    <row r="273" spans="1:3" x14ac:dyDescent="0.4">
      <c r="A273" s="2" t="s">
        <v>545</v>
      </c>
      <c r="B273" s="3" t="s">
        <v>546</v>
      </c>
      <c r="C273" s="4" t="str">
        <f>"11-7"</f>
        <v>11-7</v>
      </c>
    </row>
    <row r="274" spans="1:3" x14ac:dyDescent="0.4">
      <c r="A274" s="2" t="s">
        <v>547</v>
      </c>
      <c r="B274" s="3" t="s">
        <v>548</v>
      </c>
      <c r="C274" s="4" t="str">
        <f>"17-1"</f>
        <v>17-1</v>
      </c>
    </row>
    <row r="275" spans="1:3" ht="37.5" x14ac:dyDescent="0.4">
      <c r="A275" s="2" t="s">
        <v>549</v>
      </c>
      <c r="B275" s="3" t="s">
        <v>550</v>
      </c>
      <c r="C275" s="4" t="str">
        <f>"2-2"</f>
        <v>2-2</v>
      </c>
    </row>
    <row r="276" spans="1:3" x14ac:dyDescent="0.4">
      <c r="A276" s="2" t="s">
        <v>551</v>
      </c>
      <c r="B276" s="3" t="s">
        <v>552</v>
      </c>
      <c r="C276" s="4" t="str">
        <f>"18-9"</f>
        <v>18-9</v>
      </c>
    </row>
    <row r="277" spans="1:3" x14ac:dyDescent="0.4">
      <c r="A277" s="2" t="s">
        <v>553</v>
      </c>
      <c r="B277" s="3" t="s">
        <v>554</v>
      </c>
      <c r="C277" s="4" t="str">
        <f>"6-4 11-9"</f>
        <v>6-4 11-9</v>
      </c>
    </row>
    <row r="278" spans="1:3" x14ac:dyDescent="0.4">
      <c r="A278" s="2" t="s">
        <v>555</v>
      </c>
      <c r="B278" s="3" t="s">
        <v>556</v>
      </c>
      <c r="C278" s="4" t="str">
        <f>"5-1"</f>
        <v>5-1</v>
      </c>
    </row>
    <row r="279" spans="1:3" ht="37.5" x14ac:dyDescent="0.4">
      <c r="A279" s="2" t="s">
        <v>557</v>
      </c>
      <c r="B279" s="3" t="s">
        <v>558</v>
      </c>
      <c r="C279" s="4" t="str">
        <f>"2-1 2-2 4-5 4-6 13-5 15-1 17-4 18-4"</f>
        <v>2-1 2-2 4-5 4-6 13-5 15-1 17-4 18-4</v>
      </c>
    </row>
    <row r="280" spans="1:3" ht="19.5" thickBot="1" x14ac:dyDescent="0.45">
      <c r="A280" s="5" t="s">
        <v>559</v>
      </c>
      <c r="B280" s="6" t="s">
        <v>560</v>
      </c>
      <c r="C280" s="7" t="str">
        <f>"3-2"</f>
        <v>3-2</v>
      </c>
    </row>
  </sheetData>
  <phoneticPr fontId="18"/>
  <pageMargins left="0.70866141732283472" right="0.70866141732283472" top="0.74803149606299213" bottom="0.74803149606299213" header="0.31496062992125984" footer="0.31496062992125984"/>
  <pageSetup paperSize="9" fitToHeight="0" orientation="portrait" horizontalDpi="360" verticalDpi="360" r:id="rId1"/>
  <headerFooter>
    <oddHeader>&amp;C訳語集 Coursera 金融市場_一般用語 by Robert shaller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訳語集_金融市場_一般用語</vt:lpstr>
      <vt:lpstr>訳語集_金融市場_一般用語!Print_Titles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2021-08-13T03:05:20Z</cp:lastPrinted>
  <dcterms:created xsi:type="dcterms:W3CDTF">2021-08-13T03:05:05Z</dcterms:created>
  <dcterms:modified xsi:type="dcterms:W3CDTF">2021-08-13T03:05:46Z</dcterms:modified>
</cp:coreProperties>
</file>