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jcuedu-my.sharepoint.com/personal/bienvenidojr_hiyas_my_jcu_edu_au/Documents/EG311_ResearchProject/Project Thesis/"/>
    </mc:Choice>
  </mc:AlternateContent>
  <xr:revisionPtr revIDLastSave="57" documentId="8_{AA789943-767F-C247-8E16-4EE0223B745F}" xr6:coauthVersionLast="47" xr6:coauthVersionMax="47" xr10:uidLastSave="{792855E9-B377-AB41-9DAB-922FDE4892D2}"/>
  <bookViews>
    <workbookView xWindow="0" yWindow="500" windowWidth="28800" windowHeight="16820" xr2:uid="{B2A3497F-E78B-7C4B-848B-D7184DCB98F8}"/>
  </bookViews>
  <sheets>
    <sheet name="Experimet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W3" i="1" s="1"/>
  <c r="R3" i="1"/>
  <c r="F3" i="1"/>
  <c r="V52" i="1"/>
  <c r="W52" i="1" s="1"/>
  <c r="U52" i="1"/>
  <c r="R52" i="1"/>
  <c r="I52" i="1"/>
  <c r="V51" i="1"/>
  <c r="W51" i="1" s="1"/>
  <c r="U51" i="1"/>
  <c r="R51" i="1"/>
  <c r="I51" i="1"/>
  <c r="V50" i="1"/>
  <c r="W50" i="1" s="1"/>
  <c r="U50" i="1"/>
  <c r="R50" i="1"/>
  <c r="F50" i="1"/>
  <c r="I50" i="1" s="1"/>
  <c r="V49" i="1"/>
  <c r="W49" i="1" s="1"/>
  <c r="U49" i="1"/>
  <c r="R49" i="1"/>
  <c r="F49" i="1"/>
  <c r="I49" i="1" s="1"/>
  <c r="V48" i="1"/>
  <c r="W48" i="1" s="1"/>
  <c r="U48" i="1"/>
  <c r="R48" i="1"/>
  <c r="F48" i="1"/>
  <c r="I48" i="1" s="1"/>
  <c r="V47" i="1"/>
  <c r="W47" i="1" s="1"/>
  <c r="U47" i="1"/>
  <c r="R47" i="1"/>
  <c r="F47" i="1"/>
  <c r="I47" i="1" s="1"/>
  <c r="V46" i="1"/>
  <c r="W46" i="1" s="1"/>
  <c r="U46" i="1"/>
  <c r="R46" i="1"/>
  <c r="F46" i="1"/>
  <c r="I46" i="1" s="1"/>
  <c r="V45" i="1"/>
  <c r="W45" i="1" s="1"/>
  <c r="U45" i="1"/>
  <c r="R45" i="1"/>
  <c r="F45" i="1"/>
  <c r="I45" i="1" s="1"/>
  <c r="V44" i="1"/>
  <c r="W44" i="1" s="1"/>
  <c r="U44" i="1"/>
  <c r="R44" i="1"/>
  <c r="F44" i="1"/>
  <c r="I44" i="1" s="1"/>
  <c r="V43" i="1"/>
  <c r="W43" i="1" s="1"/>
  <c r="U43" i="1"/>
  <c r="R43" i="1"/>
  <c r="F43" i="1"/>
  <c r="I43" i="1" s="1"/>
  <c r="V42" i="1"/>
  <c r="W42" i="1" s="1"/>
  <c r="U42" i="1"/>
  <c r="R42" i="1"/>
  <c r="F42" i="1"/>
  <c r="I42" i="1" s="1"/>
  <c r="V41" i="1"/>
  <c r="W41" i="1" s="1"/>
  <c r="U41" i="1"/>
  <c r="R41" i="1"/>
  <c r="F41" i="1"/>
  <c r="I41" i="1" s="1"/>
  <c r="V40" i="1"/>
  <c r="W40" i="1" s="1"/>
  <c r="U40" i="1"/>
  <c r="R40" i="1"/>
  <c r="F40" i="1"/>
  <c r="I40" i="1" s="1"/>
  <c r="V39" i="1"/>
  <c r="W39" i="1" s="1"/>
  <c r="U39" i="1"/>
  <c r="R39" i="1"/>
  <c r="F39" i="1"/>
  <c r="I39" i="1" s="1"/>
  <c r="V38" i="1"/>
  <c r="W38" i="1" s="1"/>
  <c r="U38" i="1"/>
  <c r="R38" i="1"/>
  <c r="F38" i="1"/>
  <c r="I38" i="1" s="1"/>
  <c r="V37" i="1"/>
  <c r="W37" i="1" s="1"/>
  <c r="U37" i="1"/>
  <c r="R37" i="1"/>
  <c r="F37" i="1"/>
  <c r="I37" i="1" s="1"/>
  <c r="V36" i="1"/>
  <c r="W36" i="1" s="1"/>
  <c r="U36" i="1"/>
  <c r="R36" i="1"/>
  <c r="F36" i="1"/>
  <c r="I36" i="1" s="1"/>
  <c r="V35" i="1"/>
  <c r="W35" i="1" s="1"/>
  <c r="U35" i="1"/>
  <c r="R35" i="1"/>
  <c r="F35" i="1"/>
  <c r="I35" i="1" s="1"/>
  <c r="V34" i="1"/>
  <c r="W34" i="1" s="1"/>
  <c r="U34" i="1"/>
  <c r="R34" i="1"/>
  <c r="F34" i="1"/>
  <c r="I34" i="1" s="1"/>
  <c r="V33" i="1"/>
  <c r="W33" i="1" s="1"/>
  <c r="U33" i="1"/>
  <c r="R33" i="1"/>
  <c r="F33" i="1"/>
  <c r="I33" i="1" s="1"/>
  <c r="V32" i="1"/>
  <c r="W32" i="1" s="1"/>
  <c r="U32" i="1"/>
  <c r="R32" i="1"/>
  <c r="M32" i="1"/>
  <c r="F32" i="1"/>
  <c r="I32" i="1" s="1"/>
  <c r="V31" i="1"/>
  <c r="W31" i="1" s="1"/>
  <c r="U31" i="1"/>
  <c r="R31" i="1"/>
  <c r="M31" i="1"/>
  <c r="F31" i="1"/>
  <c r="V30" i="1"/>
  <c r="W30" i="1" s="1"/>
  <c r="U30" i="1"/>
  <c r="R30" i="1"/>
  <c r="M30" i="1"/>
  <c r="F30" i="1"/>
  <c r="V29" i="1"/>
  <c r="W29" i="1" s="1"/>
  <c r="U29" i="1"/>
  <c r="R29" i="1"/>
  <c r="M29" i="1"/>
  <c r="F29" i="1"/>
  <c r="V28" i="1"/>
  <c r="W28" i="1" s="1"/>
  <c r="U28" i="1"/>
  <c r="R28" i="1"/>
  <c r="M28" i="1"/>
  <c r="F28" i="1"/>
  <c r="V27" i="1"/>
  <c r="W27" i="1" s="1"/>
  <c r="U27" i="1"/>
  <c r="R27" i="1"/>
  <c r="F27" i="1"/>
  <c r="I27" i="1" s="1"/>
  <c r="V26" i="1"/>
  <c r="W26" i="1" s="1"/>
  <c r="U26" i="1"/>
  <c r="R26" i="1"/>
  <c r="F26" i="1"/>
  <c r="I26" i="1" s="1"/>
  <c r="V25" i="1"/>
  <c r="W25" i="1" s="1"/>
  <c r="U25" i="1"/>
  <c r="R25" i="1"/>
  <c r="F25" i="1"/>
  <c r="I25" i="1" s="1"/>
  <c r="V24" i="1"/>
  <c r="W24" i="1" s="1"/>
  <c r="U24" i="1"/>
  <c r="R24" i="1"/>
  <c r="F24" i="1"/>
  <c r="I24" i="1" s="1"/>
  <c r="V23" i="1"/>
  <c r="W23" i="1" s="1"/>
  <c r="U23" i="1"/>
  <c r="R23" i="1"/>
  <c r="M23" i="1"/>
  <c r="F23" i="1"/>
  <c r="I23" i="1" s="1"/>
  <c r="V22" i="1"/>
  <c r="W22" i="1" s="1"/>
  <c r="U22" i="1"/>
  <c r="R22" i="1"/>
  <c r="M22" i="1"/>
  <c r="F22" i="1"/>
  <c r="I22" i="1" s="1"/>
  <c r="V21" i="1"/>
  <c r="W21" i="1" s="1"/>
  <c r="U21" i="1"/>
  <c r="R21" i="1"/>
  <c r="M21" i="1"/>
  <c r="F21" i="1"/>
  <c r="I21" i="1" s="1"/>
  <c r="V20" i="1"/>
  <c r="W20" i="1" s="1"/>
  <c r="U20" i="1"/>
  <c r="R20" i="1"/>
  <c r="M20" i="1"/>
  <c r="F20" i="1"/>
  <c r="V19" i="1"/>
  <c r="W19" i="1" s="1"/>
  <c r="U19" i="1"/>
  <c r="R19" i="1"/>
  <c r="M19" i="1"/>
  <c r="F19" i="1"/>
  <c r="I19" i="1" s="1"/>
  <c r="V18" i="1"/>
  <c r="W18" i="1" s="1"/>
  <c r="U18" i="1"/>
  <c r="R18" i="1"/>
  <c r="M18" i="1"/>
  <c r="F18" i="1"/>
  <c r="V17" i="1"/>
  <c r="W17" i="1" s="1"/>
  <c r="U17" i="1"/>
  <c r="R17" i="1"/>
  <c r="M17" i="1"/>
  <c r="F17" i="1"/>
  <c r="I17" i="1" s="1"/>
  <c r="V16" i="1"/>
  <c r="W16" i="1" s="1"/>
  <c r="U16" i="1"/>
  <c r="R16" i="1"/>
  <c r="M16" i="1"/>
  <c r="F16" i="1"/>
  <c r="I16" i="1" s="1"/>
  <c r="V15" i="1"/>
  <c r="W15" i="1" s="1"/>
  <c r="U15" i="1"/>
  <c r="R15" i="1"/>
  <c r="M15" i="1"/>
  <c r="F15" i="1"/>
  <c r="I15" i="1" s="1"/>
  <c r="V14" i="1"/>
  <c r="W14" i="1" s="1"/>
  <c r="U14" i="1"/>
  <c r="R14" i="1"/>
  <c r="M14" i="1"/>
  <c r="F14" i="1"/>
  <c r="I14" i="1" s="1"/>
  <c r="V13" i="1"/>
  <c r="W13" i="1" s="1"/>
  <c r="U13" i="1"/>
  <c r="R13" i="1"/>
  <c r="F13" i="1"/>
  <c r="I13" i="1" s="1"/>
  <c r="V12" i="1"/>
  <c r="W12" i="1" s="1"/>
  <c r="U12" i="1"/>
  <c r="R12" i="1"/>
  <c r="F12" i="1"/>
  <c r="I12" i="1" s="1"/>
  <c r="V11" i="1"/>
  <c r="W11" i="1" s="1"/>
  <c r="U11" i="1"/>
  <c r="R11" i="1"/>
  <c r="F11" i="1"/>
  <c r="I11" i="1" s="1"/>
  <c r="V10" i="1"/>
  <c r="W10" i="1" s="1"/>
  <c r="U10" i="1"/>
  <c r="R10" i="1"/>
  <c r="M10" i="1"/>
  <c r="F10" i="1"/>
  <c r="V9" i="1"/>
  <c r="W9" i="1" s="1"/>
  <c r="U9" i="1"/>
  <c r="R9" i="1"/>
  <c r="M9" i="1"/>
  <c r="F9" i="1"/>
  <c r="V8" i="1"/>
  <c r="W8" i="1" s="1"/>
  <c r="U8" i="1"/>
  <c r="R8" i="1"/>
  <c r="M8" i="1"/>
  <c r="F8" i="1"/>
  <c r="V7" i="1"/>
  <c r="W7" i="1" s="1"/>
  <c r="U7" i="1"/>
  <c r="R7" i="1"/>
  <c r="M7" i="1"/>
  <c r="F7" i="1"/>
  <c r="V6" i="1"/>
  <c r="W6" i="1" s="1"/>
  <c r="U6" i="1"/>
  <c r="R6" i="1"/>
  <c r="M6" i="1"/>
  <c r="F6" i="1"/>
  <c r="V5" i="1"/>
  <c r="W5" i="1" s="1"/>
  <c r="U5" i="1"/>
  <c r="R5" i="1"/>
  <c r="M5" i="1"/>
  <c r="F5" i="1"/>
  <c r="V4" i="1"/>
  <c r="W4" i="1" s="1"/>
  <c r="U4" i="1"/>
  <c r="R4" i="1"/>
  <c r="M4" i="1"/>
  <c r="F4" i="1"/>
  <c r="U3" i="1"/>
  <c r="M3" i="1"/>
</calcChain>
</file>

<file path=xl/sharedStrings.xml><?xml version="1.0" encoding="utf-8"?>
<sst xmlns="http://schemas.openxmlformats.org/spreadsheetml/2006/main" count="72" uniqueCount="71">
  <si>
    <t>test file (.jpg)</t>
  </si>
  <si>
    <t>Distance</t>
  </si>
  <si>
    <t>Camera Height</t>
  </si>
  <si>
    <t>Roi Height</t>
  </si>
  <si>
    <t>Height</t>
  </si>
  <si>
    <t>x-width (Horizontal Distance from Distance)</t>
  </si>
  <si>
    <t>Mark Height</t>
  </si>
  <si>
    <t>Angle</t>
  </si>
  <si>
    <t>Mark Proportion</t>
  </si>
  <si>
    <t>Scale</t>
  </si>
  <si>
    <t>LenAC</t>
  </si>
  <si>
    <t>CM/Pixel</t>
  </si>
  <si>
    <t>BC pixels (0 adj)</t>
  </si>
  <si>
    <t>adj (pixels)</t>
  </si>
  <si>
    <t>BC pixels (w/adj)</t>
  </si>
  <si>
    <t>Final Image Height (pixel)</t>
  </si>
  <si>
    <t>World Unit converter</t>
  </si>
  <si>
    <t>Water Level (gauge board) cm</t>
  </si>
  <si>
    <t>Water Level (Algorithm) cm</t>
  </si>
  <si>
    <t>Difference</t>
  </si>
  <si>
    <t>Percent Error</t>
  </si>
  <si>
    <t>Accuracy %</t>
  </si>
  <si>
    <t>210120_30</t>
  </si>
  <si>
    <t>210150_30</t>
  </si>
  <si>
    <t>210180_30</t>
  </si>
  <si>
    <t>210210_30</t>
  </si>
  <si>
    <t>240120_30</t>
  </si>
  <si>
    <t>240150_30</t>
  </si>
  <si>
    <t>240180_30</t>
  </si>
  <si>
    <t>240210_30</t>
  </si>
  <si>
    <t>240120_20</t>
  </si>
  <si>
    <t>240150_20</t>
  </si>
  <si>
    <t>240180_20</t>
  </si>
  <si>
    <t>270150_30</t>
  </si>
  <si>
    <t>270180_30</t>
  </si>
  <si>
    <t>270190_30</t>
  </si>
  <si>
    <t>300120_30</t>
  </si>
  <si>
    <t>300150_30</t>
  </si>
  <si>
    <t>300180_30</t>
  </si>
  <si>
    <t>300210_30</t>
  </si>
  <si>
    <t>300150_150</t>
  </si>
  <si>
    <t>300170_30</t>
  </si>
  <si>
    <t>300190_30</t>
  </si>
  <si>
    <t>300120_20</t>
  </si>
  <si>
    <t>300150_20</t>
  </si>
  <si>
    <t>300180_20</t>
  </si>
  <si>
    <t>300210_20</t>
  </si>
  <si>
    <t>330120_30</t>
  </si>
  <si>
    <t>330150_30</t>
  </si>
  <si>
    <t>330180_30</t>
  </si>
  <si>
    <t>330210_30</t>
  </si>
  <si>
    <t>330170_30</t>
  </si>
  <si>
    <t>330190_150</t>
  </si>
  <si>
    <t>330180_180</t>
  </si>
  <si>
    <t>330190_180</t>
  </si>
  <si>
    <t>330210_180</t>
  </si>
  <si>
    <t>330120_20</t>
  </si>
  <si>
    <t>330180_20</t>
  </si>
  <si>
    <t>360180_180</t>
  </si>
  <si>
    <t>360190_180</t>
  </si>
  <si>
    <t>360200_180</t>
  </si>
  <si>
    <t>360210_180</t>
  </si>
  <si>
    <t>390180_180</t>
  </si>
  <si>
    <t>390200_180</t>
  </si>
  <si>
    <t>390210_180</t>
  </si>
  <si>
    <t>330180180_30</t>
  </si>
  <si>
    <t>330210180_30</t>
  </si>
  <si>
    <t>300180180_30</t>
  </si>
  <si>
    <t>300210180_30</t>
  </si>
  <si>
    <t>270180180_30</t>
  </si>
  <si>
    <t>270210180_30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</si>
</sst>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EB3A5-6EF5-884D-BFBD-7DD4CEE24117}">
  <dimension ref="A2:W52"/>
  <sheetViews>
    <sheetView tabSelected="1" workbookViewId="0">
      <selection activeCell="Y11" sqref="Y11"/>
    </sheetView>
  </sheetViews>
  <sheetFormatPr baseColWidth="10" defaultRowHeight="16" x14ac:dyDescent="0.2"/>
  <cols>
    <col min="2" max="2" width="13.1640625" bestFit="1" customWidth="1"/>
    <col min="12" max="16" width="0" hidden="1" customWidth="1"/>
  </cols>
  <sheetData>
    <row r="2" spans="1:23" s="7" customFormat="1" ht="80" x14ac:dyDescent="0.2">
      <c r="A2" s="5"/>
      <c r="B2" s="3" t="s">
        <v>0</v>
      </c>
      <c r="C2" s="6" t="s">
        <v>1</v>
      </c>
      <c r="D2" s="3" t="s">
        <v>2</v>
      </c>
      <c r="E2" s="3" t="s">
        <v>3</v>
      </c>
      <c r="F2" s="3" t="s">
        <v>4</v>
      </c>
      <c r="G2" s="2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</row>
    <row r="3" spans="1:23" x14ac:dyDescent="0.2">
      <c r="A3" s="1">
        <v>1</v>
      </c>
      <c r="B3" s="1" t="s">
        <v>22</v>
      </c>
      <c r="C3" s="1">
        <v>210</v>
      </c>
      <c r="D3" s="1">
        <v>120</v>
      </c>
      <c r="E3" s="1">
        <v>120</v>
      </c>
      <c r="F3" s="1">
        <f>D3-E3</f>
        <v>0</v>
      </c>
      <c r="G3" s="1"/>
      <c r="H3" s="1">
        <v>30</v>
      </c>
      <c r="I3" s="1">
        <v>2.7</v>
      </c>
      <c r="J3" s="1">
        <v>4</v>
      </c>
      <c r="K3" s="1">
        <v>2</v>
      </c>
      <c r="L3" s="1"/>
      <c r="M3" s="1" t="e">
        <f t="shared" ref="M3:M10" si="0">H3/L3</f>
        <v>#DIV/0!</v>
      </c>
      <c r="N3" s="1"/>
      <c r="O3" s="1"/>
      <c r="P3" s="1"/>
      <c r="Q3" s="1">
        <v>2016</v>
      </c>
      <c r="R3" s="1">
        <f>E3/Q3</f>
        <v>5.9523809523809521E-2</v>
      </c>
      <c r="S3" s="1">
        <v>70</v>
      </c>
      <c r="T3" s="1">
        <v>71.599999999999994</v>
      </c>
      <c r="U3" s="1">
        <f t="shared" ref="U3:U34" si="1">S3-T3</f>
        <v>-1.5999999999999943</v>
      </c>
      <c r="V3" s="1">
        <f>(ABS(T3-S3)/S3)*100</f>
        <v>2.2857142857142776</v>
      </c>
      <c r="W3" s="1">
        <f>100-V3</f>
        <v>97.714285714285722</v>
      </c>
    </row>
    <row r="4" spans="1:23" x14ac:dyDescent="0.2">
      <c r="A4" s="1">
        <v>2</v>
      </c>
      <c r="B4" s="1" t="s">
        <v>23</v>
      </c>
      <c r="C4" s="1">
        <v>210</v>
      </c>
      <c r="D4" s="1">
        <v>150</v>
      </c>
      <c r="E4" s="1">
        <v>120</v>
      </c>
      <c r="F4" s="1">
        <f t="shared" ref="F3:F50" si="2">D4-E4</f>
        <v>30</v>
      </c>
      <c r="G4" s="1"/>
      <c r="H4" s="1">
        <v>30</v>
      </c>
      <c r="I4" s="1">
        <v>8.1300000000000008</v>
      </c>
      <c r="J4" s="1">
        <v>4</v>
      </c>
      <c r="K4" s="1">
        <v>2</v>
      </c>
      <c r="L4" s="1"/>
      <c r="M4" s="1" t="e">
        <f t="shared" si="0"/>
        <v>#DIV/0!</v>
      </c>
      <c r="N4" s="1"/>
      <c r="O4" s="1"/>
      <c r="P4" s="1"/>
      <c r="Q4" s="1">
        <v>2016</v>
      </c>
      <c r="R4" s="1">
        <f t="shared" ref="R3:R34" si="3">E4/Q4</f>
        <v>5.9523809523809521E-2</v>
      </c>
      <c r="S4" s="1">
        <v>70</v>
      </c>
      <c r="T4" s="1">
        <v>70.63</v>
      </c>
      <c r="U4" s="1">
        <f t="shared" si="1"/>
        <v>-0.62999999999999545</v>
      </c>
      <c r="V4" s="1">
        <f t="shared" ref="V3:V34" si="4">(ABS(T4-S4)/S4)*100</f>
        <v>0.89999999999999347</v>
      </c>
      <c r="W4" s="1">
        <f t="shared" ref="W3:W34" si="5">100-V4</f>
        <v>99.100000000000009</v>
      </c>
    </row>
    <row r="5" spans="1:23" x14ac:dyDescent="0.2">
      <c r="A5" s="1">
        <v>3</v>
      </c>
      <c r="B5" s="1" t="s">
        <v>24</v>
      </c>
      <c r="C5" s="1">
        <v>210</v>
      </c>
      <c r="D5" s="1">
        <v>180</v>
      </c>
      <c r="E5" s="1">
        <v>120</v>
      </c>
      <c r="F5" s="1">
        <f t="shared" si="2"/>
        <v>60</v>
      </c>
      <c r="G5" s="1"/>
      <c r="H5" s="1">
        <v>30</v>
      </c>
      <c r="I5" s="1">
        <v>15.9</v>
      </c>
      <c r="J5" s="1">
        <v>4</v>
      </c>
      <c r="K5" s="1">
        <v>2</v>
      </c>
      <c r="L5" s="1"/>
      <c r="M5" s="1" t="e">
        <f t="shared" si="0"/>
        <v>#DIV/0!</v>
      </c>
      <c r="N5" s="1"/>
      <c r="O5" s="1"/>
      <c r="P5" s="1"/>
      <c r="Q5" s="1">
        <v>2016</v>
      </c>
      <c r="R5" s="1">
        <f t="shared" si="3"/>
        <v>5.9523809523809521E-2</v>
      </c>
      <c r="S5" s="1">
        <v>70</v>
      </c>
      <c r="T5" s="1">
        <v>70.8</v>
      </c>
      <c r="U5" s="1">
        <f t="shared" si="1"/>
        <v>-0.79999999999999716</v>
      </c>
      <c r="V5" s="1">
        <f t="shared" si="4"/>
        <v>1.1428571428571388</v>
      </c>
      <c r="W5" s="1">
        <f t="shared" si="5"/>
        <v>98.857142857142861</v>
      </c>
    </row>
    <row r="6" spans="1:23" x14ac:dyDescent="0.2">
      <c r="A6" s="1">
        <v>4</v>
      </c>
      <c r="B6" s="1" t="s">
        <v>25</v>
      </c>
      <c r="C6" s="1">
        <v>210</v>
      </c>
      <c r="D6" s="1">
        <v>210</v>
      </c>
      <c r="E6" s="1">
        <v>120</v>
      </c>
      <c r="F6" s="1">
        <f t="shared" si="2"/>
        <v>90</v>
      </c>
      <c r="G6" s="1"/>
      <c r="H6" s="1">
        <v>30</v>
      </c>
      <c r="I6" s="1">
        <v>23.9</v>
      </c>
      <c r="J6" s="1">
        <v>4</v>
      </c>
      <c r="K6" s="1">
        <v>2</v>
      </c>
      <c r="L6" s="1"/>
      <c r="M6" s="1" t="e">
        <f t="shared" si="0"/>
        <v>#DIV/0!</v>
      </c>
      <c r="N6" s="1"/>
      <c r="O6" s="1"/>
      <c r="P6" s="1"/>
      <c r="Q6" s="1">
        <v>2016</v>
      </c>
      <c r="R6" s="1">
        <f t="shared" si="3"/>
        <v>5.9523809523809521E-2</v>
      </c>
      <c r="S6" s="1">
        <v>70</v>
      </c>
      <c r="T6" s="1">
        <v>70.11</v>
      </c>
      <c r="U6" s="1">
        <f t="shared" si="1"/>
        <v>-0.10999999999999943</v>
      </c>
      <c r="V6" s="1">
        <f t="shared" si="4"/>
        <v>0.15714285714285633</v>
      </c>
      <c r="W6" s="1">
        <f t="shared" si="5"/>
        <v>99.842857142857142</v>
      </c>
    </row>
    <row r="7" spans="1:23" x14ac:dyDescent="0.2">
      <c r="A7" s="1">
        <v>5</v>
      </c>
      <c r="B7" s="1" t="s">
        <v>26</v>
      </c>
      <c r="C7" s="1">
        <v>240</v>
      </c>
      <c r="D7" s="1">
        <v>120</v>
      </c>
      <c r="E7" s="1">
        <v>120</v>
      </c>
      <c r="F7" s="1">
        <f t="shared" si="2"/>
        <v>0</v>
      </c>
      <c r="G7" s="1"/>
      <c r="H7" s="1">
        <v>30</v>
      </c>
      <c r="I7" s="1">
        <v>0</v>
      </c>
      <c r="J7" s="1">
        <v>4</v>
      </c>
      <c r="K7" s="1">
        <v>2</v>
      </c>
      <c r="L7" s="1">
        <v>238.01</v>
      </c>
      <c r="M7" s="1">
        <f t="shared" si="0"/>
        <v>0.1260451241544473</v>
      </c>
      <c r="N7" s="1">
        <v>959.55</v>
      </c>
      <c r="O7" s="1"/>
      <c r="P7" s="1"/>
      <c r="Q7" s="1">
        <v>2016</v>
      </c>
      <c r="R7" s="1">
        <f t="shared" si="3"/>
        <v>5.9523809523809521E-2</v>
      </c>
      <c r="S7" s="1">
        <v>70</v>
      </c>
      <c r="T7" s="1">
        <v>70.8</v>
      </c>
      <c r="U7" s="1">
        <f t="shared" si="1"/>
        <v>-0.79999999999999716</v>
      </c>
      <c r="V7" s="1">
        <f t="shared" si="4"/>
        <v>1.1428571428571388</v>
      </c>
      <c r="W7" s="1">
        <f t="shared" si="5"/>
        <v>98.857142857142861</v>
      </c>
    </row>
    <row r="8" spans="1:23" x14ac:dyDescent="0.2">
      <c r="A8" s="1">
        <v>6</v>
      </c>
      <c r="B8" s="1" t="s">
        <v>27</v>
      </c>
      <c r="C8" s="1">
        <v>240</v>
      </c>
      <c r="D8" s="1">
        <v>150</v>
      </c>
      <c r="E8" s="1">
        <v>120</v>
      </c>
      <c r="F8" s="1">
        <f t="shared" si="2"/>
        <v>30</v>
      </c>
      <c r="G8" s="1"/>
      <c r="H8" s="1">
        <v>30</v>
      </c>
      <c r="I8" s="1">
        <v>7.1</v>
      </c>
      <c r="J8" s="1">
        <v>4</v>
      </c>
      <c r="K8" s="1">
        <v>2</v>
      </c>
      <c r="L8" s="1">
        <v>232.07</v>
      </c>
      <c r="M8" s="1">
        <f t="shared" si="0"/>
        <v>0.12927134054380143</v>
      </c>
      <c r="N8" s="1">
        <v>893.34</v>
      </c>
      <c r="O8" s="1"/>
      <c r="P8" s="1"/>
      <c r="Q8" s="1">
        <v>2016</v>
      </c>
      <c r="R8" s="1">
        <f t="shared" si="3"/>
        <v>5.9523809523809521E-2</v>
      </c>
      <c r="S8" s="1">
        <v>70</v>
      </c>
      <c r="T8" s="1">
        <v>71.599999999999994</v>
      </c>
      <c r="U8" s="1">
        <f t="shared" si="1"/>
        <v>-1.5999999999999943</v>
      </c>
      <c r="V8" s="1">
        <f t="shared" si="4"/>
        <v>2.2857142857142776</v>
      </c>
      <c r="W8" s="1">
        <f t="shared" si="5"/>
        <v>97.714285714285722</v>
      </c>
    </row>
    <row r="9" spans="1:23" x14ac:dyDescent="0.2">
      <c r="A9" s="1">
        <v>7</v>
      </c>
      <c r="B9" s="1" t="s">
        <v>28</v>
      </c>
      <c r="C9" s="1">
        <v>240</v>
      </c>
      <c r="D9" s="1">
        <v>180</v>
      </c>
      <c r="E9" s="1">
        <v>120</v>
      </c>
      <c r="F9" s="1">
        <f t="shared" si="2"/>
        <v>60</v>
      </c>
      <c r="G9" s="1"/>
      <c r="H9" s="1">
        <v>30</v>
      </c>
      <c r="I9" s="1">
        <v>14</v>
      </c>
      <c r="J9" s="1">
        <v>4</v>
      </c>
      <c r="K9" s="1">
        <v>2</v>
      </c>
      <c r="L9" s="1">
        <v>216.05</v>
      </c>
      <c r="M9" s="1">
        <f t="shared" si="0"/>
        <v>0.13885674612358251</v>
      </c>
      <c r="N9" s="1">
        <v>805.85</v>
      </c>
      <c r="O9" s="1"/>
      <c r="P9" s="1"/>
      <c r="Q9" s="1">
        <v>2016</v>
      </c>
      <c r="R9" s="1">
        <f t="shared" si="3"/>
        <v>5.9523809523809521E-2</v>
      </c>
      <c r="S9" s="1">
        <v>70</v>
      </c>
      <c r="T9" s="1">
        <v>69.709999999999994</v>
      </c>
      <c r="U9" s="1">
        <f t="shared" si="1"/>
        <v>0.29000000000000625</v>
      </c>
      <c r="V9" s="1">
        <f t="shared" si="4"/>
        <v>0.41428571428572319</v>
      </c>
      <c r="W9" s="1">
        <f t="shared" si="5"/>
        <v>99.585714285714275</v>
      </c>
    </row>
    <row r="10" spans="1:23" x14ac:dyDescent="0.2">
      <c r="A10" s="1">
        <v>8</v>
      </c>
      <c r="B10" s="1" t="s">
        <v>29</v>
      </c>
      <c r="C10" s="1">
        <v>240</v>
      </c>
      <c r="D10" s="1">
        <v>210</v>
      </c>
      <c r="E10" s="1">
        <v>120</v>
      </c>
      <c r="F10" s="1">
        <f t="shared" si="2"/>
        <v>90</v>
      </c>
      <c r="G10" s="1"/>
      <c r="H10" s="1">
        <v>30</v>
      </c>
      <c r="I10" s="1">
        <v>20.55</v>
      </c>
      <c r="J10" s="1">
        <v>4</v>
      </c>
      <c r="K10" s="1">
        <v>2</v>
      </c>
      <c r="L10" s="1">
        <v>201.2</v>
      </c>
      <c r="M10" s="1">
        <f t="shared" si="0"/>
        <v>0.14910536779324057</v>
      </c>
      <c r="N10" s="1">
        <v>714.79</v>
      </c>
      <c r="O10" s="1"/>
      <c r="P10" s="1"/>
      <c r="Q10" s="1">
        <v>2016</v>
      </c>
      <c r="R10" s="1">
        <f t="shared" si="3"/>
        <v>5.9523809523809521E-2</v>
      </c>
      <c r="S10" s="1">
        <v>70</v>
      </c>
      <c r="T10" s="1">
        <v>70.290000000000006</v>
      </c>
      <c r="U10" s="1">
        <f t="shared" si="1"/>
        <v>-0.29000000000000625</v>
      </c>
      <c r="V10" s="1">
        <f t="shared" si="4"/>
        <v>0.41428571428572319</v>
      </c>
      <c r="W10" s="1">
        <f t="shared" si="5"/>
        <v>99.585714285714275</v>
      </c>
    </row>
    <row r="11" spans="1:23" x14ac:dyDescent="0.2">
      <c r="A11" s="1">
        <v>9</v>
      </c>
      <c r="B11" s="1" t="s">
        <v>30</v>
      </c>
      <c r="C11" s="1">
        <v>240</v>
      </c>
      <c r="D11" s="1">
        <v>120</v>
      </c>
      <c r="E11" s="1">
        <v>120</v>
      </c>
      <c r="F11" s="1">
        <f t="shared" si="2"/>
        <v>0</v>
      </c>
      <c r="G11" s="1"/>
      <c r="H11" s="1">
        <v>20</v>
      </c>
      <c r="I11" s="1">
        <f>ASIN(F11/C11) *180/3.14159265358979</f>
        <v>0</v>
      </c>
      <c r="J11" s="1">
        <v>6</v>
      </c>
      <c r="K11" s="1">
        <v>2</v>
      </c>
      <c r="L11" s="1"/>
      <c r="M11" s="1"/>
      <c r="N11" s="1"/>
      <c r="O11" s="1"/>
      <c r="P11" s="1"/>
      <c r="Q11" s="1">
        <v>2016</v>
      </c>
      <c r="R11" s="1">
        <f t="shared" si="3"/>
        <v>5.9523809523809521E-2</v>
      </c>
      <c r="S11" s="1">
        <v>70</v>
      </c>
      <c r="T11" s="1">
        <v>68.23</v>
      </c>
      <c r="U11" s="1">
        <f t="shared" si="1"/>
        <v>1.769999999999996</v>
      </c>
      <c r="V11" s="1">
        <f t="shared" si="4"/>
        <v>2.5285714285714227</v>
      </c>
      <c r="W11" s="1">
        <f t="shared" si="5"/>
        <v>97.471428571428575</v>
      </c>
    </row>
    <row r="12" spans="1:23" x14ac:dyDescent="0.2">
      <c r="A12" s="1">
        <v>10</v>
      </c>
      <c r="B12" s="1" t="s">
        <v>31</v>
      </c>
      <c r="C12" s="1">
        <v>240</v>
      </c>
      <c r="D12" s="1">
        <v>150</v>
      </c>
      <c r="E12" s="1">
        <v>120</v>
      </c>
      <c r="F12" s="1">
        <f t="shared" si="2"/>
        <v>30</v>
      </c>
      <c r="G12" s="1"/>
      <c r="H12" s="1">
        <v>20</v>
      </c>
      <c r="I12" s="1">
        <f>ASIN(F12/C12) *180/3.14159265358979</f>
        <v>7.180755781458287</v>
      </c>
      <c r="J12" s="1">
        <v>6</v>
      </c>
      <c r="K12" s="1">
        <v>2</v>
      </c>
      <c r="L12" s="1"/>
      <c r="M12" s="1"/>
      <c r="N12" s="1"/>
      <c r="O12" s="1"/>
      <c r="P12" s="1"/>
      <c r="Q12" s="1">
        <v>2016</v>
      </c>
      <c r="R12" s="1">
        <f t="shared" si="3"/>
        <v>5.9523809523809521E-2</v>
      </c>
      <c r="S12" s="1">
        <v>70</v>
      </c>
      <c r="T12" s="1">
        <v>69.709999999999994</v>
      </c>
      <c r="U12" s="1">
        <f t="shared" si="1"/>
        <v>0.29000000000000625</v>
      </c>
      <c r="V12" s="1">
        <f t="shared" si="4"/>
        <v>0.41428571428572319</v>
      </c>
      <c r="W12" s="1">
        <f t="shared" si="5"/>
        <v>99.585714285714275</v>
      </c>
    </row>
    <row r="13" spans="1:23" x14ac:dyDescent="0.2">
      <c r="A13" s="1">
        <v>11</v>
      </c>
      <c r="B13" s="1" t="s">
        <v>32</v>
      </c>
      <c r="C13" s="1">
        <v>240</v>
      </c>
      <c r="D13" s="1">
        <v>180</v>
      </c>
      <c r="E13" s="1">
        <v>120</v>
      </c>
      <c r="F13" s="1">
        <f t="shared" si="2"/>
        <v>60</v>
      </c>
      <c r="G13" s="1"/>
      <c r="H13" s="1">
        <v>20</v>
      </c>
      <c r="I13" s="1">
        <f>ASIN(F13/C13) *180/3.14159265358979</f>
        <v>14.477512185929937</v>
      </c>
      <c r="J13" s="1">
        <v>6</v>
      </c>
      <c r="K13" s="1">
        <v>2</v>
      </c>
      <c r="L13" s="1"/>
      <c r="M13" s="1"/>
      <c r="N13" s="1"/>
      <c r="O13" s="1"/>
      <c r="P13" s="1"/>
      <c r="Q13" s="1">
        <v>2016</v>
      </c>
      <c r="R13" s="1">
        <f t="shared" si="3"/>
        <v>5.9523809523809521E-2</v>
      </c>
      <c r="S13" s="1">
        <v>70</v>
      </c>
      <c r="T13" s="4">
        <v>68.63</v>
      </c>
      <c r="U13" s="1">
        <f t="shared" si="1"/>
        <v>1.3700000000000045</v>
      </c>
      <c r="V13" s="1">
        <f t="shared" si="4"/>
        <v>1.9571428571428635</v>
      </c>
      <c r="W13" s="1">
        <f t="shared" si="5"/>
        <v>98.04285714285713</v>
      </c>
    </row>
    <row r="14" spans="1:23" x14ac:dyDescent="0.2">
      <c r="A14" s="1">
        <v>12</v>
      </c>
      <c r="B14" s="1" t="s">
        <v>33</v>
      </c>
      <c r="C14" s="1">
        <v>270</v>
      </c>
      <c r="D14" s="1">
        <v>150</v>
      </c>
      <c r="E14" s="1">
        <v>150</v>
      </c>
      <c r="F14" s="1">
        <f t="shared" si="2"/>
        <v>0</v>
      </c>
      <c r="G14" s="1"/>
      <c r="H14" s="1">
        <v>30</v>
      </c>
      <c r="I14" s="1">
        <f>ASIN(F14/C14)</f>
        <v>0</v>
      </c>
      <c r="J14" s="1">
        <v>5</v>
      </c>
      <c r="K14" s="1">
        <v>2</v>
      </c>
      <c r="L14" s="1"/>
      <c r="M14" s="1" t="e">
        <f t="shared" ref="M14:M23" si="6">H14/L14</f>
        <v>#DIV/0!</v>
      </c>
      <c r="N14" s="1"/>
      <c r="O14" s="1"/>
      <c r="P14" s="1"/>
      <c r="Q14" s="1">
        <v>2016</v>
      </c>
      <c r="R14" s="1">
        <f t="shared" si="3"/>
        <v>7.4404761904761904E-2</v>
      </c>
      <c r="S14" s="1">
        <v>70</v>
      </c>
      <c r="T14" s="1">
        <v>70.900000000000006</v>
      </c>
      <c r="U14" s="1">
        <f t="shared" si="1"/>
        <v>-0.90000000000000568</v>
      </c>
      <c r="V14" s="1">
        <f t="shared" si="4"/>
        <v>1.2857142857142938</v>
      </c>
      <c r="W14" s="1">
        <f t="shared" si="5"/>
        <v>98.714285714285708</v>
      </c>
    </row>
    <row r="15" spans="1:23" x14ac:dyDescent="0.2">
      <c r="A15" s="1">
        <v>13</v>
      </c>
      <c r="B15" s="1" t="s">
        <v>34</v>
      </c>
      <c r="C15" s="1">
        <v>270</v>
      </c>
      <c r="D15" s="1">
        <v>180</v>
      </c>
      <c r="E15" s="1">
        <v>150</v>
      </c>
      <c r="F15" s="1">
        <f t="shared" si="2"/>
        <v>30</v>
      </c>
      <c r="G15" s="1"/>
      <c r="H15" s="1">
        <v>30</v>
      </c>
      <c r="I15" s="1">
        <f>ASIN(F15/C15) *180/3.14159265358979</f>
        <v>6.3793702084428094</v>
      </c>
      <c r="J15" s="1">
        <v>5</v>
      </c>
      <c r="K15" s="1">
        <v>2</v>
      </c>
      <c r="L15" s="1"/>
      <c r="M15" s="1" t="e">
        <f t="shared" si="6"/>
        <v>#DIV/0!</v>
      </c>
      <c r="N15" s="1"/>
      <c r="O15" s="1"/>
      <c r="P15" s="1"/>
      <c r="Q15" s="1">
        <v>2016</v>
      </c>
      <c r="R15" s="1">
        <f t="shared" si="3"/>
        <v>7.4404761904761904E-2</v>
      </c>
      <c r="S15" s="1">
        <v>70</v>
      </c>
      <c r="T15" s="1">
        <v>70.930000000000007</v>
      </c>
      <c r="U15" s="1">
        <f t="shared" si="1"/>
        <v>-0.93000000000000682</v>
      </c>
      <c r="V15" s="1">
        <f t="shared" si="4"/>
        <v>1.3285714285714383</v>
      </c>
      <c r="W15" s="1">
        <f t="shared" si="5"/>
        <v>98.671428571428564</v>
      </c>
    </row>
    <row r="16" spans="1:23" x14ac:dyDescent="0.2">
      <c r="A16" s="1">
        <v>14</v>
      </c>
      <c r="B16" s="1" t="s">
        <v>35</v>
      </c>
      <c r="C16" s="1">
        <v>270</v>
      </c>
      <c r="D16" s="1">
        <v>190</v>
      </c>
      <c r="E16" s="1">
        <v>150</v>
      </c>
      <c r="F16" s="1">
        <f t="shared" si="2"/>
        <v>40</v>
      </c>
      <c r="G16" s="1"/>
      <c r="H16" s="1">
        <v>30</v>
      </c>
      <c r="I16" s="1">
        <f>ASIN(F16/C16) *180/3.14159265358979</f>
        <v>8.5196242541430536</v>
      </c>
      <c r="J16" s="1">
        <v>5</v>
      </c>
      <c r="K16" s="1">
        <v>2</v>
      </c>
      <c r="L16" s="1"/>
      <c r="M16" s="1" t="e">
        <f t="shared" si="6"/>
        <v>#DIV/0!</v>
      </c>
      <c r="N16" s="1"/>
      <c r="O16" s="1"/>
      <c r="P16" s="1"/>
      <c r="Q16" s="1">
        <v>2016</v>
      </c>
      <c r="R16" s="1">
        <f t="shared" si="3"/>
        <v>7.4404761904761904E-2</v>
      </c>
      <c r="S16" s="1">
        <v>70</v>
      </c>
      <c r="T16" s="1">
        <v>68.930000000000007</v>
      </c>
      <c r="U16" s="1">
        <f t="shared" si="1"/>
        <v>1.0699999999999932</v>
      </c>
      <c r="V16" s="1">
        <f t="shared" si="4"/>
        <v>1.5285714285714189</v>
      </c>
      <c r="W16" s="1">
        <f t="shared" si="5"/>
        <v>98.471428571428575</v>
      </c>
    </row>
    <row r="17" spans="1:23" x14ac:dyDescent="0.2">
      <c r="A17" s="1">
        <v>15</v>
      </c>
      <c r="B17" s="1" t="s">
        <v>36</v>
      </c>
      <c r="C17" s="1">
        <v>300</v>
      </c>
      <c r="D17" s="1">
        <v>120</v>
      </c>
      <c r="E17" s="1">
        <v>120</v>
      </c>
      <c r="F17" s="1">
        <f t="shared" si="2"/>
        <v>0</v>
      </c>
      <c r="G17" s="1"/>
      <c r="H17" s="1">
        <v>30</v>
      </c>
      <c r="I17" s="1">
        <f>ATAN(F17/C17) * 180/3.14</f>
        <v>0</v>
      </c>
      <c r="J17" s="1">
        <v>4</v>
      </c>
      <c r="K17" s="1">
        <v>2</v>
      </c>
      <c r="L17" s="1">
        <v>191</v>
      </c>
      <c r="M17" s="1">
        <f t="shared" si="6"/>
        <v>0.15706806282722513</v>
      </c>
      <c r="N17" s="1">
        <v>767.85</v>
      </c>
      <c r="O17" s="1"/>
      <c r="P17" s="1"/>
      <c r="Q17" s="1">
        <v>2016</v>
      </c>
      <c r="R17" s="1">
        <f t="shared" si="3"/>
        <v>5.9523809523809521E-2</v>
      </c>
      <c r="S17" s="1">
        <v>70</v>
      </c>
      <c r="T17" s="1">
        <v>71.5</v>
      </c>
      <c r="U17" s="1">
        <f t="shared" si="1"/>
        <v>-1.5</v>
      </c>
      <c r="V17" s="1">
        <f t="shared" si="4"/>
        <v>2.1428571428571428</v>
      </c>
      <c r="W17" s="1">
        <f t="shared" si="5"/>
        <v>97.857142857142861</v>
      </c>
    </row>
    <row r="18" spans="1:23" x14ac:dyDescent="0.2">
      <c r="A18" s="1">
        <v>16</v>
      </c>
      <c r="B18" s="1" t="s">
        <v>37</v>
      </c>
      <c r="C18" s="1">
        <v>300</v>
      </c>
      <c r="D18" s="1">
        <v>150</v>
      </c>
      <c r="E18" s="1">
        <v>120</v>
      </c>
      <c r="F18" s="1">
        <f t="shared" si="2"/>
        <v>30</v>
      </c>
      <c r="G18" s="1"/>
      <c r="H18" s="1">
        <v>30</v>
      </c>
      <c r="I18" s="1">
        <v>5.7</v>
      </c>
      <c r="J18" s="1">
        <v>4</v>
      </c>
      <c r="K18" s="1">
        <v>2</v>
      </c>
      <c r="L18" s="1">
        <v>186.01</v>
      </c>
      <c r="M18" s="1">
        <f t="shared" si="6"/>
        <v>0.16128165152411161</v>
      </c>
      <c r="N18" s="1">
        <v>725.97</v>
      </c>
      <c r="O18" s="1"/>
      <c r="P18" s="1"/>
      <c r="Q18" s="1">
        <v>2016</v>
      </c>
      <c r="R18" s="1">
        <f t="shared" si="3"/>
        <v>5.9523809523809521E-2</v>
      </c>
      <c r="S18" s="1">
        <v>70</v>
      </c>
      <c r="T18" s="1">
        <v>69.58</v>
      </c>
      <c r="U18" s="1">
        <f t="shared" si="1"/>
        <v>0.42000000000000171</v>
      </c>
      <c r="V18" s="1">
        <f t="shared" si="4"/>
        <v>0.60000000000000242</v>
      </c>
      <c r="W18" s="1">
        <f t="shared" si="5"/>
        <v>99.399999999999991</v>
      </c>
    </row>
    <row r="19" spans="1:23" x14ac:dyDescent="0.2">
      <c r="A19" s="1">
        <v>17</v>
      </c>
      <c r="B19" s="1" t="s">
        <v>38</v>
      </c>
      <c r="C19" s="1">
        <v>300</v>
      </c>
      <c r="D19" s="1">
        <v>180</v>
      </c>
      <c r="E19" s="1">
        <v>120</v>
      </c>
      <c r="F19" s="1">
        <f t="shared" si="2"/>
        <v>60</v>
      </c>
      <c r="G19" s="1"/>
      <c r="H19" s="1">
        <v>30</v>
      </c>
      <c r="I19" s="1">
        <f>ASIN(F19/C19) *180/3.14159265358979</f>
        <v>11.536959032815503</v>
      </c>
      <c r="J19" s="1">
        <v>4</v>
      </c>
      <c r="K19" s="1">
        <v>2</v>
      </c>
      <c r="L19" s="1">
        <v>181.02</v>
      </c>
      <c r="M19" s="1">
        <f t="shared" si="6"/>
        <v>0.16572754391779912</v>
      </c>
      <c r="N19" s="1">
        <v>682.56</v>
      </c>
      <c r="O19" s="1"/>
      <c r="P19" s="1"/>
      <c r="Q19" s="1">
        <v>2016</v>
      </c>
      <c r="R19" s="1">
        <f t="shared" si="3"/>
        <v>5.9523809523809521E-2</v>
      </c>
      <c r="S19" s="1">
        <v>70</v>
      </c>
      <c r="T19" s="1">
        <v>70.77</v>
      </c>
      <c r="U19" s="1">
        <f t="shared" si="1"/>
        <v>-0.76999999999999602</v>
      </c>
      <c r="V19" s="1">
        <f t="shared" si="4"/>
        <v>1.0999999999999943</v>
      </c>
      <c r="W19" s="1">
        <f t="shared" si="5"/>
        <v>98.9</v>
      </c>
    </row>
    <row r="20" spans="1:23" x14ac:dyDescent="0.2">
      <c r="A20" s="1">
        <v>18</v>
      </c>
      <c r="B20" s="1" t="s">
        <v>39</v>
      </c>
      <c r="C20" s="1">
        <v>300</v>
      </c>
      <c r="D20" s="1">
        <v>210</v>
      </c>
      <c r="E20" s="1">
        <v>120</v>
      </c>
      <c r="F20" s="1">
        <f t="shared" si="2"/>
        <v>90</v>
      </c>
      <c r="G20" s="1"/>
      <c r="H20" s="1">
        <v>30</v>
      </c>
      <c r="I20" s="1">
        <v>16.690000000000001</v>
      </c>
      <c r="J20" s="1">
        <v>4</v>
      </c>
      <c r="K20" s="1">
        <v>2</v>
      </c>
      <c r="L20" s="1">
        <v>169.04</v>
      </c>
      <c r="M20" s="1">
        <f t="shared" si="6"/>
        <v>0.17747278750591577</v>
      </c>
      <c r="N20" s="1">
        <v>625.16999999999996</v>
      </c>
      <c r="O20" s="1"/>
      <c r="P20" s="1"/>
      <c r="Q20" s="1">
        <v>2016</v>
      </c>
      <c r="R20" s="1">
        <f t="shared" si="3"/>
        <v>5.9523809523809521E-2</v>
      </c>
      <c r="S20" s="1">
        <v>70</v>
      </c>
      <c r="T20" s="1">
        <v>69.709999999999994</v>
      </c>
      <c r="U20" s="1">
        <f t="shared" si="1"/>
        <v>0.29000000000000625</v>
      </c>
      <c r="V20" s="1">
        <f t="shared" si="4"/>
        <v>0.41428571428572319</v>
      </c>
      <c r="W20" s="1">
        <f t="shared" si="5"/>
        <v>99.585714285714275</v>
      </c>
    </row>
    <row r="21" spans="1:23" x14ac:dyDescent="0.2">
      <c r="A21" s="1">
        <v>19</v>
      </c>
      <c r="B21" s="1" t="s">
        <v>40</v>
      </c>
      <c r="C21" s="1">
        <v>300</v>
      </c>
      <c r="D21" s="1">
        <v>150</v>
      </c>
      <c r="E21" s="1">
        <v>150</v>
      </c>
      <c r="F21" s="1">
        <f t="shared" si="2"/>
        <v>0</v>
      </c>
      <c r="G21" s="1"/>
      <c r="H21" s="1">
        <v>30</v>
      </c>
      <c r="I21" s="1">
        <f t="shared" ref="I21:I27" si="7">ASIN(F21/C21) *180/3.14159265358979</f>
        <v>0</v>
      </c>
      <c r="J21" s="1">
        <v>5</v>
      </c>
      <c r="K21" s="1">
        <v>2</v>
      </c>
      <c r="L21" s="1"/>
      <c r="M21" s="1" t="e">
        <f t="shared" si="6"/>
        <v>#DIV/0!</v>
      </c>
      <c r="N21" s="1"/>
      <c r="O21" s="1"/>
      <c r="P21" s="1"/>
      <c r="Q21" s="1">
        <v>2016</v>
      </c>
      <c r="R21" s="1">
        <f t="shared" si="3"/>
        <v>7.4404761904761904E-2</v>
      </c>
      <c r="S21" s="1">
        <v>70</v>
      </c>
      <c r="T21" s="1">
        <v>70.709999999999994</v>
      </c>
      <c r="U21" s="1">
        <f t="shared" si="1"/>
        <v>-0.70999999999999375</v>
      </c>
      <c r="V21" s="1">
        <f t="shared" si="4"/>
        <v>1.0142857142857054</v>
      </c>
      <c r="W21" s="1">
        <f t="shared" si="5"/>
        <v>98.985714285714295</v>
      </c>
    </row>
    <row r="22" spans="1:23" x14ac:dyDescent="0.2">
      <c r="A22" s="1">
        <v>20</v>
      </c>
      <c r="B22" s="1" t="s">
        <v>41</v>
      </c>
      <c r="C22" s="1">
        <v>300</v>
      </c>
      <c r="D22" s="1">
        <v>170</v>
      </c>
      <c r="E22" s="1">
        <v>150</v>
      </c>
      <c r="F22" s="1">
        <f t="shared" si="2"/>
        <v>20</v>
      </c>
      <c r="G22" s="1"/>
      <c r="H22" s="1">
        <v>30</v>
      </c>
      <c r="I22" s="1">
        <f t="shared" si="7"/>
        <v>3.8225537292743481</v>
      </c>
      <c r="J22" s="1">
        <v>5</v>
      </c>
      <c r="K22" s="1">
        <v>2</v>
      </c>
      <c r="L22" s="1"/>
      <c r="M22" s="1" t="e">
        <f t="shared" si="6"/>
        <v>#DIV/0!</v>
      </c>
      <c r="N22" s="1"/>
      <c r="O22" s="1"/>
      <c r="P22" s="1"/>
      <c r="Q22" s="1">
        <v>2016</v>
      </c>
      <c r="R22" s="1">
        <f t="shared" si="3"/>
        <v>7.4404761904761904E-2</v>
      </c>
      <c r="S22" s="1">
        <v>70</v>
      </c>
      <c r="T22" s="1">
        <v>71.069999999999993</v>
      </c>
      <c r="U22" s="1">
        <f t="shared" si="1"/>
        <v>-1.0699999999999932</v>
      </c>
      <c r="V22" s="1">
        <f t="shared" si="4"/>
        <v>1.5285714285714189</v>
      </c>
      <c r="W22" s="1">
        <f t="shared" si="5"/>
        <v>98.471428571428575</v>
      </c>
    </row>
    <row r="23" spans="1:23" x14ac:dyDescent="0.2">
      <c r="A23" s="1">
        <v>21</v>
      </c>
      <c r="B23" s="1" t="s">
        <v>42</v>
      </c>
      <c r="C23" s="1">
        <v>300</v>
      </c>
      <c r="D23" s="1">
        <v>190</v>
      </c>
      <c r="E23" s="1">
        <v>150</v>
      </c>
      <c r="F23" s="1">
        <f t="shared" si="2"/>
        <v>40</v>
      </c>
      <c r="G23" s="1"/>
      <c r="H23" s="1">
        <v>30</v>
      </c>
      <c r="I23" s="1">
        <f t="shared" si="7"/>
        <v>7.662255660766073</v>
      </c>
      <c r="J23" s="1">
        <v>5</v>
      </c>
      <c r="K23" s="1">
        <v>2</v>
      </c>
      <c r="L23" s="1"/>
      <c r="M23" s="1" t="e">
        <f t="shared" si="6"/>
        <v>#DIV/0!</v>
      </c>
      <c r="N23" s="1"/>
      <c r="O23" s="1"/>
      <c r="P23" s="1"/>
      <c r="Q23" s="1">
        <v>2016</v>
      </c>
      <c r="R23" s="1">
        <f t="shared" si="3"/>
        <v>7.4404761904761904E-2</v>
      </c>
      <c r="S23" s="1">
        <v>70</v>
      </c>
      <c r="T23" s="1">
        <v>70.930000000000007</v>
      </c>
      <c r="U23" s="1">
        <f t="shared" si="1"/>
        <v>-0.93000000000000682</v>
      </c>
      <c r="V23" s="1">
        <f t="shared" si="4"/>
        <v>1.3285714285714383</v>
      </c>
      <c r="W23" s="1">
        <f t="shared" si="5"/>
        <v>98.671428571428564</v>
      </c>
    </row>
    <row r="24" spans="1:23" x14ac:dyDescent="0.2">
      <c r="A24" s="1">
        <v>22</v>
      </c>
      <c r="B24" s="1" t="s">
        <v>43</v>
      </c>
      <c r="C24" s="1">
        <v>300</v>
      </c>
      <c r="D24" s="1">
        <v>120</v>
      </c>
      <c r="E24" s="1">
        <v>120</v>
      </c>
      <c r="F24" s="1">
        <f t="shared" si="2"/>
        <v>0</v>
      </c>
      <c r="G24" s="1"/>
      <c r="H24" s="1">
        <v>20</v>
      </c>
      <c r="I24" s="1">
        <f t="shared" si="7"/>
        <v>0</v>
      </c>
      <c r="J24" s="1">
        <v>6</v>
      </c>
      <c r="K24" s="1">
        <v>2</v>
      </c>
      <c r="L24" s="1"/>
      <c r="M24" s="1"/>
      <c r="N24" s="1"/>
      <c r="O24" s="1"/>
      <c r="P24" s="1"/>
      <c r="Q24" s="1">
        <v>2016</v>
      </c>
      <c r="R24" s="1">
        <f t="shared" si="3"/>
        <v>5.9523809523809521E-2</v>
      </c>
      <c r="S24" s="1">
        <v>70</v>
      </c>
      <c r="T24" s="1">
        <v>69.430000000000007</v>
      </c>
      <c r="U24" s="1">
        <f t="shared" si="1"/>
        <v>0.56999999999999318</v>
      </c>
      <c r="V24" s="1">
        <f t="shared" si="4"/>
        <v>0.81428571428570451</v>
      </c>
      <c r="W24" s="1">
        <f t="shared" si="5"/>
        <v>99.185714285714297</v>
      </c>
    </row>
    <row r="25" spans="1:23" x14ac:dyDescent="0.2">
      <c r="A25" s="1">
        <v>23</v>
      </c>
      <c r="B25" s="1" t="s">
        <v>44</v>
      </c>
      <c r="C25" s="1">
        <v>300</v>
      </c>
      <c r="D25" s="1">
        <v>150</v>
      </c>
      <c r="E25" s="1">
        <v>120</v>
      </c>
      <c r="F25" s="1">
        <f t="shared" si="2"/>
        <v>30</v>
      </c>
      <c r="G25" s="1"/>
      <c r="H25" s="1">
        <v>20</v>
      </c>
      <c r="I25" s="1">
        <f t="shared" si="7"/>
        <v>5.7391704772667929</v>
      </c>
      <c r="J25" s="1">
        <v>6</v>
      </c>
      <c r="K25" s="1">
        <v>2</v>
      </c>
      <c r="L25" s="1"/>
      <c r="M25" s="1"/>
      <c r="N25" s="1"/>
      <c r="O25" s="1"/>
      <c r="P25" s="1"/>
      <c r="Q25" s="1">
        <v>2016</v>
      </c>
      <c r="R25" s="1">
        <f t="shared" si="3"/>
        <v>5.9523809523809521E-2</v>
      </c>
      <c r="S25" s="1">
        <v>70</v>
      </c>
      <c r="T25" s="1">
        <v>68.11</v>
      </c>
      <c r="U25" s="1">
        <f t="shared" si="1"/>
        <v>1.8900000000000006</v>
      </c>
      <c r="V25" s="1">
        <f t="shared" si="4"/>
        <v>2.7000000000000006</v>
      </c>
      <c r="W25" s="1">
        <f t="shared" si="5"/>
        <v>97.3</v>
      </c>
    </row>
    <row r="26" spans="1:23" x14ac:dyDescent="0.2">
      <c r="A26" s="1">
        <v>24</v>
      </c>
      <c r="B26" s="1" t="s">
        <v>45</v>
      </c>
      <c r="C26" s="1">
        <v>300</v>
      </c>
      <c r="D26" s="1">
        <v>180</v>
      </c>
      <c r="E26" s="1">
        <v>120</v>
      </c>
      <c r="F26" s="1">
        <f t="shared" si="2"/>
        <v>60</v>
      </c>
      <c r="G26" s="1"/>
      <c r="H26" s="1">
        <v>20</v>
      </c>
      <c r="I26" s="1">
        <f t="shared" si="7"/>
        <v>11.536959032815503</v>
      </c>
      <c r="J26" s="1">
        <v>6</v>
      </c>
      <c r="K26" s="1">
        <v>2</v>
      </c>
      <c r="L26" s="1"/>
      <c r="M26" s="1"/>
      <c r="N26" s="1"/>
      <c r="O26" s="1"/>
      <c r="P26" s="1"/>
      <c r="Q26" s="1">
        <v>2016</v>
      </c>
      <c r="R26" s="1">
        <f t="shared" si="3"/>
        <v>5.9523809523809521E-2</v>
      </c>
      <c r="S26" s="1">
        <v>70</v>
      </c>
      <c r="T26" s="1">
        <v>69.489999999999995</v>
      </c>
      <c r="U26" s="1">
        <f t="shared" si="1"/>
        <v>0.51000000000000512</v>
      </c>
      <c r="V26" s="1">
        <f t="shared" si="4"/>
        <v>0.72857142857143586</v>
      </c>
      <c r="W26" s="1">
        <f t="shared" si="5"/>
        <v>99.271428571428558</v>
      </c>
    </row>
    <row r="27" spans="1:23" x14ac:dyDescent="0.2">
      <c r="A27" s="1">
        <v>25</v>
      </c>
      <c r="B27" s="1" t="s">
        <v>46</v>
      </c>
      <c r="C27" s="1">
        <v>300</v>
      </c>
      <c r="D27" s="1">
        <v>210</v>
      </c>
      <c r="E27" s="1">
        <v>120</v>
      </c>
      <c r="F27" s="1">
        <f t="shared" si="2"/>
        <v>90</v>
      </c>
      <c r="G27" s="1"/>
      <c r="H27" s="1">
        <v>20</v>
      </c>
      <c r="I27" s="1">
        <f t="shared" si="7"/>
        <v>17.457603123722112</v>
      </c>
      <c r="J27" s="1">
        <v>6</v>
      </c>
      <c r="K27" s="1">
        <v>2</v>
      </c>
      <c r="L27" s="1"/>
      <c r="M27" s="1"/>
      <c r="N27" s="1"/>
      <c r="O27" s="1"/>
      <c r="P27" s="1"/>
      <c r="Q27" s="1">
        <v>2016</v>
      </c>
      <c r="R27" s="1">
        <f t="shared" si="3"/>
        <v>5.9523809523809521E-2</v>
      </c>
      <c r="S27" s="1">
        <v>70</v>
      </c>
      <c r="T27" s="1">
        <v>70.97</v>
      </c>
      <c r="U27" s="1">
        <f t="shared" si="1"/>
        <v>-0.96999999999999886</v>
      </c>
      <c r="V27" s="1">
        <f t="shared" si="4"/>
        <v>1.3857142857142841</v>
      </c>
      <c r="W27" s="1">
        <f t="shared" si="5"/>
        <v>98.614285714285714</v>
      </c>
    </row>
    <row r="28" spans="1:23" x14ac:dyDescent="0.2">
      <c r="A28" s="1">
        <v>26</v>
      </c>
      <c r="B28" s="1" t="s">
        <v>47</v>
      </c>
      <c r="C28" s="1">
        <v>330</v>
      </c>
      <c r="D28" s="1">
        <v>120</v>
      </c>
      <c r="E28" s="1">
        <v>120</v>
      </c>
      <c r="F28" s="1">
        <f t="shared" si="2"/>
        <v>0</v>
      </c>
      <c r="G28" s="1"/>
      <c r="H28" s="1">
        <v>30</v>
      </c>
      <c r="I28" s="1">
        <v>0</v>
      </c>
      <c r="J28" s="1">
        <v>4</v>
      </c>
      <c r="K28" s="1">
        <v>2</v>
      </c>
      <c r="L28" s="1">
        <v>173.04</v>
      </c>
      <c r="M28" s="1">
        <f>H28/L28</f>
        <v>0.17337031900138697</v>
      </c>
      <c r="N28" s="1">
        <v>695.06</v>
      </c>
      <c r="O28" s="1"/>
      <c r="P28" s="1"/>
      <c r="Q28" s="1">
        <v>2016</v>
      </c>
      <c r="R28" s="1">
        <f t="shared" si="3"/>
        <v>5.9523809523809521E-2</v>
      </c>
      <c r="S28" s="1">
        <v>70</v>
      </c>
      <c r="T28" s="1">
        <v>69.94</v>
      </c>
      <c r="U28" s="1">
        <f t="shared" si="1"/>
        <v>6.0000000000002274E-2</v>
      </c>
      <c r="V28" s="1">
        <f t="shared" si="4"/>
        <v>8.5714285714288962E-2</v>
      </c>
      <c r="W28" s="1">
        <f t="shared" si="5"/>
        <v>99.914285714285711</v>
      </c>
    </row>
    <row r="29" spans="1:23" x14ac:dyDescent="0.2">
      <c r="A29" s="1">
        <v>27</v>
      </c>
      <c r="B29" s="1" t="s">
        <v>48</v>
      </c>
      <c r="C29" s="1">
        <v>330</v>
      </c>
      <c r="D29" s="1">
        <v>150</v>
      </c>
      <c r="E29" s="1">
        <v>120</v>
      </c>
      <c r="F29" s="1">
        <f t="shared" si="2"/>
        <v>30</v>
      </c>
      <c r="G29" s="1"/>
      <c r="H29" s="1">
        <v>30</v>
      </c>
      <c r="I29" s="1">
        <v>5.19</v>
      </c>
      <c r="J29" s="1">
        <v>4</v>
      </c>
      <c r="K29" s="1">
        <v>2</v>
      </c>
      <c r="L29" s="1">
        <v>170</v>
      </c>
      <c r="M29" s="1">
        <f>H29/L29</f>
        <v>0.17647058823529413</v>
      </c>
      <c r="N29" s="1">
        <v>661.79</v>
      </c>
      <c r="O29" s="1"/>
      <c r="P29" s="1"/>
      <c r="Q29" s="1">
        <v>2016</v>
      </c>
      <c r="R29" s="1">
        <f t="shared" si="3"/>
        <v>5.9523809523809521E-2</v>
      </c>
      <c r="S29" s="1">
        <v>70</v>
      </c>
      <c r="T29" s="1">
        <v>70.400000000000006</v>
      </c>
      <c r="U29" s="1">
        <f t="shared" si="1"/>
        <v>-0.40000000000000568</v>
      </c>
      <c r="V29" s="1">
        <f t="shared" si="4"/>
        <v>0.57142857142857961</v>
      </c>
      <c r="W29" s="1">
        <f t="shared" si="5"/>
        <v>99.428571428571416</v>
      </c>
    </row>
    <row r="30" spans="1:23" x14ac:dyDescent="0.2">
      <c r="A30" s="1">
        <v>28</v>
      </c>
      <c r="B30" s="1" t="s">
        <v>49</v>
      </c>
      <c r="C30" s="1">
        <v>330</v>
      </c>
      <c r="D30" s="1">
        <v>180</v>
      </c>
      <c r="E30" s="1">
        <v>120</v>
      </c>
      <c r="F30" s="1">
        <f t="shared" si="2"/>
        <v>60</v>
      </c>
      <c r="G30" s="1"/>
      <c r="H30" s="1">
        <v>30</v>
      </c>
      <c r="I30" s="1">
        <v>10.3</v>
      </c>
      <c r="J30" s="1">
        <v>4</v>
      </c>
      <c r="K30" s="1">
        <v>2</v>
      </c>
      <c r="L30" s="1">
        <v>165</v>
      </c>
      <c r="M30" s="1">
        <f>H30/L30</f>
        <v>0.18181818181818182</v>
      </c>
      <c r="N30" s="1">
        <v>627.38</v>
      </c>
      <c r="O30" s="1"/>
      <c r="P30" s="1"/>
      <c r="Q30" s="1">
        <v>2016</v>
      </c>
      <c r="R30" s="1">
        <f t="shared" si="3"/>
        <v>5.9523809523809521E-2</v>
      </c>
      <c r="S30" s="1">
        <v>70</v>
      </c>
      <c r="T30" s="1">
        <v>70.739999999999995</v>
      </c>
      <c r="U30" s="1">
        <f t="shared" si="1"/>
        <v>-0.73999999999999488</v>
      </c>
      <c r="V30" s="1">
        <f t="shared" si="4"/>
        <v>1.0571428571428498</v>
      </c>
      <c r="W30" s="1">
        <f t="shared" si="5"/>
        <v>98.94285714285715</v>
      </c>
    </row>
    <row r="31" spans="1:23" x14ac:dyDescent="0.2">
      <c r="A31" s="1">
        <v>29</v>
      </c>
      <c r="B31" s="1" t="s">
        <v>50</v>
      </c>
      <c r="C31" s="1">
        <v>330</v>
      </c>
      <c r="D31" s="1">
        <v>210</v>
      </c>
      <c r="E31" s="1">
        <v>120</v>
      </c>
      <c r="F31" s="1">
        <f t="shared" si="2"/>
        <v>90</v>
      </c>
      <c r="G31" s="1"/>
      <c r="H31" s="1">
        <v>30</v>
      </c>
      <c r="I31" s="1">
        <v>15.25</v>
      </c>
      <c r="J31" s="1">
        <v>4</v>
      </c>
      <c r="K31" s="1">
        <v>2</v>
      </c>
      <c r="L31" s="1">
        <v>158.05000000000001</v>
      </c>
      <c r="M31" s="1">
        <f>H31/L31</f>
        <v>0.18981335020563112</v>
      </c>
      <c r="N31" s="1">
        <v>587.5</v>
      </c>
      <c r="O31" s="1"/>
      <c r="P31" s="1"/>
      <c r="Q31" s="1">
        <v>2016</v>
      </c>
      <c r="R31" s="1">
        <f t="shared" si="3"/>
        <v>5.9523809523809521E-2</v>
      </c>
      <c r="S31" s="1">
        <v>70</v>
      </c>
      <c r="T31" s="1">
        <v>69.77</v>
      </c>
      <c r="U31" s="1">
        <f t="shared" si="1"/>
        <v>0.23000000000000398</v>
      </c>
      <c r="V31" s="1">
        <f t="shared" si="4"/>
        <v>0.32857142857143429</v>
      </c>
      <c r="W31" s="1">
        <f t="shared" si="5"/>
        <v>99.671428571428564</v>
      </c>
    </row>
    <row r="32" spans="1:23" x14ac:dyDescent="0.2">
      <c r="A32" s="1">
        <v>30</v>
      </c>
      <c r="B32" s="1" t="s">
        <v>48</v>
      </c>
      <c r="C32" s="1">
        <v>330</v>
      </c>
      <c r="D32" s="1">
        <v>150</v>
      </c>
      <c r="E32" s="1">
        <v>150</v>
      </c>
      <c r="F32" s="1">
        <f t="shared" si="2"/>
        <v>0</v>
      </c>
      <c r="G32" s="1"/>
      <c r="H32" s="1">
        <v>30</v>
      </c>
      <c r="I32" s="1">
        <f t="shared" ref="I32:I52" si="8">ASIN(F32/C32) *180/3.14159265358979</f>
        <v>0</v>
      </c>
      <c r="J32" s="1">
        <v>5</v>
      </c>
      <c r="K32" s="1">
        <v>2</v>
      </c>
      <c r="L32" s="1"/>
      <c r="M32" s="1" t="e">
        <f>H32/L32</f>
        <v>#DIV/0!</v>
      </c>
      <c r="N32" s="1"/>
      <c r="O32" s="1"/>
      <c r="P32" s="1"/>
      <c r="Q32" s="1">
        <v>2016</v>
      </c>
      <c r="R32" s="1">
        <f t="shared" si="3"/>
        <v>7.4404761904761904E-2</v>
      </c>
      <c r="S32" s="1">
        <v>70</v>
      </c>
      <c r="T32" s="1">
        <v>69</v>
      </c>
      <c r="U32" s="1">
        <f t="shared" si="1"/>
        <v>1</v>
      </c>
      <c r="V32" s="1">
        <f t="shared" si="4"/>
        <v>1.4285714285714286</v>
      </c>
      <c r="W32" s="1">
        <f t="shared" si="5"/>
        <v>98.571428571428569</v>
      </c>
    </row>
    <row r="33" spans="1:23" x14ac:dyDescent="0.2">
      <c r="A33" s="1">
        <v>31</v>
      </c>
      <c r="B33" s="1" t="s">
        <v>51</v>
      </c>
      <c r="C33" s="1">
        <v>330</v>
      </c>
      <c r="D33" s="1">
        <v>170</v>
      </c>
      <c r="E33" s="1">
        <v>150</v>
      </c>
      <c r="F33" s="1">
        <f t="shared" si="2"/>
        <v>20</v>
      </c>
      <c r="G33" s="1"/>
      <c r="H33" s="1">
        <v>30</v>
      </c>
      <c r="I33" s="1">
        <f t="shared" si="8"/>
        <v>3.4746007930722098</v>
      </c>
      <c r="J33" s="1">
        <v>5</v>
      </c>
      <c r="K33" s="1">
        <v>2</v>
      </c>
      <c r="L33" s="1"/>
      <c r="M33" s="1"/>
      <c r="N33" s="1"/>
      <c r="O33" s="1"/>
      <c r="P33" s="1"/>
      <c r="Q33" s="1">
        <v>2016</v>
      </c>
      <c r="R33" s="1">
        <f t="shared" si="3"/>
        <v>7.4404761904761904E-2</v>
      </c>
      <c r="S33" s="1">
        <v>70</v>
      </c>
      <c r="T33" s="1">
        <v>69.64</v>
      </c>
      <c r="U33" s="1">
        <f t="shared" si="1"/>
        <v>0.35999999999999943</v>
      </c>
      <c r="V33" s="1">
        <f t="shared" si="4"/>
        <v>0.51428571428571346</v>
      </c>
      <c r="W33" s="1">
        <f t="shared" si="5"/>
        <v>99.48571428571428</v>
      </c>
    </row>
    <row r="34" spans="1:23" x14ac:dyDescent="0.2">
      <c r="A34" s="1">
        <v>32</v>
      </c>
      <c r="B34" s="4" t="s">
        <v>52</v>
      </c>
      <c r="C34" s="1">
        <v>330</v>
      </c>
      <c r="D34" s="1">
        <v>190</v>
      </c>
      <c r="E34" s="1">
        <v>150</v>
      </c>
      <c r="F34" s="1">
        <f t="shared" si="2"/>
        <v>40</v>
      </c>
      <c r="G34" s="1"/>
      <c r="H34" s="1">
        <v>30</v>
      </c>
      <c r="I34" s="1">
        <f t="shared" si="8"/>
        <v>6.9620626910844585</v>
      </c>
      <c r="J34" s="1">
        <v>5</v>
      </c>
      <c r="K34" s="1">
        <v>2</v>
      </c>
      <c r="L34" s="1"/>
      <c r="M34" s="1"/>
      <c r="N34" s="1"/>
      <c r="O34" s="1"/>
      <c r="P34" s="1"/>
      <c r="Q34" s="1">
        <v>2016</v>
      </c>
      <c r="R34" s="1">
        <f t="shared" si="3"/>
        <v>7.4404761904761904E-2</v>
      </c>
      <c r="S34" s="1">
        <v>70</v>
      </c>
      <c r="T34" s="1">
        <v>68.5</v>
      </c>
      <c r="U34" s="1">
        <f t="shared" si="1"/>
        <v>1.5</v>
      </c>
      <c r="V34" s="1">
        <f t="shared" si="4"/>
        <v>2.1428571428571428</v>
      </c>
      <c r="W34" s="1">
        <f t="shared" si="5"/>
        <v>97.857142857142861</v>
      </c>
    </row>
    <row r="35" spans="1:23" x14ac:dyDescent="0.2">
      <c r="A35" s="1">
        <v>33</v>
      </c>
      <c r="B35" s="1" t="s">
        <v>53</v>
      </c>
      <c r="C35" s="1">
        <v>330</v>
      </c>
      <c r="D35" s="1">
        <v>180</v>
      </c>
      <c r="E35" s="1">
        <v>180</v>
      </c>
      <c r="F35" s="1">
        <f t="shared" si="2"/>
        <v>0</v>
      </c>
      <c r="G35" s="1"/>
      <c r="H35" s="1">
        <v>30</v>
      </c>
      <c r="I35" s="1">
        <f t="shared" si="8"/>
        <v>0</v>
      </c>
      <c r="J35" s="1">
        <v>6</v>
      </c>
      <c r="K35" s="1">
        <v>2</v>
      </c>
      <c r="L35" s="1"/>
      <c r="M35" s="1"/>
      <c r="N35" s="1"/>
      <c r="O35" s="1"/>
      <c r="P35" s="1"/>
      <c r="Q35" s="1">
        <v>2016</v>
      </c>
      <c r="R35" s="1">
        <f t="shared" ref="R35:R66" si="9">E35/Q35</f>
        <v>8.9285714285714288E-2</v>
      </c>
      <c r="S35" s="1">
        <v>70</v>
      </c>
      <c r="T35" s="1">
        <v>71.14</v>
      </c>
      <c r="U35" s="1">
        <f t="shared" ref="U35:U66" si="10">S35-T35</f>
        <v>-1.1400000000000006</v>
      </c>
      <c r="V35" s="1">
        <f t="shared" ref="V35:V52" si="11">(ABS(T35-S35)/S35)*100</f>
        <v>1.6285714285714292</v>
      </c>
      <c r="W35" s="1">
        <f t="shared" ref="W35:W66" si="12">100-V35</f>
        <v>98.371428571428567</v>
      </c>
    </row>
    <row r="36" spans="1:23" x14ac:dyDescent="0.2">
      <c r="A36" s="1">
        <v>34</v>
      </c>
      <c r="B36" s="1" t="s">
        <v>54</v>
      </c>
      <c r="C36" s="1">
        <v>330</v>
      </c>
      <c r="D36" s="1">
        <v>190</v>
      </c>
      <c r="E36" s="1">
        <v>180</v>
      </c>
      <c r="F36" s="1">
        <f t="shared" si="2"/>
        <v>10</v>
      </c>
      <c r="G36" s="1"/>
      <c r="H36" s="1">
        <v>30</v>
      </c>
      <c r="I36" s="1">
        <f t="shared" si="8"/>
        <v>1.7365015759379121</v>
      </c>
      <c r="J36" s="1">
        <v>6</v>
      </c>
      <c r="K36" s="1">
        <v>2</v>
      </c>
      <c r="L36" s="1"/>
      <c r="M36" s="1"/>
      <c r="N36" s="1"/>
      <c r="O36" s="1"/>
      <c r="P36" s="1"/>
      <c r="Q36" s="1">
        <v>2016</v>
      </c>
      <c r="R36" s="1">
        <f t="shared" si="9"/>
        <v>8.9285714285714288E-2</v>
      </c>
      <c r="S36" s="1">
        <v>70</v>
      </c>
      <c r="T36" s="1">
        <v>70.8</v>
      </c>
      <c r="U36" s="1">
        <f t="shared" si="10"/>
        <v>-0.79999999999999716</v>
      </c>
      <c r="V36" s="1">
        <f t="shared" si="11"/>
        <v>1.1428571428571388</v>
      </c>
      <c r="W36" s="1">
        <f t="shared" si="12"/>
        <v>98.857142857142861</v>
      </c>
    </row>
    <row r="37" spans="1:23" x14ac:dyDescent="0.2">
      <c r="A37" s="1">
        <v>35</v>
      </c>
      <c r="B37" s="1" t="s">
        <v>55</v>
      </c>
      <c r="C37" s="1">
        <v>330</v>
      </c>
      <c r="D37" s="1">
        <v>210</v>
      </c>
      <c r="E37" s="1">
        <v>180</v>
      </c>
      <c r="F37" s="1">
        <f t="shared" si="2"/>
        <v>30</v>
      </c>
      <c r="G37" s="1"/>
      <c r="H37" s="1">
        <v>30</v>
      </c>
      <c r="I37" s="1">
        <f t="shared" si="8"/>
        <v>5.215908570454129</v>
      </c>
      <c r="J37" s="1">
        <v>6</v>
      </c>
      <c r="K37" s="1">
        <v>2</v>
      </c>
      <c r="L37" s="1"/>
      <c r="M37" s="1"/>
      <c r="N37" s="1"/>
      <c r="O37" s="1"/>
      <c r="P37" s="1"/>
      <c r="Q37" s="1">
        <v>2016</v>
      </c>
      <c r="R37" s="1">
        <f t="shared" si="9"/>
        <v>8.9285714285714288E-2</v>
      </c>
      <c r="S37" s="1">
        <v>70</v>
      </c>
      <c r="T37" s="1">
        <v>70.03</v>
      </c>
      <c r="U37" s="1">
        <f t="shared" si="10"/>
        <v>-3.0000000000001137E-2</v>
      </c>
      <c r="V37" s="1">
        <f t="shared" si="11"/>
        <v>4.2857142857144481E-2</v>
      </c>
      <c r="W37" s="1">
        <f t="shared" si="12"/>
        <v>99.957142857142856</v>
      </c>
    </row>
    <row r="38" spans="1:23" x14ac:dyDescent="0.2">
      <c r="A38" s="1">
        <v>36</v>
      </c>
      <c r="B38" s="1" t="s">
        <v>56</v>
      </c>
      <c r="C38" s="1">
        <v>330</v>
      </c>
      <c r="D38" s="1">
        <v>120</v>
      </c>
      <c r="E38" s="1">
        <v>120</v>
      </c>
      <c r="F38" s="1">
        <f t="shared" si="2"/>
        <v>0</v>
      </c>
      <c r="G38" s="1"/>
      <c r="H38" s="1">
        <v>20</v>
      </c>
      <c r="I38" s="1">
        <f t="shared" si="8"/>
        <v>0</v>
      </c>
      <c r="J38" s="1">
        <v>6</v>
      </c>
      <c r="K38" s="1">
        <v>2</v>
      </c>
      <c r="L38" s="1"/>
      <c r="M38" s="1"/>
      <c r="N38" s="1"/>
      <c r="O38" s="1"/>
      <c r="P38" s="1"/>
      <c r="Q38" s="1">
        <v>2016</v>
      </c>
      <c r="R38" s="1">
        <f t="shared" si="9"/>
        <v>5.9523809523809521E-2</v>
      </c>
      <c r="S38" s="1">
        <v>70</v>
      </c>
      <c r="T38" s="1">
        <v>68.17</v>
      </c>
      <c r="U38" s="1">
        <f t="shared" si="10"/>
        <v>1.8299999999999983</v>
      </c>
      <c r="V38" s="1">
        <f t="shared" si="11"/>
        <v>2.6142857142857117</v>
      </c>
      <c r="W38" s="1">
        <f t="shared" si="12"/>
        <v>97.385714285714286</v>
      </c>
    </row>
    <row r="39" spans="1:23" x14ac:dyDescent="0.2">
      <c r="A39" s="1">
        <v>37</v>
      </c>
      <c r="B39" s="1" t="s">
        <v>57</v>
      </c>
      <c r="C39" s="1">
        <v>330</v>
      </c>
      <c r="D39" s="1">
        <v>180</v>
      </c>
      <c r="E39" s="1">
        <v>120</v>
      </c>
      <c r="F39" s="1">
        <f t="shared" si="2"/>
        <v>60</v>
      </c>
      <c r="G39" s="1"/>
      <c r="H39" s="1">
        <v>20</v>
      </c>
      <c r="I39" s="1">
        <f t="shared" si="8"/>
        <v>10.475681696389911</v>
      </c>
      <c r="J39" s="1">
        <v>6</v>
      </c>
      <c r="K39" s="1">
        <v>2</v>
      </c>
      <c r="L39" s="1"/>
      <c r="M39" s="1"/>
      <c r="N39" s="1"/>
      <c r="O39" s="1"/>
      <c r="P39" s="1"/>
      <c r="Q39" s="1">
        <v>2016</v>
      </c>
      <c r="R39" s="1">
        <f t="shared" si="9"/>
        <v>5.9523809523809521E-2</v>
      </c>
      <c r="S39" s="1">
        <v>70</v>
      </c>
      <c r="T39" s="1">
        <v>68.510000000000005</v>
      </c>
      <c r="U39" s="1">
        <f t="shared" si="10"/>
        <v>1.4899999999999949</v>
      </c>
      <c r="V39" s="1">
        <f t="shared" si="11"/>
        <v>2.1285714285714215</v>
      </c>
      <c r="W39" s="1">
        <f t="shared" si="12"/>
        <v>97.871428571428581</v>
      </c>
    </row>
    <row r="40" spans="1:23" x14ac:dyDescent="0.2">
      <c r="A40" s="1">
        <v>38</v>
      </c>
      <c r="B40" s="1" t="s">
        <v>58</v>
      </c>
      <c r="C40" s="1">
        <v>360</v>
      </c>
      <c r="D40" s="1">
        <v>180</v>
      </c>
      <c r="E40" s="1">
        <v>180</v>
      </c>
      <c r="F40" s="1">
        <f t="shared" si="2"/>
        <v>0</v>
      </c>
      <c r="G40" s="1"/>
      <c r="H40" s="1">
        <v>30</v>
      </c>
      <c r="I40" s="1">
        <f t="shared" si="8"/>
        <v>0</v>
      </c>
      <c r="J40" s="1">
        <v>6</v>
      </c>
      <c r="K40" s="1">
        <v>2</v>
      </c>
      <c r="L40" s="1"/>
      <c r="M40" s="1"/>
      <c r="N40" s="1"/>
      <c r="O40" s="1"/>
      <c r="P40" s="1"/>
      <c r="Q40" s="1">
        <v>2016</v>
      </c>
      <c r="R40" s="1">
        <f t="shared" si="9"/>
        <v>8.9285714285714288E-2</v>
      </c>
      <c r="S40" s="1">
        <v>70</v>
      </c>
      <c r="T40" s="1">
        <v>71.31</v>
      </c>
      <c r="U40" s="1">
        <f t="shared" si="10"/>
        <v>-1.3100000000000023</v>
      </c>
      <c r="V40" s="1">
        <f t="shared" si="11"/>
        <v>1.8714285714285745</v>
      </c>
      <c r="W40" s="1">
        <f t="shared" si="12"/>
        <v>98.128571428571419</v>
      </c>
    </row>
    <row r="41" spans="1:23" x14ac:dyDescent="0.2">
      <c r="A41" s="1">
        <v>39</v>
      </c>
      <c r="B41" s="1" t="s">
        <v>59</v>
      </c>
      <c r="C41" s="1">
        <v>360</v>
      </c>
      <c r="D41" s="1">
        <v>190</v>
      </c>
      <c r="E41" s="1">
        <v>180</v>
      </c>
      <c r="F41" s="1">
        <f t="shared" si="2"/>
        <v>10</v>
      </c>
      <c r="G41" s="1"/>
      <c r="H41" s="1">
        <v>30</v>
      </c>
      <c r="I41" s="1">
        <f t="shared" si="8"/>
        <v>1.5917541765859042</v>
      </c>
      <c r="J41" s="1">
        <v>6</v>
      </c>
      <c r="K41" s="1">
        <v>2</v>
      </c>
      <c r="L41" s="1"/>
      <c r="M41" s="1"/>
      <c r="N41" s="1"/>
      <c r="O41" s="1"/>
      <c r="P41" s="1"/>
      <c r="Q41" s="1">
        <v>2016</v>
      </c>
      <c r="R41" s="1">
        <f t="shared" si="9"/>
        <v>8.9285714285714288E-2</v>
      </c>
      <c r="S41" s="1">
        <v>70</v>
      </c>
      <c r="T41" s="1">
        <v>70.709999999999994</v>
      </c>
      <c r="U41" s="1">
        <f t="shared" si="10"/>
        <v>-0.70999999999999375</v>
      </c>
      <c r="V41" s="1">
        <f t="shared" si="11"/>
        <v>1.0142857142857054</v>
      </c>
      <c r="W41" s="1">
        <f t="shared" si="12"/>
        <v>98.985714285714295</v>
      </c>
    </row>
    <row r="42" spans="1:23" x14ac:dyDescent="0.2">
      <c r="A42" s="1">
        <v>40</v>
      </c>
      <c r="B42" s="1" t="s">
        <v>60</v>
      </c>
      <c r="C42" s="1">
        <v>360</v>
      </c>
      <c r="D42" s="1">
        <v>200</v>
      </c>
      <c r="E42" s="1">
        <v>180</v>
      </c>
      <c r="F42" s="1">
        <f t="shared" si="2"/>
        <v>20</v>
      </c>
      <c r="G42" s="1"/>
      <c r="H42" s="1">
        <v>30</v>
      </c>
      <c r="I42" s="1">
        <f t="shared" si="8"/>
        <v>3.184738536720412</v>
      </c>
      <c r="J42" s="1">
        <v>6</v>
      </c>
      <c r="K42" s="1">
        <v>2</v>
      </c>
      <c r="L42" s="1"/>
      <c r="M42" s="1"/>
      <c r="N42" s="1"/>
      <c r="O42" s="1"/>
      <c r="P42" s="1"/>
      <c r="Q42" s="1">
        <v>2016</v>
      </c>
      <c r="R42" s="1">
        <f t="shared" si="9"/>
        <v>8.9285714285714288E-2</v>
      </c>
      <c r="S42" s="1">
        <v>70</v>
      </c>
      <c r="T42" s="1">
        <v>70.89</v>
      </c>
      <c r="U42" s="1">
        <f t="shared" si="10"/>
        <v>-0.89000000000000057</v>
      </c>
      <c r="V42" s="1">
        <f t="shared" si="11"/>
        <v>1.2714285714285722</v>
      </c>
      <c r="W42" s="1">
        <f t="shared" si="12"/>
        <v>98.728571428571428</v>
      </c>
    </row>
    <row r="43" spans="1:23" x14ac:dyDescent="0.2">
      <c r="A43" s="1">
        <v>41</v>
      </c>
      <c r="B43" s="1" t="s">
        <v>61</v>
      </c>
      <c r="C43" s="1">
        <v>360</v>
      </c>
      <c r="D43" s="1">
        <v>210</v>
      </c>
      <c r="E43" s="1">
        <v>180</v>
      </c>
      <c r="F43" s="1">
        <f t="shared" si="2"/>
        <v>30</v>
      </c>
      <c r="G43" s="1"/>
      <c r="H43" s="1">
        <v>30</v>
      </c>
      <c r="I43" s="1">
        <f t="shared" si="8"/>
        <v>4.7801918471991627</v>
      </c>
      <c r="J43" s="1">
        <v>6</v>
      </c>
      <c r="K43" s="1">
        <v>2</v>
      </c>
      <c r="L43" s="1"/>
      <c r="M43" s="1"/>
      <c r="N43" s="1"/>
      <c r="O43" s="1"/>
      <c r="P43" s="1"/>
      <c r="Q43" s="1">
        <v>2016</v>
      </c>
      <c r="R43" s="1">
        <f t="shared" si="9"/>
        <v>8.9285714285714288E-2</v>
      </c>
      <c r="S43" s="1">
        <v>70</v>
      </c>
      <c r="T43" s="1">
        <v>71.66</v>
      </c>
      <c r="U43" s="1">
        <f t="shared" si="10"/>
        <v>-1.6599999999999966</v>
      </c>
      <c r="V43" s="1">
        <f t="shared" si="11"/>
        <v>2.3714285714285666</v>
      </c>
      <c r="W43" s="1">
        <f t="shared" si="12"/>
        <v>97.628571428571433</v>
      </c>
    </row>
    <row r="44" spans="1:23" x14ac:dyDescent="0.2">
      <c r="A44" s="1">
        <v>42</v>
      </c>
      <c r="B44" s="1" t="s">
        <v>62</v>
      </c>
      <c r="C44" s="1">
        <v>390</v>
      </c>
      <c r="D44" s="1">
        <v>180</v>
      </c>
      <c r="E44" s="1">
        <v>180</v>
      </c>
      <c r="F44" s="1">
        <f t="shared" si="2"/>
        <v>0</v>
      </c>
      <c r="G44" s="1"/>
      <c r="H44" s="1">
        <v>30</v>
      </c>
      <c r="I44" s="1">
        <f t="shared" si="8"/>
        <v>0</v>
      </c>
      <c r="J44" s="1">
        <v>6</v>
      </c>
      <c r="K44" s="1">
        <v>2</v>
      </c>
      <c r="L44" s="1"/>
      <c r="M44" s="1"/>
      <c r="N44" s="1"/>
      <c r="O44" s="1"/>
      <c r="P44" s="1"/>
      <c r="Q44" s="1">
        <v>2016</v>
      </c>
      <c r="R44" s="1">
        <f t="shared" si="9"/>
        <v>8.9285714285714288E-2</v>
      </c>
      <c r="S44" s="1">
        <v>70</v>
      </c>
      <c r="T44" s="1">
        <v>71.400000000000006</v>
      </c>
      <c r="U44" s="1">
        <f t="shared" si="10"/>
        <v>-1.4000000000000057</v>
      </c>
      <c r="V44" s="1">
        <f t="shared" si="11"/>
        <v>2.000000000000008</v>
      </c>
      <c r="W44" s="1">
        <f t="shared" si="12"/>
        <v>97.999999999999986</v>
      </c>
    </row>
    <row r="45" spans="1:23" x14ac:dyDescent="0.2">
      <c r="A45" s="1">
        <v>43</v>
      </c>
      <c r="B45" s="1" t="s">
        <v>63</v>
      </c>
      <c r="C45" s="1">
        <v>390</v>
      </c>
      <c r="D45" s="1">
        <v>200</v>
      </c>
      <c r="E45" s="1">
        <v>180</v>
      </c>
      <c r="F45" s="1">
        <f t="shared" si="2"/>
        <v>20</v>
      </c>
      <c r="G45" s="1"/>
      <c r="H45" s="1">
        <v>30</v>
      </c>
      <c r="I45" s="1">
        <f t="shared" si="8"/>
        <v>2.939534486434344</v>
      </c>
      <c r="J45" s="1">
        <v>6</v>
      </c>
      <c r="K45" s="1">
        <v>2</v>
      </c>
      <c r="L45" s="1"/>
      <c r="M45" s="1"/>
      <c r="N45" s="1"/>
      <c r="O45" s="1"/>
      <c r="P45" s="1"/>
      <c r="Q45" s="1">
        <v>2016</v>
      </c>
      <c r="R45" s="1">
        <f t="shared" si="9"/>
        <v>8.9285714285714288E-2</v>
      </c>
      <c r="S45" s="1">
        <v>70</v>
      </c>
      <c r="T45" s="1">
        <v>71.38</v>
      </c>
      <c r="U45" s="1">
        <f t="shared" si="10"/>
        <v>-1.3799999999999955</v>
      </c>
      <c r="V45" s="1">
        <f t="shared" si="11"/>
        <v>1.9714285714285649</v>
      </c>
      <c r="W45" s="1">
        <f t="shared" si="12"/>
        <v>98.028571428571439</v>
      </c>
    </row>
    <row r="46" spans="1:23" x14ac:dyDescent="0.2">
      <c r="A46" s="1">
        <v>44</v>
      </c>
      <c r="B46" s="1" t="s">
        <v>64</v>
      </c>
      <c r="C46" s="1">
        <v>390</v>
      </c>
      <c r="D46" s="1">
        <v>210</v>
      </c>
      <c r="E46" s="1">
        <v>180</v>
      </c>
      <c r="F46" s="1">
        <f t="shared" si="2"/>
        <v>30</v>
      </c>
      <c r="G46" s="1"/>
      <c r="H46" s="1">
        <v>30</v>
      </c>
      <c r="I46" s="1">
        <f t="shared" si="8"/>
        <v>4.411725785770181</v>
      </c>
      <c r="J46" s="1">
        <v>6</v>
      </c>
      <c r="K46" s="1">
        <v>2</v>
      </c>
      <c r="L46" s="1"/>
      <c r="M46" s="1"/>
      <c r="N46" s="1"/>
      <c r="O46" s="1"/>
      <c r="P46" s="1"/>
      <c r="Q46" s="1">
        <v>2016</v>
      </c>
      <c r="R46" s="1">
        <f t="shared" si="9"/>
        <v>8.9285714285714288E-2</v>
      </c>
      <c r="S46" s="1">
        <v>70</v>
      </c>
      <c r="T46" s="1">
        <v>71.739999999999995</v>
      </c>
      <c r="U46" s="1">
        <f t="shared" si="10"/>
        <v>-1.7399999999999949</v>
      </c>
      <c r="V46" s="1">
        <f t="shared" si="11"/>
        <v>2.4857142857142782</v>
      </c>
      <c r="W46" s="1">
        <f t="shared" si="12"/>
        <v>97.51428571428572</v>
      </c>
    </row>
    <row r="47" spans="1:23" x14ac:dyDescent="0.2">
      <c r="A47" s="1">
        <v>45</v>
      </c>
      <c r="B47" s="1" t="s">
        <v>65</v>
      </c>
      <c r="C47" s="8">
        <v>330</v>
      </c>
      <c r="D47" s="1">
        <v>180</v>
      </c>
      <c r="E47" s="1">
        <v>180</v>
      </c>
      <c r="F47" s="1">
        <f t="shared" si="2"/>
        <v>0</v>
      </c>
      <c r="G47" s="1">
        <v>180</v>
      </c>
      <c r="H47" s="1">
        <v>30</v>
      </c>
      <c r="I47" s="1">
        <f t="shared" si="8"/>
        <v>0</v>
      </c>
      <c r="J47" s="1">
        <v>6</v>
      </c>
      <c r="K47" s="1">
        <v>2</v>
      </c>
      <c r="L47" s="1"/>
      <c r="M47" s="1"/>
      <c r="N47" s="1"/>
      <c r="O47" s="1"/>
      <c r="P47" s="1"/>
      <c r="Q47" s="1">
        <v>2016</v>
      </c>
      <c r="R47" s="1">
        <f t="shared" si="9"/>
        <v>8.9285714285714288E-2</v>
      </c>
      <c r="S47" s="1">
        <v>70</v>
      </c>
      <c r="T47" s="1">
        <v>69.819999999999993</v>
      </c>
      <c r="U47" s="1">
        <f t="shared" si="10"/>
        <v>0.18000000000000682</v>
      </c>
      <c r="V47" s="1">
        <f t="shared" si="11"/>
        <v>0.25714285714286689</v>
      </c>
      <c r="W47" s="1">
        <f t="shared" si="12"/>
        <v>99.742857142857133</v>
      </c>
    </row>
    <row r="48" spans="1:23" x14ac:dyDescent="0.2">
      <c r="A48" s="1">
        <v>46</v>
      </c>
      <c r="B48" s="1" t="s">
        <v>66</v>
      </c>
      <c r="C48" s="8">
        <v>330</v>
      </c>
      <c r="D48" s="1">
        <v>210</v>
      </c>
      <c r="E48" s="1">
        <v>180</v>
      </c>
      <c r="F48" s="1">
        <f t="shared" si="2"/>
        <v>30</v>
      </c>
      <c r="G48" s="1">
        <v>180</v>
      </c>
      <c r="H48" s="1">
        <v>30</v>
      </c>
      <c r="I48" s="1">
        <f t="shared" si="8"/>
        <v>5.215908570454129</v>
      </c>
      <c r="J48" s="1">
        <v>6</v>
      </c>
      <c r="K48" s="1">
        <v>2</v>
      </c>
      <c r="L48" s="1"/>
      <c r="M48" s="1"/>
      <c r="N48" s="1"/>
      <c r="O48" s="1"/>
      <c r="P48" s="1"/>
      <c r="Q48" s="1">
        <v>2016</v>
      </c>
      <c r="R48" s="1">
        <f t="shared" si="9"/>
        <v>8.9285714285714288E-2</v>
      </c>
      <c r="S48" s="1">
        <v>70</v>
      </c>
      <c r="T48" s="1">
        <v>70.45</v>
      </c>
      <c r="U48" s="1">
        <f t="shared" si="10"/>
        <v>-0.45000000000000284</v>
      </c>
      <c r="V48" s="1">
        <f t="shared" si="11"/>
        <v>0.6428571428571469</v>
      </c>
      <c r="W48" s="1">
        <f t="shared" si="12"/>
        <v>99.357142857142847</v>
      </c>
    </row>
    <row r="49" spans="1:23" x14ac:dyDescent="0.2">
      <c r="A49" s="1">
        <v>47</v>
      </c>
      <c r="B49" s="1" t="s">
        <v>67</v>
      </c>
      <c r="C49" s="8">
        <v>300</v>
      </c>
      <c r="D49" s="1">
        <v>180</v>
      </c>
      <c r="E49" s="1">
        <v>180</v>
      </c>
      <c r="F49" s="1">
        <f t="shared" si="2"/>
        <v>0</v>
      </c>
      <c r="G49" s="1">
        <v>180</v>
      </c>
      <c r="H49" s="1">
        <v>30</v>
      </c>
      <c r="I49" s="1">
        <f t="shared" si="8"/>
        <v>0</v>
      </c>
      <c r="J49" s="1">
        <v>6</v>
      </c>
      <c r="K49" s="1">
        <v>2</v>
      </c>
      <c r="L49" s="1"/>
      <c r="M49" s="1"/>
      <c r="N49" s="1"/>
      <c r="O49" s="1"/>
      <c r="P49" s="1"/>
      <c r="Q49" s="1">
        <v>2016</v>
      </c>
      <c r="R49" s="1">
        <f t="shared" si="9"/>
        <v>8.9285714285714288E-2</v>
      </c>
      <c r="S49" s="1">
        <v>70</v>
      </c>
      <c r="T49" s="1">
        <v>71.959999999999994</v>
      </c>
      <c r="U49" s="1">
        <f t="shared" si="10"/>
        <v>-1.9599999999999937</v>
      </c>
      <c r="V49" s="1">
        <f t="shared" si="11"/>
        <v>2.7999999999999909</v>
      </c>
      <c r="W49" s="1">
        <f t="shared" si="12"/>
        <v>97.2</v>
      </c>
    </row>
    <row r="50" spans="1:23" x14ac:dyDescent="0.2">
      <c r="A50" s="1">
        <v>48</v>
      </c>
      <c r="B50" s="1" t="s">
        <v>68</v>
      </c>
      <c r="C50" s="8">
        <v>300</v>
      </c>
      <c r="D50" s="1">
        <v>210</v>
      </c>
      <c r="E50" s="1">
        <v>180</v>
      </c>
      <c r="F50" s="1">
        <f t="shared" si="2"/>
        <v>30</v>
      </c>
      <c r="G50" s="1">
        <v>180</v>
      </c>
      <c r="H50" s="1">
        <v>30</v>
      </c>
      <c r="I50" s="1">
        <f t="shared" si="8"/>
        <v>5.7391704772667929</v>
      </c>
      <c r="J50" s="1">
        <v>6</v>
      </c>
      <c r="K50" s="1">
        <v>2</v>
      </c>
      <c r="L50" s="1"/>
      <c r="M50" s="1"/>
      <c r="N50" s="1"/>
      <c r="O50" s="1"/>
      <c r="P50" s="1"/>
      <c r="Q50" s="1">
        <v>2016</v>
      </c>
      <c r="R50" s="1">
        <f t="shared" si="9"/>
        <v>8.9285714285714288E-2</v>
      </c>
      <c r="S50" s="1">
        <v>70</v>
      </c>
      <c r="T50" s="1">
        <v>69.38</v>
      </c>
      <c r="U50" s="1">
        <f t="shared" si="10"/>
        <v>0.62000000000000455</v>
      </c>
      <c r="V50" s="1">
        <f t="shared" si="11"/>
        <v>0.88571428571429223</v>
      </c>
      <c r="W50" s="1">
        <f t="shared" si="12"/>
        <v>99.114285714285714</v>
      </c>
    </row>
    <row r="51" spans="1:23" x14ac:dyDescent="0.2">
      <c r="A51" s="1">
        <v>49</v>
      </c>
      <c r="B51" s="1" t="s">
        <v>69</v>
      </c>
      <c r="C51" s="8">
        <v>270</v>
      </c>
      <c r="D51" s="1">
        <v>180</v>
      </c>
      <c r="E51" s="1">
        <v>180</v>
      </c>
      <c r="F51" s="1">
        <v>30</v>
      </c>
      <c r="G51" s="1">
        <v>180</v>
      </c>
      <c r="H51" s="1">
        <v>30</v>
      </c>
      <c r="I51" s="1">
        <f t="shared" si="8"/>
        <v>6.3793702084428094</v>
      </c>
      <c r="J51" s="1">
        <v>6</v>
      </c>
      <c r="K51" s="1">
        <v>2</v>
      </c>
      <c r="L51" s="1"/>
      <c r="M51" s="1"/>
      <c r="N51" s="1"/>
      <c r="O51" s="1"/>
      <c r="P51" s="1"/>
      <c r="Q51" s="1">
        <v>2016</v>
      </c>
      <c r="R51" s="1">
        <f t="shared" si="9"/>
        <v>8.9285714285714288E-2</v>
      </c>
      <c r="S51" s="1">
        <v>70</v>
      </c>
      <c r="T51" s="1">
        <v>70.180000000000007</v>
      </c>
      <c r="U51" s="1">
        <f t="shared" si="10"/>
        <v>-0.18000000000000682</v>
      </c>
      <c r="V51" s="1">
        <f t="shared" si="11"/>
        <v>0.25714285714286689</v>
      </c>
      <c r="W51" s="1">
        <f t="shared" si="12"/>
        <v>99.742857142857133</v>
      </c>
    </row>
    <row r="52" spans="1:23" x14ac:dyDescent="0.2">
      <c r="A52" s="1">
        <v>50</v>
      </c>
      <c r="B52" s="1" t="s">
        <v>70</v>
      </c>
      <c r="C52" s="8">
        <v>270</v>
      </c>
      <c r="D52" s="1">
        <v>210</v>
      </c>
      <c r="E52" s="1">
        <v>180</v>
      </c>
      <c r="F52" s="1">
        <v>30</v>
      </c>
      <c r="G52" s="1">
        <v>180</v>
      </c>
      <c r="H52" s="1">
        <v>30</v>
      </c>
      <c r="I52" s="1">
        <f t="shared" si="8"/>
        <v>6.3793702084428094</v>
      </c>
      <c r="J52" s="1">
        <v>6</v>
      </c>
      <c r="K52" s="1">
        <v>2</v>
      </c>
      <c r="L52" s="1"/>
      <c r="M52" s="1"/>
      <c r="N52" s="1"/>
      <c r="O52" s="1"/>
      <c r="P52" s="1"/>
      <c r="Q52" s="1">
        <v>2016</v>
      </c>
      <c r="R52" s="1">
        <f t="shared" si="9"/>
        <v>8.9285714285714288E-2</v>
      </c>
      <c r="S52" s="1">
        <v>70</v>
      </c>
      <c r="T52" s="1">
        <v>69.02</v>
      </c>
      <c r="U52" s="1">
        <f t="shared" si="10"/>
        <v>0.98000000000000398</v>
      </c>
      <c r="V52" s="1">
        <f t="shared" si="11"/>
        <v>1.4000000000000057</v>
      </c>
      <c r="W52" s="1">
        <f t="shared" si="12"/>
        <v>98.6</v>
      </c>
    </row>
  </sheetData>
  <sortState xmlns:xlrd2="http://schemas.microsoft.com/office/spreadsheetml/2017/richdata2" ref="A3:W52">
    <sortCondition ref="A1:A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Bienvenido Jr Hiyas</cp:lastModifiedBy>
  <dcterms:created xsi:type="dcterms:W3CDTF">2021-05-07T06:03:33Z</dcterms:created>
  <dcterms:modified xsi:type="dcterms:W3CDTF">2021-07-06T01:01:05Z</dcterms:modified>
</cp:coreProperties>
</file>