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18aai\Desktop\"/>
    </mc:Choice>
  </mc:AlternateContent>
  <bookViews>
    <workbookView xWindow="3585" yWindow="150" windowWidth="12540" windowHeight="63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Sheet1!$Q$6:$R$16</definedName>
    <definedName name="_xlnm.Criteria" localSheetId="0">Sheet1!$S$3:$T$5</definedName>
    <definedName name="_xlnm.Extract" localSheetId="0">Sheet1!$S$6:$T$16</definedName>
  </definedNames>
  <calcPr calcId="162913"/>
</workbook>
</file>

<file path=xl/calcChain.xml><?xml version="1.0" encoding="utf-8"?>
<calcChain xmlns="http://schemas.openxmlformats.org/spreadsheetml/2006/main">
  <c r="R16" i="1" l="1"/>
  <c r="F21" i="1"/>
  <c r="Q15" i="1"/>
  <c r="Q16" i="1"/>
  <c r="R15" i="1" l="1"/>
  <c r="F22" i="1"/>
  <c r="J18" i="1" l="1"/>
  <c r="J20" i="1"/>
  <c r="J17" i="1"/>
  <c r="J19" i="1"/>
  <c r="F20" i="1"/>
  <c r="F19" i="1"/>
  <c r="F17" i="1"/>
  <c r="P24" i="1"/>
  <c r="P25" i="1" s="1"/>
  <c r="F18" i="1"/>
  <c r="T5" i="1"/>
  <c r="S5" i="1"/>
  <c r="R8" i="1"/>
  <c r="R10" i="1"/>
  <c r="R13" i="1"/>
  <c r="Q8" i="1"/>
  <c r="Q9" i="1"/>
  <c r="Q10" i="1"/>
  <c r="Q11" i="1"/>
  <c r="Q13" i="1"/>
  <c r="Q14" i="1"/>
  <c r="G15" i="1" l="1"/>
  <c r="G16" i="1"/>
  <c r="G7" i="1"/>
  <c r="K15" i="1"/>
  <c r="K16" i="1"/>
  <c r="K7" i="1"/>
  <c r="R9" i="1"/>
  <c r="R11" i="1"/>
  <c r="R12" i="1"/>
  <c r="R14" i="1"/>
  <c r="R7" i="1"/>
  <c r="Q12" i="1"/>
  <c r="Q7" i="1"/>
  <c r="L15" i="1" l="1"/>
  <c r="M15" i="1"/>
  <c r="I16" i="1"/>
  <c r="H16" i="1"/>
  <c r="N16" i="1"/>
  <c r="L16" i="1"/>
  <c r="M16" i="1"/>
  <c r="I7" i="1"/>
  <c r="I15" i="1"/>
  <c r="H15" i="1"/>
  <c r="N15" i="1"/>
  <c r="K13" i="1"/>
  <c r="L13" i="1" s="1"/>
  <c r="K10" i="1"/>
  <c r="G13" i="1"/>
  <c r="I13" i="1" s="1"/>
  <c r="G10" i="1"/>
  <c r="K8" i="1"/>
  <c r="G8" i="1"/>
  <c r="K12" i="1"/>
  <c r="M12" i="1" s="1"/>
  <c r="G12" i="1"/>
  <c r="G9" i="1"/>
  <c r="G11" i="1"/>
  <c r="G14" i="1"/>
  <c r="I14" i="1" s="1"/>
  <c r="K9" i="1"/>
  <c r="K14" i="1"/>
  <c r="K11" i="1"/>
  <c r="O16" i="1" l="1"/>
  <c r="G18" i="1"/>
  <c r="O15" i="1"/>
  <c r="G19" i="1"/>
  <c r="G20" i="1"/>
  <c r="G17" i="1"/>
  <c r="K20" i="1"/>
  <c r="K19" i="1"/>
  <c r="K18" i="1"/>
  <c r="K17" i="1"/>
  <c r="M13" i="1"/>
  <c r="O13" i="1" s="1"/>
  <c r="M7" i="1"/>
  <c r="H7" i="1"/>
  <c r="H13" i="1"/>
  <c r="I10" i="1"/>
  <c r="N10" i="1"/>
  <c r="H10" i="1"/>
  <c r="N13" i="1"/>
  <c r="M10" i="1"/>
  <c r="L10" i="1"/>
  <c r="L7" i="1"/>
  <c r="N7" i="1"/>
  <c r="I8" i="1"/>
  <c r="N8" i="1"/>
  <c r="H8" i="1"/>
  <c r="M8" i="1"/>
  <c r="L8" i="1"/>
  <c r="L12" i="1"/>
  <c r="I12" i="1"/>
  <c r="O12" i="1" s="1"/>
  <c r="H12" i="1"/>
  <c r="N12" i="1"/>
  <c r="M9" i="1"/>
  <c r="L9" i="1"/>
  <c r="I11" i="1"/>
  <c r="H11" i="1"/>
  <c r="N11" i="1"/>
  <c r="M11" i="1"/>
  <c r="L11" i="1"/>
  <c r="M14" i="1"/>
  <c r="L14" i="1"/>
  <c r="N14" i="1"/>
  <c r="H14" i="1"/>
  <c r="N9" i="1"/>
  <c r="I9" i="1"/>
  <c r="H9" i="1"/>
  <c r="O9" i="1" l="1"/>
  <c r="I19" i="1"/>
  <c r="M19" i="1"/>
  <c r="N18" i="1"/>
  <c r="H18" i="1"/>
  <c r="H17" i="1"/>
  <c r="M20" i="1"/>
  <c r="I20" i="1"/>
  <c r="I18" i="1"/>
  <c r="I17" i="1"/>
  <c r="L17" i="1"/>
  <c r="L18" i="1"/>
  <c r="N17" i="1"/>
  <c r="M18" i="1"/>
  <c r="M17" i="1"/>
  <c r="O7" i="1"/>
  <c r="O10" i="1"/>
  <c r="O8" i="1"/>
  <c r="O14" i="1"/>
  <c r="O11" i="1"/>
  <c r="O17" i="1" l="1"/>
  <c r="O18" i="1" s="1"/>
</calcChain>
</file>

<file path=xl/sharedStrings.xml><?xml version="1.0" encoding="utf-8"?>
<sst xmlns="http://schemas.openxmlformats.org/spreadsheetml/2006/main" count="47" uniqueCount="34">
  <si>
    <t>x</t>
  </si>
  <si>
    <t>mean</t>
  </si>
  <si>
    <t>x - mean</t>
  </si>
  <si>
    <t>sum</t>
  </si>
  <si>
    <t>stdev</t>
  </si>
  <si>
    <r>
      <t>Z</t>
    </r>
    <r>
      <rPr>
        <vertAlign val="subscript"/>
        <sz val="11"/>
        <color theme="1"/>
        <rFont val="Calibri"/>
        <family val="2"/>
        <scheme val="minor"/>
      </rPr>
      <t>x</t>
    </r>
  </si>
  <si>
    <t xml:space="preserve">var </t>
  </si>
  <si>
    <t xml:space="preserve"> </t>
  </si>
  <si>
    <t>y</t>
  </si>
  <si>
    <r>
      <t>Z</t>
    </r>
    <r>
      <rPr>
        <vertAlign val="subscript"/>
        <sz val="11"/>
        <color theme="1"/>
        <rFont val="Calibri"/>
        <family val="2"/>
        <scheme val="minor"/>
      </rPr>
      <t>y</t>
    </r>
  </si>
  <si>
    <r>
      <t>Z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Z</t>
    </r>
    <r>
      <rPr>
        <vertAlign val="subscript"/>
        <sz val="11"/>
        <color theme="1"/>
        <rFont val="Calibri"/>
        <family val="2"/>
        <scheme val="minor"/>
      </rPr>
      <t>y</t>
    </r>
  </si>
  <si>
    <t>(x - mean) / stdev</t>
  </si>
  <si>
    <r>
      <t>(x - mean)</t>
    </r>
    <r>
      <rPr>
        <vertAlign val="superscript"/>
        <sz val="11"/>
        <rFont val="Calibri"/>
        <family val="2"/>
        <scheme val="minor"/>
      </rPr>
      <t>2</t>
    </r>
  </si>
  <si>
    <t>y - mean</t>
  </si>
  <si>
    <r>
      <t>(y - mean)</t>
    </r>
    <r>
      <rPr>
        <vertAlign val="superscript"/>
        <sz val="11"/>
        <rFont val="Calibri"/>
        <family val="2"/>
        <scheme val="minor"/>
      </rPr>
      <t>2</t>
    </r>
  </si>
  <si>
    <t>(y - mean) / stdev</t>
  </si>
  <si>
    <t>1. Input values can be changed by the user</t>
  </si>
  <si>
    <t>on/off</t>
  </si>
  <si>
    <t>2. If "on/off" is set at 1, input value will be processed, otherwise it will be ignored</t>
  </si>
  <si>
    <t>n</t>
  </si>
  <si>
    <t>df</t>
  </si>
  <si>
    <t>(based on df)</t>
  </si>
  <si>
    <t>(This is NOT an active dialogue box</t>
  </si>
  <si>
    <t>but an example. Go to "Data" &gt; Filter &gt; Advanced"</t>
  </si>
  <si>
    <t>for the active dialogue box)</t>
  </si>
  <si>
    <t xml:space="preserve">(x - mean)(y - mean) </t>
  </si>
  <si>
    <t>r</t>
  </si>
  <si>
    <r>
      <t>3. To update the scatter plot, after changing input values or "on/off", go to "Data" &gt; Filter &gt; Advanced &gt; tick "C</t>
    </r>
    <r>
      <rPr>
        <b/>
        <u/>
        <sz val="14"/>
        <color theme="1"/>
        <rFont val="Calibri"/>
        <family val="2"/>
        <scheme val="minor"/>
      </rPr>
      <t>o</t>
    </r>
    <r>
      <rPr>
        <b/>
        <sz val="14"/>
        <color theme="1"/>
        <rFont val="Calibri"/>
        <family val="2"/>
        <scheme val="minor"/>
      </rPr>
      <t>py to another location"</t>
    </r>
  </si>
  <si>
    <t>INPUT BOX</t>
  </si>
  <si>
    <r>
      <rPr>
        <b/>
        <sz val="12"/>
        <color theme="1"/>
        <rFont val="Calibri"/>
        <family val="2"/>
        <scheme val="minor"/>
      </rPr>
      <t>SS cov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Covariance</t>
    </r>
  </si>
  <si>
    <t>Correlation Coefficient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</si>
  <si>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</si>
  <si>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For A,C as x,y - since values are perfectly correlated, we get a straignt line</t>
  </si>
  <si>
    <t>For A,G as x,y we get a negative slope, and we get the best fit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</si>
</sst>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57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/>
    <xf numFmtId="0" fontId="3" fillId="0" borderId="7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0" xfId="0" applyFont="1"/>
    <xf numFmtId="0" fontId="0" fillId="0" borderId="4" xfId="0" applyBorder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3" fillId="0" borderId="1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13" xfId="0" applyBorder="1"/>
    <xf numFmtId="0" fontId="0" fillId="0" borderId="18" xfId="0" applyBorder="1"/>
    <xf numFmtId="0" fontId="0" fillId="0" borderId="9" xfId="0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17" xfId="0" applyBorder="1"/>
    <xf numFmtId="164" fontId="0" fillId="0" borderId="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8" fillId="0" borderId="0" xfId="0" applyFont="1" applyBorder="1"/>
    <xf numFmtId="0" fontId="0" fillId="0" borderId="20" xfId="0" applyBorder="1" applyAlignment="1">
      <alignment horizontal="center"/>
    </xf>
    <xf numFmtId="0" fontId="0" fillId="0" borderId="2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511898512685914"/>
                  <c:y val="-0.65052502457811334"/>
                </c:manualLayout>
              </c:layout>
              <c:numFmt formatCode="General" sourceLinked="0"/>
            </c:trendlineLbl>
          </c:trendline>
          <c:xVal>
            <c:numRef>
              <c:f>Sheet1!$S$7:$S$16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0.1</c:v>
                </c:pt>
                <c:pt idx="3">
                  <c:v>0.12</c:v>
                </c:pt>
                <c:pt idx="4">
                  <c:v>0.16</c:v>
                </c:pt>
                <c:pt idx="5">
                  <c:v>0.17</c:v>
                </c:pt>
                <c:pt idx="6">
                  <c:v>0.21</c:v>
                </c:pt>
                <c:pt idx="7">
                  <c:v>0.22</c:v>
                </c:pt>
                <c:pt idx="8">
                  <c:v>0.23</c:v>
                </c:pt>
                <c:pt idx="9">
                  <c:v>0.24</c:v>
                </c:pt>
              </c:numCache>
            </c:numRef>
          </c:xVal>
          <c:yVal>
            <c:numRef>
              <c:f>Sheet1!$T$7:$T$16</c:f>
              <c:numCache>
                <c:formatCode>General</c:formatCode>
                <c:ptCount val="10"/>
                <c:pt idx="0">
                  <c:v>0.51</c:v>
                </c:pt>
                <c:pt idx="1">
                  <c:v>0.52</c:v>
                </c:pt>
                <c:pt idx="2">
                  <c:v>7.0000000000000007E-2</c:v>
                </c:pt>
                <c:pt idx="3">
                  <c:v>0.35</c:v>
                </c:pt>
                <c:pt idx="4">
                  <c:v>0.15</c:v>
                </c:pt>
                <c:pt idx="5">
                  <c:v>0.02</c:v>
                </c:pt>
                <c:pt idx="6">
                  <c:v>0.01</c:v>
                </c:pt>
                <c:pt idx="7">
                  <c:v>0.25</c:v>
                </c:pt>
                <c:pt idx="8">
                  <c:v>0.26</c:v>
                </c:pt>
                <c:pt idx="9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B-4BE5-B4F3-1F471A6BC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36320"/>
        <c:axId val="703136896"/>
      </c:scatterChart>
      <c:valAx>
        <c:axId val="70313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136896"/>
        <c:crosses val="autoZero"/>
        <c:crossBetween val="midCat"/>
      </c:valAx>
      <c:valAx>
        <c:axId val="70313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0313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23</xdr:row>
      <xdr:rowOff>166687</xdr:rowOff>
    </xdr:from>
    <xdr:to>
      <xdr:col>11</xdr:col>
      <xdr:colOff>333375</xdr:colOff>
      <xdr:row>38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1</xdr:row>
      <xdr:rowOff>215519</xdr:rowOff>
    </xdr:from>
    <xdr:to>
      <xdr:col>20</xdr:col>
      <xdr:colOff>590550</xdr:colOff>
      <xdr:row>17</xdr:row>
      <xdr:rowOff>10287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453644"/>
          <a:ext cx="3019425" cy="3099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M33" sqref="M33"/>
    </sheetView>
  </sheetViews>
  <sheetFormatPr defaultRowHeight="15" x14ac:dyDescent="0.25"/>
  <cols>
    <col min="8" max="8" width="11.42578125" customWidth="1"/>
    <col min="9" max="9" width="17" customWidth="1"/>
    <col min="12" max="12" width="10.42578125" customWidth="1"/>
    <col min="13" max="13" width="18.5703125" customWidth="1"/>
    <col min="14" max="14" width="20.7109375" customWidth="1"/>
    <col min="16" max="16" width="12" customWidth="1"/>
  </cols>
  <sheetData>
    <row r="1" spans="1:20" ht="18.75" x14ac:dyDescent="0.3">
      <c r="A1" s="24" t="s">
        <v>16</v>
      </c>
    </row>
    <row r="2" spans="1:20" ht="18.75" x14ac:dyDescent="0.3">
      <c r="A2" s="24" t="s">
        <v>18</v>
      </c>
    </row>
    <row r="3" spans="1:20" ht="18.75" x14ac:dyDescent="0.3">
      <c r="A3" s="70" t="s">
        <v>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S3" s="19" t="s">
        <v>0</v>
      </c>
      <c r="T3" s="19" t="s">
        <v>8</v>
      </c>
    </row>
    <row r="4" spans="1:20" ht="18.75" x14ac:dyDescent="0.3">
      <c r="A4" s="70"/>
      <c r="B4" s="9"/>
      <c r="C4" s="9"/>
      <c r="D4" s="9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S4" s="19"/>
      <c r="T4" s="19"/>
    </row>
    <row r="5" spans="1:20" ht="18.75" thickBot="1" x14ac:dyDescent="0.4">
      <c r="A5" t="s">
        <v>28</v>
      </c>
      <c r="E5" s="10"/>
      <c r="I5" s="6" t="s">
        <v>5</v>
      </c>
      <c r="M5" s="6" t="s">
        <v>9</v>
      </c>
      <c r="N5" s="10"/>
      <c r="O5" s="10"/>
      <c r="S5" s="1" t="str">
        <f>"&gt; 0"</f>
        <v>&gt; 0</v>
      </c>
      <c r="T5" s="1" t="str">
        <f>"&gt; 0"</f>
        <v>&gt; 0</v>
      </c>
    </row>
    <row r="6" spans="1:20" ht="19.5" thickBot="1" x14ac:dyDescent="0.4">
      <c r="A6" s="20" t="s">
        <v>0</v>
      </c>
      <c r="B6" s="21" t="s">
        <v>8</v>
      </c>
      <c r="C6" s="22" t="s">
        <v>17</v>
      </c>
      <c r="D6" s="71"/>
      <c r="E6" s="7"/>
      <c r="F6" s="16" t="s">
        <v>0</v>
      </c>
      <c r="G6" s="17" t="s">
        <v>2</v>
      </c>
      <c r="H6" s="17" t="s">
        <v>12</v>
      </c>
      <c r="I6" s="18" t="s">
        <v>11</v>
      </c>
      <c r="J6" s="2" t="s">
        <v>8</v>
      </c>
      <c r="K6" s="17" t="s">
        <v>13</v>
      </c>
      <c r="L6" s="17" t="s">
        <v>14</v>
      </c>
      <c r="M6" s="18" t="s">
        <v>15</v>
      </c>
      <c r="N6" s="25" t="s">
        <v>25</v>
      </c>
      <c r="O6" s="12" t="s">
        <v>10</v>
      </c>
      <c r="Q6" s="34" t="s">
        <v>0</v>
      </c>
      <c r="R6" s="34" t="s">
        <v>8</v>
      </c>
      <c r="S6" s="34" t="s">
        <v>0</v>
      </c>
      <c r="T6" s="34" t="s">
        <v>8</v>
      </c>
    </row>
    <row r="7" spans="1:20" x14ac:dyDescent="0.25">
      <c r="A7" s="41"/>
      <c r="B7" s="41"/>
      <c r="C7" s="48">
        <v>1</v>
      </c>
      <c r="D7" s="71"/>
      <c r="E7" s="9">
        <v>1</v>
      </c>
      <c r="F7" s="41">
        <v>0.01</v>
      </c>
      <c r="G7" s="15">
        <f>IF(F7&lt;&gt;" ",F7-$F$18," ")</f>
        <v>-0.13799999999999998</v>
      </c>
      <c r="H7" s="53">
        <f>IF(G7&lt;&gt;" ",G7^2," ")</f>
        <v>1.9043999999999995E-2</v>
      </c>
      <c r="I7" s="56">
        <f>IF(G7&lt;&gt;" ",G7/$F$20," ")</f>
        <v>-1.6447229664486467</v>
      </c>
      <c r="J7" s="41">
        <v>0.51</v>
      </c>
      <c r="K7" s="15">
        <f>IF(J7&lt;&gt;" ",J7-$J$18," ")</f>
        <v>0.29300000000000004</v>
      </c>
      <c r="L7" s="50">
        <f>IF(K7&lt;&gt;" ",K7^2," ")</f>
        <v>8.5849000000000023E-2</v>
      </c>
      <c r="M7" s="56">
        <f t="shared" ref="M7:M16" si="0">IF(K7&lt;&gt;" ",K7/$J$20," ")</f>
        <v>1.5052384994045742</v>
      </c>
      <c r="N7" s="64">
        <f>IF(J7&lt;&gt;" ",G7*K7," ")</f>
        <v>-4.0433999999999998E-2</v>
      </c>
      <c r="O7" s="61">
        <f>IF(J7&lt;&gt;" ",I7*M7," ")</f>
        <v>-2.4757003299534008</v>
      </c>
      <c r="Q7" s="1">
        <f>IF(F7=" ",0,F7)</f>
        <v>0.01</v>
      </c>
      <c r="R7" s="1">
        <f>IF(J7=" ",0,J7)</f>
        <v>0.51</v>
      </c>
      <c r="S7" s="1">
        <v>0.01</v>
      </c>
      <c r="T7" s="1">
        <v>0.51</v>
      </c>
    </row>
    <row r="8" spans="1:20" x14ac:dyDescent="0.25">
      <c r="A8" s="41"/>
      <c r="B8" s="41"/>
      <c r="C8" s="23">
        <v>1</v>
      </c>
      <c r="D8" s="71"/>
      <c r="E8" s="9">
        <v>2</v>
      </c>
      <c r="F8" s="41">
        <v>0.02</v>
      </c>
      <c r="G8" s="8">
        <f t="shared" ref="G8:G16" si="1">IF(F8&lt;&gt;" ",F8-$F$18," ")</f>
        <v>-0.128</v>
      </c>
      <c r="H8" s="54">
        <f t="shared" ref="H8:H16" si="2">IF(G8&lt;&gt;" ",G8^2," ")</f>
        <v>1.6383999999999999E-2</v>
      </c>
      <c r="I8" s="57">
        <f t="shared" ref="I8:I16" si="3">IF(G8&lt;&gt;" ",G8/$F$20," ")</f>
        <v>-1.5255401427929478</v>
      </c>
      <c r="J8" s="41">
        <v>0.52</v>
      </c>
      <c r="K8" s="8">
        <f t="shared" ref="K8:K16" si="4">IF(J8&lt;&gt;" ",J8-$J$18," ")</f>
        <v>0.30300000000000005</v>
      </c>
      <c r="L8" s="51">
        <f t="shared" ref="L8:L16" si="5">IF(K8&lt;&gt;" ",K8^2," ")</f>
        <v>9.1809000000000029E-2</v>
      </c>
      <c r="M8" s="57">
        <f t="shared" si="0"/>
        <v>1.5566118270293039</v>
      </c>
      <c r="N8" s="59">
        <f t="shared" ref="N8:N16" si="6">IF(J8&lt;&gt;" ",G8*K8," ")</f>
        <v>-3.8784000000000006E-2</v>
      </c>
      <c r="O8" s="61">
        <f t="shared" ref="O8:O16" si="7">IF(J8&lt;&gt;" ",I8*M8," ")</f>
        <v>-2.3746738288794758</v>
      </c>
      <c r="Q8" s="1">
        <f t="shared" ref="Q8:Q16" si="8">IF(F8=" ",0,F8)</f>
        <v>0.02</v>
      </c>
      <c r="R8" s="1">
        <f t="shared" ref="R8:R16" si="9">IF(J8=" ",0,J8)</f>
        <v>0.52</v>
      </c>
      <c r="S8" s="1">
        <v>0.02</v>
      </c>
      <c r="T8" s="1">
        <v>0.52</v>
      </c>
    </row>
    <row r="9" spans="1:20" x14ac:dyDescent="0.25">
      <c r="A9" s="42"/>
      <c r="B9" s="42"/>
      <c r="C9" s="23">
        <v>1</v>
      </c>
      <c r="D9" s="71"/>
      <c r="E9" s="9">
        <v>3</v>
      </c>
      <c r="F9" s="42">
        <v>0.1</v>
      </c>
      <c r="G9" s="8">
        <f t="shared" si="1"/>
        <v>-4.7999999999999987E-2</v>
      </c>
      <c r="H9" s="54">
        <f t="shared" si="2"/>
        <v>2.3039999999999988E-3</v>
      </c>
      <c r="I9" s="57">
        <f t="shared" si="3"/>
        <v>-0.57207755354735523</v>
      </c>
      <c r="J9" s="42">
        <v>7.0000000000000007E-2</v>
      </c>
      <c r="K9" s="8">
        <f t="shared" si="4"/>
        <v>-0.14699999999999999</v>
      </c>
      <c r="L9" s="51">
        <f t="shared" si="5"/>
        <v>2.1608999999999996E-2</v>
      </c>
      <c r="M9" s="57">
        <f t="shared" si="0"/>
        <v>-0.75518791608352354</v>
      </c>
      <c r="N9" s="59">
        <f t="shared" si="6"/>
        <v>7.055999999999998E-3</v>
      </c>
      <c r="O9" s="61">
        <f t="shared" si="7"/>
        <v>0.43202605550158757</v>
      </c>
      <c r="Q9" s="1">
        <f t="shared" si="8"/>
        <v>0.1</v>
      </c>
      <c r="R9" s="1">
        <f t="shared" si="9"/>
        <v>7.0000000000000007E-2</v>
      </c>
      <c r="S9" s="1">
        <v>0.1</v>
      </c>
      <c r="T9" s="1">
        <v>7.0000000000000007E-2</v>
      </c>
    </row>
    <row r="10" spans="1:20" x14ac:dyDescent="0.25">
      <c r="A10" s="43"/>
      <c r="B10" s="43"/>
      <c r="C10" s="23">
        <v>1</v>
      </c>
      <c r="D10" s="71"/>
      <c r="E10" s="9">
        <v>4</v>
      </c>
      <c r="F10" s="43">
        <v>0.12</v>
      </c>
      <c r="G10" s="8">
        <f t="shared" si="1"/>
        <v>-2.7999999999999997E-2</v>
      </c>
      <c r="H10" s="54">
        <f t="shared" si="2"/>
        <v>7.8399999999999987E-4</v>
      </c>
      <c r="I10" s="57">
        <f t="shared" si="3"/>
        <v>-0.33371190623595731</v>
      </c>
      <c r="J10" s="43">
        <v>0.35</v>
      </c>
      <c r="K10" s="8">
        <f t="shared" si="4"/>
        <v>0.13299999999999998</v>
      </c>
      <c r="L10" s="51">
        <f t="shared" si="5"/>
        <v>1.7688999999999993E-2</v>
      </c>
      <c r="M10" s="57">
        <f t="shared" si="0"/>
        <v>0.68326525740890209</v>
      </c>
      <c r="N10" s="59">
        <f t="shared" si="6"/>
        <v>-3.723999999999999E-3</v>
      </c>
      <c r="O10" s="61">
        <f t="shared" si="7"/>
        <v>-0.22801375151472678</v>
      </c>
      <c r="Q10" s="1">
        <f t="shared" si="8"/>
        <v>0.12</v>
      </c>
      <c r="R10" s="1">
        <f t="shared" si="9"/>
        <v>0.35</v>
      </c>
      <c r="S10" s="1">
        <v>0.12</v>
      </c>
      <c r="T10" s="1">
        <v>0.35</v>
      </c>
    </row>
    <row r="11" spans="1:20" x14ac:dyDescent="0.25">
      <c r="A11" s="42"/>
      <c r="B11" s="42"/>
      <c r="C11" s="23">
        <v>1</v>
      </c>
      <c r="D11" s="71"/>
      <c r="E11" s="9">
        <v>5</v>
      </c>
      <c r="F11" s="42">
        <v>0.16</v>
      </c>
      <c r="G11" s="8">
        <f t="shared" si="1"/>
        <v>1.2000000000000011E-2</v>
      </c>
      <c r="H11" s="54">
        <f t="shared" si="2"/>
        <v>1.4400000000000025E-4</v>
      </c>
      <c r="I11" s="57">
        <f t="shared" si="3"/>
        <v>0.14301938838683897</v>
      </c>
      <c r="J11" s="42">
        <v>0.15</v>
      </c>
      <c r="K11" s="8">
        <f t="shared" si="4"/>
        <v>-6.7000000000000004E-2</v>
      </c>
      <c r="L11" s="51">
        <f t="shared" si="5"/>
        <v>4.4890000000000008E-3</v>
      </c>
      <c r="M11" s="57">
        <f t="shared" si="0"/>
        <v>-0.34420129508568759</v>
      </c>
      <c r="N11" s="59">
        <f t="shared" si="6"/>
        <v>-8.0400000000000079E-4</v>
      </c>
      <c r="O11" s="61">
        <f t="shared" si="7"/>
        <v>-4.9227458705112921E-2</v>
      </c>
      <c r="Q11" s="1">
        <f t="shared" si="8"/>
        <v>0.16</v>
      </c>
      <c r="R11" s="1">
        <f t="shared" si="9"/>
        <v>0.15</v>
      </c>
      <c r="S11" s="1">
        <v>0.16</v>
      </c>
      <c r="T11" s="1">
        <v>0.15</v>
      </c>
    </row>
    <row r="12" spans="1:20" x14ac:dyDescent="0.25">
      <c r="A12" s="42"/>
      <c r="B12" s="42"/>
      <c r="C12" s="23">
        <v>1</v>
      </c>
      <c r="D12" s="71"/>
      <c r="E12" s="9">
        <v>6</v>
      </c>
      <c r="F12" s="42">
        <v>0.17</v>
      </c>
      <c r="G12" s="8">
        <f t="shared" si="1"/>
        <v>2.200000000000002E-2</v>
      </c>
      <c r="H12" s="54">
        <f t="shared" si="2"/>
        <v>4.8400000000000087E-4</v>
      </c>
      <c r="I12" s="57">
        <f t="shared" si="3"/>
        <v>0.26220221204253813</v>
      </c>
      <c r="J12" s="42">
        <v>0.02</v>
      </c>
      <c r="K12" s="8">
        <f t="shared" si="4"/>
        <v>-0.19700000000000001</v>
      </c>
      <c r="L12" s="51">
        <f t="shared" si="5"/>
        <v>3.8809000000000003E-2</v>
      </c>
      <c r="M12" s="57">
        <f t="shared" si="0"/>
        <v>-1.0120545542071711</v>
      </c>
      <c r="N12" s="59">
        <f t="shared" si="6"/>
        <v>-4.3340000000000036E-3</v>
      </c>
      <c r="O12" s="61">
        <f t="shared" si="7"/>
        <v>-0.26536294282084505</v>
      </c>
      <c r="Q12" s="1">
        <f t="shared" si="8"/>
        <v>0.17</v>
      </c>
      <c r="R12" s="1">
        <f t="shared" si="9"/>
        <v>0.02</v>
      </c>
      <c r="S12" s="1">
        <v>0.17</v>
      </c>
      <c r="T12" s="1">
        <v>0.02</v>
      </c>
    </row>
    <row r="13" spans="1:20" x14ac:dyDescent="0.25">
      <c r="A13" s="42"/>
      <c r="B13" s="42"/>
      <c r="C13" s="23">
        <v>1</v>
      </c>
      <c r="D13" s="71"/>
      <c r="E13" s="9">
        <v>7</v>
      </c>
      <c r="F13" s="42">
        <v>0.21</v>
      </c>
      <c r="G13" s="8">
        <f t="shared" si="1"/>
        <v>6.2E-2</v>
      </c>
      <c r="H13" s="54">
        <f t="shared" si="2"/>
        <v>3.8439999999999998E-3</v>
      </c>
      <c r="I13" s="57">
        <f t="shared" si="3"/>
        <v>0.73893350666533408</v>
      </c>
      <c r="J13" s="42">
        <v>0.01</v>
      </c>
      <c r="K13" s="8">
        <f t="shared" si="4"/>
        <v>-0.20699999999999999</v>
      </c>
      <c r="L13" s="51">
        <f t="shared" si="5"/>
        <v>4.2848999999999998E-2</v>
      </c>
      <c r="M13" s="57">
        <f t="shared" si="0"/>
        <v>-1.0634278818319005</v>
      </c>
      <c r="N13" s="59">
        <f t="shared" si="6"/>
        <v>-1.2834E-2</v>
      </c>
      <c r="O13" s="61">
        <f t="shared" si="7"/>
        <v>-0.78580249380773481</v>
      </c>
      <c r="Q13" s="1">
        <f t="shared" si="8"/>
        <v>0.21</v>
      </c>
      <c r="R13" s="1">
        <f t="shared" si="9"/>
        <v>0.01</v>
      </c>
      <c r="S13" s="1">
        <v>0.21</v>
      </c>
      <c r="T13" s="1">
        <v>0.01</v>
      </c>
    </row>
    <row r="14" spans="1:20" x14ac:dyDescent="0.25">
      <c r="A14" s="44"/>
      <c r="B14" s="44"/>
      <c r="C14" s="23">
        <v>1</v>
      </c>
      <c r="D14" s="71"/>
      <c r="E14" s="5">
        <v>8</v>
      </c>
      <c r="F14" s="44">
        <v>0.22</v>
      </c>
      <c r="G14" s="8">
        <f t="shared" si="1"/>
        <v>7.2000000000000008E-2</v>
      </c>
      <c r="H14" s="54">
        <f t="shared" si="2"/>
        <v>5.1840000000000011E-3</v>
      </c>
      <c r="I14" s="57">
        <f>IF(G14&lt;&gt;" ",G14/$F$20," ")</f>
        <v>0.85811633032103318</v>
      </c>
      <c r="J14" s="44">
        <v>0.25</v>
      </c>
      <c r="K14" s="8">
        <f t="shared" si="4"/>
        <v>3.3000000000000002E-2</v>
      </c>
      <c r="L14" s="51">
        <f t="shared" si="5"/>
        <v>1.0890000000000001E-3</v>
      </c>
      <c r="M14" s="57">
        <f t="shared" si="0"/>
        <v>0.16953198116160734</v>
      </c>
      <c r="N14" s="59">
        <f t="shared" si="6"/>
        <v>2.3760000000000005E-3</v>
      </c>
      <c r="O14" s="61">
        <f t="shared" si="7"/>
        <v>0.14547816154645302</v>
      </c>
      <c r="Q14" s="1">
        <f t="shared" si="8"/>
        <v>0.22</v>
      </c>
      <c r="R14" s="1">
        <f t="shared" si="9"/>
        <v>0.25</v>
      </c>
      <c r="S14" s="1">
        <v>0.22</v>
      </c>
      <c r="T14" s="1">
        <v>0.25</v>
      </c>
    </row>
    <row r="15" spans="1:20" x14ac:dyDescent="0.25">
      <c r="A15" s="44"/>
      <c r="B15" s="44"/>
      <c r="C15" s="23">
        <v>1</v>
      </c>
      <c r="D15" s="71"/>
      <c r="E15" s="5">
        <v>9</v>
      </c>
      <c r="F15" s="44">
        <v>0.23</v>
      </c>
      <c r="G15" s="8">
        <f t="shared" si="1"/>
        <v>8.2000000000000017E-2</v>
      </c>
      <c r="H15" s="54">
        <f t="shared" si="2"/>
        <v>6.7240000000000025E-3</v>
      </c>
      <c r="I15" s="57">
        <f t="shared" si="3"/>
        <v>0.97729915397673239</v>
      </c>
      <c r="J15" s="44">
        <v>0.26</v>
      </c>
      <c r="K15" s="8">
        <f>IF(J15&lt;&gt;" ",J15-$J$18," ")</f>
        <v>4.300000000000001E-2</v>
      </c>
      <c r="L15" s="51">
        <f t="shared" si="5"/>
        <v>1.8490000000000008E-3</v>
      </c>
      <c r="M15" s="54">
        <f t="shared" si="0"/>
        <v>0.22090530878633688</v>
      </c>
      <c r="N15" s="59">
        <f t="shared" si="6"/>
        <v>3.5260000000000018E-3</v>
      </c>
      <c r="O15" s="61">
        <f t="shared" si="7"/>
        <v>0.21589057138585585</v>
      </c>
      <c r="Q15" s="1">
        <f t="shared" si="8"/>
        <v>0.23</v>
      </c>
      <c r="R15" s="1">
        <f t="shared" si="9"/>
        <v>0.26</v>
      </c>
      <c r="S15" s="1">
        <v>0.23</v>
      </c>
      <c r="T15" s="1">
        <v>0.26</v>
      </c>
    </row>
    <row r="16" spans="1:20" x14ac:dyDescent="0.25">
      <c r="A16" s="42"/>
      <c r="B16" s="42"/>
      <c r="C16" s="23">
        <v>1</v>
      </c>
      <c r="D16" s="71"/>
      <c r="E16" s="7">
        <v>10</v>
      </c>
      <c r="F16" s="42">
        <v>0.24</v>
      </c>
      <c r="G16" s="2">
        <f t="shared" si="1"/>
        <v>9.1999999999999998E-2</v>
      </c>
      <c r="H16" s="55">
        <f t="shared" si="2"/>
        <v>8.4639999999999993E-3</v>
      </c>
      <c r="I16" s="58">
        <f t="shared" si="3"/>
        <v>1.0964819776324313</v>
      </c>
      <c r="J16" s="42">
        <v>0.03</v>
      </c>
      <c r="K16" s="2">
        <f t="shared" si="4"/>
        <v>-0.187</v>
      </c>
      <c r="L16" s="52">
        <f t="shared" si="5"/>
        <v>3.4969E-2</v>
      </c>
      <c r="M16" s="55">
        <f t="shared" si="0"/>
        <v>-0.96068122658244148</v>
      </c>
      <c r="N16" s="60">
        <f t="shared" si="6"/>
        <v>-1.7204000000000001E-2</v>
      </c>
      <c r="O16" s="62">
        <f t="shared" si="7"/>
        <v>-1.0533696511974653</v>
      </c>
      <c r="Q16" s="1">
        <f t="shared" si="8"/>
        <v>0.24</v>
      </c>
      <c r="R16" s="1">
        <f t="shared" si="9"/>
        <v>0.03</v>
      </c>
      <c r="S16" s="1">
        <v>0.24</v>
      </c>
      <c r="T16" s="1">
        <v>0.03</v>
      </c>
    </row>
    <row r="17" spans="1:18" ht="15.75" thickBot="1" x14ac:dyDescent="0.3">
      <c r="A17" s="45"/>
      <c r="B17" s="46"/>
      <c r="C17" s="49"/>
      <c r="D17" s="72"/>
      <c r="E17" s="47" t="s">
        <v>3</v>
      </c>
      <c r="F17" s="1">
        <f>SUM(F7:F16)</f>
        <v>1.48</v>
      </c>
      <c r="G17" s="1">
        <f t="shared" ref="G17:O17" si="10">SUM(G7:G16)</f>
        <v>0</v>
      </c>
      <c r="H17" s="30">
        <f t="shared" si="10"/>
        <v>6.336E-2</v>
      </c>
      <c r="I17" s="31">
        <f t="shared" si="10"/>
        <v>0</v>
      </c>
      <c r="J17" s="1">
        <f t="shared" si="10"/>
        <v>2.17</v>
      </c>
      <c r="K17" s="1">
        <f t="shared" si="10"/>
        <v>0</v>
      </c>
      <c r="L17" s="29">
        <f t="shared" si="10"/>
        <v>0.34101000000000004</v>
      </c>
      <c r="M17" s="31">
        <f t="shared" si="10"/>
        <v>0</v>
      </c>
      <c r="N17" s="63">
        <f t="shared" si="10"/>
        <v>-0.10516000000000002</v>
      </c>
      <c r="O17" s="61">
        <f t="shared" si="10"/>
        <v>-6.4387556684448644</v>
      </c>
    </row>
    <row r="18" spans="1:18" x14ac:dyDescent="0.25">
      <c r="E18" s="35" t="s">
        <v>1</v>
      </c>
      <c r="F18" s="4">
        <f>AVERAGE(F7:F16)</f>
        <v>0.14799999999999999</v>
      </c>
      <c r="G18" s="65">
        <f>AVERAGE(G7:G16)</f>
        <v>0</v>
      </c>
      <c r="H18" s="40">
        <f t="shared" ref="H18:M18" si="11">AVERAGE(H7:H16)</f>
        <v>6.3359999999999996E-3</v>
      </c>
      <c r="I18" s="67">
        <f t="shared" si="11"/>
        <v>0</v>
      </c>
      <c r="J18" s="4">
        <f>AVERAGE(J7:J16)</f>
        <v>0.217</v>
      </c>
      <c r="K18" s="65">
        <f t="shared" si="11"/>
        <v>0</v>
      </c>
      <c r="L18" s="39">
        <f t="shared" si="11"/>
        <v>3.4101000000000006E-2</v>
      </c>
      <c r="M18" s="67">
        <f t="shared" si="11"/>
        <v>0</v>
      </c>
      <c r="N18" s="40">
        <f>AVERAGE(N7:N16)</f>
        <v>-1.0516000000000001E-2</v>
      </c>
      <c r="O18" s="68">
        <f>O17/F22</f>
        <v>-0.71541729649387387</v>
      </c>
      <c r="P18" t="s">
        <v>21</v>
      </c>
      <c r="R18" t="s">
        <v>22</v>
      </c>
    </row>
    <row r="19" spans="1:18" x14ac:dyDescent="0.25">
      <c r="E19" s="35" t="s">
        <v>6</v>
      </c>
      <c r="F19" s="3">
        <f>VAR(F7:F16)</f>
        <v>7.0400000000000003E-3</v>
      </c>
      <c r="G19" s="3">
        <f>VAR(G7:G16)</f>
        <v>7.0400000000000003E-3</v>
      </c>
      <c r="I19" s="66">
        <f>VAR(I7:I16)</f>
        <v>1.0000000000000002</v>
      </c>
      <c r="J19" s="3">
        <f>VARP(J7:J16)</f>
        <v>3.4100999999999979E-2</v>
      </c>
      <c r="K19" s="3">
        <f>VARP(K7:K16)</f>
        <v>3.4101000000000006E-2</v>
      </c>
      <c r="M19" s="66">
        <f>VAR(M7:M16)</f>
        <v>1.0000000000000002</v>
      </c>
      <c r="N19" s="11"/>
      <c r="O19" s="11"/>
      <c r="R19" t="s">
        <v>23</v>
      </c>
    </row>
    <row r="20" spans="1:18" x14ac:dyDescent="0.25">
      <c r="A20" t="s">
        <v>7</v>
      </c>
      <c r="E20" s="36" t="s">
        <v>4</v>
      </c>
      <c r="F20" s="14">
        <f>STDEV(F7:F16)</f>
        <v>8.390470785361212E-2</v>
      </c>
      <c r="G20" s="14">
        <f>STDEV(G7:G16)</f>
        <v>8.390470785361212E-2</v>
      </c>
      <c r="H20" s="3"/>
      <c r="I20" s="66">
        <f>STDEV(I7:I16)</f>
        <v>1</v>
      </c>
      <c r="J20" s="14">
        <f>STDEV(J7:J16)</f>
        <v>0.19465353837009999</v>
      </c>
      <c r="K20" s="14">
        <f>STDEV(K7:K16)</f>
        <v>0.19465353837010005</v>
      </c>
      <c r="L20" s="3"/>
      <c r="M20" s="66">
        <f>STDEV(M7:M16)</f>
        <v>1</v>
      </c>
      <c r="N20" s="13"/>
      <c r="O20" s="13"/>
      <c r="R20" t="s">
        <v>24</v>
      </c>
    </row>
    <row r="21" spans="1:18" ht="15.75" x14ac:dyDescent="0.25">
      <c r="B21" t="s">
        <v>7</v>
      </c>
      <c r="E21" s="37" t="s">
        <v>19</v>
      </c>
      <c r="F21">
        <f>SUM(C7:C16)</f>
        <v>10</v>
      </c>
      <c r="I21" s="5"/>
      <c r="M21" s="5"/>
      <c r="N21" s="10" t="s">
        <v>29</v>
      </c>
      <c r="O21" s="10"/>
    </row>
    <row r="22" spans="1:18" x14ac:dyDescent="0.25">
      <c r="E22" s="38" t="s">
        <v>20</v>
      </c>
      <c r="F22" s="32">
        <f>F21-1</f>
        <v>9</v>
      </c>
      <c r="G22" s="32"/>
      <c r="H22" s="32"/>
      <c r="I22" s="7"/>
      <c r="J22" s="32"/>
      <c r="K22" s="32" t="s">
        <v>7</v>
      </c>
      <c r="L22" s="32"/>
      <c r="M22" s="7"/>
      <c r="N22" s="33" t="s">
        <v>7</v>
      </c>
      <c r="O22" s="33"/>
    </row>
    <row r="23" spans="1:18" x14ac:dyDescent="0.25">
      <c r="J23" t="s">
        <v>7</v>
      </c>
      <c r="O23" s="27" t="s">
        <v>30</v>
      </c>
    </row>
    <row r="24" spans="1:18" x14ac:dyDescent="0.25">
      <c r="O24" s="26" t="s">
        <v>26</v>
      </c>
      <c r="P24" s="69">
        <f>CORREL(F7:F16,J7:J16)</f>
        <v>-0.71541729649387364</v>
      </c>
    </row>
    <row r="25" spans="1:18" ht="17.25" x14ac:dyDescent="0.25">
      <c r="O25" s="28" t="s">
        <v>31</v>
      </c>
      <c r="P25" s="58">
        <f>P24^2</f>
        <v>0.51182190812260309</v>
      </c>
    </row>
    <row r="29" spans="1:18" x14ac:dyDescent="0.25">
      <c r="M29" t="s">
        <v>7</v>
      </c>
    </row>
    <row r="31" spans="1:18" x14ac:dyDescent="0.25">
      <c r="M31" t="s">
        <v>32</v>
      </c>
    </row>
    <row r="32" spans="1:18" x14ac:dyDescent="0.25">
      <c r="M32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LCS</cp:lastModifiedBy>
  <dcterms:created xsi:type="dcterms:W3CDTF">2015-03-26T23:54:41Z</dcterms:created>
  <dcterms:modified xsi:type="dcterms:W3CDTF">2019-03-22T14:12:40Z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7a79f11d-02e4-4eac-b251-bbfcef524987</vt:lpwstr>
  </property>
</Properties>
</file>