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izamrul\Downloads\"/>
    </mc:Choice>
  </mc:AlternateContent>
  <xr:revisionPtr revIDLastSave="0" documentId="13_ncr:1_{86FCF76C-CCF1-452D-A999-4E3A671EC689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ARIMA Model" sheetId="1" r:id="rId1"/>
    <sheet name="SARIMA Model" sheetId="2" r:id="rId2"/>
    <sheet name="SARIMAX Model" sheetId="3" r:id="rId3"/>
    <sheet name="SARIMAX Model1" sheetId="4" r:id="rId4"/>
    <sheet name="SARIMAX Model2" sheetId="5" r:id="rId5"/>
  </sheets>
  <calcPr calcId="191029"/>
</workbook>
</file>

<file path=xl/calcChain.xml><?xml version="1.0" encoding="utf-8"?>
<calcChain xmlns="http://schemas.openxmlformats.org/spreadsheetml/2006/main">
  <c r="AK16" i="5" l="1"/>
  <c r="AK17" i="5"/>
  <c r="AK18" i="5"/>
  <c r="AK19" i="5"/>
  <c r="AK20" i="5"/>
  <c r="AK21" i="5"/>
  <c r="AK22" i="5"/>
  <c r="AK23" i="5"/>
  <c r="AK15" i="5"/>
  <c r="AG16" i="4"/>
  <c r="AG17" i="4"/>
  <c r="AG18" i="4"/>
  <c r="AG19" i="4"/>
  <c r="AG20" i="4"/>
  <c r="AG21" i="4"/>
  <c r="AG22" i="4"/>
  <c r="AG23" i="4"/>
  <c r="AG15" i="4"/>
  <c r="U23" i="5"/>
  <c r="U22" i="5"/>
  <c r="V23" i="5" s="1"/>
  <c r="G22" i="5"/>
  <c r="AI21" i="5"/>
  <c r="U21" i="5"/>
  <c r="W23" i="5" s="1"/>
  <c r="G21" i="5"/>
  <c r="H22" i="5" s="1"/>
  <c r="AI20" i="5"/>
  <c r="U20" i="5"/>
  <c r="G20" i="5"/>
  <c r="AI19" i="5"/>
  <c r="U19" i="5"/>
  <c r="G19" i="5"/>
  <c r="I21" i="5" s="1"/>
  <c r="AI18" i="5"/>
  <c r="U18" i="5"/>
  <c r="W20" i="5" s="1"/>
  <c r="G18" i="5"/>
  <c r="I20" i="5" s="1"/>
  <c r="AI17" i="5"/>
  <c r="U17" i="5"/>
  <c r="W19" i="5" s="1"/>
  <c r="G17" i="5"/>
  <c r="I19" i="5" s="1"/>
  <c r="AI16" i="5"/>
  <c r="Y16" i="5"/>
  <c r="W16" i="5"/>
  <c r="U16" i="5"/>
  <c r="W18" i="5" s="1"/>
  <c r="G16" i="5"/>
  <c r="AI15" i="5"/>
  <c r="Y15" i="5"/>
  <c r="X15" i="5"/>
  <c r="W15" i="5"/>
  <c r="V15" i="5"/>
  <c r="Z15" i="5" s="1"/>
  <c r="AJ15" i="5" s="1"/>
  <c r="U15" i="5"/>
  <c r="G15" i="5"/>
  <c r="I17" i="5" s="1"/>
  <c r="AI14" i="5"/>
  <c r="G14" i="5"/>
  <c r="I16" i="5" s="1"/>
  <c r="AI13" i="5"/>
  <c r="H13" i="5"/>
  <c r="G13" i="5"/>
  <c r="H14" i="5" s="1"/>
  <c r="AI12" i="5"/>
  <c r="H12" i="5"/>
  <c r="G12" i="5"/>
  <c r="AI11" i="5"/>
  <c r="H11" i="5"/>
  <c r="G11" i="5"/>
  <c r="AI10" i="5"/>
  <c r="H10" i="5"/>
  <c r="G10" i="5"/>
  <c r="AI9" i="5"/>
  <c r="H9" i="5"/>
  <c r="G9" i="5"/>
  <c r="AI8" i="5"/>
  <c r="H8" i="5"/>
  <c r="G8" i="5"/>
  <c r="AI7" i="5"/>
  <c r="H7" i="5"/>
  <c r="G7" i="5"/>
  <c r="AI6" i="5"/>
  <c r="H6" i="5"/>
  <c r="G6" i="5"/>
  <c r="AI5" i="5"/>
  <c r="K5" i="5"/>
  <c r="H5" i="5"/>
  <c r="G5" i="5"/>
  <c r="AI4" i="5"/>
  <c r="H4" i="5"/>
  <c r="G4" i="5"/>
  <c r="K6" i="5" s="1"/>
  <c r="AI3" i="5"/>
  <c r="G3" i="5"/>
  <c r="I5" i="5" s="1"/>
  <c r="AI2" i="5"/>
  <c r="U23" i="4"/>
  <c r="W22" i="4"/>
  <c r="U22" i="4"/>
  <c r="V23" i="4" s="1"/>
  <c r="H22" i="4"/>
  <c r="G22" i="4"/>
  <c r="U21" i="4"/>
  <c r="I21" i="4"/>
  <c r="G21" i="4"/>
  <c r="W20" i="4"/>
  <c r="U20" i="4"/>
  <c r="H20" i="4"/>
  <c r="G20" i="4"/>
  <c r="U19" i="4"/>
  <c r="I19" i="4"/>
  <c r="G19" i="4"/>
  <c r="U18" i="4"/>
  <c r="H18" i="4"/>
  <c r="G18" i="4"/>
  <c r="U17" i="4"/>
  <c r="I17" i="4"/>
  <c r="G17" i="4"/>
  <c r="Y16" i="4"/>
  <c r="W16" i="4"/>
  <c r="U16" i="4"/>
  <c r="H16" i="4"/>
  <c r="G16" i="4"/>
  <c r="I18" i="4" s="1"/>
  <c r="Y15" i="4"/>
  <c r="X15" i="4"/>
  <c r="W15" i="4"/>
  <c r="V15" i="4"/>
  <c r="U15" i="4"/>
  <c r="H15" i="4"/>
  <c r="G15" i="4"/>
  <c r="G14" i="4"/>
  <c r="I16" i="4" s="1"/>
  <c r="H13" i="4"/>
  <c r="G13" i="4"/>
  <c r="I12" i="4"/>
  <c r="G12" i="4"/>
  <c r="I14" i="4" s="1"/>
  <c r="H11" i="4"/>
  <c r="G11" i="4"/>
  <c r="I13" i="4" s="1"/>
  <c r="H10" i="4"/>
  <c r="G10" i="4"/>
  <c r="G9" i="4"/>
  <c r="I8" i="4"/>
  <c r="G8" i="4"/>
  <c r="H9" i="4" s="1"/>
  <c r="H7" i="4"/>
  <c r="G7" i="4"/>
  <c r="I9" i="4" s="1"/>
  <c r="K6" i="4"/>
  <c r="G6" i="4"/>
  <c r="G5" i="4"/>
  <c r="G4" i="4"/>
  <c r="I6" i="4" s="1"/>
  <c r="G3" i="4"/>
  <c r="V23" i="3"/>
  <c r="U23" i="3"/>
  <c r="U22" i="3"/>
  <c r="G22" i="3"/>
  <c r="U21" i="3"/>
  <c r="H21" i="3"/>
  <c r="G21" i="3"/>
  <c r="H22" i="3" s="1"/>
  <c r="U20" i="3"/>
  <c r="W22" i="3" s="1"/>
  <c r="G20" i="3"/>
  <c r="U19" i="3"/>
  <c r="W21" i="3" s="1"/>
  <c r="H19" i="3"/>
  <c r="G19" i="3"/>
  <c r="I21" i="3" s="1"/>
  <c r="U18" i="3"/>
  <c r="I18" i="3"/>
  <c r="G18" i="3"/>
  <c r="I20" i="3" s="1"/>
  <c r="U17" i="3"/>
  <c r="G17" i="3"/>
  <c r="Y16" i="3"/>
  <c r="W16" i="3"/>
  <c r="V16" i="3"/>
  <c r="U16" i="3"/>
  <c r="W18" i="3" s="1"/>
  <c r="I16" i="3"/>
  <c r="G16" i="3"/>
  <c r="Y15" i="3"/>
  <c r="X15" i="3"/>
  <c r="W15" i="3"/>
  <c r="V15" i="3"/>
  <c r="U15" i="3"/>
  <c r="G15" i="3"/>
  <c r="I17" i="3" s="1"/>
  <c r="G14" i="3"/>
  <c r="H15" i="3" s="1"/>
  <c r="G13" i="3"/>
  <c r="G12" i="3"/>
  <c r="I14" i="3" s="1"/>
  <c r="G11" i="3"/>
  <c r="I13" i="3" s="1"/>
  <c r="G10" i="3"/>
  <c r="I12" i="3" s="1"/>
  <c r="G9" i="3"/>
  <c r="G8" i="3"/>
  <c r="I10" i="3" s="1"/>
  <c r="G7" i="3"/>
  <c r="I9" i="3" s="1"/>
  <c r="G6" i="3"/>
  <c r="I8" i="3" s="1"/>
  <c r="G5" i="3"/>
  <c r="J4" i="3"/>
  <c r="G4" i="3"/>
  <c r="K6" i="3" s="1"/>
  <c r="G3" i="3"/>
  <c r="I5" i="3" s="1"/>
  <c r="V23" i="2"/>
  <c r="U23" i="2"/>
  <c r="U22" i="2"/>
  <c r="G22" i="2"/>
  <c r="U21" i="2"/>
  <c r="H21" i="2"/>
  <c r="G21" i="2"/>
  <c r="H22" i="2" s="1"/>
  <c r="U20" i="2"/>
  <c r="W22" i="2" s="1"/>
  <c r="I20" i="2"/>
  <c r="G20" i="2"/>
  <c r="I22" i="2" s="1"/>
  <c r="U19" i="2"/>
  <c r="G19" i="2"/>
  <c r="I21" i="2" s="1"/>
  <c r="U18" i="2"/>
  <c r="G18" i="2"/>
  <c r="U17" i="2"/>
  <c r="G17" i="2"/>
  <c r="Y16" i="2"/>
  <c r="W16" i="2"/>
  <c r="V16" i="2"/>
  <c r="U16" i="2"/>
  <c r="W18" i="2" s="1"/>
  <c r="I16" i="2"/>
  <c r="G16" i="2"/>
  <c r="Y15" i="2"/>
  <c r="X15" i="2"/>
  <c r="W15" i="2"/>
  <c r="V15" i="2"/>
  <c r="U15" i="2"/>
  <c r="W17" i="2" s="1"/>
  <c r="H15" i="2"/>
  <c r="G15" i="2"/>
  <c r="I17" i="2" s="1"/>
  <c r="I14" i="2"/>
  <c r="G14" i="2"/>
  <c r="G13" i="2"/>
  <c r="G12" i="2"/>
  <c r="H13" i="2" s="1"/>
  <c r="G11" i="2"/>
  <c r="G10" i="2"/>
  <c r="I12" i="2" s="1"/>
  <c r="G9" i="2"/>
  <c r="I11" i="2" s="1"/>
  <c r="I8" i="2"/>
  <c r="G8" i="2"/>
  <c r="I10" i="2" s="1"/>
  <c r="H7" i="2"/>
  <c r="G7" i="2"/>
  <c r="I9" i="2" s="1"/>
  <c r="K6" i="2"/>
  <c r="G6" i="2"/>
  <c r="J5" i="2"/>
  <c r="I5" i="2"/>
  <c r="G5" i="2"/>
  <c r="I7" i="2" s="1"/>
  <c r="J4" i="2"/>
  <c r="H4" i="2"/>
  <c r="G4" i="2"/>
  <c r="I6" i="2" s="1"/>
  <c r="G3" i="2"/>
  <c r="K5" i="2" s="1"/>
  <c r="I22" i="1"/>
  <c r="G22" i="1"/>
  <c r="G21" i="1"/>
  <c r="H22" i="1" s="1"/>
  <c r="G20" i="1"/>
  <c r="H21" i="1" s="1"/>
  <c r="G19" i="1"/>
  <c r="I21" i="1" s="1"/>
  <c r="G18" i="1"/>
  <c r="I20" i="1" s="1"/>
  <c r="H17" i="1"/>
  <c r="G17" i="1"/>
  <c r="I19" i="1" s="1"/>
  <c r="G16" i="1"/>
  <c r="H15" i="1"/>
  <c r="G15" i="1"/>
  <c r="I17" i="1" s="1"/>
  <c r="I14" i="1"/>
  <c r="G14" i="1"/>
  <c r="I16" i="1" s="1"/>
  <c r="H13" i="1"/>
  <c r="G13" i="1"/>
  <c r="I15" i="1" s="1"/>
  <c r="I12" i="1"/>
  <c r="G12" i="1"/>
  <c r="H11" i="1"/>
  <c r="G11" i="1"/>
  <c r="I13" i="1" s="1"/>
  <c r="I10" i="1"/>
  <c r="G10" i="1"/>
  <c r="H9" i="1"/>
  <c r="G9" i="1"/>
  <c r="I11" i="1" s="1"/>
  <c r="I8" i="1"/>
  <c r="G8" i="1"/>
  <c r="H7" i="1"/>
  <c r="G7" i="1"/>
  <c r="I9" i="1" s="1"/>
  <c r="G6" i="1"/>
  <c r="G5" i="1"/>
  <c r="I7" i="1" s="1"/>
  <c r="J4" i="1"/>
  <c r="G4" i="1"/>
  <c r="I6" i="1" s="1"/>
  <c r="G3" i="1"/>
  <c r="K5" i="1" s="1"/>
  <c r="V20" i="2" l="1"/>
  <c r="W21" i="2"/>
  <c r="J5" i="1"/>
  <c r="K6" i="1"/>
  <c r="H5" i="1"/>
  <c r="L5" i="1" s="1"/>
  <c r="I18" i="1"/>
  <c r="H11" i="2"/>
  <c r="H19" i="2"/>
  <c r="V18" i="3"/>
  <c r="W19" i="3"/>
  <c r="H4" i="1"/>
  <c r="I5" i="1"/>
  <c r="H8" i="1"/>
  <c r="H12" i="1"/>
  <c r="H16" i="1"/>
  <c r="H20" i="1"/>
  <c r="H6" i="2"/>
  <c r="H10" i="2"/>
  <c r="I15" i="2"/>
  <c r="H14" i="2"/>
  <c r="I18" i="2"/>
  <c r="V18" i="2"/>
  <c r="W19" i="2"/>
  <c r="H17" i="3"/>
  <c r="W17" i="3"/>
  <c r="L5" i="5"/>
  <c r="H5" i="2"/>
  <c r="L5" i="2" s="1"/>
  <c r="H9" i="2"/>
  <c r="H17" i="2"/>
  <c r="H5" i="3"/>
  <c r="I6" i="3"/>
  <c r="H7" i="3"/>
  <c r="H9" i="3"/>
  <c r="H11" i="3"/>
  <c r="H13" i="3"/>
  <c r="Z15" i="3"/>
  <c r="X16" i="3" s="1"/>
  <c r="Z16" i="3" s="1"/>
  <c r="V22" i="3"/>
  <c r="W23" i="3"/>
  <c r="I22" i="3"/>
  <c r="V17" i="4"/>
  <c r="W18" i="4"/>
  <c r="H19" i="1"/>
  <c r="H6" i="1"/>
  <c r="H10" i="1"/>
  <c r="H14" i="1"/>
  <c r="H18" i="1"/>
  <c r="H8" i="2"/>
  <c r="H12" i="2"/>
  <c r="I13" i="2"/>
  <c r="Z15" i="2"/>
  <c r="Y17" i="2" s="1"/>
  <c r="W23" i="2"/>
  <c r="V22" i="2"/>
  <c r="J5" i="3"/>
  <c r="V20" i="3"/>
  <c r="H6" i="4"/>
  <c r="I7" i="4"/>
  <c r="H14" i="4"/>
  <c r="I15" i="4"/>
  <c r="H16" i="2"/>
  <c r="V17" i="2"/>
  <c r="I19" i="2"/>
  <c r="H20" i="2"/>
  <c r="W20" i="2"/>
  <c r="V21" i="2"/>
  <c r="K5" i="3"/>
  <c r="H6" i="3"/>
  <c r="I7" i="3"/>
  <c r="H10" i="3"/>
  <c r="I11" i="3"/>
  <c r="H14" i="3"/>
  <c r="I15" i="3"/>
  <c r="H16" i="3"/>
  <c r="V17" i="3"/>
  <c r="I19" i="3"/>
  <c r="H20" i="3"/>
  <c r="W20" i="3"/>
  <c r="V21" i="3"/>
  <c r="I5" i="4"/>
  <c r="H4" i="4"/>
  <c r="H5" i="4"/>
  <c r="I10" i="4"/>
  <c r="W17" i="4"/>
  <c r="V16" i="4"/>
  <c r="Y17" i="4"/>
  <c r="J5" i="4"/>
  <c r="Z15" i="4"/>
  <c r="H19" i="4"/>
  <c r="I20" i="4"/>
  <c r="H21" i="4"/>
  <c r="I22" i="4"/>
  <c r="H18" i="2"/>
  <c r="V19" i="2"/>
  <c r="H4" i="3"/>
  <c r="H8" i="3"/>
  <c r="H12" i="3"/>
  <c r="H18" i="3"/>
  <c r="V19" i="3"/>
  <c r="J4" i="4"/>
  <c r="K5" i="4"/>
  <c r="I11" i="4"/>
  <c r="H17" i="4"/>
  <c r="W19" i="4"/>
  <c r="V18" i="4"/>
  <c r="W21" i="4"/>
  <c r="V20" i="4"/>
  <c r="W23" i="4"/>
  <c r="V22" i="4"/>
  <c r="Y17" i="5"/>
  <c r="H8" i="4"/>
  <c r="H12" i="4"/>
  <c r="V19" i="4"/>
  <c r="V21" i="4"/>
  <c r="J4" i="5"/>
  <c r="I6" i="5"/>
  <c r="I7" i="5"/>
  <c r="I8" i="5"/>
  <c r="I9" i="5"/>
  <c r="I10" i="5"/>
  <c r="I11" i="5"/>
  <c r="I12" i="5"/>
  <c r="I13" i="5"/>
  <c r="I14" i="5"/>
  <c r="I15" i="5"/>
  <c r="V17" i="5"/>
  <c r="H18" i="5"/>
  <c r="V21" i="5"/>
  <c r="W22" i="5"/>
  <c r="J5" i="5"/>
  <c r="V16" i="5"/>
  <c r="Z16" i="5" s="1"/>
  <c r="H17" i="5"/>
  <c r="W17" i="5"/>
  <c r="I18" i="5"/>
  <c r="V20" i="5"/>
  <c r="H21" i="5"/>
  <c r="W21" i="5"/>
  <c r="I22" i="5"/>
  <c r="H16" i="5"/>
  <c r="V19" i="5"/>
  <c r="H20" i="5"/>
  <c r="H15" i="5"/>
  <c r="X16" i="5"/>
  <c r="V18" i="5"/>
  <c r="H19" i="5"/>
  <c r="V22" i="5"/>
  <c r="M5" i="5" l="1"/>
  <c r="J6" i="5"/>
  <c r="AJ16" i="5"/>
  <c r="Y18" i="5"/>
  <c r="X17" i="5"/>
  <c r="Y18" i="3"/>
  <c r="X17" i="3"/>
  <c r="M5" i="1"/>
  <c r="K7" i="1"/>
  <c r="J6" i="1"/>
  <c r="Z17" i="5"/>
  <c r="L6" i="5"/>
  <c r="K7" i="5"/>
  <c r="K7" i="2"/>
  <c r="J6" i="2"/>
  <c r="M5" i="2"/>
  <c r="L6" i="2"/>
  <c r="L5" i="4"/>
  <c r="Y17" i="3"/>
  <c r="L6" i="1"/>
  <c r="X16" i="4"/>
  <c r="Z16" i="4" s="1"/>
  <c r="Z17" i="3"/>
  <c r="L5" i="3"/>
  <c r="X16" i="2"/>
  <c r="Z16" i="2" s="1"/>
  <c r="X17" i="4" l="1"/>
  <c r="Z17" i="4" s="1"/>
  <c r="Y18" i="4"/>
  <c r="M6" i="1"/>
  <c r="K8" i="1"/>
  <c r="J7" i="1"/>
  <c r="L7" i="1" s="1"/>
  <c r="M6" i="2"/>
  <c r="K8" i="2"/>
  <c r="J7" i="2"/>
  <c r="L7" i="2" s="1"/>
  <c r="X18" i="3"/>
  <c r="Z18" i="3" s="1"/>
  <c r="Y19" i="3"/>
  <c r="M5" i="4"/>
  <c r="K7" i="4"/>
  <c r="J6" i="4"/>
  <c r="L6" i="4" s="1"/>
  <c r="M6" i="5"/>
  <c r="K8" i="5"/>
  <c r="J7" i="5"/>
  <c r="L7" i="5" s="1"/>
  <c r="M5" i="3"/>
  <c r="K7" i="3"/>
  <c r="J6" i="3"/>
  <c r="L6" i="3" s="1"/>
  <c r="AJ17" i="5"/>
  <c r="Y19" i="5"/>
  <c r="X18" i="5"/>
  <c r="Z18" i="5" s="1"/>
  <c r="Y18" i="2"/>
  <c r="X17" i="2"/>
  <c r="Z17" i="2" s="1"/>
  <c r="K8" i="3" l="1"/>
  <c r="J7" i="3"/>
  <c r="L7" i="3" s="1"/>
  <c r="M6" i="3"/>
  <c r="AJ18" i="5"/>
  <c r="X19" i="5"/>
  <c r="Z19" i="5" s="1"/>
  <c r="Y20" i="5"/>
  <c r="J7" i="4"/>
  <c r="L7" i="4" s="1"/>
  <c r="M6" i="4"/>
  <c r="K8" i="4"/>
  <c r="Y20" i="3"/>
  <c r="X19" i="3"/>
  <c r="Z19" i="3" s="1"/>
  <c r="K9" i="1"/>
  <c r="J8" i="1"/>
  <c r="L8" i="1" s="1"/>
  <c r="M7" i="1"/>
  <c r="Y19" i="4"/>
  <c r="X18" i="4"/>
  <c r="Z18" i="4" s="1"/>
  <c r="Y19" i="2"/>
  <c r="X18" i="2"/>
  <c r="Z18" i="2" s="1"/>
  <c r="M7" i="5"/>
  <c r="K9" i="5"/>
  <c r="J8" i="5"/>
  <c r="L8" i="5" s="1"/>
  <c r="M7" i="2"/>
  <c r="K9" i="2"/>
  <c r="J8" i="2"/>
  <c r="L8" i="2" s="1"/>
  <c r="Y20" i="2" l="1"/>
  <c r="X19" i="2"/>
  <c r="Z19" i="2" s="1"/>
  <c r="Y21" i="3"/>
  <c r="X20" i="3"/>
  <c r="Z20" i="3" s="1"/>
  <c r="M8" i="5"/>
  <c r="J9" i="5"/>
  <c r="L9" i="5" s="1"/>
  <c r="K10" i="5"/>
  <c r="M7" i="3"/>
  <c r="J8" i="3"/>
  <c r="L8" i="3" s="1"/>
  <c r="K9" i="3"/>
  <c r="J8" i="4"/>
  <c r="L8" i="4" s="1"/>
  <c r="K9" i="4"/>
  <c r="M7" i="4"/>
  <c r="J9" i="2"/>
  <c r="L9" i="2" s="1"/>
  <c r="K10" i="2"/>
  <c r="M8" i="2"/>
  <c r="X19" i="4"/>
  <c r="Z19" i="4" s="1"/>
  <c r="Y20" i="4"/>
  <c r="M8" i="1"/>
  <c r="K10" i="1"/>
  <c r="J9" i="1"/>
  <c r="L9" i="1" s="1"/>
  <c r="AJ19" i="5"/>
  <c r="Y21" i="5"/>
  <c r="X20" i="5"/>
  <c r="Z20" i="5" s="1"/>
  <c r="K10" i="4" l="1"/>
  <c r="M8" i="4"/>
  <c r="J9" i="4"/>
  <c r="L9" i="4" s="1"/>
  <c r="M9" i="1"/>
  <c r="J10" i="1"/>
  <c r="L10" i="1" s="1"/>
  <c r="K11" i="1"/>
  <c r="Y21" i="4"/>
  <c r="X20" i="4"/>
  <c r="Z20" i="4" s="1"/>
  <c r="K11" i="2"/>
  <c r="J10" i="2"/>
  <c r="L10" i="2" s="1"/>
  <c r="M9" i="2"/>
  <c r="M9" i="5"/>
  <c r="K11" i="5"/>
  <c r="J10" i="5"/>
  <c r="L10" i="5" s="1"/>
  <c r="Y21" i="2"/>
  <c r="X20" i="2"/>
  <c r="Z20" i="2" s="1"/>
  <c r="X21" i="3"/>
  <c r="Z21" i="3" s="1"/>
  <c r="Y22" i="3"/>
  <c r="AJ20" i="5"/>
  <c r="X21" i="5"/>
  <c r="Z21" i="5" s="1"/>
  <c r="Y22" i="5"/>
  <c r="K10" i="3"/>
  <c r="J9" i="3"/>
  <c r="L9" i="3" s="1"/>
  <c r="M8" i="3"/>
  <c r="M9" i="3" l="1"/>
  <c r="K11" i="3"/>
  <c r="J10" i="3"/>
  <c r="L10" i="3" s="1"/>
  <c r="M10" i="5"/>
  <c r="K12" i="5"/>
  <c r="J11" i="5"/>
  <c r="L11" i="5" s="1"/>
  <c r="M9" i="4"/>
  <c r="J10" i="4"/>
  <c r="L10" i="4" s="1"/>
  <c r="K11" i="4"/>
  <c r="X22" i="3"/>
  <c r="Z22" i="3" s="1"/>
  <c r="X23" i="3" s="1"/>
  <c r="Y23" i="3"/>
  <c r="M10" i="2"/>
  <c r="K12" i="2"/>
  <c r="J11" i="2"/>
  <c r="L11" i="2" s="1"/>
  <c r="AJ21" i="5"/>
  <c r="Y23" i="5"/>
  <c r="X22" i="5"/>
  <c r="Z22" i="5" s="1"/>
  <c r="Y22" i="2"/>
  <c r="X21" i="2"/>
  <c r="Z21" i="2" s="1"/>
  <c r="X21" i="4"/>
  <c r="Z21" i="4" s="1"/>
  <c r="Y22" i="4"/>
  <c r="K12" i="1"/>
  <c r="J11" i="1"/>
  <c r="L11" i="1" s="1"/>
  <c r="M10" i="1"/>
  <c r="Y23" i="4" l="1"/>
  <c r="X22" i="4"/>
  <c r="Z22" i="4" s="1"/>
  <c r="K12" i="4"/>
  <c r="M10" i="4"/>
  <c r="J11" i="4"/>
  <c r="L11" i="4" s="1"/>
  <c r="X22" i="2"/>
  <c r="Z22" i="2" s="1"/>
  <c r="X23" i="2" s="1"/>
  <c r="Y23" i="2"/>
  <c r="M11" i="2"/>
  <c r="J12" i="2"/>
  <c r="L12" i="2" s="1"/>
  <c r="K13" i="2"/>
  <c r="Z23" i="3"/>
  <c r="M11" i="5"/>
  <c r="K13" i="5"/>
  <c r="J12" i="5"/>
  <c r="L12" i="5" s="1"/>
  <c r="K13" i="1"/>
  <c r="J12" i="1"/>
  <c r="L12" i="1" s="1"/>
  <c r="M11" i="1"/>
  <c r="K12" i="3"/>
  <c r="J11" i="3"/>
  <c r="L11" i="3" s="1"/>
  <c r="M10" i="3"/>
  <c r="AJ22" i="5"/>
  <c r="X23" i="5"/>
  <c r="Z23" i="5" s="1"/>
  <c r="AJ23" i="5" s="1"/>
  <c r="K14" i="1" l="1"/>
  <c r="J13" i="1"/>
  <c r="L13" i="1" s="1"/>
  <c r="M12" i="1"/>
  <c r="M12" i="5"/>
  <c r="K14" i="5"/>
  <c r="J13" i="5"/>
  <c r="L13" i="5" s="1"/>
  <c r="Z23" i="2"/>
  <c r="X23" i="4"/>
  <c r="Z23" i="4" s="1"/>
  <c r="AF23" i="4" s="1"/>
  <c r="M11" i="3"/>
  <c r="J12" i="3"/>
  <c r="L12" i="3" s="1"/>
  <c r="K13" i="3"/>
  <c r="M12" i="2"/>
  <c r="K14" i="2"/>
  <c r="J13" i="2"/>
  <c r="L13" i="2" s="1"/>
  <c r="K13" i="4"/>
  <c r="M11" i="4"/>
  <c r="J12" i="4"/>
  <c r="L12" i="4" s="1"/>
  <c r="M13" i="2" l="1"/>
  <c r="K15" i="2"/>
  <c r="J14" i="2"/>
  <c r="L14" i="2" s="1"/>
  <c r="K14" i="3"/>
  <c r="J13" i="3"/>
  <c r="L13" i="3" s="1"/>
  <c r="M12" i="3"/>
  <c r="M12" i="4"/>
  <c r="J13" i="4"/>
  <c r="L13" i="4" s="1"/>
  <c r="K14" i="4"/>
  <c r="M13" i="5"/>
  <c r="J14" i="5"/>
  <c r="L14" i="5" s="1"/>
  <c r="K15" i="5"/>
  <c r="M13" i="1"/>
  <c r="K15" i="1"/>
  <c r="J14" i="1"/>
  <c r="L14" i="1" s="1"/>
  <c r="K16" i="2" l="1"/>
  <c r="M14" i="2"/>
  <c r="J15" i="2"/>
  <c r="L15" i="2" s="1"/>
  <c r="M13" i="4"/>
  <c r="J14" i="4"/>
  <c r="L14" i="4" s="1"/>
  <c r="K15" i="4"/>
  <c r="J15" i="1"/>
  <c r="L15" i="1" s="1"/>
  <c r="M14" i="1"/>
  <c r="K16" i="1"/>
  <c r="M14" i="5"/>
  <c r="J15" i="5"/>
  <c r="L15" i="5" s="1"/>
  <c r="K16" i="5"/>
  <c r="M13" i="3"/>
  <c r="K15" i="3"/>
  <c r="J14" i="3"/>
  <c r="L14" i="3" s="1"/>
  <c r="J15" i="3" l="1"/>
  <c r="L15" i="3" s="1"/>
  <c r="K16" i="3"/>
  <c r="M14" i="3"/>
  <c r="M15" i="2"/>
  <c r="J16" i="2"/>
  <c r="L16" i="2" s="1"/>
  <c r="K17" i="2"/>
  <c r="K17" i="1"/>
  <c r="J16" i="1"/>
  <c r="L16" i="1" s="1"/>
  <c r="M15" i="1"/>
  <c r="M15" i="5"/>
  <c r="J16" i="5"/>
  <c r="L16" i="5" s="1"/>
  <c r="K17" i="5"/>
  <c r="K16" i="4"/>
  <c r="J15" i="4"/>
  <c r="M14" i="4"/>
  <c r="M16" i="1" l="1"/>
  <c r="J17" i="1"/>
  <c r="L17" i="1" s="1"/>
  <c r="K18" i="1"/>
  <c r="M16" i="5"/>
  <c r="K18" i="5"/>
  <c r="J17" i="5"/>
  <c r="L17" i="5" s="1"/>
  <c r="L15" i="4"/>
  <c r="AF15" i="4"/>
  <c r="M16" i="2"/>
  <c r="K18" i="2"/>
  <c r="J17" i="2"/>
  <c r="L17" i="2" s="1"/>
  <c r="M15" i="3"/>
  <c r="J16" i="3"/>
  <c r="L16" i="3" s="1"/>
  <c r="K17" i="3"/>
  <c r="J16" i="4" l="1"/>
  <c r="M15" i="4"/>
  <c r="K17" i="4"/>
  <c r="M17" i="2"/>
  <c r="K19" i="2"/>
  <c r="J18" i="2"/>
  <c r="L18" i="2" s="1"/>
  <c r="K19" i="5"/>
  <c r="J18" i="5"/>
  <c r="L18" i="5" s="1"/>
  <c r="M17" i="5"/>
  <c r="M17" i="1"/>
  <c r="J18" i="1"/>
  <c r="L18" i="1" s="1"/>
  <c r="K19" i="1"/>
  <c r="M16" i="3"/>
  <c r="J17" i="3"/>
  <c r="L17" i="3" s="1"/>
  <c r="K18" i="3"/>
  <c r="M18" i="5" l="1"/>
  <c r="J19" i="5"/>
  <c r="L19" i="5" s="1"/>
  <c r="K20" i="5"/>
  <c r="K20" i="1"/>
  <c r="M18" i="1"/>
  <c r="J19" i="1"/>
  <c r="L19" i="1" s="1"/>
  <c r="M17" i="3"/>
  <c r="J18" i="3"/>
  <c r="L18" i="3" s="1"/>
  <c r="K19" i="3"/>
  <c r="M18" i="2"/>
  <c r="K20" i="2"/>
  <c r="J19" i="2"/>
  <c r="L19" i="2" s="1"/>
  <c r="L16" i="4"/>
  <c r="AF16" i="4"/>
  <c r="M19" i="2" l="1"/>
  <c r="J20" i="2"/>
  <c r="L20" i="2" s="1"/>
  <c r="K21" i="2"/>
  <c r="M18" i="3"/>
  <c r="K20" i="3"/>
  <c r="J19" i="3"/>
  <c r="L19" i="3" s="1"/>
  <c r="K21" i="1"/>
  <c r="J20" i="1"/>
  <c r="L20" i="1" s="1"/>
  <c r="M19" i="1"/>
  <c r="M19" i="5"/>
  <c r="J20" i="5"/>
  <c r="L20" i="5" s="1"/>
  <c r="K21" i="5"/>
  <c r="M16" i="4"/>
  <c r="K18" i="4"/>
  <c r="J17" i="4"/>
  <c r="M20" i="5" l="1"/>
  <c r="K22" i="5"/>
  <c r="J21" i="5"/>
  <c r="L21" i="5" s="1"/>
  <c r="L17" i="4"/>
  <c r="AF17" i="4"/>
  <c r="M19" i="3"/>
  <c r="J20" i="3"/>
  <c r="L20" i="3" s="1"/>
  <c r="K21" i="3"/>
  <c r="M20" i="2"/>
  <c r="K22" i="2"/>
  <c r="J21" i="2"/>
  <c r="L21" i="2" s="1"/>
  <c r="M20" i="1"/>
  <c r="K22" i="1"/>
  <c r="J21" i="1"/>
  <c r="L21" i="1" s="1"/>
  <c r="M21" i="2" l="1"/>
  <c r="J22" i="2"/>
  <c r="L22" i="2" s="1"/>
  <c r="M22" i="2" s="1"/>
  <c r="M20" i="3"/>
  <c r="J21" i="3"/>
  <c r="L21" i="3" s="1"/>
  <c r="K22" i="3"/>
  <c r="J22" i="5"/>
  <c r="L22" i="5" s="1"/>
  <c r="M22" i="5" s="1"/>
  <c r="M21" i="5"/>
  <c r="J18" i="4"/>
  <c r="M17" i="4"/>
  <c r="K19" i="4"/>
  <c r="M21" i="1"/>
  <c r="J22" i="1"/>
  <c r="L22" i="1" s="1"/>
  <c r="M22" i="1" s="1"/>
  <c r="M21" i="3" l="1"/>
  <c r="J22" i="3"/>
  <c r="L22" i="3" s="1"/>
  <c r="M22" i="3" s="1"/>
  <c r="L18" i="4"/>
  <c r="AF18" i="4"/>
  <c r="M18" i="4" l="1"/>
  <c r="K20" i="4"/>
  <c r="J19" i="4"/>
  <c r="L19" i="4" l="1"/>
  <c r="AF19" i="4"/>
  <c r="J20" i="4" l="1"/>
  <c r="M19" i="4"/>
  <c r="K21" i="4"/>
  <c r="L20" i="4" l="1"/>
  <c r="AF20" i="4"/>
  <c r="M20" i="4" l="1"/>
  <c r="J21" i="4"/>
  <c r="K22" i="4"/>
  <c r="L21" i="4" l="1"/>
  <c r="AF21" i="4"/>
  <c r="J22" i="4" l="1"/>
  <c r="M21" i="4"/>
  <c r="L22" i="4" l="1"/>
  <c r="M22" i="4" s="1"/>
  <c r="AF22" i="4"/>
</calcChain>
</file>

<file path=xl/sharedStrings.xml><?xml version="1.0" encoding="utf-8"?>
<sst xmlns="http://schemas.openxmlformats.org/spreadsheetml/2006/main" count="243" uniqueCount="55">
  <si>
    <t>No</t>
  </si>
  <si>
    <t>Tanggal</t>
  </si>
  <si>
    <t>Terakhir</t>
  </si>
  <si>
    <t>Pembukaan</t>
  </si>
  <si>
    <t>Tertinggi</t>
  </si>
  <si>
    <t>Terendah</t>
  </si>
  <si>
    <t>Diff</t>
  </si>
  <si>
    <t>AR Lag 1</t>
  </si>
  <si>
    <t>AR Lag 2</t>
  </si>
  <si>
    <t>Error Lag 1</t>
  </si>
  <si>
    <t>Error Lag 2</t>
  </si>
  <si>
    <t>Forecast Value</t>
  </si>
  <si>
    <t>Forecast</t>
  </si>
  <si>
    <t>p</t>
  </si>
  <si>
    <t>d</t>
  </si>
  <si>
    <t>q</t>
  </si>
  <si>
    <t>α</t>
  </si>
  <si>
    <t>β1</t>
  </si>
  <si>
    <t>β2</t>
  </si>
  <si>
    <t>θ1</t>
  </si>
  <si>
    <t>θ2</t>
  </si>
  <si>
    <t>30/04/2024</t>
  </si>
  <si>
    <t>13/05/2024</t>
  </si>
  <si>
    <t>14/05/2024</t>
  </si>
  <si>
    <t>15/05/2024</t>
  </si>
  <si>
    <t>16/05/2024</t>
  </si>
  <si>
    <t>17/05/2024</t>
  </si>
  <si>
    <t>20/05/2024</t>
  </si>
  <si>
    <t>21/05/2024</t>
  </si>
  <si>
    <t>22/05/2024</t>
  </si>
  <si>
    <t>23/05/2024</t>
  </si>
  <si>
    <t>24/05/2024</t>
  </si>
  <si>
    <t>28/05/2024</t>
  </si>
  <si>
    <t>29/05/2024</t>
  </si>
  <si>
    <t>Seasonal Diff</t>
  </si>
  <si>
    <t>SAR Lag 1</t>
  </si>
  <si>
    <t>SAR Lag 2</t>
  </si>
  <si>
    <t>SE Lag 1</t>
  </si>
  <si>
    <t>SE Lag 2</t>
  </si>
  <si>
    <t>Seasonal Forecast</t>
  </si>
  <si>
    <t>Seasonal α</t>
  </si>
  <si>
    <t>Seasonal β1</t>
  </si>
  <si>
    <t>Seasonal β2</t>
  </si>
  <si>
    <t>Seasonal θ1</t>
  </si>
  <si>
    <t>Seasonal θ2</t>
  </si>
  <si>
    <t>Sunny</t>
  </si>
  <si>
    <t>Rainy</t>
  </si>
  <si>
    <t>Cloudy</t>
  </si>
  <si>
    <t>Exogenous β1</t>
  </si>
  <si>
    <t>Exogenous β2</t>
  </si>
  <si>
    <t>Exogenous β3</t>
  </si>
  <si>
    <t>Forecast Value Sarimax</t>
  </si>
  <si>
    <t>Result</t>
  </si>
  <si>
    <t>Forcast Value</t>
  </si>
  <si>
    <t>SARIMAX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</si>
</sst>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workbookViewId="0">
      <selection activeCell="R12" sqref="R12"/>
    </sheetView>
  </sheetViews>
  <sheetFormatPr defaultRowHeight="15" x14ac:dyDescent="0.25"/>
  <cols>
    <col min="12" max="12" width="14.140625" bestFit="1" customWidth="1"/>
    <col min="13" max="13" width="12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21</v>
      </c>
      <c r="B2" t="s">
        <v>21</v>
      </c>
      <c r="C2">
        <v>18890</v>
      </c>
      <c r="D2">
        <v>19105</v>
      </c>
      <c r="E2">
        <v>19150</v>
      </c>
      <c r="F2">
        <v>18850</v>
      </c>
      <c r="N2">
        <v>2</v>
      </c>
      <c r="O2">
        <v>1</v>
      </c>
      <c r="P2">
        <v>2</v>
      </c>
      <c r="Q2">
        <v>0</v>
      </c>
      <c r="R2">
        <v>0.5</v>
      </c>
      <c r="S2">
        <v>0.3</v>
      </c>
      <c r="T2">
        <v>0.2</v>
      </c>
      <c r="U2">
        <v>0.1</v>
      </c>
    </row>
    <row r="3" spans="1:21" x14ac:dyDescent="0.25">
      <c r="A3">
        <v>20</v>
      </c>
      <c r="B3" s="1">
        <v>45296</v>
      </c>
      <c r="C3">
        <v>18970</v>
      </c>
      <c r="D3">
        <v>19085</v>
      </c>
      <c r="E3">
        <v>19165</v>
      </c>
      <c r="F3">
        <v>19085</v>
      </c>
      <c r="G3">
        <f t="shared" ref="G3:G22" si="0">C3-C2</f>
        <v>80</v>
      </c>
    </row>
    <row r="4" spans="1:21" x14ac:dyDescent="0.25">
      <c r="A4">
        <v>19</v>
      </c>
      <c r="B4" s="1">
        <v>45327</v>
      </c>
      <c r="C4">
        <v>18170</v>
      </c>
      <c r="D4">
        <v>18445</v>
      </c>
      <c r="E4">
        <v>18445</v>
      </c>
      <c r="F4">
        <v>18300</v>
      </c>
      <c r="G4">
        <f t="shared" si="0"/>
        <v>-800</v>
      </c>
      <c r="H4">
        <f t="shared" ref="H4:H22" si="1">G3</f>
        <v>80</v>
      </c>
      <c r="J4">
        <f t="shared" ref="J4:J22" si="2">G3-L3</f>
        <v>80</v>
      </c>
    </row>
    <row r="5" spans="1:21" x14ac:dyDescent="0.25">
      <c r="A5">
        <v>18</v>
      </c>
      <c r="B5" s="1">
        <v>45356</v>
      </c>
      <c r="C5">
        <v>18740</v>
      </c>
      <c r="D5">
        <v>18650</v>
      </c>
      <c r="E5">
        <v>18650</v>
      </c>
      <c r="F5">
        <v>18650</v>
      </c>
      <c r="G5">
        <f t="shared" si="0"/>
        <v>570</v>
      </c>
      <c r="H5">
        <f t="shared" si="1"/>
        <v>-800</v>
      </c>
      <c r="I5">
        <f t="shared" ref="I5:I22" si="3">G3</f>
        <v>80</v>
      </c>
      <c r="J5">
        <f t="shared" si="2"/>
        <v>-800</v>
      </c>
      <c r="K5">
        <f t="shared" ref="K5:K22" si="4">G3-L3</f>
        <v>80</v>
      </c>
      <c r="L5">
        <f t="shared" ref="L5:L22" si="5">$Q$2 + $R$2*H5 + $S$2*I5 + $T$2*J5 + $U$2*K5</f>
        <v>-528</v>
      </c>
      <c r="M5">
        <f t="shared" ref="M5:M22" si="6">C5-L5</f>
        <v>19268</v>
      </c>
    </row>
    <row r="6" spans="1:21" x14ac:dyDescent="0.25">
      <c r="A6">
        <v>17</v>
      </c>
      <c r="B6" s="1">
        <v>45448</v>
      </c>
      <c r="C6">
        <v>18405</v>
      </c>
      <c r="D6">
        <v>18400</v>
      </c>
      <c r="E6">
        <v>18420</v>
      </c>
      <c r="F6">
        <v>18180</v>
      </c>
      <c r="G6">
        <f t="shared" si="0"/>
        <v>-335</v>
      </c>
      <c r="H6">
        <f t="shared" si="1"/>
        <v>570</v>
      </c>
      <c r="I6">
        <f t="shared" si="3"/>
        <v>-800</v>
      </c>
      <c r="J6">
        <f t="shared" si="2"/>
        <v>1098</v>
      </c>
      <c r="K6">
        <f t="shared" si="4"/>
        <v>-800</v>
      </c>
      <c r="L6">
        <f t="shared" si="5"/>
        <v>184.60000000000002</v>
      </c>
      <c r="M6">
        <f t="shared" si="6"/>
        <v>18220.400000000001</v>
      </c>
    </row>
    <row r="7" spans="1:21" x14ac:dyDescent="0.25">
      <c r="A7">
        <v>16</v>
      </c>
      <c r="B7" s="1">
        <v>45478</v>
      </c>
      <c r="C7">
        <v>18295</v>
      </c>
      <c r="D7">
        <v>18405</v>
      </c>
      <c r="E7">
        <v>18405</v>
      </c>
      <c r="F7">
        <v>18405</v>
      </c>
      <c r="G7">
        <f t="shared" si="0"/>
        <v>-110</v>
      </c>
      <c r="H7">
        <f t="shared" si="1"/>
        <v>-335</v>
      </c>
      <c r="I7">
        <f t="shared" si="3"/>
        <v>570</v>
      </c>
      <c r="J7">
        <f t="shared" si="2"/>
        <v>-519.6</v>
      </c>
      <c r="K7">
        <f t="shared" si="4"/>
        <v>1098</v>
      </c>
      <c r="L7">
        <f t="shared" si="5"/>
        <v>9.3799999999999955</v>
      </c>
      <c r="M7">
        <f t="shared" si="6"/>
        <v>18285.62</v>
      </c>
    </row>
    <row r="8" spans="1:21" x14ac:dyDescent="0.25">
      <c r="A8">
        <v>15</v>
      </c>
      <c r="B8" s="1">
        <v>45509</v>
      </c>
      <c r="C8">
        <v>18315</v>
      </c>
      <c r="D8">
        <v>18400</v>
      </c>
      <c r="E8">
        <v>18483</v>
      </c>
      <c r="F8">
        <v>18395</v>
      </c>
      <c r="G8">
        <f t="shared" si="0"/>
        <v>20</v>
      </c>
      <c r="H8">
        <f t="shared" si="1"/>
        <v>-110</v>
      </c>
      <c r="I8">
        <f t="shared" si="3"/>
        <v>-335</v>
      </c>
      <c r="J8">
        <f t="shared" si="2"/>
        <v>-119.38</v>
      </c>
      <c r="K8">
        <f t="shared" si="4"/>
        <v>-519.6</v>
      </c>
      <c r="L8">
        <f t="shared" si="5"/>
        <v>-231.33600000000001</v>
      </c>
      <c r="M8">
        <f t="shared" si="6"/>
        <v>18546.335999999999</v>
      </c>
    </row>
    <row r="9" spans="1:21" x14ac:dyDescent="0.25">
      <c r="A9">
        <v>14</v>
      </c>
      <c r="B9" s="1">
        <v>45540</v>
      </c>
      <c r="C9">
        <v>18685</v>
      </c>
      <c r="D9">
        <v>18440</v>
      </c>
      <c r="E9">
        <v>19005</v>
      </c>
      <c r="F9">
        <v>18440</v>
      </c>
      <c r="G9">
        <f t="shared" si="0"/>
        <v>370</v>
      </c>
      <c r="H9">
        <f t="shared" si="1"/>
        <v>20</v>
      </c>
      <c r="I9">
        <f t="shared" si="3"/>
        <v>-110</v>
      </c>
      <c r="J9">
        <f t="shared" si="2"/>
        <v>251.33600000000001</v>
      </c>
      <c r="K9">
        <f t="shared" si="4"/>
        <v>-119.38</v>
      </c>
      <c r="L9">
        <f t="shared" si="5"/>
        <v>15.329200000000002</v>
      </c>
      <c r="M9">
        <f t="shared" si="6"/>
        <v>18669.6708</v>
      </c>
    </row>
    <row r="10" spans="1:21" x14ac:dyDescent="0.25">
      <c r="A10">
        <v>13</v>
      </c>
      <c r="B10" s="1">
        <v>45570</v>
      </c>
      <c r="C10">
        <v>19255</v>
      </c>
      <c r="D10">
        <v>18760</v>
      </c>
      <c r="E10">
        <v>18840</v>
      </c>
      <c r="F10">
        <v>18760</v>
      </c>
      <c r="G10">
        <f t="shared" si="0"/>
        <v>570</v>
      </c>
      <c r="H10">
        <f t="shared" si="1"/>
        <v>370</v>
      </c>
      <c r="I10">
        <f t="shared" si="3"/>
        <v>20</v>
      </c>
      <c r="J10">
        <f t="shared" si="2"/>
        <v>354.67079999999999</v>
      </c>
      <c r="K10">
        <f t="shared" si="4"/>
        <v>251.33600000000001</v>
      </c>
      <c r="L10">
        <f t="shared" si="5"/>
        <v>287.06776000000002</v>
      </c>
      <c r="M10">
        <f t="shared" si="6"/>
        <v>18967.932239999998</v>
      </c>
    </row>
    <row r="11" spans="1:21" x14ac:dyDescent="0.25">
      <c r="A11">
        <v>12</v>
      </c>
      <c r="B11" t="s">
        <v>22</v>
      </c>
      <c r="C11">
        <v>18705</v>
      </c>
      <c r="D11">
        <v>19250</v>
      </c>
      <c r="E11">
        <v>19250</v>
      </c>
      <c r="F11">
        <v>19250</v>
      </c>
      <c r="G11">
        <f t="shared" si="0"/>
        <v>-550</v>
      </c>
      <c r="H11">
        <f t="shared" si="1"/>
        <v>570</v>
      </c>
      <c r="I11">
        <f t="shared" si="3"/>
        <v>370</v>
      </c>
      <c r="J11">
        <f t="shared" si="2"/>
        <v>282.93223999999998</v>
      </c>
      <c r="K11">
        <f t="shared" si="4"/>
        <v>354.67079999999999</v>
      </c>
      <c r="L11">
        <f t="shared" si="5"/>
        <v>488.05352800000003</v>
      </c>
      <c r="M11">
        <f t="shared" si="6"/>
        <v>18216.946472</v>
      </c>
    </row>
    <row r="12" spans="1:21" x14ac:dyDescent="0.25">
      <c r="A12">
        <v>11</v>
      </c>
      <c r="B12" t="s">
        <v>23</v>
      </c>
      <c r="C12">
        <v>18715</v>
      </c>
      <c r="D12">
        <v>18648</v>
      </c>
      <c r="E12">
        <v>18930</v>
      </c>
      <c r="F12">
        <v>18558</v>
      </c>
      <c r="G12">
        <f t="shared" si="0"/>
        <v>10</v>
      </c>
      <c r="H12">
        <f t="shared" si="1"/>
        <v>-550</v>
      </c>
      <c r="I12">
        <f t="shared" si="3"/>
        <v>570</v>
      </c>
      <c r="J12">
        <f t="shared" si="2"/>
        <v>-1038.0535279999999</v>
      </c>
      <c r="K12">
        <f t="shared" si="4"/>
        <v>282.93223999999998</v>
      </c>
      <c r="L12">
        <f t="shared" si="5"/>
        <v>-283.31748159999995</v>
      </c>
      <c r="M12">
        <f t="shared" si="6"/>
        <v>18998.317481599999</v>
      </c>
    </row>
    <row r="13" spans="1:21" x14ac:dyDescent="0.25">
      <c r="A13">
        <v>10</v>
      </c>
      <c r="B13" t="s">
        <v>24</v>
      </c>
      <c r="C13">
        <v>19110</v>
      </c>
      <c r="D13">
        <v>18900</v>
      </c>
      <c r="E13">
        <v>19160</v>
      </c>
      <c r="F13">
        <v>18730</v>
      </c>
      <c r="G13">
        <f t="shared" si="0"/>
        <v>395</v>
      </c>
      <c r="H13">
        <f t="shared" si="1"/>
        <v>10</v>
      </c>
      <c r="I13">
        <f t="shared" si="3"/>
        <v>-550</v>
      </c>
      <c r="J13">
        <f t="shared" si="2"/>
        <v>293.31748159999995</v>
      </c>
      <c r="K13">
        <f t="shared" si="4"/>
        <v>-1038.0535279999999</v>
      </c>
      <c r="L13">
        <f t="shared" si="5"/>
        <v>-205.14185648</v>
      </c>
      <c r="M13">
        <f t="shared" si="6"/>
        <v>19315.141856480001</v>
      </c>
    </row>
    <row r="14" spans="1:21" x14ac:dyDescent="0.25">
      <c r="A14">
        <v>9</v>
      </c>
      <c r="B14" t="s">
        <v>25</v>
      </c>
      <c r="C14">
        <v>19100</v>
      </c>
      <c r="D14">
        <v>19035</v>
      </c>
      <c r="E14">
        <v>19180</v>
      </c>
      <c r="F14">
        <v>18830</v>
      </c>
      <c r="G14">
        <f t="shared" si="0"/>
        <v>-10</v>
      </c>
      <c r="H14">
        <f t="shared" si="1"/>
        <v>395</v>
      </c>
      <c r="I14">
        <f t="shared" si="3"/>
        <v>10</v>
      </c>
      <c r="J14">
        <f t="shared" si="2"/>
        <v>600.14185648</v>
      </c>
      <c r="K14">
        <f t="shared" si="4"/>
        <v>293.31748159999995</v>
      </c>
      <c r="L14">
        <f t="shared" si="5"/>
        <v>349.86011945600001</v>
      </c>
      <c r="M14">
        <f t="shared" si="6"/>
        <v>18750.139880544</v>
      </c>
    </row>
    <row r="15" spans="1:21" x14ac:dyDescent="0.25">
      <c r="A15">
        <v>8</v>
      </c>
      <c r="B15" t="s">
        <v>26</v>
      </c>
      <c r="C15">
        <v>18755</v>
      </c>
      <c r="D15">
        <v>19090</v>
      </c>
      <c r="E15">
        <v>19145</v>
      </c>
      <c r="F15">
        <v>18725</v>
      </c>
      <c r="G15">
        <f t="shared" si="0"/>
        <v>-345</v>
      </c>
      <c r="H15">
        <f t="shared" si="1"/>
        <v>-10</v>
      </c>
      <c r="I15">
        <f t="shared" si="3"/>
        <v>395</v>
      </c>
      <c r="J15">
        <f t="shared" si="2"/>
        <v>-359.86011945600001</v>
      </c>
      <c r="K15">
        <f t="shared" si="4"/>
        <v>600.14185648</v>
      </c>
      <c r="L15">
        <f t="shared" si="5"/>
        <v>101.5421617568</v>
      </c>
      <c r="M15">
        <f t="shared" si="6"/>
        <v>18653.457838243201</v>
      </c>
    </row>
    <row r="16" spans="1:21" x14ac:dyDescent="0.25">
      <c r="A16">
        <v>7</v>
      </c>
      <c r="B16" t="s">
        <v>27</v>
      </c>
      <c r="C16">
        <v>18850</v>
      </c>
      <c r="D16">
        <v>18770</v>
      </c>
      <c r="E16">
        <v>18865</v>
      </c>
      <c r="F16">
        <v>18700</v>
      </c>
      <c r="G16">
        <f t="shared" si="0"/>
        <v>95</v>
      </c>
      <c r="H16">
        <f t="shared" si="1"/>
        <v>-345</v>
      </c>
      <c r="I16">
        <f t="shared" si="3"/>
        <v>-10</v>
      </c>
      <c r="J16">
        <f t="shared" si="2"/>
        <v>-446.5421617568</v>
      </c>
      <c r="K16">
        <f t="shared" si="4"/>
        <v>-359.86011945600001</v>
      </c>
      <c r="L16">
        <f t="shared" si="5"/>
        <v>-300.79444429696002</v>
      </c>
      <c r="M16">
        <f t="shared" si="6"/>
        <v>19150.79444429696</v>
      </c>
    </row>
    <row r="17" spans="1:13" x14ac:dyDescent="0.25">
      <c r="A17">
        <v>6</v>
      </c>
      <c r="B17" t="s">
        <v>28</v>
      </c>
      <c r="C17">
        <v>18590</v>
      </c>
      <c r="D17">
        <v>18830</v>
      </c>
      <c r="E17">
        <v>18835</v>
      </c>
      <c r="F17">
        <v>18565</v>
      </c>
      <c r="G17">
        <f t="shared" si="0"/>
        <v>-260</v>
      </c>
      <c r="H17">
        <f t="shared" si="1"/>
        <v>95</v>
      </c>
      <c r="I17">
        <f t="shared" si="3"/>
        <v>-345</v>
      </c>
      <c r="J17">
        <f t="shared" si="2"/>
        <v>395.79444429696002</v>
      </c>
      <c r="K17">
        <f t="shared" si="4"/>
        <v>-446.5421617568</v>
      </c>
      <c r="L17">
        <f t="shared" si="5"/>
        <v>-21.495327316287998</v>
      </c>
      <c r="M17">
        <f t="shared" si="6"/>
        <v>18611.495327316286</v>
      </c>
    </row>
    <row r="18" spans="1:13" x14ac:dyDescent="0.25">
      <c r="A18">
        <v>5</v>
      </c>
      <c r="B18" t="s">
        <v>29</v>
      </c>
      <c r="C18">
        <v>18750</v>
      </c>
      <c r="D18">
        <v>18580</v>
      </c>
      <c r="E18">
        <v>18800</v>
      </c>
      <c r="F18">
        <v>18565</v>
      </c>
      <c r="G18">
        <f t="shared" si="0"/>
        <v>160</v>
      </c>
      <c r="H18">
        <f t="shared" si="1"/>
        <v>-260</v>
      </c>
      <c r="I18">
        <f t="shared" si="3"/>
        <v>95</v>
      </c>
      <c r="J18">
        <f t="shared" si="2"/>
        <v>-238.50467268371199</v>
      </c>
      <c r="K18">
        <f t="shared" si="4"/>
        <v>395.79444429696002</v>
      </c>
      <c r="L18">
        <f t="shared" si="5"/>
        <v>-109.62149010704641</v>
      </c>
      <c r="M18">
        <f t="shared" si="6"/>
        <v>18859.621490107045</v>
      </c>
    </row>
    <row r="19" spans="1:13" x14ac:dyDescent="0.25">
      <c r="A19">
        <v>4</v>
      </c>
      <c r="B19" t="s">
        <v>30</v>
      </c>
      <c r="C19">
        <v>18485</v>
      </c>
      <c r="D19">
        <v>18815</v>
      </c>
      <c r="E19">
        <v>19005</v>
      </c>
      <c r="F19">
        <v>18380</v>
      </c>
      <c r="G19">
        <f t="shared" si="0"/>
        <v>-265</v>
      </c>
      <c r="H19">
        <f t="shared" si="1"/>
        <v>160</v>
      </c>
      <c r="I19">
        <f t="shared" si="3"/>
        <v>-260</v>
      </c>
      <c r="J19">
        <f t="shared" si="2"/>
        <v>269.62149010704638</v>
      </c>
      <c r="K19">
        <f t="shared" si="4"/>
        <v>-238.50467268371199</v>
      </c>
      <c r="L19">
        <f t="shared" si="5"/>
        <v>32.073830753038081</v>
      </c>
      <c r="M19">
        <f t="shared" si="6"/>
        <v>18452.926169246963</v>
      </c>
    </row>
    <row r="20" spans="1:13" x14ac:dyDescent="0.25">
      <c r="A20">
        <v>3</v>
      </c>
      <c r="B20" t="s">
        <v>31</v>
      </c>
      <c r="C20">
        <v>18340</v>
      </c>
      <c r="D20">
        <v>18460</v>
      </c>
      <c r="E20">
        <v>18485</v>
      </c>
      <c r="F20">
        <v>18300</v>
      </c>
      <c r="G20">
        <f t="shared" si="0"/>
        <v>-145</v>
      </c>
      <c r="H20">
        <f t="shared" si="1"/>
        <v>-265</v>
      </c>
      <c r="I20">
        <f t="shared" si="3"/>
        <v>160</v>
      </c>
      <c r="J20">
        <f t="shared" si="2"/>
        <v>-297.07383075303807</v>
      </c>
      <c r="K20">
        <f t="shared" si="4"/>
        <v>269.62149010704638</v>
      </c>
      <c r="L20">
        <f t="shared" si="5"/>
        <v>-116.95261713990298</v>
      </c>
      <c r="M20">
        <f t="shared" si="6"/>
        <v>18456.952617139905</v>
      </c>
    </row>
    <row r="21" spans="1:13" x14ac:dyDescent="0.25">
      <c r="A21">
        <v>2</v>
      </c>
      <c r="B21" t="s">
        <v>32</v>
      </c>
      <c r="C21">
        <v>18090</v>
      </c>
      <c r="D21">
        <v>18460</v>
      </c>
      <c r="E21">
        <v>18595</v>
      </c>
      <c r="F21">
        <v>18050</v>
      </c>
      <c r="G21">
        <f t="shared" si="0"/>
        <v>-250</v>
      </c>
      <c r="H21">
        <f t="shared" si="1"/>
        <v>-145</v>
      </c>
      <c r="I21">
        <f t="shared" si="3"/>
        <v>-265</v>
      </c>
      <c r="J21">
        <f t="shared" si="2"/>
        <v>-28.047382860097017</v>
      </c>
      <c r="K21">
        <f t="shared" si="4"/>
        <v>-297.07383075303807</v>
      </c>
      <c r="L21">
        <f t="shared" si="5"/>
        <v>-187.31685964732321</v>
      </c>
      <c r="M21">
        <f t="shared" si="6"/>
        <v>18277.316859647322</v>
      </c>
    </row>
    <row r="22" spans="1:13" x14ac:dyDescent="0.25">
      <c r="A22">
        <v>1</v>
      </c>
      <c r="B22" t="s">
        <v>33</v>
      </c>
      <c r="C22">
        <v>17823</v>
      </c>
      <c r="D22">
        <v>18040</v>
      </c>
      <c r="E22">
        <v>18043</v>
      </c>
      <c r="F22">
        <v>17808</v>
      </c>
      <c r="G22">
        <f t="shared" si="0"/>
        <v>-267</v>
      </c>
      <c r="H22">
        <f t="shared" si="1"/>
        <v>-250</v>
      </c>
      <c r="I22">
        <f t="shared" si="3"/>
        <v>-145</v>
      </c>
      <c r="J22">
        <f t="shared" si="2"/>
        <v>-62.683140352676787</v>
      </c>
      <c r="K22">
        <f t="shared" si="4"/>
        <v>-28.047382860097017</v>
      </c>
      <c r="L22">
        <f t="shared" si="5"/>
        <v>-183.84136635654505</v>
      </c>
      <c r="M22">
        <f t="shared" si="6"/>
        <v>18006.841366356544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"/>
  <sheetViews>
    <sheetView workbookViewId="0"/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</row>
    <row r="2" spans="1:31" x14ac:dyDescent="0.25">
      <c r="A2">
        <v>21</v>
      </c>
      <c r="B2" t="s">
        <v>21</v>
      </c>
      <c r="C2">
        <v>18890</v>
      </c>
      <c r="D2">
        <v>19105</v>
      </c>
      <c r="E2">
        <v>19150</v>
      </c>
      <c r="F2">
        <v>18850</v>
      </c>
      <c r="N2">
        <v>2</v>
      </c>
      <c r="O2">
        <v>1</v>
      </c>
      <c r="P2">
        <v>2</v>
      </c>
      <c r="Q2">
        <v>0</v>
      </c>
      <c r="R2">
        <v>0.5</v>
      </c>
      <c r="S2">
        <v>0.3</v>
      </c>
      <c r="T2">
        <v>0.2</v>
      </c>
      <c r="U2">
        <v>0.1</v>
      </c>
      <c r="AA2">
        <v>0</v>
      </c>
      <c r="AB2">
        <v>0.4</v>
      </c>
      <c r="AC2">
        <v>0.2</v>
      </c>
      <c r="AD2">
        <v>0.1</v>
      </c>
      <c r="AE2">
        <v>0.05</v>
      </c>
    </row>
    <row r="3" spans="1:31" x14ac:dyDescent="0.25">
      <c r="A3">
        <v>20</v>
      </c>
      <c r="B3" s="1">
        <v>45296</v>
      </c>
      <c r="C3">
        <v>18970</v>
      </c>
      <c r="D3">
        <v>19085</v>
      </c>
      <c r="E3">
        <v>19165</v>
      </c>
      <c r="F3">
        <v>19085</v>
      </c>
      <c r="G3">
        <f t="shared" ref="G3:G22" si="0">C3-C2</f>
        <v>80</v>
      </c>
    </row>
    <row r="4" spans="1:31" x14ac:dyDescent="0.25">
      <c r="A4">
        <v>19</v>
      </c>
      <c r="B4" s="1">
        <v>45327</v>
      </c>
      <c r="C4">
        <v>18170</v>
      </c>
      <c r="D4">
        <v>18445</v>
      </c>
      <c r="E4">
        <v>18445</v>
      </c>
      <c r="F4">
        <v>18300</v>
      </c>
      <c r="G4">
        <f t="shared" si="0"/>
        <v>-800</v>
      </c>
      <c r="H4">
        <f t="shared" ref="H4:H22" si="1">G3</f>
        <v>80</v>
      </c>
      <c r="J4">
        <f t="shared" ref="J4:J22" si="2">G3-L3</f>
        <v>80</v>
      </c>
    </row>
    <row r="5" spans="1:31" x14ac:dyDescent="0.25">
      <c r="A5">
        <v>18</v>
      </c>
      <c r="B5" s="1">
        <v>45356</v>
      </c>
      <c r="C5">
        <v>18740</v>
      </c>
      <c r="D5">
        <v>18650</v>
      </c>
      <c r="E5">
        <v>18650</v>
      </c>
      <c r="F5">
        <v>18650</v>
      </c>
      <c r="G5">
        <f t="shared" si="0"/>
        <v>570</v>
      </c>
      <c r="H5">
        <f t="shared" si="1"/>
        <v>-800</v>
      </c>
      <c r="I5">
        <f t="shared" ref="I5:I22" si="3">G3</f>
        <v>80</v>
      </c>
      <c r="J5">
        <f t="shared" si="2"/>
        <v>-800</v>
      </c>
      <c r="K5">
        <f t="shared" ref="K5:K22" si="4">G3-L3</f>
        <v>80</v>
      </c>
      <c r="L5">
        <f t="shared" ref="L5:L22" si="5">$Q$2 + $R$2*H5 + $S$2*I5 + $T$2*J5 + $U$2*K5</f>
        <v>-528</v>
      </c>
      <c r="M5">
        <f t="shared" ref="M5:M22" si="6">C5-L5</f>
        <v>19268</v>
      </c>
    </row>
    <row r="6" spans="1:31" x14ac:dyDescent="0.25">
      <c r="A6">
        <v>17</v>
      </c>
      <c r="B6" s="1">
        <v>45448</v>
      </c>
      <c r="C6">
        <v>18405</v>
      </c>
      <c r="D6">
        <v>18400</v>
      </c>
      <c r="E6">
        <v>18420</v>
      </c>
      <c r="F6">
        <v>18180</v>
      </c>
      <c r="G6">
        <f t="shared" si="0"/>
        <v>-335</v>
      </c>
      <c r="H6">
        <f t="shared" si="1"/>
        <v>570</v>
      </c>
      <c r="I6">
        <f t="shared" si="3"/>
        <v>-800</v>
      </c>
      <c r="J6">
        <f t="shared" si="2"/>
        <v>1098</v>
      </c>
      <c r="K6">
        <f t="shared" si="4"/>
        <v>-800</v>
      </c>
      <c r="L6">
        <f t="shared" si="5"/>
        <v>184.60000000000002</v>
      </c>
      <c r="M6">
        <f t="shared" si="6"/>
        <v>18220.400000000001</v>
      </c>
    </row>
    <row r="7" spans="1:31" x14ac:dyDescent="0.25">
      <c r="A7">
        <v>16</v>
      </c>
      <c r="B7" s="1">
        <v>45478</v>
      </c>
      <c r="C7">
        <v>18295</v>
      </c>
      <c r="D7">
        <v>18405</v>
      </c>
      <c r="E7">
        <v>18405</v>
      </c>
      <c r="F7">
        <v>18405</v>
      </c>
      <c r="G7">
        <f t="shared" si="0"/>
        <v>-110</v>
      </c>
      <c r="H7">
        <f t="shared" si="1"/>
        <v>-335</v>
      </c>
      <c r="I7">
        <f t="shared" si="3"/>
        <v>570</v>
      </c>
      <c r="J7">
        <f t="shared" si="2"/>
        <v>-519.6</v>
      </c>
      <c r="K7">
        <f t="shared" si="4"/>
        <v>1098</v>
      </c>
      <c r="L7">
        <f t="shared" si="5"/>
        <v>9.3799999999999955</v>
      </c>
      <c r="M7">
        <f t="shared" si="6"/>
        <v>18285.62</v>
      </c>
    </row>
    <row r="8" spans="1:31" x14ac:dyDescent="0.25">
      <c r="A8">
        <v>15</v>
      </c>
      <c r="B8" s="1">
        <v>45509</v>
      </c>
      <c r="C8">
        <v>18315</v>
      </c>
      <c r="D8">
        <v>18400</v>
      </c>
      <c r="E8">
        <v>18483</v>
      </c>
      <c r="F8">
        <v>18395</v>
      </c>
      <c r="G8">
        <f t="shared" si="0"/>
        <v>20</v>
      </c>
      <c r="H8">
        <f t="shared" si="1"/>
        <v>-110</v>
      </c>
      <c r="I8">
        <f t="shared" si="3"/>
        <v>-335</v>
      </c>
      <c r="J8">
        <f t="shared" si="2"/>
        <v>-119.38</v>
      </c>
      <c r="K8">
        <f t="shared" si="4"/>
        <v>-519.6</v>
      </c>
      <c r="L8">
        <f t="shared" si="5"/>
        <v>-231.33600000000001</v>
      </c>
      <c r="M8">
        <f t="shared" si="6"/>
        <v>18546.335999999999</v>
      </c>
    </row>
    <row r="9" spans="1:31" x14ac:dyDescent="0.25">
      <c r="A9">
        <v>14</v>
      </c>
      <c r="B9" s="1">
        <v>45540</v>
      </c>
      <c r="C9">
        <v>18685</v>
      </c>
      <c r="D9">
        <v>18440</v>
      </c>
      <c r="E9">
        <v>19005</v>
      </c>
      <c r="F9">
        <v>18440</v>
      </c>
      <c r="G9">
        <f t="shared" si="0"/>
        <v>370</v>
      </c>
      <c r="H9">
        <f t="shared" si="1"/>
        <v>20</v>
      </c>
      <c r="I9">
        <f t="shared" si="3"/>
        <v>-110</v>
      </c>
      <c r="J9">
        <f t="shared" si="2"/>
        <v>251.33600000000001</v>
      </c>
      <c r="K9">
        <f t="shared" si="4"/>
        <v>-119.38</v>
      </c>
      <c r="L9">
        <f t="shared" si="5"/>
        <v>15.329200000000002</v>
      </c>
      <c r="M9">
        <f t="shared" si="6"/>
        <v>18669.6708</v>
      </c>
    </row>
    <row r="10" spans="1:31" x14ac:dyDescent="0.25">
      <c r="A10">
        <v>13</v>
      </c>
      <c r="B10" s="1">
        <v>45570</v>
      </c>
      <c r="C10">
        <v>19255</v>
      </c>
      <c r="D10">
        <v>18760</v>
      </c>
      <c r="E10">
        <v>18840</v>
      </c>
      <c r="F10">
        <v>18760</v>
      </c>
      <c r="G10">
        <f t="shared" si="0"/>
        <v>570</v>
      </c>
      <c r="H10">
        <f t="shared" si="1"/>
        <v>370</v>
      </c>
      <c r="I10">
        <f t="shared" si="3"/>
        <v>20</v>
      </c>
      <c r="J10">
        <f t="shared" si="2"/>
        <v>354.67079999999999</v>
      </c>
      <c r="K10">
        <f t="shared" si="4"/>
        <v>251.33600000000001</v>
      </c>
      <c r="L10">
        <f t="shared" si="5"/>
        <v>287.06776000000002</v>
      </c>
      <c r="M10">
        <f t="shared" si="6"/>
        <v>18967.932239999998</v>
      </c>
    </row>
    <row r="11" spans="1:31" x14ac:dyDescent="0.25">
      <c r="A11">
        <v>12</v>
      </c>
      <c r="B11" t="s">
        <v>22</v>
      </c>
      <c r="C11">
        <v>18705</v>
      </c>
      <c r="D11">
        <v>19250</v>
      </c>
      <c r="E11">
        <v>19250</v>
      </c>
      <c r="F11">
        <v>19250</v>
      </c>
      <c r="G11">
        <f t="shared" si="0"/>
        <v>-550</v>
      </c>
      <c r="H11">
        <f t="shared" si="1"/>
        <v>570</v>
      </c>
      <c r="I11">
        <f t="shared" si="3"/>
        <v>370</v>
      </c>
      <c r="J11">
        <f t="shared" si="2"/>
        <v>282.93223999999998</v>
      </c>
      <c r="K11">
        <f t="shared" si="4"/>
        <v>354.67079999999999</v>
      </c>
      <c r="L11">
        <f t="shared" si="5"/>
        <v>488.05352800000003</v>
      </c>
      <c r="M11">
        <f t="shared" si="6"/>
        <v>18216.946472</v>
      </c>
    </row>
    <row r="12" spans="1:31" x14ac:dyDescent="0.25">
      <c r="A12">
        <v>11</v>
      </c>
      <c r="B12" t="s">
        <v>23</v>
      </c>
      <c r="C12">
        <v>18715</v>
      </c>
      <c r="D12">
        <v>18648</v>
      </c>
      <c r="E12">
        <v>18930</v>
      </c>
      <c r="F12">
        <v>18558</v>
      </c>
      <c r="G12">
        <f t="shared" si="0"/>
        <v>10</v>
      </c>
      <c r="H12">
        <f t="shared" si="1"/>
        <v>-550</v>
      </c>
      <c r="I12">
        <f t="shared" si="3"/>
        <v>570</v>
      </c>
      <c r="J12">
        <f t="shared" si="2"/>
        <v>-1038.0535279999999</v>
      </c>
      <c r="K12">
        <f t="shared" si="4"/>
        <v>282.93223999999998</v>
      </c>
      <c r="L12">
        <f t="shared" si="5"/>
        <v>-283.31748159999995</v>
      </c>
      <c r="M12">
        <f t="shared" si="6"/>
        <v>18998.317481599999</v>
      </c>
    </row>
    <row r="13" spans="1:31" x14ac:dyDescent="0.25">
      <c r="A13">
        <v>10</v>
      </c>
      <c r="B13" t="s">
        <v>24</v>
      </c>
      <c r="C13">
        <v>19110</v>
      </c>
      <c r="D13">
        <v>18900</v>
      </c>
      <c r="E13">
        <v>19160</v>
      </c>
      <c r="F13">
        <v>18730</v>
      </c>
      <c r="G13">
        <f t="shared" si="0"/>
        <v>395</v>
      </c>
      <c r="H13">
        <f t="shared" si="1"/>
        <v>10</v>
      </c>
      <c r="I13">
        <f t="shared" si="3"/>
        <v>-550</v>
      </c>
      <c r="J13">
        <f t="shared" si="2"/>
        <v>293.31748159999995</v>
      </c>
      <c r="K13">
        <f t="shared" si="4"/>
        <v>-1038.0535279999999</v>
      </c>
      <c r="L13">
        <f t="shared" si="5"/>
        <v>-205.14185648</v>
      </c>
      <c r="M13">
        <f t="shared" si="6"/>
        <v>19315.141856480001</v>
      </c>
    </row>
    <row r="14" spans="1:31" x14ac:dyDescent="0.25">
      <c r="A14">
        <v>9</v>
      </c>
      <c r="B14" t="s">
        <v>25</v>
      </c>
      <c r="C14">
        <v>19100</v>
      </c>
      <c r="D14">
        <v>19035</v>
      </c>
      <c r="E14">
        <v>19180</v>
      </c>
      <c r="F14">
        <v>18830</v>
      </c>
      <c r="G14">
        <f t="shared" si="0"/>
        <v>-10</v>
      </c>
      <c r="H14">
        <f t="shared" si="1"/>
        <v>395</v>
      </c>
      <c r="I14">
        <f t="shared" si="3"/>
        <v>10</v>
      </c>
      <c r="J14">
        <f t="shared" si="2"/>
        <v>600.14185648</v>
      </c>
      <c r="K14">
        <f t="shared" si="4"/>
        <v>293.31748159999995</v>
      </c>
      <c r="L14">
        <f t="shared" si="5"/>
        <v>349.86011945600001</v>
      </c>
      <c r="M14">
        <f t="shared" si="6"/>
        <v>18750.139880544</v>
      </c>
    </row>
    <row r="15" spans="1:31" x14ac:dyDescent="0.25">
      <c r="A15">
        <v>8</v>
      </c>
      <c r="B15" t="s">
        <v>26</v>
      </c>
      <c r="C15">
        <v>18755</v>
      </c>
      <c r="D15">
        <v>19090</v>
      </c>
      <c r="E15">
        <v>19145</v>
      </c>
      <c r="F15">
        <v>18725</v>
      </c>
      <c r="G15">
        <f t="shared" si="0"/>
        <v>-345</v>
      </c>
      <c r="H15">
        <f t="shared" si="1"/>
        <v>-10</v>
      </c>
      <c r="I15">
        <f t="shared" si="3"/>
        <v>395</v>
      </c>
      <c r="J15">
        <f t="shared" si="2"/>
        <v>-359.86011945600001</v>
      </c>
      <c r="K15">
        <f t="shared" si="4"/>
        <v>600.14185648</v>
      </c>
      <c r="L15">
        <f t="shared" si="5"/>
        <v>101.5421617568</v>
      </c>
      <c r="M15">
        <f t="shared" si="6"/>
        <v>18653.457838243201</v>
      </c>
      <c r="U15">
        <f t="shared" ref="U15:U23" si="7">C15-C3</f>
        <v>-215</v>
      </c>
      <c r="V15">
        <f t="shared" ref="V15:V23" si="8">U14</f>
        <v>0</v>
      </c>
      <c r="W15">
        <f t="shared" ref="W15:W23" si="9">U13</f>
        <v>0</v>
      </c>
      <c r="X15">
        <f t="shared" ref="X15:X23" si="10">U14-Z14</f>
        <v>0</v>
      </c>
      <c r="Y15">
        <f t="shared" ref="Y15:Y23" si="11">U13-Z13</f>
        <v>0</v>
      </c>
      <c r="Z15">
        <f t="shared" ref="Z15:Z23" si="12">$AA$2 + $AB$2*V15 + $AC$2*W15 + $AD$2*X15 + $AE$2*Y15</f>
        <v>0</v>
      </c>
    </row>
    <row r="16" spans="1:31" x14ac:dyDescent="0.25">
      <c r="A16">
        <v>7</v>
      </c>
      <c r="B16" t="s">
        <v>27</v>
      </c>
      <c r="C16">
        <v>18850</v>
      </c>
      <c r="D16">
        <v>18770</v>
      </c>
      <c r="E16">
        <v>18865</v>
      </c>
      <c r="F16">
        <v>18700</v>
      </c>
      <c r="G16">
        <f t="shared" si="0"/>
        <v>95</v>
      </c>
      <c r="H16">
        <f t="shared" si="1"/>
        <v>-345</v>
      </c>
      <c r="I16">
        <f t="shared" si="3"/>
        <v>-10</v>
      </c>
      <c r="J16">
        <f t="shared" si="2"/>
        <v>-446.5421617568</v>
      </c>
      <c r="K16">
        <f t="shared" si="4"/>
        <v>-359.86011945600001</v>
      </c>
      <c r="L16">
        <f t="shared" si="5"/>
        <v>-300.79444429696002</v>
      </c>
      <c r="M16">
        <f t="shared" si="6"/>
        <v>19150.79444429696</v>
      </c>
      <c r="U16">
        <f t="shared" si="7"/>
        <v>680</v>
      </c>
      <c r="V16">
        <f t="shared" si="8"/>
        <v>-215</v>
      </c>
      <c r="W16">
        <f t="shared" si="9"/>
        <v>0</v>
      </c>
      <c r="X16">
        <f t="shared" si="10"/>
        <v>-215</v>
      </c>
      <c r="Y16">
        <f t="shared" si="11"/>
        <v>0</v>
      </c>
      <c r="Z16">
        <f t="shared" si="12"/>
        <v>-107.5</v>
      </c>
    </row>
    <row r="17" spans="1:26" x14ac:dyDescent="0.25">
      <c r="A17">
        <v>6</v>
      </c>
      <c r="B17" t="s">
        <v>28</v>
      </c>
      <c r="C17">
        <v>18590</v>
      </c>
      <c r="D17">
        <v>18830</v>
      </c>
      <c r="E17">
        <v>18835</v>
      </c>
      <c r="F17">
        <v>18565</v>
      </c>
      <c r="G17">
        <f t="shared" si="0"/>
        <v>-260</v>
      </c>
      <c r="H17">
        <f t="shared" si="1"/>
        <v>95</v>
      </c>
      <c r="I17">
        <f t="shared" si="3"/>
        <v>-345</v>
      </c>
      <c r="J17">
        <f t="shared" si="2"/>
        <v>395.79444429696002</v>
      </c>
      <c r="K17">
        <f t="shared" si="4"/>
        <v>-446.5421617568</v>
      </c>
      <c r="L17">
        <f t="shared" si="5"/>
        <v>-21.495327316287998</v>
      </c>
      <c r="M17">
        <f t="shared" si="6"/>
        <v>18611.495327316286</v>
      </c>
      <c r="U17">
        <f t="shared" si="7"/>
        <v>-150</v>
      </c>
      <c r="V17">
        <f t="shared" si="8"/>
        <v>680</v>
      </c>
      <c r="W17">
        <f t="shared" si="9"/>
        <v>-215</v>
      </c>
      <c r="X17">
        <f t="shared" si="10"/>
        <v>787.5</v>
      </c>
      <c r="Y17">
        <f t="shared" si="11"/>
        <v>-215</v>
      </c>
      <c r="Z17">
        <f t="shared" si="12"/>
        <v>297</v>
      </c>
    </row>
    <row r="18" spans="1:26" x14ac:dyDescent="0.25">
      <c r="A18">
        <v>5</v>
      </c>
      <c r="B18" t="s">
        <v>29</v>
      </c>
      <c r="C18">
        <v>18750</v>
      </c>
      <c r="D18">
        <v>18580</v>
      </c>
      <c r="E18">
        <v>18800</v>
      </c>
      <c r="F18">
        <v>18565</v>
      </c>
      <c r="G18">
        <f t="shared" si="0"/>
        <v>160</v>
      </c>
      <c r="H18">
        <f t="shared" si="1"/>
        <v>-260</v>
      </c>
      <c r="I18">
        <f t="shared" si="3"/>
        <v>95</v>
      </c>
      <c r="J18">
        <f t="shared" si="2"/>
        <v>-238.50467268371199</v>
      </c>
      <c r="K18">
        <f t="shared" si="4"/>
        <v>395.79444429696002</v>
      </c>
      <c r="L18">
        <f t="shared" si="5"/>
        <v>-109.62149010704641</v>
      </c>
      <c r="M18">
        <f t="shared" si="6"/>
        <v>18859.621490107045</v>
      </c>
      <c r="U18">
        <f t="shared" si="7"/>
        <v>345</v>
      </c>
      <c r="V18">
        <f t="shared" si="8"/>
        <v>-150</v>
      </c>
      <c r="W18">
        <f t="shared" si="9"/>
        <v>680</v>
      </c>
      <c r="X18">
        <f t="shared" si="10"/>
        <v>-447</v>
      </c>
      <c r="Y18">
        <f t="shared" si="11"/>
        <v>787.5</v>
      </c>
      <c r="Z18">
        <f t="shared" si="12"/>
        <v>70.674999999999997</v>
      </c>
    </row>
    <row r="19" spans="1:26" x14ac:dyDescent="0.25">
      <c r="A19">
        <v>4</v>
      </c>
      <c r="B19" t="s">
        <v>30</v>
      </c>
      <c r="C19">
        <v>18485</v>
      </c>
      <c r="D19">
        <v>18815</v>
      </c>
      <c r="E19">
        <v>19005</v>
      </c>
      <c r="F19">
        <v>18380</v>
      </c>
      <c r="G19">
        <f t="shared" si="0"/>
        <v>-265</v>
      </c>
      <c r="H19">
        <f t="shared" si="1"/>
        <v>160</v>
      </c>
      <c r="I19">
        <f t="shared" si="3"/>
        <v>-260</v>
      </c>
      <c r="J19">
        <f t="shared" si="2"/>
        <v>269.62149010704638</v>
      </c>
      <c r="K19">
        <f t="shared" si="4"/>
        <v>-238.50467268371199</v>
      </c>
      <c r="L19">
        <f t="shared" si="5"/>
        <v>32.073830753038081</v>
      </c>
      <c r="M19">
        <f t="shared" si="6"/>
        <v>18452.926169246963</v>
      </c>
      <c r="U19">
        <f t="shared" si="7"/>
        <v>190</v>
      </c>
      <c r="V19">
        <f t="shared" si="8"/>
        <v>345</v>
      </c>
      <c r="W19">
        <f t="shared" si="9"/>
        <v>-150</v>
      </c>
      <c r="X19">
        <f t="shared" si="10"/>
        <v>274.32499999999999</v>
      </c>
      <c r="Y19">
        <f t="shared" si="11"/>
        <v>-447</v>
      </c>
      <c r="Z19">
        <f t="shared" si="12"/>
        <v>113.08250000000001</v>
      </c>
    </row>
    <row r="20" spans="1:26" x14ac:dyDescent="0.25">
      <c r="A20">
        <v>3</v>
      </c>
      <c r="B20" t="s">
        <v>31</v>
      </c>
      <c r="C20">
        <v>18340</v>
      </c>
      <c r="D20">
        <v>18460</v>
      </c>
      <c r="E20">
        <v>18485</v>
      </c>
      <c r="F20">
        <v>18300</v>
      </c>
      <c r="G20">
        <f t="shared" si="0"/>
        <v>-145</v>
      </c>
      <c r="H20">
        <f t="shared" si="1"/>
        <v>-265</v>
      </c>
      <c r="I20">
        <f t="shared" si="3"/>
        <v>160</v>
      </c>
      <c r="J20">
        <f t="shared" si="2"/>
        <v>-297.07383075303807</v>
      </c>
      <c r="K20">
        <f t="shared" si="4"/>
        <v>269.62149010704638</v>
      </c>
      <c r="L20">
        <f t="shared" si="5"/>
        <v>-116.95261713990298</v>
      </c>
      <c r="M20">
        <f t="shared" si="6"/>
        <v>18456.952617139905</v>
      </c>
      <c r="U20">
        <f t="shared" si="7"/>
        <v>25</v>
      </c>
      <c r="V20">
        <f t="shared" si="8"/>
        <v>190</v>
      </c>
      <c r="W20">
        <f t="shared" si="9"/>
        <v>345</v>
      </c>
      <c r="X20">
        <f t="shared" si="10"/>
        <v>76.91749999999999</v>
      </c>
      <c r="Y20">
        <f t="shared" si="11"/>
        <v>274.32499999999999</v>
      </c>
      <c r="Z20">
        <f t="shared" si="12"/>
        <v>166.40800000000002</v>
      </c>
    </row>
    <row r="21" spans="1:26" x14ac:dyDescent="0.25">
      <c r="A21">
        <v>2</v>
      </c>
      <c r="B21" t="s">
        <v>32</v>
      </c>
      <c r="C21">
        <v>18090</v>
      </c>
      <c r="D21">
        <v>18460</v>
      </c>
      <c r="E21">
        <v>18595</v>
      </c>
      <c r="F21">
        <v>18050</v>
      </c>
      <c r="G21">
        <f t="shared" si="0"/>
        <v>-250</v>
      </c>
      <c r="H21">
        <f t="shared" si="1"/>
        <v>-145</v>
      </c>
      <c r="I21">
        <f t="shared" si="3"/>
        <v>-265</v>
      </c>
      <c r="J21">
        <f t="shared" si="2"/>
        <v>-28.047382860097017</v>
      </c>
      <c r="K21">
        <f t="shared" si="4"/>
        <v>-297.07383075303807</v>
      </c>
      <c r="L21">
        <f t="shared" si="5"/>
        <v>-187.31685964732321</v>
      </c>
      <c r="M21">
        <f t="shared" si="6"/>
        <v>18277.316859647322</v>
      </c>
      <c r="U21">
        <f t="shared" si="7"/>
        <v>-595</v>
      </c>
      <c r="V21">
        <f t="shared" si="8"/>
        <v>25</v>
      </c>
      <c r="W21">
        <f t="shared" si="9"/>
        <v>190</v>
      </c>
      <c r="X21">
        <f t="shared" si="10"/>
        <v>-141.40800000000002</v>
      </c>
      <c r="Y21">
        <f t="shared" si="11"/>
        <v>76.91749999999999</v>
      </c>
      <c r="Z21">
        <f t="shared" si="12"/>
        <v>37.705075000000001</v>
      </c>
    </row>
    <row r="22" spans="1:26" x14ac:dyDescent="0.25">
      <c r="A22">
        <v>1</v>
      </c>
      <c r="B22" t="s">
        <v>33</v>
      </c>
      <c r="C22">
        <v>17823</v>
      </c>
      <c r="D22">
        <v>18040</v>
      </c>
      <c r="E22">
        <v>18043</v>
      </c>
      <c r="F22">
        <v>17808</v>
      </c>
      <c r="G22">
        <f t="shared" si="0"/>
        <v>-267</v>
      </c>
      <c r="H22">
        <f t="shared" si="1"/>
        <v>-250</v>
      </c>
      <c r="I22">
        <f t="shared" si="3"/>
        <v>-145</v>
      </c>
      <c r="J22">
        <f t="shared" si="2"/>
        <v>-62.683140352676787</v>
      </c>
      <c r="K22">
        <f t="shared" si="4"/>
        <v>-28.047382860097017</v>
      </c>
      <c r="L22">
        <f t="shared" si="5"/>
        <v>-183.84136635654505</v>
      </c>
      <c r="M22">
        <f t="shared" si="6"/>
        <v>18006.841366356544</v>
      </c>
      <c r="U22">
        <f t="shared" si="7"/>
        <v>-1432</v>
      </c>
      <c r="V22">
        <f t="shared" si="8"/>
        <v>-595</v>
      </c>
      <c r="W22">
        <f t="shared" si="9"/>
        <v>25</v>
      </c>
      <c r="X22">
        <f t="shared" si="10"/>
        <v>-632.70507499999997</v>
      </c>
      <c r="Y22">
        <f t="shared" si="11"/>
        <v>-141.40800000000002</v>
      </c>
      <c r="Z22">
        <f t="shared" si="12"/>
        <v>-303.34090750000001</v>
      </c>
    </row>
    <row r="23" spans="1:26" x14ac:dyDescent="0.25">
      <c r="U23">
        <f t="shared" si="7"/>
        <v>-18705</v>
      </c>
      <c r="V23">
        <f t="shared" si="8"/>
        <v>-1432</v>
      </c>
      <c r="W23">
        <f t="shared" si="9"/>
        <v>-595</v>
      </c>
      <c r="X23">
        <f t="shared" si="10"/>
        <v>-1128.6590925</v>
      </c>
      <c r="Y23">
        <f t="shared" si="11"/>
        <v>-632.70507499999997</v>
      </c>
      <c r="Z23">
        <f t="shared" si="12"/>
        <v>-836.30116300000009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3"/>
  <sheetViews>
    <sheetView topLeftCell="L2" workbookViewId="0"/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</row>
    <row r="2" spans="1:31" x14ac:dyDescent="0.25">
      <c r="A2">
        <v>21</v>
      </c>
      <c r="B2" t="s">
        <v>21</v>
      </c>
      <c r="C2">
        <v>18890</v>
      </c>
      <c r="D2">
        <v>19105</v>
      </c>
      <c r="E2">
        <v>19150</v>
      </c>
      <c r="F2">
        <v>18850</v>
      </c>
      <c r="N2">
        <v>2</v>
      </c>
      <c r="O2">
        <v>1</v>
      </c>
      <c r="P2">
        <v>2</v>
      </c>
      <c r="Q2">
        <v>0</v>
      </c>
      <c r="R2">
        <v>0.5</v>
      </c>
      <c r="S2">
        <v>0.3</v>
      </c>
      <c r="T2">
        <v>0.2</v>
      </c>
      <c r="U2">
        <v>0.1</v>
      </c>
      <c r="AA2">
        <v>0</v>
      </c>
      <c r="AB2">
        <v>0.4</v>
      </c>
      <c r="AC2">
        <v>0.2</v>
      </c>
      <c r="AD2">
        <v>0.1</v>
      </c>
      <c r="AE2">
        <v>0.05</v>
      </c>
    </row>
    <row r="3" spans="1:31" x14ac:dyDescent="0.25">
      <c r="A3">
        <v>20</v>
      </c>
      <c r="B3" s="1">
        <v>45296</v>
      </c>
      <c r="C3">
        <v>18970</v>
      </c>
      <c r="D3">
        <v>19085</v>
      </c>
      <c r="E3">
        <v>19165</v>
      </c>
      <c r="F3">
        <v>19085</v>
      </c>
      <c r="G3">
        <f t="shared" ref="G3:G22" si="0">C3-C2</f>
        <v>80</v>
      </c>
    </row>
    <row r="4" spans="1:31" x14ac:dyDescent="0.25">
      <c r="A4">
        <v>19</v>
      </c>
      <c r="B4" s="1">
        <v>45327</v>
      </c>
      <c r="C4">
        <v>18170</v>
      </c>
      <c r="D4">
        <v>18445</v>
      </c>
      <c r="E4">
        <v>18445</v>
      </c>
      <c r="F4">
        <v>18300</v>
      </c>
      <c r="G4">
        <f t="shared" si="0"/>
        <v>-800</v>
      </c>
      <c r="H4">
        <f t="shared" ref="H4:H22" si="1">G3</f>
        <v>80</v>
      </c>
      <c r="J4">
        <f t="shared" ref="J4:J22" si="2">G3-L3</f>
        <v>80</v>
      </c>
    </row>
    <row r="5" spans="1:31" x14ac:dyDescent="0.25">
      <c r="A5">
        <v>18</v>
      </c>
      <c r="B5" s="1">
        <v>45356</v>
      </c>
      <c r="C5">
        <v>18740</v>
      </c>
      <c r="D5">
        <v>18650</v>
      </c>
      <c r="E5">
        <v>18650</v>
      </c>
      <c r="F5">
        <v>18650</v>
      </c>
      <c r="G5">
        <f t="shared" si="0"/>
        <v>570</v>
      </c>
      <c r="H5">
        <f t="shared" si="1"/>
        <v>-800</v>
      </c>
      <c r="I5">
        <f t="shared" ref="I5:I22" si="3">G3</f>
        <v>80</v>
      </c>
      <c r="J5">
        <f t="shared" si="2"/>
        <v>-800</v>
      </c>
      <c r="K5">
        <f t="shared" ref="K5:K22" si="4">G3-L3</f>
        <v>80</v>
      </c>
      <c r="L5">
        <f t="shared" ref="L5:L22" si="5">$Q$2 + $R$2*H5 + $S$2*I5 + $T$2*J5 + $U$2*K5</f>
        <v>-528</v>
      </c>
      <c r="M5">
        <f t="shared" ref="M5:M22" si="6">C5-L5</f>
        <v>19268</v>
      </c>
    </row>
    <row r="6" spans="1:31" x14ac:dyDescent="0.25">
      <c r="A6">
        <v>17</v>
      </c>
      <c r="B6" s="1">
        <v>45448</v>
      </c>
      <c r="C6">
        <v>18405</v>
      </c>
      <c r="D6">
        <v>18400</v>
      </c>
      <c r="E6">
        <v>18420</v>
      </c>
      <c r="F6">
        <v>18180</v>
      </c>
      <c r="G6">
        <f t="shared" si="0"/>
        <v>-335</v>
      </c>
      <c r="H6">
        <f t="shared" si="1"/>
        <v>570</v>
      </c>
      <c r="I6">
        <f t="shared" si="3"/>
        <v>-800</v>
      </c>
      <c r="J6">
        <f t="shared" si="2"/>
        <v>1098</v>
      </c>
      <c r="K6">
        <f t="shared" si="4"/>
        <v>-800</v>
      </c>
      <c r="L6">
        <f t="shared" si="5"/>
        <v>184.60000000000002</v>
      </c>
      <c r="M6">
        <f t="shared" si="6"/>
        <v>18220.400000000001</v>
      </c>
    </row>
    <row r="7" spans="1:31" x14ac:dyDescent="0.25">
      <c r="A7">
        <v>16</v>
      </c>
      <c r="B7" s="1">
        <v>45478</v>
      </c>
      <c r="C7">
        <v>18295</v>
      </c>
      <c r="D7">
        <v>18405</v>
      </c>
      <c r="E7">
        <v>18405</v>
      </c>
      <c r="F7">
        <v>18405</v>
      </c>
      <c r="G7">
        <f t="shared" si="0"/>
        <v>-110</v>
      </c>
      <c r="H7">
        <f t="shared" si="1"/>
        <v>-335</v>
      </c>
      <c r="I7">
        <f t="shared" si="3"/>
        <v>570</v>
      </c>
      <c r="J7">
        <f t="shared" si="2"/>
        <v>-519.6</v>
      </c>
      <c r="K7">
        <f t="shared" si="4"/>
        <v>1098</v>
      </c>
      <c r="L7">
        <f t="shared" si="5"/>
        <v>9.3799999999999955</v>
      </c>
      <c r="M7">
        <f t="shared" si="6"/>
        <v>18285.62</v>
      </c>
    </row>
    <row r="8" spans="1:31" x14ac:dyDescent="0.25">
      <c r="A8">
        <v>15</v>
      </c>
      <c r="B8" s="1">
        <v>45509</v>
      </c>
      <c r="C8">
        <v>18315</v>
      </c>
      <c r="D8">
        <v>18400</v>
      </c>
      <c r="E8">
        <v>18483</v>
      </c>
      <c r="F8">
        <v>18395</v>
      </c>
      <c r="G8">
        <f t="shared" si="0"/>
        <v>20</v>
      </c>
      <c r="H8">
        <f t="shared" si="1"/>
        <v>-110</v>
      </c>
      <c r="I8">
        <f t="shared" si="3"/>
        <v>-335</v>
      </c>
      <c r="J8">
        <f t="shared" si="2"/>
        <v>-119.38</v>
      </c>
      <c r="K8">
        <f t="shared" si="4"/>
        <v>-519.6</v>
      </c>
      <c r="L8">
        <f t="shared" si="5"/>
        <v>-231.33600000000001</v>
      </c>
      <c r="M8">
        <f t="shared" si="6"/>
        <v>18546.335999999999</v>
      </c>
    </row>
    <row r="9" spans="1:31" x14ac:dyDescent="0.25">
      <c r="A9">
        <v>14</v>
      </c>
      <c r="B9" s="1">
        <v>45540</v>
      </c>
      <c r="C9">
        <v>18685</v>
      </c>
      <c r="D9">
        <v>18440</v>
      </c>
      <c r="E9">
        <v>19005</v>
      </c>
      <c r="F9">
        <v>18440</v>
      </c>
      <c r="G9">
        <f t="shared" si="0"/>
        <v>370</v>
      </c>
      <c r="H9">
        <f t="shared" si="1"/>
        <v>20</v>
      </c>
      <c r="I9">
        <f t="shared" si="3"/>
        <v>-110</v>
      </c>
      <c r="J9">
        <f t="shared" si="2"/>
        <v>251.33600000000001</v>
      </c>
      <c r="K9">
        <f t="shared" si="4"/>
        <v>-119.38</v>
      </c>
      <c r="L9">
        <f t="shared" si="5"/>
        <v>15.329200000000002</v>
      </c>
      <c r="M9">
        <f t="shared" si="6"/>
        <v>18669.6708</v>
      </c>
    </row>
    <row r="10" spans="1:31" x14ac:dyDescent="0.25">
      <c r="A10">
        <v>13</v>
      </c>
      <c r="B10" s="1">
        <v>45570</v>
      </c>
      <c r="C10">
        <v>19255</v>
      </c>
      <c r="D10">
        <v>18760</v>
      </c>
      <c r="E10">
        <v>18840</v>
      </c>
      <c r="F10">
        <v>18760</v>
      </c>
      <c r="G10">
        <f t="shared" si="0"/>
        <v>570</v>
      </c>
      <c r="H10">
        <f t="shared" si="1"/>
        <v>370</v>
      </c>
      <c r="I10">
        <f t="shared" si="3"/>
        <v>20</v>
      </c>
      <c r="J10">
        <f t="shared" si="2"/>
        <v>354.67079999999999</v>
      </c>
      <c r="K10">
        <f t="shared" si="4"/>
        <v>251.33600000000001</v>
      </c>
      <c r="L10">
        <f t="shared" si="5"/>
        <v>287.06776000000002</v>
      </c>
      <c r="M10">
        <f t="shared" si="6"/>
        <v>18967.932239999998</v>
      </c>
    </row>
    <row r="11" spans="1:31" x14ac:dyDescent="0.25">
      <c r="A11">
        <v>12</v>
      </c>
      <c r="B11" t="s">
        <v>22</v>
      </c>
      <c r="C11">
        <v>18705</v>
      </c>
      <c r="D11">
        <v>19250</v>
      </c>
      <c r="E11">
        <v>19250</v>
      </c>
      <c r="F11">
        <v>19250</v>
      </c>
      <c r="G11">
        <f t="shared" si="0"/>
        <v>-550</v>
      </c>
      <c r="H11">
        <f t="shared" si="1"/>
        <v>570</v>
      </c>
      <c r="I11">
        <f t="shared" si="3"/>
        <v>370</v>
      </c>
      <c r="J11">
        <f t="shared" si="2"/>
        <v>282.93223999999998</v>
      </c>
      <c r="K11">
        <f t="shared" si="4"/>
        <v>354.67079999999999</v>
      </c>
      <c r="L11">
        <f t="shared" si="5"/>
        <v>488.05352800000003</v>
      </c>
      <c r="M11">
        <f t="shared" si="6"/>
        <v>18216.946472</v>
      </c>
    </row>
    <row r="12" spans="1:31" x14ac:dyDescent="0.25">
      <c r="A12">
        <v>11</v>
      </c>
      <c r="B12" t="s">
        <v>23</v>
      </c>
      <c r="C12">
        <v>18715</v>
      </c>
      <c r="D12">
        <v>18648</v>
      </c>
      <c r="E12">
        <v>18930</v>
      </c>
      <c r="F12">
        <v>18558</v>
      </c>
      <c r="G12">
        <f t="shared" si="0"/>
        <v>10</v>
      </c>
      <c r="H12">
        <f t="shared" si="1"/>
        <v>-550</v>
      </c>
      <c r="I12">
        <f t="shared" si="3"/>
        <v>570</v>
      </c>
      <c r="J12">
        <f t="shared" si="2"/>
        <v>-1038.0535279999999</v>
      </c>
      <c r="K12">
        <f t="shared" si="4"/>
        <v>282.93223999999998</v>
      </c>
      <c r="L12">
        <f t="shared" si="5"/>
        <v>-283.31748159999995</v>
      </c>
      <c r="M12">
        <f t="shared" si="6"/>
        <v>18998.317481599999</v>
      </c>
    </row>
    <row r="13" spans="1:31" x14ac:dyDescent="0.25">
      <c r="A13">
        <v>10</v>
      </c>
      <c r="B13" t="s">
        <v>24</v>
      </c>
      <c r="C13">
        <v>19110</v>
      </c>
      <c r="D13">
        <v>18900</v>
      </c>
      <c r="E13">
        <v>19160</v>
      </c>
      <c r="F13">
        <v>18730</v>
      </c>
      <c r="G13">
        <f t="shared" si="0"/>
        <v>395</v>
      </c>
      <c r="H13">
        <f t="shared" si="1"/>
        <v>10</v>
      </c>
      <c r="I13">
        <f t="shared" si="3"/>
        <v>-550</v>
      </c>
      <c r="J13">
        <f t="shared" si="2"/>
        <v>293.31748159999995</v>
      </c>
      <c r="K13">
        <f t="shared" si="4"/>
        <v>-1038.0535279999999</v>
      </c>
      <c r="L13">
        <f t="shared" si="5"/>
        <v>-205.14185648</v>
      </c>
      <c r="M13">
        <f t="shared" si="6"/>
        <v>19315.141856480001</v>
      </c>
    </row>
    <row r="14" spans="1:31" x14ac:dyDescent="0.25">
      <c r="A14">
        <v>9</v>
      </c>
      <c r="B14" t="s">
        <v>25</v>
      </c>
      <c r="C14">
        <v>19100</v>
      </c>
      <c r="D14">
        <v>19035</v>
      </c>
      <c r="E14">
        <v>19180</v>
      </c>
      <c r="F14">
        <v>18830</v>
      </c>
      <c r="G14">
        <f t="shared" si="0"/>
        <v>-10</v>
      </c>
      <c r="H14">
        <f t="shared" si="1"/>
        <v>395</v>
      </c>
      <c r="I14">
        <f t="shared" si="3"/>
        <v>10</v>
      </c>
      <c r="J14">
        <f t="shared" si="2"/>
        <v>600.14185648</v>
      </c>
      <c r="K14">
        <f t="shared" si="4"/>
        <v>293.31748159999995</v>
      </c>
      <c r="L14">
        <f t="shared" si="5"/>
        <v>349.86011945600001</v>
      </c>
      <c r="M14">
        <f t="shared" si="6"/>
        <v>18750.139880544</v>
      </c>
    </row>
    <row r="15" spans="1:31" x14ac:dyDescent="0.25">
      <c r="A15">
        <v>8</v>
      </c>
      <c r="B15" t="s">
        <v>26</v>
      </c>
      <c r="C15">
        <v>18755</v>
      </c>
      <c r="D15">
        <v>19090</v>
      </c>
      <c r="E15">
        <v>19145</v>
      </c>
      <c r="F15">
        <v>18725</v>
      </c>
      <c r="G15">
        <f t="shared" si="0"/>
        <v>-345</v>
      </c>
      <c r="H15">
        <f t="shared" si="1"/>
        <v>-10</v>
      </c>
      <c r="I15">
        <f t="shared" si="3"/>
        <v>395</v>
      </c>
      <c r="J15">
        <f t="shared" si="2"/>
        <v>-359.86011945600001</v>
      </c>
      <c r="K15">
        <f t="shared" si="4"/>
        <v>600.14185648</v>
      </c>
      <c r="L15">
        <f t="shared" si="5"/>
        <v>101.5421617568</v>
      </c>
      <c r="M15">
        <f t="shared" si="6"/>
        <v>18653.457838243201</v>
      </c>
      <c r="U15">
        <f t="shared" ref="U15:U23" si="7">C15-C3</f>
        <v>-215</v>
      </c>
      <c r="V15">
        <f t="shared" ref="V15:V23" si="8">U14</f>
        <v>0</v>
      </c>
      <c r="W15">
        <f t="shared" ref="W15:W23" si="9">U13</f>
        <v>0</v>
      </c>
      <c r="X15">
        <f t="shared" ref="X15:X23" si="10">U14-Z14</f>
        <v>0</v>
      </c>
      <c r="Y15">
        <f t="shared" ref="Y15:Y23" si="11">U13-Z13</f>
        <v>0</v>
      </c>
      <c r="Z15">
        <f t="shared" ref="Z15:Z23" si="12">$AA$2 + $AB$2*V15 + $AC$2*W15 + $AD$2*X15 + $AE$2*Y15</f>
        <v>0</v>
      </c>
    </row>
    <row r="16" spans="1:31" x14ac:dyDescent="0.25">
      <c r="A16">
        <v>7</v>
      </c>
      <c r="B16" t="s">
        <v>27</v>
      </c>
      <c r="C16">
        <v>18850</v>
      </c>
      <c r="D16">
        <v>18770</v>
      </c>
      <c r="E16">
        <v>18865</v>
      </c>
      <c r="F16">
        <v>18700</v>
      </c>
      <c r="G16">
        <f t="shared" si="0"/>
        <v>95</v>
      </c>
      <c r="H16">
        <f t="shared" si="1"/>
        <v>-345</v>
      </c>
      <c r="I16">
        <f t="shared" si="3"/>
        <v>-10</v>
      </c>
      <c r="J16">
        <f t="shared" si="2"/>
        <v>-446.5421617568</v>
      </c>
      <c r="K16">
        <f t="shared" si="4"/>
        <v>-359.86011945600001</v>
      </c>
      <c r="L16">
        <f t="shared" si="5"/>
        <v>-300.79444429696002</v>
      </c>
      <c r="M16">
        <f t="shared" si="6"/>
        <v>19150.79444429696</v>
      </c>
      <c r="U16">
        <f t="shared" si="7"/>
        <v>680</v>
      </c>
      <c r="V16">
        <f t="shared" si="8"/>
        <v>-215</v>
      </c>
      <c r="W16">
        <f t="shared" si="9"/>
        <v>0</v>
      </c>
      <c r="X16">
        <f t="shared" si="10"/>
        <v>-215</v>
      </c>
      <c r="Y16">
        <f t="shared" si="11"/>
        <v>0</v>
      </c>
      <c r="Z16">
        <f t="shared" si="12"/>
        <v>-107.5</v>
      </c>
    </row>
    <row r="17" spans="1:26" x14ac:dyDescent="0.25">
      <c r="A17">
        <v>6</v>
      </c>
      <c r="B17" t="s">
        <v>28</v>
      </c>
      <c r="C17">
        <v>18590</v>
      </c>
      <c r="D17">
        <v>18830</v>
      </c>
      <c r="E17">
        <v>18835</v>
      </c>
      <c r="F17">
        <v>18565</v>
      </c>
      <c r="G17">
        <f t="shared" si="0"/>
        <v>-260</v>
      </c>
      <c r="H17">
        <f t="shared" si="1"/>
        <v>95</v>
      </c>
      <c r="I17">
        <f t="shared" si="3"/>
        <v>-345</v>
      </c>
      <c r="J17">
        <f t="shared" si="2"/>
        <v>395.79444429696002</v>
      </c>
      <c r="K17">
        <f t="shared" si="4"/>
        <v>-446.5421617568</v>
      </c>
      <c r="L17">
        <f t="shared" si="5"/>
        <v>-21.495327316287998</v>
      </c>
      <c r="M17">
        <f t="shared" si="6"/>
        <v>18611.495327316286</v>
      </c>
      <c r="U17">
        <f t="shared" si="7"/>
        <v>-150</v>
      </c>
      <c r="V17">
        <f t="shared" si="8"/>
        <v>680</v>
      </c>
      <c r="W17">
        <f t="shared" si="9"/>
        <v>-215</v>
      </c>
      <c r="X17">
        <f t="shared" si="10"/>
        <v>787.5</v>
      </c>
      <c r="Y17">
        <f t="shared" si="11"/>
        <v>-215</v>
      </c>
      <c r="Z17">
        <f t="shared" si="12"/>
        <v>297</v>
      </c>
    </row>
    <row r="18" spans="1:26" x14ac:dyDescent="0.25">
      <c r="A18">
        <v>5</v>
      </c>
      <c r="B18" t="s">
        <v>29</v>
      </c>
      <c r="C18">
        <v>18750</v>
      </c>
      <c r="D18">
        <v>18580</v>
      </c>
      <c r="E18">
        <v>18800</v>
      </c>
      <c r="F18">
        <v>18565</v>
      </c>
      <c r="G18">
        <f t="shared" si="0"/>
        <v>160</v>
      </c>
      <c r="H18">
        <f t="shared" si="1"/>
        <v>-260</v>
      </c>
      <c r="I18">
        <f t="shared" si="3"/>
        <v>95</v>
      </c>
      <c r="J18">
        <f t="shared" si="2"/>
        <v>-238.50467268371199</v>
      </c>
      <c r="K18">
        <f t="shared" si="4"/>
        <v>395.79444429696002</v>
      </c>
      <c r="L18">
        <f t="shared" si="5"/>
        <v>-109.62149010704641</v>
      </c>
      <c r="M18">
        <f t="shared" si="6"/>
        <v>18859.621490107045</v>
      </c>
      <c r="U18">
        <f t="shared" si="7"/>
        <v>345</v>
      </c>
      <c r="V18">
        <f t="shared" si="8"/>
        <v>-150</v>
      </c>
      <c r="W18">
        <f t="shared" si="9"/>
        <v>680</v>
      </c>
      <c r="X18">
        <f t="shared" si="10"/>
        <v>-447</v>
      </c>
      <c r="Y18">
        <f t="shared" si="11"/>
        <v>787.5</v>
      </c>
      <c r="Z18">
        <f t="shared" si="12"/>
        <v>70.674999999999997</v>
      </c>
    </row>
    <row r="19" spans="1:26" x14ac:dyDescent="0.25">
      <c r="A19">
        <v>4</v>
      </c>
      <c r="B19" t="s">
        <v>30</v>
      </c>
      <c r="C19">
        <v>18485</v>
      </c>
      <c r="D19">
        <v>18815</v>
      </c>
      <c r="E19">
        <v>19005</v>
      </c>
      <c r="F19">
        <v>18380</v>
      </c>
      <c r="G19">
        <f t="shared" si="0"/>
        <v>-265</v>
      </c>
      <c r="H19">
        <f t="shared" si="1"/>
        <v>160</v>
      </c>
      <c r="I19">
        <f t="shared" si="3"/>
        <v>-260</v>
      </c>
      <c r="J19">
        <f t="shared" si="2"/>
        <v>269.62149010704638</v>
      </c>
      <c r="K19">
        <f t="shared" si="4"/>
        <v>-238.50467268371199</v>
      </c>
      <c r="L19">
        <f t="shared" si="5"/>
        <v>32.073830753038081</v>
      </c>
      <c r="M19">
        <f t="shared" si="6"/>
        <v>18452.926169246963</v>
      </c>
      <c r="U19">
        <f t="shared" si="7"/>
        <v>190</v>
      </c>
      <c r="V19">
        <f t="shared" si="8"/>
        <v>345</v>
      </c>
      <c r="W19">
        <f t="shared" si="9"/>
        <v>-150</v>
      </c>
      <c r="X19">
        <f t="shared" si="10"/>
        <v>274.32499999999999</v>
      </c>
      <c r="Y19">
        <f t="shared" si="11"/>
        <v>-447</v>
      </c>
      <c r="Z19">
        <f t="shared" si="12"/>
        <v>113.08250000000001</v>
      </c>
    </row>
    <row r="20" spans="1:26" x14ac:dyDescent="0.25">
      <c r="A20">
        <v>3</v>
      </c>
      <c r="B20" t="s">
        <v>31</v>
      </c>
      <c r="C20">
        <v>18340</v>
      </c>
      <c r="D20">
        <v>18460</v>
      </c>
      <c r="E20">
        <v>18485</v>
      </c>
      <c r="F20">
        <v>18300</v>
      </c>
      <c r="G20">
        <f t="shared" si="0"/>
        <v>-145</v>
      </c>
      <c r="H20">
        <f t="shared" si="1"/>
        <v>-265</v>
      </c>
      <c r="I20">
        <f t="shared" si="3"/>
        <v>160</v>
      </c>
      <c r="J20">
        <f t="shared" si="2"/>
        <v>-297.07383075303807</v>
      </c>
      <c r="K20">
        <f t="shared" si="4"/>
        <v>269.62149010704638</v>
      </c>
      <c r="L20">
        <f t="shared" si="5"/>
        <v>-116.95261713990298</v>
      </c>
      <c r="M20">
        <f t="shared" si="6"/>
        <v>18456.952617139905</v>
      </c>
      <c r="U20">
        <f t="shared" si="7"/>
        <v>25</v>
      </c>
      <c r="V20">
        <f t="shared" si="8"/>
        <v>190</v>
      </c>
      <c r="W20">
        <f t="shared" si="9"/>
        <v>345</v>
      </c>
      <c r="X20">
        <f t="shared" si="10"/>
        <v>76.91749999999999</v>
      </c>
      <c r="Y20">
        <f t="shared" si="11"/>
        <v>274.32499999999999</v>
      </c>
      <c r="Z20">
        <f t="shared" si="12"/>
        <v>166.40800000000002</v>
      </c>
    </row>
    <row r="21" spans="1:26" x14ac:dyDescent="0.25">
      <c r="A21">
        <v>2</v>
      </c>
      <c r="B21" t="s">
        <v>32</v>
      </c>
      <c r="C21">
        <v>18090</v>
      </c>
      <c r="D21">
        <v>18460</v>
      </c>
      <c r="E21">
        <v>18595</v>
      </c>
      <c r="F21">
        <v>18050</v>
      </c>
      <c r="G21">
        <f t="shared" si="0"/>
        <v>-250</v>
      </c>
      <c r="H21">
        <f t="shared" si="1"/>
        <v>-145</v>
      </c>
      <c r="I21">
        <f t="shared" si="3"/>
        <v>-265</v>
      </c>
      <c r="J21">
        <f t="shared" si="2"/>
        <v>-28.047382860097017</v>
      </c>
      <c r="K21">
        <f t="shared" si="4"/>
        <v>-297.07383075303807</v>
      </c>
      <c r="L21">
        <f t="shared" si="5"/>
        <v>-187.31685964732321</v>
      </c>
      <c r="M21">
        <f t="shared" si="6"/>
        <v>18277.316859647322</v>
      </c>
      <c r="U21">
        <f t="shared" si="7"/>
        <v>-595</v>
      </c>
      <c r="V21">
        <f t="shared" si="8"/>
        <v>25</v>
      </c>
      <c r="W21">
        <f t="shared" si="9"/>
        <v>190</v>
      </c>
      <c r="X21">
        <f t="shared" si="10"/>
        <v>-141.40800000000002</v>
      </c>
      <c r="Y21">
        <f t="shared" si="11"/>
        <v>76.91749999999999</v>
      </c>
      <c r="Z21">
        <f t="shared" si="12"/>
        <v>37.705075000000001</v>
      </c>
    </row>
    <row r="22" spans="1:26" x14ac:dyDescent="0.25">
      <c r="A22">
        <v>1</v>
      </c>
      <c r="B22" t="s">
        <v>33</v>
      </c>
      <c r="C22">
        <v>17823</v>
      </c>
      <c r="D22">
        <v>18040</v>
      </c>
      <c r="E22">
        <v>18043</v>
      </c>
      <c r="F22">
        <v>17808</v>
      </c>
      <c r="G22">
        <f t="shared" si="0"/>
        <v>-267</v>
      </c>
      <c r="H22">
        <f t="shared" si="1"/>
        <v>-250</v>
      </c>
      <c r="I22">
        <f t="shared" si="3"/>
        <v>-145</v>
      </c>
      <c r="J22">
        <f t="shared" si="2"/>
        <v>-62.683140352676787</v>
      </c>
      <c r="K22">
        <f t="shared" si="4"/>
        <v>-28.047382860097017</v>
      </c>
      <c r="L22">
        <f t="shared" si="5"/>
        <v>-183.84136635654505</v>
      </c>
      <c r="M22">
        <f t="shared" si="6"/>
        <v>18006.841366356544</v>
      </c>
      <c r="U22">
        <f t="shared" si="7"/>
        <v>-1432</v>
      </c>
      <c r="V22">
        <f t="shared" si="8"/>
        <v>-595</v>
      </c>
      <c r="W22">
        <f t="shared" si="9"/>
        <v>25</v>
      </c>
      <c r="X22">
        <f t="shared" si="10"/>
        <v>-632.70507499999997</v>
      </c>
      <c r="Y22">
        <f t="shared" si="11"/>
        <v>-141.40800000000002</v>
      </c>
      <c r="Z22">
        <f t="shared" si="12"/>
        <v>-303.34090750000001</v>
      </c>
    </row>
    <row r="23" spans="1:26" x14ac:dyDescent="0.25">
      <c r="U23">
        <f t="shared" si="7"/>
        <v>-18705</v>
      </c>
      <c r="V23">
        <f t="shared" si="8"/>
        <v>-1432</v>
      </c>
      <c r="W23">
        <f t="shared" si="9"/>
        <v>-595</v>
      </c>
      <c r="X23">
        <f t="shared" si="10"/>
        <v>-1128.6590925</v>
      </c>
      <c r="Y23">
        <f t="shared" si="11"/>
        <v>-632.70507499999997</v>
      </c>
      <c r="Z23">
        <f t="shared" si="12"/>
        <v>-836.30116300000009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P1" workbookViewId="0">
      <selection activeCell="AF9" sqref="AF9"/>
    </sheetView>
  </sheetViews>
  <sheetFormatPr defaultRowHeight="15" x14ac:dyDescent="0.25"/>
  <cols>
    <col min="31" max="31" width="11.42578125" bestFit="1" customWidth="1"/>
    <col min="32" max="32" width="21.8554687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51</v>
      </c>
      <c r="AG1" t="s">
        <v>52</v>
      </c>
    </row>
    <row r="2" spans="1:33" x14ac:dyDescent="0.25">
      <c r="A2">
        <v>21</v>
      </c>
      <c r="B2" t="s">
        <v>21</v>
      </c>
      <c r="C2">
        <v>18890</v>
      </c>
      <c r="D2">
        <v>19105</v>
      </c>
      <c r="E2">
        <v>19150</v>
      </c>
      <c r="F2">
        <v>18850</v>
      </c>
      <c r="N2">
        <v>2</v>
      </c>
      <c r="O2">
        <v>1</v>
      </c>
      <c r="P2">
        <v>2</v>
      </c>
      <c r="Q2">
        <v>0</v>
      </c>
      <c r="R2">
        <v>0.5</v>
      </c>
      <c r="S2">
        <v>0.3</v>
      </c>
      <c r="T2">
        <v>0.2</v>
      </c>
      <c r="U2">
        <v>0.1</v>
      </c>
      <c r="V2">
        <v>500</v>
      </c>
      <c r="W2" t="s">
        <v>45</v>
      </c>
      <c r="X2">
        <v>2000</v>
      </c>
      <c r="AA2">
        <v>0</v>
      </c>
      <c r="AB2">
        <v>0.4</v>
      </c>
      <c r="AC2">
        <v>0.2</v>
      </c>
      <c r="AD2">
        <v>0.1</v>
      </c>
      <c r="AE2">
        <v>0.05</v>
      </c>
    </row>
    <row r="3" spans="1:33" x14ac:dyDescent="0.25">
      <c r="A3">
        <v>20</v>
      </c>
      <c r="B3" s="1">
        <v>45296</v>
      </c>
      <c r="C3">
        <v>18970</v>
      </c>
      <c r="D3">
        <v>19085</v>
      </c>
      <c r="E3">
        <v>19165</v>
      </c>
      <c r="F3">
        <v>19085</v>
      </c>
      <c r="G3">
        <f t="shared" ref="G3:G22" si="0">C3-C2</f>
        <v>80</v>
      </c>
      <c r="V3">
        <v>480</v>
      </c>
      <c r="W3" t="s">
        <v>46</v>
      </c>
      <c r="X3">
        <v>2100</v>
      </c>
    </row>
    <row r="4" spans="1:33" x14ac:dyDescent="0.25">
      <c r="A4">
        <v>19</v>
      </c>
      <c r="B4" s="1">
        <v>45327</v>
      </c>
      <c r="C4">
        <v>18170</v>
      </c>
      <c r="D4">
        <v>18445</v>
      </c>
      <c r="E4">
        <v>18445</v>
      </c>
      <c r="F4">
        <v>18300</v>
      </c>
      <c r="G4">
        <f t="shared" si="0"/>
        <v>-800</v>
      </c>
      <c r="H4">
        <f t="shared" ref="H4:H22" si="1">G3</f>
        <v>80</v>
      </c>
      <c r="J4">
        <f t="shared" ref="J4:J22" si="2">G3-L3</f>
        <v>80</v>
      </c>
      <c r="V4">
        <v>510</v>
      </c>
      <c r="W4" t="s">
        <v>45</v>
      </c>
      <c r="X4">
        <v>1900</v>
      </c>
    </row>
    <row r="5" spans="1:33" x14ac:dyDescent="0.25">
      <c r="A5">
        <v>18</v>
      </c>
      <c r="B5" s="1">
        <v>45356</v>
      </c>
      <c r="C5">
        <v>18740</v>
      </c>
      <c r="D5">
        <v>18650</v>
      </c>
      <c r="E5">
        <v>18650</v>
      </c>
      <c r="F5">
        <v>18650</v>
      </c>
      <c r="G5">
        <f t="shared" si="0"/>
        <v>570</v>
      </c>
      <c r="H5">
        <f t="shared" si="1"/>
        <v>-800</v>
      </c>
      <c r="I5">
        <f t="shared" ref="I5:I22" si="3">G3</f>
        <v>80</v>
      </c>
      <c r="J5">
        <f t="shared" si="2"/>
        <v>-800</v>
      </c>
      <c r="K5">
        <f t="shared" ref="K5:K22" si="4">G3-L3</f>
        <v>80</v>
      </c>
      <c r="L5">
        <f t="shared" ref="L5:L22" si="5">$Q$2 + $R$2*H5 + $S$2*I5 + $T$2*J5 + $U$2*K5</f>
        <v>-528</v>
      </c>
      <c r="M5">
        <f t="shared" ref="M5:M22" si="6">C5-L5</f>
        <v>19268</v>
      </c>
      <c r="V5">
        <v>505</v>
      </c>
      <c r="W5" t="s">
        <v>47</v>
      </c>
      <c r="X5">
        <v>2050</v>
      </c>
    </row>
    <row r="6" spans="1:33" x14ac:dyDescent="0.25">
      <c r="A6">
        <v>17</v>
      </c>
      <c r="B6" s="1">
        <v>45448</v>
      </c>
      <c r="C6">
        <v>18405</v>
      </c>
      <c r="D6">
        <v>18400</v>
      </c>
      <c r="E6">
        <v>18420</v>
      </c>
      <c r="F6">
        <v>18180</v>
      </c>
      <c r="G6">
        <f t="shared" si="0"/>
        <v>-335</v>
      </c>
      <c r="H6">
        <f t="shared" si="1"/>
        <v>570</v>
      </c>
      <c r="I6">
        <f t="shared" si="3"/>
        <v>-800</v>
      </c>
      <c r="J6">
        <f t="shared" si="2"/>
        <v>1098</v>
      </c>
      <c r="K6">
        <f t="shared" si="4"/>
        <v>-800</v>
      </c>
      <c r="L6">
        <f t="shared" si="5"/>
        <v>184.60000000000002</v>
      </c>
      <c r="M6">
        <f t="shared" si="6"/>
        <v>18220.400000000001</v>
      </c>
      <c r="V6">
        <v>495</v>
      </c>
      <c r="W6" t="s">
        <v>45</v>
      </c>
      <c r="X6">
        <v>1950</v>
      </c>
    </row>
    <row r="7" spans="1:33" x14ac:dyDescent="0.25">
      <c r="A7">
        <v>16</v>
      </c>
      <c r="B7" s="1">
        <v>45478</v>
      </c>
      <c r="C7">
        <v>18295</v>
      </c>
      <c r="D7">
        <v>18405</v>
      </c>
      <c r="E7">
        <v>18405</v>
      </c>
      <c r="F7">
        <v>18405</v>
      </c>
      <c r="G7">
        <f t="shared" si="0"/>
        <v>-110</v>
      </c>
      <c r="H7">
        <f t="shared" si="1"/>
        <v>-335</v>
      </c>
      <c r="I7">
        <f t="shared" si="3"/>
        <v>570</v>
      </c>
      <c r="J7">
        <f t="shared" si="2"/>
        <v>-519.6</v>
      </c>
      <c r="K7">
        <f t="shared" si="4"/>
        <v>1098</v>
      </c>
      <c r="L7">
        <f t="shared" si="5"/>
        <v>9.3799999999999955</v>
      </c>
      <c r="M7">
        <f t="shared" si="6"/>
        <v>18285.62</v>
      </c>
      <c r="V7">
        <v>520</v>
      </c>
      <c r="W7" t="s">
        <v>46</v>
      </c>
      <c r="X7">
        <v>1980</v>
      </c>
    </row>
    <row r="8" spans="1:33" x14ac:dyDescent="0.25">
      <c r="A8">
        <v>15</v>
      </c>
      <c r="B8" s="1">
        <v>45509</v>
      </c>
      <c r="C8">
        <v>18315</v>
      </c>
      <c r="D8">
        <v>18400</v>
      </c>
      <c r="E8">
        <v>18483</v>
      </c>
      <c r="F8">
        <v>18395</v>
      </c>
      <c r="G8">
        <f t="shared" si="0"/>
        <v>20</v>
      </c>
      <c r="H8">
        <f t="shared" si="1"/>
        <v>-110</v>
      </c>
      <c r="I8">
        <f t="shared" si="3"/>
        <v>-335</v>
      </c>
      <c r="J8">
        <f t="shared" si="2"/>
        <v>-119.38</v>
      </c>
      <c r="K8">
        <f t="shared" si="4"/>
        <v>-519.6</v>
      </c>
      <c r="L8">
        <f t="shared" si="5"/>
        <v>-231.33600000000001</v>
      </c>
      <c r="M8">
        <f t="shared" si="6"/>
        <v>18546.335999999999</v>
      </c>
      <c r="V8">
        <v>515</v>
      </c>
      <c r="W8" t="s">
        <v>45</v>
      </c>
      <c r="X8">
        <v>2000</v>
      </c>
    </row>
    <row r="9" spans="1:33" x14ac:dyDescent="0.25">
      <c r="A9">
        <v>14</v>
      </c>
      <c r="B9" s="1">
        <v>45540</v>
      </c>
      <c r="C9">
        <v>18685</v>
      </c>
      <c r="D9">
        <v>18440</v>
      </c>
      <c r="E9">
        <v>19005</v>
      </c>
      <c r="F9">
        <v>18440</v>
      </c>
      <c r="G9">
        <f t="shared" si="0"/>
        <v>370</v>
      </c>
      <c r="H9">
        <f t="shared" si="1"/>
        <v>20</v>
      </c>
      <c r="I9">
        <f t="shared" si="3"/>
        <v>-110</v>
      </c>
      <c r="J9">
        <f t="shared" si="2"/>
        <v>251.33600000000001</v>
      </c>
      <c r="K9">
        <f t="shared" si="4"/>
        <v>-119.38</v>
      </c>
      <c r="L9">
        <f t="shared" si="5"/>
        <v>15.329200000000002</v>
      </c>
      <c r="M9">
        <f t="shared" si="6"/>
        <v>18669.6708</v>
      </c>
      <c r="V9">
        <v>490</v>
      </c>
      <c r="W9" t="s">
        <v>47</v>
      </c>
      <c r="X9">
        <v>1950</v>
      </c>
    </row>
    <row r="10" spans="1:33" x14ac:dyDescent="0.25">
      <c r="A10">
        <v>13</v>
      </c>
      <c r="B10" s="1">
        <v>45570</v>
      </c>
      <c r="C10">
        <v>19255</v>
      </c>
      <c r="D10">
        <v>18760</v>
      </c>
      <c r="E10">
        <v>18840</v>
      </c>
      <c r="F10">
        <v>18760</v>
      </c>
      <c r="G10">
        <f t="shared" si="0"/>
        <v>570</v>
      </c>
      <c r="H10">
        <f t="shared" si="1"/>
        <v>370</v>
      </c>
      <c r="I10">
        <f t="shared" si="3"/>
        <v>20</v>
      </c>
      <c r="J10">
        <f t="shared" si="2"/>
        <v>354.67079999999999</v>
      </c>
      <c r="K10">
        <f t="shared" si="4"/>
        <v>251.33600000000001</v>
      </c>
      <c r="L10">
        <f t="shared" si="5"/>
        <v>287.06776000000002</v>
      </c>
      <c r="M10">
        <f t="shared" si="6"/>
        <v>18967.932239999998</v>
      </c>
      <c r="V10">
        <v>500</v>
      </c>
      <c r="W10" t="s">
        <v>45</v>
      </c>
      <c r="X10">
        <v>2100</v>
      </c>
    </row>
    <row r="11" spans="1:33" x14ac:dyDescent="0.25">
      <c r="A11">
        <v>12</v>
      </c>
      <c r="B11" t="s">
        <v>22</v>
      </c>
      <c r="C11">
        <v>18705</v>
      </c>
      <c r="D11">
        <v>19250</v>
      </c>
      <c r="E11">
        <v>19250</v>
      </c>
      <c r="F11">
        <v>19250</v>
      </c>
      <c r="G11">
        <f t="shared" si="0"/>
        <v>-550</v>
      </c>
      <c r="H11">
        <f t="shared" si="1"/>
        <v>570</v>
      </c>
      <c r="I11">
        <f t="shared" si="3"/>
        <v>370</v>
      </c>
      <c r="J11">
        <f t="shared" si="2"/>
        <v>282.93223999999998</v>
      </c>
      <c r="K11">
        <f t="shared" si="4"/>
        <v>354.67079999999999</v>
      </c>
      <c r="L11">
        <f t="shared" si="5"/>
        <v>488.05352800000003</v>
      </c>
      <c r="M11">
        <f t="shared" si="6"/>
        <v>18216.946472</v>
      </c>
      <c r="V11">
        <v>480</v>
      </c>
      <c r="W11" t="s">
        <v>46</v>
      </c>
      <c r="X11">
        <v>2150</v>
      </c>
    </row>
    <row r="12" spans="1:33" x14ac:dyDescent="0.25">
      <c r="A12">
        <v>11</v>
      </c>
      <c r="B12" t="s">
        <v>23</v>
      </c>
      <c r="C12">
        <v>18715</v>
      </c>
      <c r="D12">
        <v>18648</v>
      </c>
      <c r="E12">
        <v>18930</v>
      </c>
      <c r="F12">
        <v>18558</v>
      </c>
      <c r="G12">
        <f t="shared" si="0"/>
        <v>10</v>
      </c>
      <c r="H12">
        <f t="shared" si="1"/>
        <v>-550</v>
      </c>
      <c r="I12">
        <f t="shared" si="3"/>
        <v>570</v>
      </c>
      <c r="J12">
        <f t="shared" si="2"/>
        <v>-1038.0535279999999</v>
      </c>
      <c r="K12">
        <f t="shared" si="4"/>
        <v>282.93223999999998</v>
      </c>
      <c r="L12">
        <f t="shared" si="5"/>
        <v>-283.31748159999995</v>
      </c>
      <c r="M12">
        <f t="shared" si="6"/>
        <v>18998.317481599999</v>
      </c>
      <c r="V12">
        <v>510</v>
      </c>
      <c r="W12" t="s">
        <v>47</v>
      </c>
      <c r="X12">
        <v>2000</v>
      </c>
    </row>
    <row r="13" spans="1:33" x14ac:dyDescent="0.25">
      <c r="A13">
        <v>10</v>
      </c>
      <c r="B13" t="s">
        <v>24</v>
      </c>
      <c r="C13">
        <v>19110</v>
      </c>
      <c r="D13">
        <v>18900</v>
      </c>
      <c r="E13">
        <v>19160</v>
      </c>
      <c r="F13">
        <v>18730</v>
      </c>
      <c r="G13">
        <f t="shared" si="0"/>
        <v>395</v>
      </c>
      <c r="H13">
        <f t="shared" si="1"/>
        <v>10</v>
      </c>
      <c r="I13">
        <f t="shared" si="3"/>
        <v>-550</v>
      </c>
      <c r="J13">
        <f t="shared" si="2"/>
        <v>293.31748159999995</v>
      </c>
      <c r="K13">
        <f t="shared" si="4"/>
        <v>-1038.0535279999999</v>
      </c>
      <c r="L13">
        <f t="shared" si="5"/>
        <v>-205.14185648</v>
      </c>
      <c r="M13">
        <f t="shared" si="6"/>
        <v>19315.141856480001</v>
      </c>
      <c r="V13">
        <v>505</v>
      </c>
      <c r="W13" t="s">
        <v>45</v>
      </c>
      <c r="X13">
        <v>2050</v>
      </c>
    </row>
    <row r="14" spans="1:33" x14ac:dyDescent="0.25">
      <c r="A14">
        <v>9</v>
      </c>
      <c r="B14" t="s">
        <v>25</v>
      </c>
      <c r="C14">
        <v>19100</v>
      </c>
      <c r="D14">
        <v>19035</v>
      </c>
      <c r="E14">
        <v>19180</v>
      </c>
      <c r="F14">
        <v>18830</v>
      </c>
      <c r="G14">
        <f t="shared" si="0"/>
        <v>-10</v>
      </c>
      <c r="H14">
        <f t="shared" si="1"/>
        <v>395</v>
      </c>
      <c r="I14">
        <f t="shared" si="3"/>
        <v>10</v>
      </c>
      <c r="J14">
        <f t="shared" si="2"/>
        <v>600.14185648</v>
      </c>
      <c r="K14">
        <f t="shared" si="4"/>
        <v>293.31748159999995</v>
      </c>
      <c r="L14">
        <f t="shared" si="5"/>
        <v>349.86011945600001</v>
      </c>
      <c r="M14">
        <f t="shared" si="6"/>
        <v>18750.139880544</v>
      </c>
      <c r="V14">
        <v>495</v>
      </c>
      <c r="W14" t="s">
        <v>46</v>
      </c>
      <c r="X14">
        <v>1980</v>
      </c>
    </row>
    <row r="15" spans="1:33" x14ac:dyDescent="0.25">
      <c r="A15">
        <v>8</v>
      </c>
      <c r="B15" t="s">
        <v>26</v>
      </c>
      <c r="C15">
        <v>18755</v>
      </c>
      <c r="D15">
        <v>19090</v>
      </c>
      <c r="E15">
        <v>19145</v>
      </c>
      <c r="F15">
        <v>18725</v>
      </c>
      <c r="G15">
        <f t="shared" si="0"/>
        <v>-345</v>
      </c>
      <c r="H15">
        <f t="shared" si="1"/>
        <v>-10</v>
      </c>
      <c r="I15">
        <f t="shared" si="3"/>
        <v>395</v>
      </c>
      <c r="J15">
        <f t="shared" si="2"/>
        <v>-359.86011945600001</v>
      </c>
      <c r="K15">
        <f t="shared" si="4"/>
        <v>600.14185648</v>
      </c>
      <c r="L15">
        <f t="shared" si="5"/>
        <v>101.5421617568</v>
      </c>
      <c r="M15">
        <f t="shared" si="6"/>
        <v>18653.457838243201</v>
      </c>
      <c r="U15">
        <f t="shared" ref="U15:U23" si="7">C15-C3</f>
        <v>-215</v>
      </c>
      <c r="V15">
        <f t="shared" ref="V15:V23" si="8">U14</f>
        <v>0</v>
      </c>
      <c r="W15">
        <f t="shared" ref="W15:W23" si="9">U13</f>
        <v>0</v>
      </c>
      <c r="X15">
        <f t="shared" ref="X15:X23" si="10">U14-Z14</f>
        <v>0</v>
      </c>
      <c r="Y15">
        <f t="shared" ref="Y15:Y23" si="11">U13-Z13</f>
        <v>0</v>
      </c>
      <c r="Z15">
        <f t="shared" ref="Z15:Z23" si="12">$AA$2 + $AB$2*V15 + $AC$2*W15 + $AD$2*X15 + $AE$2*Y15</f>
        <v>0</v>
      </c>
      <c r="AF15">
        <f t="shared" ref="AF15:AF23" si="13">Z15 + G15 + H15 + I15 + J15 + K15</f>
        <v>280.28173702399999</v>
      </c>
      <c r="AG15">
        <f>C2+AF15</f>
        <v>19170.281737024001</v>
      </c>
    </row>
    <row r="16" spans="1:33" x14ac:dyDescent="0.25">
      <c r="A16">
        <v>7</v>
      </c>
      <c r="B16" t="s">
        <v>27</v>
      </c>
      <c r="C16">
        <v>18850</v>
      </c>
      <c r="D16">
        <v>18770</v>
      </c>
      <c r="E16">
        <v>18865</v>
      </c>
      <c r="F16">
        <v>18700</v>
      </c>
      <c r="G16">
        <f t="shared" si="0"/>
        <v>95</v>
      </c>
      <c r="H16">
        <f t="shared" si="1"/>
        <v>-345</v>
      </c>
      <c r="I16">
        <f t="shared" si="3"/>
        <v>-10</v>
      </c>
      <c r="J16">
        <f t="shared" si="2"/>
        <v>-446.5421617568</v>
      </c>
      <c r="K16">
        <f t="shared" si="4"/>
        <v>-359.86011945600001</v>
      </c>
      <c r="L16">
        <f t="shared" si="5"/>
        <v>-300.79444429696002</v>
      </c>
      <c r="M16">
        <f t="shared" si="6"/>
        <v>19150.79444429696</v>
      </c>
      <c r="U16">
        <f t="shared" si="7"/>
        <v>680</v>
      </c>
      <c r="V16">
        <f t="shared" si="8"/>
        <v>-215</v>
      </c>
      <c r="W16">
        <f t="shared" si="9"/>
        <v>0</v>
      </c>
      <c r="X16">
        <f t="shared" si="10"/>
        <v>-215</v>
      </c>
      <c r="Y16">
        <f t="shared" si="11"/>
        <v>0</v>
      </c>
      <c r="Z16">
        <f t="shared" si="12"/>
        <v>-107.5</v>
      </c>
      <c r="AF16">
        <f t="shared" si="13"/>
        <v>-1173.9022812128001</v>
      </c>
      <c r="AG16">
        <f t="shared" ref="AG16:AG23" si="14">C3+AF16</f>
        <v>17796.097718787201</v>
      </c>
    </row>
    <row r="17" spans="1:33" x14ac:dyDescent="0.25">
      <c r="A17">
        <v>6</v>
      </c>
      <c r="B17" t="s">
        <v>28</v>
      </c>
      <c r="C17">
        <v>18590</v>
      </c>
      <c r="D17">
        <v>18830</v>
      </c>
      <c r="E17">
        <v>18835</v>
      </c>
      <c r="F17">
        <v>18565</v>
      </c>
      <c r="G17">
        <f t="shared" si="0"/>
        <v>-260</v>
      </c>
      <c r="H17">
        <f t="shared" si="1"/>
        <v>95</v>
      </c>
      <c r="I17">
        <f t="shared" si="3"/>
        <v>-345</v>
      </c>
      <c r="J17">
        <f t="shared" si="2"/>
        <v>395.79444429696002</v>
      </c>
      <c r="K17">
        <f t="shared" si="4"/>
        <v>-446.5421617568</v>
      </c>
      <c r="L17">
        <f t="shared" si="5"/>
        <v>-21.495327316287998</v>
      </c>
      <c r="M17">
        <f t="shared" si="6"/>
        <v>18611.495327316286</v>
      </c>
      <c r="U17">
        <f t="shared" si="7"/>
        <v>-150</v>
      </c>
      <c r="V17">
        <f t="shared" si="8"/>
        <v>680</v>
      </c>
      <c r="W17">
        <f t="shared" si="9"/>
        <v>-215</v>
      </c>
      <c r="X17">
        <f t="shared" si="10"/>
        <v>787.5</v>
      </c>
      <c r="Y17">
        <f t="shared" si="11"/>
        <v>-215</v>
      </c>
      <c r="Z17">
        <f t="shared" si="12"/>
        <v>297</v>
      </c>
      <c r="AF17">
        <f t="shared" si="13"/>
        <v>-263.74771745983998</v>
      </c>
      <c r="AG17">
        <f t="shared" si="14"/>
        <v>17906.252282540161</v>
      </c>
    </row>
    <row r="18" spans="1:33" x14ac:dyDescent="0.25">
      <c r="A18">
        <v>5</v>
      </c>
      <c r="B18" t="s">
        <v>29</v>
      </c>
      <c r="C18">
        <v>18750</v>
      </c>
      <c r="D18">
        <v>18580</v>
      </c>
      <c r="E18">
        <v>18800</v>
      </c>
      <c r="F18">
        <v>18565</v>
      </c>
      <c r="G18">
        <f t="shared" si="0"/>
        <v>160</v>
      </c>
      <c r="H18">
        <f t="shared" si="1"/>
        <v>-260</v>
      </c>
      <c r="I18">
        <f t="shared" si="3"/>
        <v>95</v>
      </c>
      <c r="J18">
        <f t="shared" si="2"/>
        <v>-238.50467268371199</v>
      </c>
      <c r="K18">
        <f t="shared" si="4"/>
        <v>395.79444429696002</v>
      </c>
      <c r="L18">
        <f t="shared" si="5"/>
        <v>-109.62149010704641</v>
      </c>
      <c r="M18">
        <f t="shared" si="6"/>
        <v>18859.621490107045</v>
      </c>
      <c r="U18">
        <f t="shared" si="7"/>
        <v>345</v>
      </c>
      <c r="V18">
        <f t="shared" si="8"/>
        <v>-150</v>
      </c>
      <c r="W18">
        <f t="shared" si="9"/>
        <v>680</v>
      </c>
      <c r="X18">
        <f t="shared" si="10"/>
        <v>-447</v>
      </c>
      <c r="Y18">
        <f t="shared" si="11"/>
        <v>787.5</v>
      </c>
      <c r="Z18">
        <f t="shared" si="12"/>
        <v>70.674999999999997</v>
      </c>
      <c r="AF18">
        <f t="shared" si="13"/>
        <v>222.96477161324805</v>
      </c>
      <c r="AG18">
        <f t="shared" si="14"/>
        <v>18962.964771613249</v>
      </c>
    </row>
    <row r="19" spans="1:33" x14ac:dyDescent="0.25">
      <c r="A19">
        <v>4</v>
      </c>
      <c r="B19" t="s">
        <v>30</v>
      </c>
      <c r="C19">
        <v>18485</v>
      </c>
      <c r="D19">
        <v>18815</v>
      </c>
      <c r="E19">
        <v>19005</v>
      </c>
      <c r="F19">
        <v>18380</v>
      </c>
      <c r="G19">
        <f t="shared" si="0"/>
        <v>-265</v>
      </c>
      <c r="H19">
        <f t="shared" si="1"/>
        <v>160</v>
      </c>
      <c r="I19">
        <f t="shared" si="3"/>
        <v>-260</v>
      </c>
      <c r="J19">
        <f t="shared" si="2"/>
        <v>269.62149010704638</v>
      </c>
      <c r="K19">
        <f t="shared" si="4"/>
        <v>-238.50467268371199</v>
      </c>
      <c r="L19">
        <f t="shared" si="5"/>
        <v>32.073830753038081</v>
      </c>
      <c r="M19">
        <f t="shared" si="6"/>
        <v>18452.926169246963</v>
      </c>
      <c r="U19">
        <f t="shared" si="7"/>
        <v>190</v>
      </c>
      <c r="V19">
        <f t="shared" si="8"/>
        <v>345</v>
      </c>
      <c r="W19">
        <f t="shared" si="9"/>
        <v>-150</v>
      </c>
      <c r="X19">
        <f t="shared" si="10"/>
        <v>274.32499999999999</v>
      </c>
      <c r="Y19">
        <f t="shared" si="11"/>
        <v>-447</v>
      </c>
      <c r="Z19">
        <f t="shared" si="12"/>
        <v>113.08250000000001</v>
      </c>
      <c r="AF19">
        <f t="shared" si="13"/>
        <v>-220.80068257666559</v>
      </c>
      <c r="AG19">
        <f t="shared" si="14"/>
        <v>18184.199317423336</v>
      </c>
    </row>
    <row r="20" spans="1:33" x14ac:dyDescent="0.25">
      <c r="A20">
        <v>3</v>
      </c>
      <c r="B20" t="s">
        <v>31</v>
      </c>
      <c r="C20">
        <v>18340</v>
      </c>
      <c r="D20">
        <v>18460</v>
      </c>
      <c r="E20">
        <v>18485</v>
      </c>
      <c r="F20">
        <v>18300</v>
      </c>
      <c r="G20">
        <f t="shared" si="0"/>
        <v>-145</v>
      </c>
      <c r="H20">
        <f t="shared" si="1"/>
        <v>-265</v>
      </c>
      <c r="I20">
        <f t="shared" si="3"/>
        <v>160</v>
      </c>
      <c r="J20">
        <f t="shared" si="2"/>
        <v>-297.07383075303807</v>
      </c>
      <c r="K20">
        <f t="shared" si="4"/>
        <v>269.62149010704638</v>
      </c>
      <c r="L20">
        <f t="shared" si="5"/>
        <v>-116.95261713990298</v>
      </c>
      <c r="M20">
        <f t="shared" si="6"/>
        <v>18456.952617139905</v>
      </c>
      <c r="U20">
        <f t="shared" si="7"/>
        <v>25</v>
      </c>
      <c r="V20">
        <f t="shared" si="8"/>
        <v>190</v>
      </c>
      <c r="W20">
        <f t="shared" si="9"/>
        <v>345</v>
      </c>
      <c r="X20">
        <f t="shared" si="10"/>
        <v>76.91749999999999</v>
      </c>
      <c r="Y20">
        <f t="shared" si="11"/>
        <v>274.32499999999999</v>
      </c>
      <c r="Z20">
        <f t="shared" si="12"/>
        <v>166.40800000000002</v>
      </c>
      <c r="AF20">
        <f t="shared" si="13"/>
        <v>-111.04434064599167</v>
      </c>
      <c r="AG20">
        <f t="shared" si="14"/>
        <v>18183.955659354007</v>
      </c>
    </row>
    <row r="21" spans="1:33" x14ac:dyDescent="0.25">
      <c r="A21">
        <v>2</v>
      </c>
      <c r="B21" t="s">
        <v>32</v>
      </c>
      <c r="C21">
        <v>18090</v>
      </c>
      <c r="D21">
        <v>18460</v>
      </c>
      <c r="E21">
        <v>18595</v>
      </c>
      <c r="F21">
        <v>18050</v>
      </c>
      <c r="G21">
        <f t="shared" si="0"/>
        <v>-250</v>
      </c>
      <c r="H21">
        <f t="shared" si="1"/>
        <v>-145</v>
      </c>
      <c r="I21">
        <f t="shared" si="3"/>
        <v>-265</v>
      </c>
      <c r="J21">
        <f t="shared" si="2"/>
        <v>-28.047382860097017</v>
      </c>
      <c r="K21">
        <f t="shared" si="4"/>
        <v>-297.07383075303807</v>
      </c>
      <c r="L21">
        <f t="shared" si="5"/>
        <v>-187.31685964732321</v>
      </c>
      <c r="M21">
        <f t="shared" si="6"/>
        <v>18277.316859647322</v>
      </c>
      <c r="U21">
        <f t="shared" si="7"/>
        <v>-595</v>
      </c>
      <c r="V21">
        <f t="shared" si="8"/>
        <v>25</v>
      </c>
      <c r="W21">
        <f t="shared" si="9"/>
        <v>190</v>
      </c>
      <c r="X21">
        <f t="shared" si="10"/>
        <v>-141.40800000000002</v>
      </c>
      <c r="Y21">
        <f t="shared" si="11"/>
        <v>76.91749999999999</v>
      </c>
      <c r="Z21">
        <f t="shared" si="12"/>
        <v>37.705075000000001</v>
      </c>
      <c r="AF21">
        <f t="shared" si="13"/>
        <v>-947.41613861313522</v>
      </c>
      <c r="AG21">
        <f t="shared" si="14"/>
        <v>17367.583861386865</v>
      </c>
    </row>
    <row r="22" spans="1:33" x14ac:dyDescent="0.25">
      <c r="A22">
        <v>1</v>
      </c>
      <c r="B22" t="s">
        <v>33</v>
      </c>
      <c r="C22">
        <v>17823</v>
      </c>
      <c r="D22">
        <v>18040</v>
      </c>
      <c r="E22">
        <v>18043</v>
      </c>
      <c r="F22">
        <v>17808</v>
      </c>
      <c r="G22">
        <f t="shared" si="0"/>
        <v>-267</v>
      </c>
      <c r="H22">
        <f t="shared" si="1"/>
        <v>-250</v>
      </c>
      <c r="I22">
        <f t="shared" si="3"/>
        <v>-145</v>
      </c>
      <c r="J22">
        <f t="shared" si="2"/>
        <v>-62.683140352676787</v>
      </c>
      <c r="K22">
        <f t="shared" si="4"/>
        <v>-28.047382860097017</v>
      </c>
      <c r="L22">
        <f t="shared" si="5"/>
        <v>-183.84136635654505</v>
      </c>
      <c r="M22">
        <f t="shared" si="6"/>
        <v>18006.841366356544</v>
      </c>
      <c r="U22">
        <f t="shared" si="7"/>
        <v>-1432</v>
      </c>
      <c r="V22">
        <f t="shared" si="8"/>
        <v>-595</v>
      </c>
      <c r="W22">
        <f t="shared" si="9"/>
        <v>25</v>
      </c>
      <c r="X22">
        <f t="shared" si="10"/>
        <v>-632.70507499999997</v>
      </c>
      <c r="Y22">
        <f t="shared" si="11"/>
        <v>-141.40800000000002</v>
      </c>
      <c r="Z22">
        <f t="shared" si="12"/>
        <v>-303.34090750000001</v>
      </c>
      <c r="AF22">
        <f t="shared" si="13"/>
        <v>-1056.0714307127737</v>
      </c>
      <c r="AG22">
        <f t="shared" si="14"/>
        <v>17628.928569287225</v>
      </c>
    </row>
    <row r="23" spans="1:33" x14ac:dyDescent="0.25">
      <c r="U23">
        <f t="shared" si="7"/>
        <v>-18705</v>
      </c>
      <c r="V23">
        <f t="shared" si="8"/>
        <v>-1432</v>
      </c>
      <c r="W23">
        <f t="shared" si="9"/>
        <v>-595</v>
      </c>
      <c r="X23">
        <f t="shared" si="10"/>
        <v>-1128.6590925</v>
      </c>
      <c r="Y23">
        <f t="shared" si="11"/>
        <v>-632.70507499999997</v>
      </c>
      <c r="Z23">
        <f t="shared" si="12"/>
        <v>-836.30116300000009</v>
      </c>
      <c r="AF23">
        <f t="shared" si="13"/>
        <v>-836.30116300000009</v>
      </c>
      <c r="AG23">
        <f t="shared" si="14"/>
        <v>18418.698837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23"/>
  <sheetViews>
    <sheetView tabSelected="1" topLeftCell="R1" workbookViewId="0">
      <selection activeCell="AK24" sqref="AK24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48</v>
      </c>
      <c r="AG1" t="s">
        <v>49</v>
      </c>
      <c r="AH1" t="s">
        <v>50</v>
      </c>
      <c r="AJ1" t="s">
        <v>53</v>
      </c>
      <c r="AK1" t="s">
        <v>54</v>
      </c>
    </row>
    <row r="2" spans="1:37" x14ac:dyDescent="0.25">
      <c r="A2">
        <v>21</v>
      </c>
      <c r="B2" t="s">
        <v>21</v>
      </c>
      <c r="C2">
        <v>18890</v>
      </c>
      <c r="D2">
        <v>19105</v>
      </c>
      <c r="E2">
        <v>19150</v>
      </c>
      <c r="F2">
        <v>18850</v>
      </c>
      <c r="N2">
        <v>2</v>
      </c>
      <c r="O2">
        <v>1</v>
      </c>
      <c r="P2">
        <v>2</v>
      </c>
      <c r="Q2">
        <v>0</v>
      </c>
      <c r="R2">
        <v>0.5</v>
      </c>
      <c r="S2">
        <v>0.3</v>
      </c>
      <c r="T2">
        <v>0.2</v>
      </c>
      <c r="U2">
        <v>0.1</v>
      </c>
      <c r="V2">
        <v>500</v>
      </c>
      <c r="W2" t="s">
        <v>45</v>
      </c>
      <c r="X2">
        <v>2000</v>
      </c>
      <c r="AA2">
        <v>0</v>
      </c>
      <c r="AB2">
        <v>0.4</v>
      </c>
      <c r="AC2">
        <v>0.2</v>
      </c>
      <c r="AD2">
        <v>0.1</v>
      </c>
      <c r="AE2">
        <v>0.05</v>
      </c>
      <c r="AF2">
        <v>0.1</v>
      </c>
      <c r="AG2">
        <v>0.2</v>
      </c>
      <c r="AH2">
        <v>0.3</v>
      </c>
      <c r="AI2">
        <f t="shared" ref="AI2:AI21" si="0">$AF$2*Q2 + $AG$2*R2 + $AH$2*S2</f>
        <v>0.19</v>
      </c>
    </row>
    <row r="3" spans="1:37" x14ac:dyDescent="0.25">
      <c r="A3">
        <v>20</v>
      </c>
      <c r="B3" s="1">
        <v>45296</v>
      </c>
      <c r="C3">
        <v>18970</v>
      </c>
      <c r="D3">
        <v>19085</v>
      </c>
      <c r="E3">
        <v>19165</v>
      </c>
      <c r="F3">
        <v>19085</v>
      </c>
      <c r="G3">
        <f t="shared" ref="G3:G22" si="1">C3-C2</f>
        <v>80</v>
      </c>
      <c r="V3">
        <v>480</v>
      </c>
      <c r="W3" t="s">
        <v>46</v>
      </c>
      <c r="X3">
        <v>2100</v>
      </c>
      <c r="AI3">
        <f t="shared" si="0"/>
        <v>0</v>
      </c>
    </row>
    <row r="4" spans="1:37" x14ac:dyDescent="0.25">
      <c r="A4">
        <v>19</v>
      </c>
      <c r="B4" s="1">
        <v>45327</v>
      </c>
      <c r="C4">
        <v>18170</v>
      </c>
      <c r="D4">
        <v>18445</v>
      </c>
      <c r="E4">
        <v>18445</v>
      </c>
      <c r="F4">
        <v>18300</v>
      </c>
      <c r="G4">
        <f t="shared" si="1"/>
        <v>-800</v>
      </c>
      <c r="H4">
        <f t="shared" ref="H4:H22" si="2">G3</f>
        <v>80</v>
      </c>
      <c r="J4">
        <f t="shared" ref="J4:J22" si="3">G3-L3</f>
        <v>80</v>
      </c>
      <c r="V4">
        <v>510</v>
      </c>
      <c r="W4" t="s">
        <v>45</v>
      </c>
      <c r="X4">
        <v>1900</v>
      </c>
      <c r="AI4">
        <f t="shared" si="0"/>
        <v>0</v>
      </c>
    </row>
    <row r="5" spans="1:37" x14ac:dyDescent="0.25">
      <c r="A5">
        <v>18</v>
      </c>
      <c r="B5" s="1">
        <v>45356</v>
      </c>
      <c r="C5">
        <v>18740</v>
      </c>
      <c r="D5">
        <v>18650</v>
      </c>
      <c r="E5">
        <v>18650</v>
      </c>
      <c r="F5">
        <v>18650</v>
      </c>
      <c r="G5">
        <f t="shared" si="1"/>
        <v>570</v>
      </c>
      <c r="H5">
        <f t="shared" si="2"/>
        <v>-800</v>
      </c>
      <c r="I5">
        <f t="shared" ref="I5:I22" si="4">G3</f>
        <v>80</v>
      </c>
      <c r="J5">
        <f t="shared" si="3"/>
        <v>-800</v>
      </c>
      <c r="K5">
        <f t="shared" ref="K5:K22" si="5">G3-L3</f>
        <v>80</v>
      </c>
      <c r="L5">
        <f t="shared" ref="L5:L22" si="6">$Q$2 + $R$2*H5 + $S$2*I5 + $T$2*J5 + $U$2*K5</f>
        <v>-528</v>
      </c>
      <c r="M5">
        <f t="shared" ref="M5:M22" si="7">C5-L5</f>
        <v>19268</v>
      </c>
      <c r="V5">
        <v>505</v>
      </c>
      <c r="W5" t="s">
        <v>47</v>
      </c>
      <c r="X5">
        <v>2050</v>
      </c>
      <c r="AI5">
        <f t="shared" si="0"/>
        <v>0</v>
      </c>
    </row>
    <row r="6" spans="1:37" x14ac:dyDescent="0.25">
      <c r="A6">
        <v>17</v>
      </c>
      <c r="B6" s="1">
        <v>45448</v>
      </c>
      <c r="C6">
        <v>18405</v>
      </c>
      <c r="D6">
        <v>18400</v>
      </c>
      <c r="E6">
        <v>18420</v>
      </c>
      <c r="F6">
        <v>18180</v>
      </c>
      <c r="G6">
        <f t="shared" si="1"/>
        <v>-335</v>
      </c>
      <c r="H6">
        <f t="shared" si="2"/>
        <v>570</v>
      </c>
      <c r="I6">
        <f t="shared" si="4"/>
        <v>-800</v>
      </c>
      <c r="J6">
        <f t="shared" si="3"/>
        <v>1098</v>
      </c>
      <c r="K6">
        <f t="shared" si="5"/>
        <v>-800</v>
      </c>
      <c r="L6">
        <f t="shared" si="6"/>
        <v>184.60000000000002</v>
      </c>
      <c r="M6">
        <f t="shared" si="7"/>
        <v>18220.400000000001</v>
      </c>
      <c r="V6">
        <v>495</v>
      </c>
      <c r="W6" t="s">
        <v>45</v>
      </c>
      <c r="X6">
        <v>1950</v>
      </c>
      <c r="AI6">
        <f t="shared" si="0"/>
        <v>0</v>
      </c>
    </row>
    <row r="7" spans="1:37" x14ac:dyDescent="0.25">
      <c r="A7">
        <v>16</v>
      </c>
      <c r="B7" s="1">
        <v>45478</v>
      </c>
      <c r="C7">
        <v>18295</v>
      </c>
      <c r="D7">
        <v>18405</v>
      </c>
      <c r="E7">
        <v>18405</v>
      </c>
      <c r="F7">
        <v>18405</v>
      </c>
      <c r="G7">
        <f t="shared" si="1"/>
        <v>-110</v>
      </c>
      <c r="H7">
        <f t="shared" si="2"/>
        <v>-335</v>
      </c>
      <c r="I7">
        <f t="shared" si="4"/>
        <v>570</v>
      </c>
      <c r="J7">
        <f t="shared" si="3"/>
        <v>-519.6</v>
      </c>
      <c r="K7">
        <f t="shared" si="5"/>
        <v>1098</v>
      </c>
      <c r="L7">
        <f t="shared" si="6"/>
        <v>9.3799999999999955</v>
      </c>
      <c r="M7">
        <f t="shared" si="7"/>
        <v>18285.62</v>
      </c>
      <c r="V7">
        <v>520</v>
      </c>
      <c r="W7" t="s">
        <v>46</v>
      </c>
      <c r="X7">
        <v>1980</v>
      </c>
      <c r="AI7">
        <f t="shared" si="0"/>
        <v>0</v>
      </c>
    </row>
    <row r="8" spans="1:37" x14ac:dyDescent="0.25">
      <c r="A8">
        <v>15</v>
      </c>
      <c r="B8" s="1">
        <v>45509</v>
      </c>
      <c r="C8">
        <v>18315</v>
      </c>
      <c r="D8">
        <v>18400</v>
      </c>
      <c r="E8">
        <v>18483</v>
      </c>
      <c r="F8">
        <v>18395</v>
      </c>
      <c r="G8">
        <f t="shared" si="1"/>
        <v>20</v>
      </c>
      <c r="H8">
        <f t="shared" si="2"/>
        <v>-110</v>
      </c>
      <c r="I8">
        <f t="shared" si="4"/>
        <v>-335</v>
      </c>
      <c r="J8">
        <f t="shared" si="3"/>
        <v>-119.38</v>
      </c>
      <c r="K8">
        <f t="shared" si="5"/>
        <v>-519.6</v>
      </c>
      <c r="L8">
        <f t="shared" si="6"/>
        <v>-231.33600000000001</v>
      </c>
      <c r="M8">
        <f t="shared" si="7"/>
        <v>18546.335999999999</v>
      </c>
      <c r="V8">
        <v>515</v>
      </c>
      <c r="W8" t="s">
        <v>45</v>
      </c>
      <c r="X8">
        <v>2000</v>
      </c>
      <c r="AI8">
        <f t="shared" si="0"/>
        <v>0</v>
      </c>
    </row>
    <row r="9" spans="1:37" x14ac:dyDescent="0.25">
      <c r="A9">
        <v>14</v>
      </c>
      <c r="B9" s="1">
        <v>45540</v>
      </c>
      <c r="C9">
        <v>18685</v>
      </c>
      <c r="D9">
        <v>18440</v>
      </c>
      <c r="E9">
        <v>19005</v>
      </c>
      <c r="F9">
        <v>18440</v>
      </c>
      <c r="G9">
        <f t="shared" si="1"/>
        <v>370</v>
      </c>
      <c r="H9">
        <f t="shared" si="2"/>
        <v>20</v>
      </c>
      <c r="I9">
        <f t="shared" si="4"/>
        <v>-110</v>
      </c>
      <c r="J9">
        <f t="shared" si="3"/>
        <v>251.33600000000001</v>
      </c>
      <c r="K9">
        <f t="shared" si="5"/>
        <v>-119.38</v>
      </c>
      <c r="L9">
        <f t="shared" si="6"/>
        <v>15.329200000000002</v>
      </c>
      <c r="M9">
        <f t="shared" si="7"/>
        <v>18669.6708</v>
      </c>
      <c r="V9">
        <v>490</v>
      </c>
      <c r="W9" t="s">
        <v>47</v>
      </c>
      <c r="X9">
        <v>1950</v>
      </c>
      <c r="AI9">
        <f t="shared" si="0"/>
        <v>0</v>
      </c>
    </row>
    <row r="10" spans="1:37" x14ac:dyDescent="0.25">
      <c r="A10">
        <v>13</v>
      </c>
      <c r="B10" s="1">
        <v>45570</v>
      </c>
      <c r="C10">
        <v>19255</v>
      </c>
      <c r="D10">
        <v>18760</v>
      </c>
      <c r="E10">
        <v>18840</v>
      </c>
      <c r="F10">
        <v>18760</v>
      </c>
      <c r="G10">
        <f t="shared" si="1"/>
        <v>570</v>
      </c>
      <c r="H10">
        <f t="shared" si="2"/>
        <v>370</v>
      </c>
      <c r="I10">
        <f t="shared" si="4"/>
        <v>20</v>
      </c>
      <c r="J10">
        <f t="shared" si="3"/>
        <v>354.67079999999999</v>
      </c>
      <c r="K10">
        <f t="shared" si="5"/>
        <v>251.33600000000001</v>
      </c>
      <c r="L10">
        <f t="shared" si="6"/>
        <v>287.06776000000002</v>
      </c>
      <c r="M10">
        <f t="shared" si="7"/>
        <v>18967.932239999998</v>
      </c>
      <c r="V10">
        <v>500</v>
      </c>
      <c r="W10" t="s">
        <v>45</v>
      </c>
      <c r="X10">
        <v>2100</v>
      </c>
      <c r="AI10">
        <f t="shared" si="0"/>
        <v>0</v>
      </c>
    </row>
    <row r="11" spans="1:37" x14ac:dyDescent="0.25">
      <c r="A11">
        <v>12</v>
      </c>
      <c r="B11" t="s">
        <v>22</v>
      </c>
      <c r="C11">
        <v>18705</v>
      </c>
      <c r="D11">
        <v>19250</v>
      </c>
      <c r="E11">
        <v>19250</v>
      </c>
      <c r="F11">
        <v>19250</v>
      </c>
      <c r="G11">
        <f t="shared" si="1"/>
        <v>-550</v>
      </c>
      <c r="H11">
        <f t="shared" si="2"/>
        <v>570</v>
      </c>
      <c r="I11">
        <f t="shared" si="4"/>
        <v>370</v>
      </c>
      <c r="J11">
        <f t="shared" si="3"/>
        <v>282.93223999999998</v>
      </c>
      <c r="K11">
        <f t="shared" si="5"/>
        <v>354.67079999999999</v>
      </c>
      <c r="L11">
        <f t="shared" si="6"/>
        <v>488.05352800000003</v>
      </c>
      <c r="M11">
        <f t="shared" si="7"/>
        <v>18216.946472</v>
      </c>
      <c r="V11">
        <v>480</v>
      </c>
      <c r="W11" t="s">
        <v>46</v>
      </c>
      <c r="X11">
        <v>2150</v>
      </c>
      <c r="AI11">
        <f t="shared" si="0"/>
        <v>0</v>
      </c>
    </row>
    <row r="12" spans="1:37" x14ac:dyDescent="0.25">
      <c r="A12">
        <v>11</v>
      </c>
      <c r="B12" t="s">
        <v>23</v>
      </c>
      <c r="C12">
        <v>18715</v>
      </c>
      <c r="D12">
        <v>18648</v>
      </c>
      <c r="E12">
        <v>18930</v>
      </c>
      <c r="F12">
        <v>18558</v>
      </c>
      <c r="G12">
        <f t="shared" si="1"/>
        <v>10</v>
      </c>
      <c r="H12">
        <f t="shared" si="2"/>
        <v>-550</v>
      </c>
      <c r="I12">
        <f t="shared" si="4"/>
        <v>570</v>
      </c>
      <c r="J12">
        <f t="shared" si="3"/>
        <v>-1038.0535279999999</v>
      </c>
      <c r="K12">
        <f t="shared" si="5"/>
        <v>282.93223999999998</v>
      </c>
      <c r="L12">
        <f t="shared" si="6"/>
        <v>-283.31748159999995</v>
      </c>
      <c r="M12">
        <f t="shared" si="7"/>
        <v>18998.317481599999</v>
      </c>
      <c r="V12">
        <v>510</v>
      </c>
      <c r="W12" t="s">
        <v>47</v>
      </c>
      <c r="X12">
        <v>2000</v>
      </c>
      <c r="AI12">
        <f t="shared" si="0"/>
        <v>0</v>
      </c>
    </row>
    <row r="13" spans="1:37" x14ac:dyDescent="0.25">
      <c r="A13">
        <v>10</v>
      </c>
      <c r="B13" t="s">
        <v>24</v>
      </c>
      <c r="C13">
        <v>19110</v>
      </c>
      <c r="D13">
        <v>18900</v>
      </c>
      <c r="E13">
        <v>19160</v>
      </c>
      <c r="F13">
        <v>18730</v>
      </c>
      <c r="G13">
        <f t="shared" si="1"/>
        <v>395</v>
      </c>
      <c r="H13">
        <f t="shared" si="2"/>
        <v>10</v>
      </c>
      <c r="I13">
        <f t="shared" si="4"/>
        <v>-550</v>
      </c>
      <c r="J13">
        <f t="shared" si="3"/>
        <v>293.31748159999995</v>
      </c>
      <c r="K13">
        <f t="shared" si="5"/>
        <v>-1038.0535279999999</v>
      </c>
      <c r="L13">
        <f t="shared" si="6"/>
        <v>-205.14185648</v>
      </c>
      <c r="M13">
        <f t="shared" si="7"/>
        <v>19315.141856480001</v>
      </c>
      <c r="V13">
        <v>505</v>
      </c>
      <c r="W13" t="s">
        <v>45</v>
      </c>
      <c r="X13">
        <v>2050</v>
      </c>
      <c r="AI13">
        <f t="shared" si="0"/>
        <v>0</v>
      </c>
    </row>
    <row r="14" spans="1:37" x14ac:dyDescent="0.25">
      <c r="A14">
        <v>9</v>
      </c>
      <c r="B14" t="s">
        <v>25</v>
      </c>
      <c r="C14">
        <v>19100</v>
      </c>
      <c r="D14">
        <v>19035</v>
      </c>
      <c r="E14">
        <v>19180</v>
      </c>
      <c r="F14">
        <v>18830</v>
      </c>
      <c r="G14">
        <f t="shared" si="1"/>
        <v>-10</v>
      </c>
      <c r="H14">
        <f t="shared" si="2"/>
        <v>395</v>
      </c>
      <c r="I14">
        <f t="shared" si="4"/>
        <v>10</v>
      </c>
      <c r="J14">
        <f t="shared" si="3"/>
        <v>600.14185648</v>
      </c>
      <c r="K14">
        <f t="shared" si="5"/>
        <v>293.31748159999995</v>
      </c>
      <c r="L14">
        <f t="shared" si="6"/>
        <v>349.86011945600001</v>
      </c>
      <c r="M14">
        <f t="shared" si="7"/>
        <v>18750.139880544</v>
      </c>
      <c r="V14">
        <v>495</v>
      </c>
      <c r="W14" t="s">
        <v>46</v>
      </c>
      <c r="X14">
        <v>1980</v>
      </c>
      <c r="AI14">
        <f t="shared" si="0"/>
        <v>0</v>
      </c>
    </row>
    <row r="15" spans="1:37" x14ac:dyDescent="0.25">
      <c r="A15">
        <v>8</v>
      </c>
      <c r="B15" t="s">
        <v>26</v>
      </c>
      <c r="C15">
        <v>18755</v>
      </c>
      <c r="D15">
        <v>19090</v>
      </c>
      <c r="E15">
        <v>19145</v>
      </c>
      <c r="F15">
        <v>18725</v>
      </c>
      <c r="G15">
        <f t="shared" si="1"/>
        <v>-345</v>
      </c>
      <c r="H15">
        <f t="shared" si="2"/>
        <v>-10</v>
      </c>
      <c r="I15">
        <f t="shared" si="4"/>
        <v>395</v>
      </c>
      <c r="J15">
        <f t="shared" si="3"/>
        <v>-359.86011945600001</v>
      </c>
      <c r="K15">
        <f t="shared" si="5"/>
        <v>600.14185648</v>
      </c>
      <c r="L15">
        <f t="shared" si="6"/>
        <v>101.5421617568</v>
      </c>
      <c r="M15">
        <f t="shared" si="7"/>
        <v>18653.457838243201</v>
      </c>
      <c r="U15">
        <f t="shared" ref="U15:U23" si="8">C15-C3</f>
        <v>-215</v>
      </c>
      <c r="V15">
        <f t="shared" ref="V15:V23" si="9">U14</f>
        <v>0</v>
      </c>
      <c r="W15">
        <f t="shared" ref="W15:W23" si="10">U13</f>
        <v>0</v>
      </c>
      <c r="X15">
        <f t="shared" ref="X15:X23" si="11">U14-Z14</f>
        <v>0</v>
      </c>
      <c r="Y15">
        <f t="shared" ref="Y15:Y23" si="12">U13-Z13</f>
        <v>0</v>
      </c>
      <c r="Z15">
        <f t="shared" ref="Z15:Z23" si="13">$AA$2 + $AB$2*V15 + $AC$2*W15 + $AD$2*X15 + $AE$2*Y15</f>
        <v>0</v>
      </c>
      <c r="AI15">
        <f t="shared" si="0"/>
        <v>0</v>
      </c>
      <c r="AJ15">
        <f t="shared" ref="AJ15:AJ23" si="14">Z15 + AI15</f>
        <v>0</v>
      </c>
      <c r="AK15">
        <f>C2</f>
        <v>18890</v>
      </c>
    </row>
    <row r="16" spans="1:37" x14ac:dyDescent="0.25">
      <c r="A16">
        <v>7</v>
      </c>
      <c r="B16" t="s">
        <v>27</v>
      </c>
      <c r="C16">
        <v>18850</v>
      </c>
      <c r="D16">
        <v>18770</v>
      </c>
      <c r="E16">
        <v>18865</v>
      </c>
      <c r="F16">
        <v>18700</v>
      </c>
      <c r="G16">
        <f t="shared" si="1"/>
        <v>95</v>
      </c>
      <c r="H16">
        <f t="shared" si="2"/>
        <v>-345</v>
      </c>
      <c r="I16">
        <f t="shared" si="4"/>
        <v>-10</v>
      </c>
      <c r="J16">
        <f t="shared" si="3"/>
        <v>-446.5421617568</v>
      </c>
      <c r="K16">
        <f t="shared" si="5"/>
        <v>-359.86011945600001</v>
      </c>
      <c r="L16">
        <f t="shared" si="6"/>
        <v>-300.79444429696002</v>
      </c>
      <c r="M16">
        <f t="shared" si="7"/>
        <v>19150.79444429696</v>
      </c>
      <c r="U16">
        <f t="shared" si="8"/>
        <v>680</v>
      </c>
      <c r="V16">
        <f t="shared" si="9"/>
        <v>-215</v>
      </c>
      <c r="W16">
        <f t="shared" si="10"/>
        <v>0</v>
      </c>
      <c r="X16">
        <f t="shared" si="11"/>
        <v>-215</v>
      </c>
      <c r="Y16">
        <f t="shared" si="12"/>
        <v>0</v>
      </c>
      <c r="Z16">
        <f t="shared" si="13"/>
        <v>-107.5</v>
      </c>
      <c r="AI16">
        <f t="shared" si="0"/>
        <v>0</v>
      </c>
      <c r="AJ16">
        <f t="shared" si="14"/>
        <v>-107.5</v>
      </c>
      <c r="AK16">
        <f t="shared" ref="AK16:AK23" si="15">C3</f>
        <v>18970</v>
      </c>
    </row>
    <row r="17" spans="1:37" x14ac:dyDescent="0.25">
      <c r="A17">
        <v>6</v>
      </c>
      <c r="B17" t="s">
        <v>28</v>
      </c>
      <c r="C17">
        <v>18590</v>
      </c>
      <c r="D17">
        <v>18830</v>
      </c>
      <c r="E17">
        <v>18835</v>
      </c>
      <c r="F17">
        <v>18565</v>
      </c>
      <c r="G17">
        <f t="shared" si="1"/>
        <v>-260</v>
      </c>
      <c r="H17">
        <f t="shared" si="2"/>
        <v>95</v>
      </c>
      <c r="I17">
        <f t="shared" si="4"/>
        <v>-345</v>
      </c>
      <c r="J17">
        <f t="shared" si="3"/>
        <v>395.79444429696002</v>
      </c>
      <c r="K17">
        <f t="shared" si="5"/>
        <v>-446.5421617568</v>
      </c>
      <c r="L17">
        <f t="shared" si="6"/>
        <v>-21.495327316287998</v>
      </c>
      <c r="M17">
        <f t="shared" si="7"/>
        <v>18611.495327316286</v>
      </c>
      <c r="U17">
        <f t="shared" si="8"/>
        <v>-150</v>
      </c>
      <c r="V17">
        <f t="shared" si="9"/>
        <v>680</v>
      </c>
      <c r="W17">
        <f t="shared" si="10"/>
        <v>-215</v>
      </c>
      <c r="X17">
        <f t="shared" si="11"/>
        <v>787.5</v>
      </c>
      <c r="Y17">
        <f t="shared" si="12"/>
        <v>-215</v>
      </c>
      <c r="Z17">
        <f t="shared" si="13"/>
        <v>297</v>
      </c>
      <c r="AI17">
        <f t="shared" si="0"/>
        <v>0</v>
      </c>
      <c r="AJ17">
        <f t="shared" si="14"/>
        <v>297</v>
      </c>
      <c r="AK17">
        <f t="shared" si="15"/>
        <v>18170</v>
      </c>
    </row>
    <row r="18" spans="1:37" x14ac:dyDescent="0.25">
      <c r="A18">
        <v>5</v>
      </c>
      <c r="B18" t="s">
        <v>29</v>
      </c>
      <c r="C18">
        <v>18750</v>
      </c>
      <c r="D18">
        <v>18580</v>
      </c>
      <c r="E18">
        <v>18800</v>
      </c>
      <c r="F18">
        <v>18565</v>
      </c>
      <c r="G18">
        <f t="shared" si="1"/>
        <v>160</v>
      </c>
      <c r="H18">
        <f t="shared" si="2"/>
        <v>-260</v>
      </c>
      <c r="I18">
        <f t="shared" si="4"/>
        <v>95</v>
      </c>
      <c r="J18">
        <f t="shared" si="3"/>
        <v>-238.50467268371199</v>
      </c>
      <c r="K18">
        <f t="shared" si="5"/>
        <v>395.79444429696002</v>
      </c>
      <c r="L18">
        <f t="shared" si="6"/>
        <v>-109.62149010704641</v>
      </c>
      <c r="M18">
        <f t="shared" si="7"/>
        <v>18859.621490107045</v>
      </c>
      <c r="U18">
        <f t="shared" si="8"/>
        <v>345</v>
      </c>
      <c r="V18">
        <f t="shared" si="9"/>
        <v>-150</v>
      </c>
      <c r="W18">
        <f t="shared" si="10"/>
        <v>680</v>
      </c>
      <c r="X18">
        <f t="shared" si="11"/>
        <v>-447</v>
      </c>
      <c r="Y18">
        <f t="shared" si="12"/>
        <v>787.5</v>
      </c>
      <c r="Z18">
        <f t="shared" si="13"/>
        <v>70.674999999999997</v>
      </c>
      <c r="AI18">
        <f t="shared" si="0"/>
        <v>0</v>
      </c>
      <c r="AJ18">
        <f t="shared" si="14"/>
        <v>70.674999999999997</v>
      </c>
      <c r="AK18">
        <f t="shared" si="15"/>
        <v>18740</v>
      </c>
    </row>
    <row r="19" spans="1:37" x14ac:dyDescent="0.25">
      <c r="A19">
        <v>4</v>
      </c>
      <c r="B19" t="s">
        <v>30</v>
      </c>
      <c r="C19">
        <v>18485</v>
      </c>
      <c r="D19">
        <v>18815</v>
      </c>
      <c r="E19">
        <v>19005</v>
      </c>
      <c r="F19">
        <v>18380</v>
      </c>
      <c r="G19">
        <f t="shared" si="1"/>
        <v>-265</v>
      </c>
      <c r="H19">
        <f t="shared" si="2"/>
        <v>160</v>
      </c>
      <c r="I19">
        <f t="shared" si="4"/>
        <v>-260</v>
      </c>
      <c r="J19">
        <f t="shared" si="3"/>
        <v>269.62149010704638</v>
      </c>
      <c r="K19">
        <f t="shared" si="5"/>
        <v>-238.50467268371199</v>
      </c>
      <c r="L19">
        <f t="shared" si="6"/>
        <v>32.073830753038081</v>
      </c>
      <c r="M19">
        <f t="shared" si="7"/>
        <v>18452.926169246963</v>
      </c>
      <c r="U19">
        <f t="shared" si="8"/>
        <v>190</v>
      </c>
      <c r="V19">
        <f t="shared" si="9"/>
        <v>345</v>
      </c>
      <c r="W19">
        <f t="shared" si="10"/>
        <v>-150</v>
      </c>
      <c r="X19">
        <f t="shared" si="11"/>
        <v>274.32499999999999</v>
      </c>
      <c r="Y19">
        <f t="shared" si="12"/>
        <v>-447</v>
      </c>
      <c r="Z19">
        <f t="shared" si="13"/>
        <v>113.08250000000001</v>
      </c>
      <c r="AI19">
        <f t="shared" si="0"/>
        <v>0</v>
      </c>
      <c r="AJ19">
        <f t="shared" si="14"/>
        <v>113.08250000000001</v>
      </c>
      <c r="AK19">
        <f t="shared" si="15"/>
        <v>18405</v>
      </c>
    </row>
    <row r="20" spans="1:37" x14ac:dyDescent="0.25">
      <c r="A20">
        <v>3</v>
      </c>
      <c r="B20" t="s">
        <v>31</v>
      </c>
      <c r="C20">
        <v>18340</v>
      </c>
      <c r="D20">
        <v>18460</v>
      </c>
      <c r="E20">
        <v>18485</v>
      </c>
      <c r="F20">
        <v>18300</v>
      </c>
      <c r="G20">
        <f t="shared" si="1"/>
        <v>-145</v>
      </c>
      <c r="H20">
        <f t="shared" si="2"/>
        <v>-265</v>
      </c>
      <c r="I20">
        <f t="shared" si="4"/>
        <v>160</v>
      </c>
      <c r="J20">
        <f t="shared" si="3"/>
        <v>-297.07383075303807</v>
      </c>
      <c r="K20">
        <f t="shared" si="5"/>
        <v>269.62149010704638</v>
      </c>
      <c r="L20">
        <f t="shared" si="6"/>
        <v>-116.95261713990298</v>
      </c>
      <c r="M20">
        <f t="shared" si="7"/>
        <v>18456.952617139905</v>
      </c>
      <c r="U20">
        <f t="shared" si="8"/>
        <v>25</v>
      </c>
      <c r="V20">
        <f t="shared" si="9"/>
        <v>190</v>
      </c>
      <c r="W20">
        <f t="shared" si="10"/>
        <v>345</v>
      </c>
      <c r="X20">
        <f t="shared" si="11"/>
        <v>76.91749999999999</v>
      </c>
      <c r="Y20">
        <f t="shared" si="12"/>
        <v>274.32499999999999</v>
      </c>
      <c r="Z20">
        <f t="shared" si="13"/>
        <v>166.40800000000002</v>
      </c>
      <c r="AI20">
        <f t="shared" si="0"/>
        <v>0</v>
      </c>
      <c r="AJ20">
        <f t="shared" si="14"/>
        <v>166.40800000000002</v>
      </c>
      <c r="AK20">
        <f t="shared" si="15"/>
        <v>18295</v>
      </c>
    </row>
    <row r="21" spans="1:37" x14ac:dyDescent="0.25">
      <c r="A21">
        <v>2</v>
      </c>
      <c r="B21" t="s">
        <v>32</v>
      </c>
      <c r="C21">
        <v>18090</v>
      </c>
      <c r="D21">
        <v>18460</v>
      </c>
      <c r="E21">
        <v>18595</v>
      </c>
      <c r="F21">
        <v>18050</v>
      </c>
      <c r="G21">
        <f t="shared" si="1"/>
        <v>-250</v>
      </c>
      <c r="H21">
        <f t="shared" si="2"/>
        <v>-145</v>
      </c>
      <c r="I21">
        <f t="shared" si="4"/>
        <v>-265</v>
      </c>
      <c r="J21">
        <f t="shared" si="3"/>
        <v>-28.047382860097017</v>
      </c>
      <c r="K21">
        <f t="shared" si="5"/>
        <v>-297.07383075303807</v>
      </c>
      <c r="L21">
        <f t="shared" si="6"/>
        <v>-187.31685964732321</v>
      </c>
      <c r="M21">
        <f t="shared" si="7"/>
        <v>18277.316859647322</v>
      </c>
      <c r="U21">
        <f t="shared" si="8"/>
        <v>-595</v>
      </c>
      <c r="V21">
        <f t="shared" si="9"/>
        <v>25</v>
      </c>
      <c r="W21">
        <f t="shared" si="10"/>
        <v>190</v>
      </c>
      <c r="X21">
        <f t="shared" si="11"/>
        <v>-141.40800000000002</v>
      </c>
      <c r="Y21">
        <f t="shared" si="12"/>
        <v>76.91749999999999</v>
      </c>
      <c r="Z21">
        <f t="shared" si="13"/>
        <v>37.705075000000001</v>
      </c>
      <c r="AI21">
        <f t="shared" si="0"/>
        <v>0</v>
      </c>
      <c r="AJ21">
        <f t="shared" si="14"/>
        <v>37.705075000000001</v>
      </c>
      <c r="AK21">
        <f t="shared" si="15"/>
        <v>18315</v>
      </c>
    </row>
    <row r="22" spans="1:37" x14ac:dyDescent="0.25">
      <c r="A22">
        <v>1</v>
      </c>
      <c r="B22" t="s">
        <v>33</v>
      </c>
      <c r="C22">
        <v>17823</v>
      </c>
      <c r="D22">
        <v>18040</v>
      </c>
      <c r="E22">
        <v>18043</v>
      </c>
      <c r="F22">
        <v>17808</v>
      </c>
      <c r="G22">
        <f t="shared" si="1"/>
        <v>-267</v>
      </c>
      <c r="H22">
        <f t="shared" si="2"/>
        <v>-250</v>
      </c>
      <c r="I22">
        <f t="shared" si="4"/>
        <v>-145</v>
      </c>
      <c r="J22">
        <f t="shared" si="3"/>
        <v>-62.683140352676787</v>
      </c>
      <c r="K22">
        <f t="shared" si="5"/>
        <v>-28.047382860097017</v>
      </c>
      <c r="L22">
        <f t="shared" si="6"/>
        <v>-183.84136635654505</v>
      </c>
      <c r="M22">
        <f t="shared" si="7"/>
        <v>18006.841366356544</v>
      </c>
      <c r="U22">
        <f t="shared" si="8"/>
        <v>-1432</v>
      </c>
      <c r="V22">
        <f t="shared" si="9"/>
        <v>-595</v>
      </c>
      <c r="W22">
        <f t="shared" si="10"/>
        <v>25</v>
      </c>
      <c r="X22">
        <f t="shared" si="11"/>
        <v>-632.70507499999997</v>
      </c>
      <c r="Y22">
        <f t="shared" si="12"/>
        <v>-141.40800000000002</v>
      </c>
      <c r="Z22">
        <f t="shared" si="13"/>
        <v>-303.34090750000001</v>
      </c>
      <c r="AJ22">
        <f t="shared" si="14"/>
        <v>-303.34090750000001</v>
      </c>
      <c r="AK22">
        <f t="shared" si="15"/>
        <v>18685</v>
      </c>
    </row>
    <row r="23" spans="1:37" x14ac:dyDescent="0.25">
      <c r="U23">
        <f t="shared" si="8"/>
        <v>-18705</v>
      </c>
      <c r="V23">
        <f t="shared" si="9"/>
        <v>-1432</v>
      </c>
      <c r="W23">
        <f t="shared" si="10"/>
        <v>-595</v>
      </c>
      <c r="X23">
        <f t="shared" si="11"/>
        <v>-1128.6590925</v>
      </c>
      <c r="Y23">
        <f t="shared" si="12"/>
        <v>-632.70507499999997</v>
      </c>
      <c r="Z23">
        <f t="shared" si="13"/>
        <v>-836.30116300000009</v>
      </c>
      <c r="AJ23">
        <f t="shared" si="14"/>
        <v>-836.30116300000009</v>
      </c>
      <c r="AK23">
        <f t="shared" si="15"/>
        <v>19255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ARIMA Model</vt:lpstr>
      <vt:lpstr>SARIMA Model</vt:lpstr>
      <vt:lpstr>SARIMAX Model</vt:lpstr>
      <vt:lpstr>SARIMAX Model1</vt:lpstr>
      <vt:lpstr>SARIMAX Model2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Hizamrul Jaen</cp:lastModifiedBy>
  <dcterms:created xsi:type="dcterms:W3CDTF">2024-06-28T07:25:02Z</dcterms:created>
  <dcterms:modified xsi:type="dcterms:W3CDTF">2024-06-28T08:03:17Z</dcterms:modified>
</cp:coreProperties>
</file>