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important\Tugas Akhir (Skripsi)\Laporan Tugas Akhir\.Revisi Laporan TA\"/>
    </mc:Choice>
  </mc:AlternateContent>
  <xr:revisionPtr revIDLastSave="0" documentId="13_ncr:1_{7BF8EC82-BA04-4331-A299-F3C24E8A1402}" xr6:coauthVersionLast="47" xr6:coauthVersionMax="47" xr10:uidLastSave="{00000000-0000-0000-0000-000000000000}"/>
  <bookViews>
    <workbookView xWindow="-120" yWindow="-120" windowWidth="20730" windowHeight="11760" firstSheet="1" activeTab="3" xr2:uid="{00000000-000D-0000-FFFF-FFFF00000000}"/>
  </bookViews>
  <sheets>
    <sheet name="baseLearner_model" sheetId="5" r:id="rId1"/>
    <sheet name="hasil_training_base_selected" sheetId="3" r:id="rId2"/>
    <sheet name="ensemble_learning" sheetId="4" r:id="rId3"/>
    <sheet name="baseLearner_te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4" l="1"/>
  <c r="L26" i="4"/>
  <c r="K26" i="4"/>
  <c r="J26" i="4"/>
  <c r="I26" i="4"/>
  <c r="M20" i="4"/>
  <c r="L20" i="4"/>
  <c r="K20" i="4"/>
  <c r="J20" i="4"/>
  <c r="I20" i="4"/>
  <c r="M14" i="4"/>
  <c r="L14" i="4"/>
  <c r="K14" i="4"/>
  <c r="J14" i="4"/>
  <c r="I14" i="4"/>
  <c r="M8" i="4"/>
  <c r="L8" i="4"/>
  <c r="K8" i="4"/>
  <c r="J8" i="4"/>
  <c r="I8" i="4"/>
  <c r="J22" i="4"/>
  <c r="I22" i="4"/>
  <c r="L16" i="4"/>
  <c r="I6" i="4"/>
  <c r="I4" i="4"/>
  <c r="M24" i="4"/>
  <c r="L24" i="4"/>
  <c r="K24" i="4"/>
  <c r="J24" i="4"/>
  <c r="I24" i="4"/>
  <c r="M22" i="4"/>
  <c r="L22" i="4"/>
  <c r="K22" i="4"/>
  <c r="M18" i="4"/>
  <c r="L18" i="4"/>
  <c r="K18" i="4"/>
  <c r="J18" i="4"/>
  <c r="I18" i="4"/>
  <c r="M16" i="4"/>
  <c r="K16" i="4"/>
  <c r="J16" i="4"/>
  <c r="I16" i="4"/>
  <c r="M12" i="4"/>
  <c r="L12" i="4"/>
  <c r="K12" i="4"/>
  <c r="J12" i="4"/>
  <c r="I12" i="4"/>
  <c r="M10" i="4"/>
  <c r="L10" i="4"/>
  <c r="K10" i="4"/>
  <c r="J10" i="4"/>
  <c r="I10" i="4"/>
  <c r="M6" i="4"/>
  <c r="L6" i="4"/>
  <c r="K6" i="4"/>
  <c r="J6" i="4"/>
  <c r="M4" i="4"/>
  <c r="L4" i="4"/>
  <c r="K4" i="4"/>
  <c r="J4" i="4"/>
  <c r="O26" i="3"/>
  <c r="N26" i="3"/>
  <c r="M26" i="3"/>
  <c r="L26" i="3"/>
  <c r="K26" i="3"/>
  <c r="O24" i="3"/>
  <c r="N24" i="3"/>
  <c r="M24" i="3"/>
  <c r="L24" i="3"/>
  <c r="K24" i="3"/>
  <c r="O22" i="3"/>
  <c r="N22" i="3"/>
  <c r="M22" i="3"/>
  <c r="L22" i="3"/>
  <c r="K22" i="3"/>
  <c r="O20" i="3"/>
  <c r="N20" i="3"/>
  <c r="M20" i="3"/>
  <c r="L20" i="3"/>
  <c r="K20" i="3"/>
  <c r="O18" i="3"/>
  <c r="N18" i="3"/>
  <c r="M18" i="3"/>
  <c r="L18" i="3"/>
  <c r="K18" i="3"/>
  <c r="O16" i="3"/>
  <c r="N16" i="3"/>
  <c r="M16" i="3"/>
  <c r="L16" i="3"/>
  <c r="K16" i="3"/>
  <c r="O14" i="3"/>
  <c r="N14" i="3"/>
  <c r="M14" i="3"/>
  <c r="L14" i="3"/>
  <c r="K14" i="3"/>
  <c r="O12" i="3"/>
  <c r="N12" i="3"/>
  <c r="M12" i="3"/>
  <c r="L12" i="3"/>
  <c r="K12" i="3"/>
  <c r="O10" i="3"/>
  <c r="N10" i="3"/>
  <c r="M10" i="3"/>
  <c r="L10" i="3"/>
  <c r="K10" i="3"/>
  <c r="O8" i="3"/>
  <c r="N8" i="3"/>
  <c r="M8" i="3"/>
  <c r="L8" i="3"/>
  <c r="K8" i="3"/>
  <c r="O6" i="3"/>
  <c r="N6" i="3"/>
  <c r="M6" i="3"/>
  <c r="L6" i="3"/>
  <c r="K6" i="3"/>
  <c r="O4" i="3"/>
  <c r="N4" i="3"/>
  <c r="M4" i="3"/>
  <c r="L4" i="3"/>
  <c r="K4" i="3"/>
  <c r="K59" i="2"/>
  <c r="O44" i="5"/>
  <c r="N44" i="5"/>
  <c r="M44" i="5"/>
  <c r="L44" i="5"/>
  <c r="K44" i="5"/>
  <c r="O42" i="5"/>
  <c r="N42" i="5"/>
  <c r="M42" i="5"/>
  <c r="L42" i="5"/>
  <c r="K42" i="5"/>
  <c r="O40" i="5"/>
  <c r="N40" i="5"/>
  <c r="M40" i="5"/>
  <c r="L40" i="5"/>
  <c r="K40" i="5"/>
  <c r="O38" i="5"/>
  <c r="N38" i="5"/>
  <c r="M38" i="5"/>
  <c r="L38" i="5"/>
  <c r="K38" i="5"/>
  <c r="O33" i="5"/>
  <c r="N33" i="5"/>
  <c r="M33" i="5"/>
  <c r="L33" i="5"/>
  <c r="K33" i="5"/>
  <c r="O31" i="5"/>
  <c r="N31" i="5"/>
  <c r="M31" i="5"/>
  <c r="L31" i="5"/>
  <c r="K31" i="5"/>
  <c r="O29" i="5"/>
  <c r="N29" i="5"/>
  <c r="M29" i="5"/>
  <c r="L29" i="5"/>
  <c r="K29" i="5"/>
  <c r="O27" i="5"/>
  <c r="N27" i="5"/>
  <c r="M27" i="5"/>
  <c r="L27" i="5"/>
  <c r="K27" i="5"/>
  <c r="O22" i="5"/>
  <c r="N22" i="5"/>
  <c r="M22" i="5"/>
  <c r="L22" i="5"/>
  <c r="K22" i="5"/>
  <c r="O20" i="5"/>
  <c r="N20" i="5"/>
  <c r="M20" i="5"/>
  <c r="L20" i="5"/>
  <c r="K20" i="5"/>
  <c r="O18" i="5"/>
  <c r="N18" i="5"/>
  <c r="M18" i="5"/>
  <c r="L18" i="5"/>
  <c r="K18" i="5"/>
  <c r="O16" i="5"/>
  <c r="N16" i="5"/>
  <c r="M16" i="5"/>
  <c r="L16" i="5"/>
  <c r="K16" i="5"/>
  <c r="O11" i="5"/>
  <c r="N11" i="5"/>
  <c r="M11" i="5"/>
  <c r="L11" i="5"/>
  <c r="K11" i="5"/>
  <c r="O9" i="5"/>
  <c r="N9" i="5"/>
  <c r="M9" i="5"/>
  <c r="L9" i="5"/>
  <c r="K9" i="5"/>
  <c r="O7" i="5"/>
  <c r="N7" i="5"/>
  <c r="M7" i="5"/>
  <c r="L7" i="5"/>
  <c r="K7" i="5"/>
  <c r="O5" i="5"/>
  <c r="N5" i="5"/>
  <c r="M5" i="5"/>
  <c r="L5" i="5"/>
  <c r="K5" i="5"/>
  <c r="O144" i="2"/>
  <c r="N144" i="2"/>
  <c r="M144" i="2"/>
  <c r="L144" i="2"/>
  <c r="K144" i="2"/>
  <c r="O142" i="2"/>
  <c r="N142" i="2"/>
  <c r="M142" i="2"/>
  <c r="L142" i="2"/>
  <c r="K142" i="2"/>
  <c r="O140" i="2"/>
  <c r="N140" i="2"/>
  <c r="M140" i="2"/>
  <c r="L140" i="2"/>
  <c r="K140" i="2"/>
  <c r="O138" i="2"/>
  <c r="N138" i="2"/>
  <c r="M138" i="2"/>
  <c r="L138" i="2"/>
  <c r="K138" i="2"/>
  <c r="O133" i="2"/>
  <c r="N133" i="2"/>
  <c r="M133" i="2"/>
  <c r="L133" i="2"/>
  <c r="K133" i="2"/>
  <c r="O131" i="2"/>
  <c r="N131" i="2"/>
  <c r="M131" i="2"/>
  <c r="L131" i="2"/>
  <c r="K131" i="2"/>
  <c r="O129" i="2"/>
  <c r="N129" i="2"/>
  <c r="M129" i="2"/>
  <c r="L129" i="2"/>
  <c r="K129" i="2"/>
  <c r="O127" i="2"/>
  <c r="N127" i="2"/>
  <c r="M127" i="2"/>
  <c r="L127" i="2"/>
  <c r="K127" i="2"/>
  <c r="O122" i="2"/>
  <c r="N122" i="2"/>
  <c r="M122" i="2"/>
  <c r="L122" i="2"/>
  <c r="K122" i="2"/>
  <c r="O120" i="2"/>
  <c r="N120" i="2"/>
  <c r="M120" i="2"/>
  <c r="L120" i="2"/>
  <c r="K120" i="2"/>
  <c r="O118" i="2"/>
  <c r="N118" i="2"/>
  <c r="M118" i="2"/>
  <c r="L118" i="2"/>
  <c r="K118" i="2"/>
  <c r="O116" i="2"/>
  <c r="N116" i="2"/>
  <c r="M116" i="2"/>
  <c r="L116" i="2"/>
  <c r="K116" i="2"/>
  <c r="K5" i="2"/>
  <c r="O107" i="2"/>
  <c r="N107" i="2"/>
  <c r="M107" i="2"/>
  <c r="L107" i="2"/>
  <c r="K107" i="2"/>
  <c r="O105" i="2"/>
  <c r="N105" i="2"/>
  <c r="M105" i="2"/>
  <c r="L105" i="2"/>
  <c r="K105" i="2"/>
  <c r="O103" i="2"/>
  <c r="N103" i="2"/>
  <c r="M103" i="2"/>
  <c r="L103" i="2"/>
  <c r="K103" i="2"/>
  <c r="O101" i="2"/>
  <c r="N101" i="2"/>
  <c r="M101" i="2"/>
  <c r="L101" i="2"/>
  <c r="K101" i="2"/>
  <c r="O96" i="2"/>
  <c r="N96" i="2"/>
  <c r="M96" i="2"/>
  <c r="L96" i="2"/>
  <c r="K96" i="2"/>
  <c r="O94" i="2"/>
  <c r="N94" i="2"/>
  <c r="M94" i="2"/>
  <c r="L94" i="2"/>
  <c r="K94" i="2"/>
  <c r="O92" i="2"/>
  <c r="N92" i="2"/>
  <c r="M92" i="2"/>
  <c r="L92" i="2"/>
  <c r="K92" i="2"/>
  <c r="O90" i="2"/>
  <c r="N90" i="2"/>
  <c r="M90" i="2"/>
  <c r="L90" i="2"/>
  <c r="K90" i="2"/>
  <c r="O85" i="2"/>
  <c r="N85" i="2"/>
  <c r="M85" i="2"/>
  <c r="L85" i="2"/>
  <c r="K85" i="2"/>
  <c r="O83" i="2"/>
  <c r="N83" i="2"/>
  <c r="M83" i="2"/>
  <c r="L83" i="2"/>
  <c r="K83" i="2"/>
  <c r="O81" i="2"/>
  <c r="N81" i="2"/>
  <c r="M81" i="2"/>
  <c r="L81" i="2"/>
  <c r="K81" i="2"/>
  <c r="O79" i="2"/>
  <c r="N79" i="2"/>
  <c r="M79" i="2"/>
  <c r="L79" i="2"/>
  <c r="K79" i="2"/>
  <c r="O70" i="2"/>
  <c r="N70" i="2"/>
  <c r="M70" i="2"/>
  <c r="L70" i="2"/>
  <c r="K70" i="2"/>
  <c r="O68" i="2"/>
  <c r="N68" i="2"/>
  <c r="M68" i="2"/>
  <c r="L68" i="2"/>
  <c r="K68" i="2"/>
  <c r="O66" i="2"/>
  <c r="N66" i="2"/>
  <c r="M66" i="2"/>
  <c r="L66" i="2"/>
  <c r="K66" i="2"/>
  <c r="O64" i="2"/>
  <c r="N64" i="2"/>
  <c r="M64" i="2"/>
  <c r="L64" i="2"/>
  <c r="K64" i="2"/>
  <c r="O59" i="2"/>
  <c r="N59" i="2"/>
  <c r="M59" i="2"/>
  <c r="L59" i="2"/>
  <c r="O57" i="2"/>
  <c r="N57" i="2"/>
  <c r="M57" i="2"/>
  <c r="L57" i="2"/>
  <c r="K57" i="2"/>
  <c r="O55" i="2"/>
  <c r="N55" i="2"/>
  <c r="M55" i="2"/>
  <c r="L55" i="2"/>
  <c r="K55" i="2"/>
  <c r="O53" i="2"/>
  <c r="N53" i="2"/>
  <c r="M53" i="2"/>
  <c r="L53" i="2"/>
  <c r="K53" i="2"/>
  <c r="O48" i="2"/>
  <c r="N48" i="2"/>
  <c r="M48" i="2"/>
  <c r="L48" i="2"/>
  <c r="K48" i="2"/>
  <c r="O46" i="2"/>
  <c r="N46" i="2"/>
  <c r="M46" i="2"/>
  <c r="L46" i="2"/>
  <c r="K46" i="2"/>
  <c r="O44" i="2"/>
  <c r="N44" i="2"/>
  <c r="M44" i="2"/>
  <c r="L44" i="2"/>
  <c r="K44" i="2"/>
  <c r="O42" i="2"/>
  <c r="N42" i="2"/>
  <c r="M42" i="2"/>
  <c r="L42" i="2"/>
  <c r="K42" i="2"/>
  <c r="O33" i="2"/>
  <c r="N33" i="2"/>
  <c r="M33" i="2"/>
  <c r="L33" i="2"/>
  <c r="K33" i="2"/>
  <c r="O31" i="2"/>
  <c r="N31" i="2"/>
  <c r="M31" i="2"/>
  <c r="L31" i="2"/>
  <c r="K31" i="2"/>
  <c r="O29" i="2"/>
  <c r="N29" i="2"/>
  <c r="M29" i="2"/>
  <c r="L29" i="2"/>
  <c r="K29" i="2"/>
  <c r="O27" i="2"/>
  <c r="N27" i="2"/>
  <c r="M27" i="2"/>
  <c r="L27" i="2"/>
  <c r="K27" i="2"/>
  <c r="O22" i="2"/>
  <c r="N22" i="2"/>
  <c r="M22" i="2"/>
  <c r="L22" i="2"/>
  <c r="K22" i="2"/>
  <c r="O20" i="2"/>
  <c r="N20" i="2"/>
  <c r="M20" i="2"/>
  <c r="L20" i="2"/>
  <c r="K20" i="2"/>
  <c r="O18" i="2"/>
  <c r="N18" i="2"/>
  <c r="M18" i="2"/>
  <c r="L18" i="2"/>
  <c r="K18" i="2"/>
  <c r="O16" i="2"/>
  <c r="N16" i="2"/>
  <c r="M16" i="2"/>
  <c r="L16" i="2"/>
  <c r="K16" i="2"/>
  <c r="K7" i="2"/>
  <c r="L7" i="2"/>
  <c r="M7" i="2"/>
  <c r="N7" i="2"/>
  <c r="O7" i="2"/>
  <c r="K9" i="2"/>
  <c r="L9" i="2"/>
  <c r="M9" i="2"/>
  <c r="N9" i="2"/>
  <c r="O9" i="2"/>
  <c r="K11" i="2"/>
  <c r="L11" i="2"/>
  <c r="M11" i="2"/>
  <c r="N11" i="2"/>
  <c r="O11" i="2"/>
  <c r="O5" i="2"/>
  <c r="N5" i="2"/>
  <c r="M5" i="2"/>
  <c r="L5" i="2"/>
</calcChain>
</file>

<file path=xl/sharedStrings.xml><?xml version="1.0" encoding="utf-8"?>
<sst xmlns="http://schemas.openxmlformats.org/spreadsheetml/2006/main" count="1194" uniqueCount="87">
  <si>
    <t>Epoch</t>
  </si>
  <si>
    <t>auto_lr()</t>
  </si>
  <si>
    <t>Model</t>
  </si>
  <si>
    <t>LSTM</t>
  </si>
  <si>
    <t>ket</t>
  </si>
  <si>
    <t>manual</t>
  </si>
  <si>
    <t>Accuracy</t>
  </si>
  <si>
    <t>Precision</t>
  </si>
  <si>
    <t>Recall</t>
  </si>
  <si>
    <t>F1-Score</t>
  </si>
  <si>
    <t>GRU</t>
  </si>
  <si>
    <t>TCN</t>
  </si>
  <si>
    <t>1: Abnormal</t>
  </si>
  <si>
    <t>0: Normal</t>
  </si>
  <si>
    <t>0.78</t>
  </si>
  <si>
    <t>0.86</t>
  </si>
  <si>
    <t>0.67</t>
  </si>
  <si>
    <t>0.75</t>
  </si>
  <si>
    <t>0.73</t>
  </si>
  <si>
    <t>0.89</t>
  </si>
  <si>
    <t>0.80</t>
  </si>
  <si>
    <t>0.83</t>
  </si>
  <si>
    <t>0.91</t>
  </si>
  <si>
    <t>0.84</t>
  </si>
  <si>
    <t>0.81</t>
  </si>
  <si>
    <t>Label/Class</t>
  </si>
  <si>
    <t>0.90</t>
  </si>
  <si>
    <t>1.0000e-04</t>
  </si>
  <si>
    <t>0.79</t>
  </si>
  <si>
    <t>0.82</t>
  </si>
  <si>
    <t>0.76</t>
  </si>
  <si>
    <t>0.87</t>
  </si>
  <si>
    <t>0.85</t>
  </si>
  <si>
    <t>0.95</t>
  </si>
  <si>
    <t>0.96</t>
  </si>
  <si>
    <t>0.88</t>
  </si>
  <si>
    <t>0.94</t>
  </si>
  <si>
    <t>0.92</t>
  </si>
  <si>
    <t>0.93</t>
  </si>
  <si>
    <t>0.77</t>
  </si>
  <si>
    <t>0.74</t>
  </si>
  <si>
    <t>0.97</t>
  </si>
  <si>
    <t>0.70</t>
  </si>
  <si>
    <t>0.71</t>
  </si>
  <si>
    <t>Epoch 10</t>
  </si>
  <si>
    <t>Epoch 20</t>
  </si>
  <si>
    <t>Epoch 30</t>
  </si>
  <si>
    <t>Learning Rate</t>
  </si>
  <si>
    <t>value</t>
  </si>
  <si>
    <t>Classification Report</t>
  </si>
  <si>
    <t>1:1:1</t>
  </si>
  <si>
    <t>1:1:2</t>
  </si>
  <si>
    <t>1:2:1</t>
  </si>
  <si>
    <t>ROC AUC</t>
  </si>
  <si>
    <t>Epoch Auto (EarlyStopping)</t>
  </si>
  <si>
    <t>0.72</t>
  </si>
  <si>
    <t>1.0000e-06</t>
  </si>
  <si>
    <t>0.65</t>
  </si>
  <si>
    <t>0.60</t>
  </si>
  <si>
    <t>0.68</t>
  </si>
  <si>
    <t>1.0000e-5</t>
  </si>
  <si>
    <t>0.64</t>
  </si>
  <si>
    <t>1.0000e-6</t>
  </si>
  <si>
    <t>0.69</t>
  </si>
  <si>
    <r>
      <t xml:space="preserve">Accuracy: </t>
    </r>
    <r>
      <rPr>
        <b/>
        <sz val="12"/>
        <color theme="1"/>
        <rFont val="Times New Roman"/>
        <family val="1"/>
      </rPr>
      <t>50%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50%</t>
    </r>
  </si>
  <si>
    <r>
      <t xml:space="preserve">Accuracy: </t>
    </r>
    <r>
      <rPr>
        <b/>
        <sz val="12"/>
        <color theme="1"/>
        <rFont val="Times New Roman"/>
        <family val="1"/>
      </rPr>
      <t>60%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40%</t>
    </r>
  </si>
  <si>
    <r>
      <t>Accuracy: 7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30%</t>
    </r>
  </si>
  <si>
    <r>
      <t>Accuracy: 8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20%</t>
    </r>
  </si>
  <si>
    <r>
      <t xml:space="preserve">Accuracy: </t>
    </r>
    <r>
      <rPr>
        <b/>
        <sz val="12"/>
        <color theme="1"/>
        <rFont val="Times New Roman"/>
        <family val="1"/>
      </rPr>
      <t>90%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10%</t>
    </r>
  </si>
  <si>
    <t>0.0001</t>
  </si>
  <si>
    <t>early stopping</t>
  </si>
  <si>
    <t>Accuracy: 50%
F1-Score: 50%</t>
  </si>
  <si>
    <t>Accuracy: 60%
F1-Score: 40%</t>
  </si>
  <si>
    <t>Accuracy: 70%
F1-Score: 30%</t>
  </si>
  <si>
    <t>Accuracy: 80%
F1-Score: 20%</t>
  </si>
  <si>
    <t>Accuracy: 90%
F1-Score: 10%</t>
  </si>
  <si>
    <t>Early
Stopping</t>
  </si>
  <si>
    <t>Accuracy: 50%
F1-Score: 25%
ROC AUC: 25%</t>
  </si>
  <si>
    <t>Accuracy: 40%
F1-Score: 30%
ROC AUC: 30%</t>
  </si>
  <si>
    <t>Accuracy: 60%
F1-Score: 20%
ROC AUC: 20%</t>
  </si>
  <si>
    <t>Accuracy: 70%
F1-Score: 15%
ROC AUC: 15%</t>
  </si>
  <si>
    <t>Accuracy: 80%
F1-Score: 10%
ROC AUC: 10%</t>
  </si>
  <si>
    <t>Bobot
LSTM : GRU : TCN</t>
  </si>
  <si>
    <t>0.90 : 0.88 : 0.93</t>
  </si>
  <si>
    <t>0.92 : 0.94 : 0.92</t>
  </si>
  <si>
    <t>0.92 : 0.93 : 0.92</t>
  </si>
  <si>
    <t>0.91 : 0.93 : 0.92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</si>
</sst>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24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60B3-9D74-437D-AFAB-F235B07978DA}">
  <dimension ref="A3:O139"/>
  <sheetViews>
    <sheetView topLeftCell="A56" zoomScale="85" zoomScaleNormal="85" workbookViewId="0">
      <selection activeCell="K114" sqref="K114:K115"/>
    </sheetView>
  </sheetViews>
  <sheetFormatPr defaultColWidth="9.140625" defaultRowHeight="15.75" x14ac:dyDescent="0.25"/>
  <cols>
    <col min="1" max="1" width="9.140625" style="23"/>
    <col min="2" max="3" width="9.140625" style="24"/>
    <col min="4" max="4" width="11.42578125" style="24" bestFit="1" customWidth="1"/>
    <col min="5" max="5" width="9.140625" style="24"/>
    <col min="6" max="6" width="12.28515625" style="24" bestFit="1" customWidth="1"/>
    <col min="7" max="7" width="9.85546875" style="24" bestFit="1" customWidth="1"/>
    <col min="8" max="8" width="9.7109375" style="24" bestFit="1" customWidth="1"/>
    <col min="9" max="9" width="7.140625" style="24" bestFit="1" customWidth="1"/>
    <col min="10" max="10" width="9.5703125" style="24" bestFit="1" customWidth="1"/>
    <col min="11" max="15" width="16" style="24" customWidth="1"/>
    <col min="16" max="16384" width="9.140625" style="24"/>
  </cols>
  <sheetData>
    <row r="3" spans="1:15" ht="15.75" customHeight="1" x14ac:dyDescent="0.25">
      <c r="A3" s="31">
        <v>10</v>
      </c>
      <c r="B3" s="31" t="s">
        <v>2</v>
      </c>
      <c r="C3" s="32" t="s">
        <v>47</v>
      </c>
      <c r="D3" s="32"/>
      <c r="E3" s="31" t="s">
        <v>0</v>
      </c>
      <c r="F3" s="31" t="s">
        <v>25</v>
      </c>
      <c r="G3" s="31" t="s">
        <v>49</v>
      </c>
      <c r="H3" s="31"/>
      <c r="I3" s="31"/>
      <c r="J3" s="31"/>
      <c r="K3" s="36" t="s">
        <v>64</v>
      </c>
      <c r="L3" s="36" t="s">
        <v>65</v>
      </c>
      <c r="M3" s="36" t="s">
        <v>66</v>
      </c>
      <c r="N3" s="36" t="s">
        <v>67</v>
      </c>
      <c r="O3" s="36" t="s">
        <v>68</v>
      </c>
    </row>
    <row r="4" spans="1:15" x14ac:dyDescent="0.25">
      <c r="A4" s="31"/>
      <c r="B4" s="31"/>
      <c r="C4" s="14" t="s">
        <v>4</v>
      </c>
      <c r="D4" s="16" t="s">
        <v>48</v>
      </c>
      <c r="E4" s="31"/>
      <c r="F4" s="31"/>
      <c r="G4" s="14" t="s">
        <v>6</v>
      </c>
      <c r="H4" s="14" t="s">
        <v>7</v>
      </c>
      <c r="I4" s="14" t="s">
        <v>8</v>
      </c>
      <c r="J4" s="14" t="s">
        <v>9</v>
      </c>
      <c r="K4" s="34"/>
      <c r="L4" s="34"/>
      <c r="M4" s="34"/>
      <c r="N4" s="34"/>
      <c r="O4" s="34"/>
    </row>
    <row r="5" spans="1:15" x14ac:dyDescent="0.25">
      <c r="A5" s="31"/>
      <c r="B5" s="31" t="s">
        <v>3</v>
      </c>
      <c r="C5" s="34" t="s">
        <v>5</v>
      </c>
      <c r="D5" s="33">
        <v>0.01</v>
      </c>
      <c r="E5" s="34">
        <v>10</v>
      </c>
      <c r="F5" s="8" t="s">
        <v>13</v>
      </c>
      <c r="G5" s="36">
        <v>0.78</v>
      </c>
      <c r="H5" s="15">
        <v>0.86</v>
      </c>
      <c r="I5" s="15">
        <v>0.67</v>
      </c>
      <c r="J5" s="15">
        <v>0.75</v>
      </c>
      <c r="K5" s="34">
        <f>ROUND(($G5*0.5)+($J5*0.5),4)</f>
        <v>0.76500000000000001</v>
      </c>
      <c r="L5" s="34">
        <f>ROUND(($G5*0.6)+($J5*0.4),4)</f>
        <v>0.76800000000000002</v>
      </c>
      <c r="M5" s="34">
        <f>ROUND(($G5*0.7)+($J5*0.3),4)</f>
        <v>0.77100000000000002</v>
      </c>
      <c r="N5" s="34">
        <f>ROUND(($G5*0.8)+($J5*0.2),4)</f>
        <v>0.77400000000000002</v>
      </c>
      <c r="O5" s="34">
        <f>ROUND(($G5*0.9)+($J5*0.1),4)</f>
        <v>0.77700000000000002</v>
      </c>
    </row>
    <row r="6" spans="1:15" x14ac:dyDescent="0.25">
      <c r="A6" s="31"/>
      <c r="B6" s="31"/>
      <c r="C6" s="34"/>
      <c r="D6" s="33"/>
      <c r="E6" s="34"/>
      <c r="F6" s="8" t="s">
        <v>12</v>
      </c>
      <c r="G6" s="36"/>
      <c r="H6" s="15">
        <v>0.73</v>
      </c>
      <c r="I6" s="15">
        <v>0.89</v>
      </c>
      <c r="J6" s="15">
        <v>0.8</v>
      </c>
      <c r="K6" s="34"/>
      <c r="L6" s="34"/>
      <c r="M6" s="34"/>
      <c r="N6" s="34"/>
      <c r="O6" s="34"/>
    </row>
    <row r="7" spans="1:15" x14ac:dyDescent="0.25">
      <c r="A7" s="31"/>
      <c r="B7" s="31"/>
      <c r="C7" s="34" t="s">
        <v>5</v>
      </c>
      <c r="D7" s="33">
        <v>1E-3</v>
      </c>
      <c r="E7" s="34">
        <v>10</v>
      </c>
      <c r="F7" s="8" t="s">
        <v>13</v>
      </c>
      <c r="G7" s="36">
        <v>0.83</v>
      </c>
      <c r="H7" s="15">
        <v>0.78</v>
      </c>
      <c r="I7" s="15">
        <v>0.91</v>
      </c>
      <c r="J7" s="15">
        <v>0.84</v>
      </c>
      <c r="K7" s="34">
        <f t="shared" ref="K7" si="0">ROUND(($G7*0.5)+($J7*0.5),4)</f>
        <v>0.83499999999999996</v>
      </c>
      <c r="L7" s="34">
        <f t="shared" ref="L7" si="1">ROUND(($G7*0.6)+($J7*0.4),4)</f>
        <v>0.83399999999999996</v>
      </c>
      <c r="M7" s="34">
        <f t="shared" ref="M7" si="2">ROUND(($G7*0.7)+($J7*0.3),4)</f>
        <v>0.83299999999999996</v>
      </c>
      <c r="N7" s="34">
        <f t="shared" ref="N7" si="3">ROUND(($G7*0.8)+($J7*0.2),4)</f>
        <v>0.83199999999999996</v>
      </c>
      <c r="O7" s="34">
        <f t="shared" ref="O7" si="4">ROUND(($G7*0.9)+($J7*0.1),4)</f>
        <v>0.83099999999999996</v>
      </c>
    </row>
    <row r="8" spans="1:15" x14ac:dyDescent="0.25">
      <c r="A8" s="31"/>
      <c r="B8" s="31"/>
      <c r="C8" s="34"/>
      <c r="D8" s="33"/>
      <c r="E8" s="34"/>
      <c r="F8" s="8" t="s">
        <v>12</v>
      </c>
      <c r="G8" s="36"/>
      <c r="H8" s="15">
        <v>0.89</v>
      </c>
      <c r="I8" s="15">
        <v>0.75</v>
      </c>
      <c r="J8" s="15">
        <v>0.81</v>
      </c>
      <c r="K8" s="34"/>
      <c r="L8" s="34"/>
      <c r="M8" s="34"/>
      <c r="N8" s="34"/>
      <c r="O8" s="34"/>
    </row>
    <row r="9" spans="1:15" x14ac:dyDescent="0.25">
      <c r="A9" s="31"/>
      <c r="B9" s="31"/>
      <c r="C9" s="34" t="s">
        <v>5</v>
      </c>
      <c r="D9" s="33">
        <v>1E-4</v>
      </c>
      <c r="E9" s="34">
        <v>10</v>
      </c>
      <c r="F9" s="8" t="s">
        <v>13</v>
      </c>
      <c r="G9" s="36">
        <v>0.9</v>
      </c>
      <c r="H9" s="17">
        <v>0.87</v>
      </c>
      <c r="I9" s="17">
        <v>0.95</v>
      </c>
      <c r="J9" s="17">
        <v>0.91</v>
      </c>
      <c r="K9" s="34">
        <f t="shared" ref="K9" si="5">ROUND(($G9*0.5)+($J9*0.5),4)</f>
        <v>0.90500000000000003</v>
      </c>
      <c r="L9" s="34">
        <f t="shared" ref="L9" si="6">ROUND(($G9*0.6)+($J9*0.4),4)</f>
        <v>0.90400000000000003</v>
      </c>
      <c r="M9" s="34">
        <f t="shared" ref="M9" si="7">ROUND(($G9*0.7)+($J9*0.3),4)</f>
        <v>0.90300000000000002</v>
      </c>
      <c r="N9" s="34">
        <f t="shared" ref="N9" si="8">ROUND(($G9*0.8)+($J9*0.2),4)</f>
        <v>0.90200000000000002</v>
      </c>
      <c r="O9" s="34">
        <f t="shared" ref="O9" si="9">ROUND(($G9*0.9)+($J9*0.1),4)</f>
        <v>0.90100000000000002</v>
      </c>
    </row>
    <row r="10" spans="1:15" x14ac:dyDescent="0.25">
      <c r="A10" s="31"/>
      <c r="B10" s="31"/>
      <c r="C10" s="34"/>
      <c r="D10" s="33"/>
      <c r="E10" s="34"/>
      <c r="F10" s="8" t="s">
        <v>12</v>
      </c>
      <c r="G10" s="36"/>
      <c r="H10" s="17">
        <v>0.94</v>
      </c>
      <c r="I10" s="17">
        <v>0.86</v>
      </c>
      <c r="J10" s="17">
        <v>0.9</v>
      </c>
      <c r="K10" s="34"/>
      <c r="L10" s="34"/>
      <c r="M10" s="34"/>
      <c r="N10" s="34"/>
      <c r="O10" s="34"/>
    </row>
    <row r="11" spans="1:15" x14ac:dyDescent="0.25">
      <c r="A11" s="31"/>
      <c r="B11" s="31"/>
      <c r="C11" s="34" t="s">
        <v>1</v>
      </c>
      <c r="D11" s="33" t="s">
        <v>27</v>
      </c>
      <c r="E11" s="34">
        <v>10</v>
      </c>
      <c r="F11" s="8" t="s">
        <v>13</v>
      </c>
      <c r="G11" s="36">
        <v>0.88</v>
      </c>
      <c r="H11" s="17">
        <v>0.86</v>
      </c>
      <c r="I11" s="17">
        <v>0.91</v>
      </c>
      <c r="J11" s="17">
        <v>0.89</v>
      </c>
      <c r="K11" s="34">
        <f t="shared" ref="K11" si="10">ROUND(($G11*0.5)+($J11*0.5),4)</f>
        <v>0.88500000000000001</v>
      </c>
      <c r="L11" s="34">
        <f t="shared" ref="L11" si="11">ROUND(($G11*0.6)+($J11*0.4),4)</f>
        <v>0.88400000000000001</v>
      </c>
      <c r="M11" s="34">
        <f t="shared" ref="M11" si="12">ROUND(($G11*0.7)+($J11*0.3),4)</f>
        <v>0.88300000000000001</v>
      </c>
      <c r="N11" s="34">
        <f t="shared" ref="N11" si="13">ROUND(($G11*0.8)+($J11*0.2),4)</f>
        <v>0.88200000000000001</v>
      </c>
      <c r="O11" s="34">
        <f t="shared" ref="O11" si="14">ROUND(($G11*0.9)+($J11*0.1),4)</f>
        <v>0.88100000000000001</v>
      </c>
    </row>
    <row r="12" spans="1:15" x14ac:dyDescent="0.25">
      <c r="A12" s="31"/>
      <c r="B12" s="31"/>
      <c r="C12" s="34"/>
      <c r="D12" s="33"/>
      <c r="E12" s="34"/>
      <c r="F12" s="8" t="s">
        <v>12</v>
      </c>
      <c r="G12" s="36"/>
      <c r="H12" s="17">
        <v>0.9</v>
      </c>
      <c r="I12" s="17">
        <v>0.95</v>
      </c>
      <c r="J12" s="17">
        <v>0.88</v>
      </c>
      <c r="K12" s="34"/>
      <c r="L12" s="34"/>
      <c r="M12" s="34"/>
      <c r="N12" s="34"/>
      <c r="O12" s="34"/>
    </row>
    <row r="13" spans="1:15" ht="15.75" customHeight="1" x14ac:dyDescent="0.25"/>
    <row r="14" spans="1:15" ht="15.75" customHeight="1" x14ac:dyDescent="0.25">
      <c r="A14" s="31">
        <v>20</v>
      </c>
      <c r="B14" s="31" t="s">
        <v>2</v>
      </c>
      <c r="C14" s="32" t="s">
        <v>47</v>
      </c>
      <c r="D14" s="32"/>
      <c r="E14" s="31" t="s">
        <v>0</v>
      </c>
      <c r="F14" s="31" t="s">
        <v>25</v>
      </c>
      <c r="G14" s="31" t="s">
        <v>49</v>
      </c>
      <c r="H14" s="31"/>
      <c r="I14" s="31"/>
      <c r="J14" s="31"/>
      <c r="K14" s="36" t="s">
        <v>64</v>
      </c>
      <c r="L14" s="36" t="s">
        <v>65</v>
      </c>
      <c r="M14" s="36" t="s">
        <v>66</v>
      </c>
      <c r="N14" s="36" t="s">
        <v>67</v>
      </c>
      <c r="O14" s="36" t="s">
        <v>68</v>
      </c>
    </row>
    <row r="15" spans="1:15" x14ac:dyDescent="0.25">
      <c r="A15" s="31"/>
      <c r="B15" s="31"/>
      <c r="C15" s="14" t="s">
        <v>4</v>
      </c>
      <c r="D15" s="16" t="s">
        <v>48</v>
      </c>
      <c r="E15" s="31"/>
      <c r="F15" s="31"/>
      <c r="G15" s="14" t="s">
        <v>6</v>
      </c>
      <c r="H15" s="14" t="s">
        <v>7</v>
      </c>
      <c r="I15" s="14" t="s">
        <v>8</v>
      </c>
      <c r="J15" s="14" t="s">
        <v>9</v>
      </c>
      <c r="K15" s="34"/>
      <c r="L15" s="34"/>
      <c r="M15" s="34"/>
      <c r="N15" s="34"/>
      <c r="O15" s="34"/>
    </row>
    <row r="16" spans="1:15" x14ac:dyDescent="0.25">
      <c r="A16" s="31"/>
      <c r="B16" s="31" t="s">
        <v>3</v>
      </c>
      <c r="C16" s="34" t="s">
        <v>5</v>
      </c>
      <c r="D16" s="33">
        <v>0.01</v>
      </c>
      <c r="E16" s="34">
        <v>20</v>
      </c>
      <c r="F16" s="8" t="s">
        <v>13</v>
      </c>
      <c r="G16" s="36">
        <v>0.83</v>
      </c>
      <c r="H16" s="15">
        <v>0.82</v>
      </c>
      <c r="I16" s="15">
        <v>0.84</v>
      </c>
      <c r="J16" s="15">
        <v>0.83</v>
      </c>
      <c r="K16" s="34">
        <f>ROUND(($G16*0.5)+($J16*0.5),4)</f>
        <v>0.83</v>
      </c>
      <c r="L16" s="34">
        <f>ROUND(($G16*0.6)+($J16*0.4),4)</f>
        <v>0.83</v>
      </c>
      <c r="M16" s="34">
        <f>ROUND(($G16*0.7)+($J16*0.3),4)</f>
        <v>0.83</v>
      </c>
      <c r="N16" s="34">
        <f>ROUND(($G16*0.8)+($J16*0.2),4)</f>
        <v>0.83</v>
      </c>
      <c r="O16" s="34">
        <f>ROUND(($G16*0.9)+($J16*0.1),4)</f>
        <v>0.83</v>
      </c>
    </row>
    <row r="17" spans="1:15" x14ac:dyDescent="0.25">
      <c r="A17" s="31"/>
      <c r="B17" s="31"/>
      <c r="C17" s="34"/>
      <c r="D17" s="33"/>
      <c r="E17" s="34"/>
      <c r="F17" s="8" t="s">
        <v>12</v>
      </c>
      <c r="G17" s="36"/>
      <c r="H17" s="15">
        <v>0.83</v>
      </c>
      <c r="I17" s="15">
        <v>0.82</v>
      </c>
      <c r="J17" s="15">
        <v>0.83</v>
      </c>
      <c r="K17" s="34"/>
      <c r="L17" s="34"/>
      <c r="M17" s="34"/>
      <c r="N17" s="34"/>
      <c r="O17" s="34"/>
    </row>
    <row r="18" spans="1:15" x14ac:dyDescent="0.25">
      <c r="A18" s="31"/>
      <c r="B18" s="31"/>
      <c r="C18" s="34" t="s">
        <v>5</v>
      </c>
      <c r="D18" s="33">
        <v>1E-3</v>
      </c>
      <c r="E18" s="34">
        <v>20</v>
      </c>
      <c r="F18" s="8" t="s">
        <v>13</v>
      </c>
      <c r="G18" s="36">
        <v>0.84</v>
      </c>
      <c r="H18" s="15">
        <v>0.9</v>
      </c>
      <c r="I18" s="15">
        <v>0.76</v>
      </c>
      <c r="J18" s="15">
        <v>0.82</v>
      </c>
      <c r="K18" s="34">
        <f t="shared" ref="K18" si="15">ROUND(($G18*0.5)+($J18*0.5),4)</f>
        <v>0.83</v>
      </c>
      <c r="L18" s="34">
        <f t="shared" ref="L18" si="16">ROUND(($G18*0.6)+($J18*0.4),4)</f>
        <v>0.83199999999999996</v>
      </c>
      <c r="M18" s="34">
        <f t="shared" ref="M18" si="17">ROUND(($G18*0.7)+($J18*0.3),4)</f>
        <v>0.83399999999999996</v>
      </c>
      <c r="N18" s="34">
        <f t="shared" ref="N18" si="18">ROUND(($G18*0.8)+($J18*0.2),4)</f>
        <v>0.83599999999999997</v>
      </c>
      <c r="O18" s="34">
        <f t="shared" ref="O18" si="19">ROUND(($G18*0.9)+($J18*0.1),4)</f>
        <v>0.83799999999999997</v>
      </c>
    </row>
    <row r="19" spans="1:15" x14ac:dyDescent="0.25">
      <c r="A19" s="31"/>
      <c r="B19" s="31"/>
      <c r="C19" s="34"/>
      <c r="D19" s="33"/>
      <c r="E19" s="34"/>
      <c r="F19" s="8" t="s">
        <v>12</v>
      </c>
      <c r="G19" s="36"/>
      <c r="H19" s="15">
        <v>0.79</v>
      </c>
      <c r="I19" s="15">
        <v>0.91</v>
      </c>
      <c r="J19" s="15">
        <v>0.85</v>
      </c>
      <c r="K19" s="34"/>
      <c r="L19" s="34"/>
      <c r="M19" s="34"/>
      <c r="N19" s="34"/>
      <c r="O19" s="34"/>
    </row>
    <row r="20" spans="1:15" x14ac:dyDescent="0.25">
      <c r="A20" s="31"/>
      <c r="B20" s="31"/>
      <c r="C20" s="34" t="s">
        <v>5</v>
      </c>
      <c r="D20" s="33">
        <v>1E-4</v>
      </c>
      <c r="E20" s="34">
        <v>20</v>
      </c>
      <c r="F20" s="8" t="s">
        <v>13</v>
      </c>
      <c r="G20" s="36">
        <v>0.92</v>
      </c>
      <c r="H20" s="17">
        <v>0.9</v>
      </c>
      <c r="I20" s="17">
        <v>0.95</v>
      </c>
      <c r="J20" s="17">
        <v>0.92</v>
      </c>
      <c r="K20" s="34">
        <f t="shared" ref="K20" si="20">ROUND(($G20*0.5)+($J20*0.5),4)</f>
        <v>0.92</v>
      </c>
      <c r="L20" s="34">
        <f t="shared" ref="L20" si="21">ROUND(($G20*0.6)+($J20*0.4),4)</f>
        <v>0.92</v>
      </c>
      <c r="M20" s="34">
        <f t="shared" ref="M20" si="22">ROUND(($G20*0.7)+($J20*0.3),4)</f>
        <v>0.92</v>
      </c>
      <c r="N20" s="34">
        <f t="shared" ref="N20" si="23">ROUND(($G20*0.8)+($J20*0.2),4)</f>
        <v>0.92</v>
      </c>
      <c r="O20" s="34">
        <f t="shared" ref="O20" si="24">ROUND(($G20*0.9)+($J20*0.1),4)</f>
        <v>0.92</v>
      </c>
    </row>
    <row r="21" spans="1:15" x14ac:dyDescent="0.25">
      <c r="A21" s="31"/>
      <c r="B21" s="31"/>
      <c r="C21" s="34"/>
      <c r="D21" s="33"/>
      <c r="E21" s="34"/>
      <c r="F21" s="8" t="s">
        <v>12</v>
      </c>
      <c r="G21" s="36"/>
      <c r="H21" s="17">
        <v>0.94</v>
      </c>
      <c r="I21" s="17">
        <v>0.89</v>
      </c>
      <c r="J21" s="17">
        <v>0.92</v>
      </c>
      <c r="K21" s="34"/>
      <c r="L21" s="34"/>
      <c r="M21" s="34"/>
      <c r="N21" s="34"/>
      <c r="O21" s="34"/>
    </row>
    <row r="22" spans="1:15" x14ac:dyDescent="0.25">
      <c r="A22" s="31"/>
      <c r="B22" s="31"/>
      <c r="C22" s="34" t="s">
        <v>1</v>
      </c>
      <c r="D22" s="33" t="s">
        <v>27</v>
      </c>
      <c r="E22" s="34">
        <v>20</v>
      </c>
      <c r="F22" s="8" t="s">
        <v>13</v>
      </c>
      <c r="G22" s="36">
        <v>0.91</v>
      </c>
      <c r="H22" s="17">
        <v>0.88</v>
      </c>
      <c r="I22" s="17">
        <v>0.94</v>
      </c>
      <c r="J22" s="17">
        <v>0.91</v>
      </c>
      <c r="K22" s="34">
        <f t="shared" ref="K22" si="25">ROUND(($G22*0.5)+($J22*0.5),4)</f>
        <v>0.91</v>
      </c>
      <c r="L22" s="34">
        <f t="shared" ref="L22" si="26">ROUND(($G22*0.6)+($J22*0.4),4)</f>
        <v>0.91</v>
      </c>
      <c r="M22" s="34">
        <f t="shared" ref="M22" si="27">ROUND(($G22*0.7)+($J22*0.3),4)</f>
        <v>0.91</v>
      </c>
      <c r="N22" s="34">
        <f t="shared" ref="N22" si="28">ROUND(($G22*0.8)+($J22*0.2),4)</f>
        <v>0.91</v>
      </c>
      <c r="O22" s="34">
        <f t="shared" ref="O22" si="29">ROUND(($G22*0.9)+($J22*0.1),4)</f>
        <v>0.91</v>
      </c>
    </row>
    <row r="23" spans="1:15" x14ac:dyDescent="0.25">
      <c r="A23" s="31"/>
      <c r="B23" s="31"/>
      <c r="C23" s="34"/>
      <c r="D23" s="33"/>
      <c r="E23" s="34"/>
      <c r="F23" s="8" t="s">
        <v>12</v>
      </c>
      <c r="G23" s="36"/>
      <c r="H23" s="17">
        <v>0.93</v>
      </c>
      <c r="I23" s="17">
        <v>0.87</v>
      </c>
      <c r="J23" s="17">
        <v>0.9</v>
      </c>
      <c r="K23" s="34"/>
      <c r="L23" s="34"/>
      <c r="M23" s="34"/>
      <c r="N23" s="34"/>
      <c r="O23" s="34"/>
    </row>
    <row r="25" spans="1:15" ht="15.75" customHeight="1" x14ac:dyDescent="0.25">
      <c r="A25" s="31">
        <v>30</v>
      </c>
      <c r="B25" s="31" t="s">
        <v>2</v>
      </c>
      <c r="C25" s="32" t="s">
        <v>47</v>
      </c>
      <c r="D25" s="32"/>
      <c r="E25" s="31" t="s">
        <v>0</v>
      </c>
      <c r="F25" s="31" t="s">
        <v>25</v>
      </c>
      <c r="G25" s="31" t="s">
        <v>49</v>
      </c>
      <c r="H25" s="31"/>
      <c r="I25" s="31"/>
      <c r="J25" s="31"/>
      <c r="K25" s="36" t="s">
        <v>64</v>
      </c>
      <c r="L25" s="36" t="s">
        <v>65</v>
      </c>
      <c r="M25" s="36" t="s">
        <v>66</v>
      </c>
      <c r="N25" s="36" t="s">
        <v>67</v>
      </c>
      <c r="O25" s="36" t="s">
        <v>68</v>
      </c>
    </row>
    <row r="26" spans="1:15" x14ac:dyDescent="0.25">
      <c r="A26" s="31"/>
      <c r="B26" s="31"/>
      <c r="C26" s="14" t="s">
        <v>4</v>
      </c>
      <c r="D26" s="16" t="s">
        <v>48</v>
      </c>
      <c r="E26" s="31"/>
      <c r="F26" s="31"/>
      <c r="G26" s="14" t="s">
        <v>6</v>
      </c>
      <c r="H26" s="14" t="s">
        <v>7</v>
      </c>
      <c r="I26" s="14" t="s">
        <v>8</v>
      </c>
      <c r="J26" s="14" t="s">
        <v>9</v>
      </c>
      <c r="K26" s="34"/>
      <c r="L26" s="34"/>
      <c r="M26" s="34"/>
      <c r="N26" s="34"/>
      <c r="O26" s="34"/>
    </row>
    <row r="27" spans="1:15" x14ac:dyDescent="0.25">
      <c r="A27" s="31"/>
      <c r="B27" s="31" t="s">
        <v>3</v>
      </c>
      <c r="C27" s="34" t="s">
        <v>5</v>
      </c>
      <c r="D27" s="33">
        <v>0.01</v>
      </c>
      <c r="E27" s="34">
        <v>30</v>
      </c>
      <c r="F27" s="8" t="s">
        <v>13</v>
      </c>
      <c r="G27" s="36">
        <v>0.79</v>
      </c>
      <c r="H27" s="15">
        <v>0.86</v>
      </c>
      <c r="I27" s="15">
        <v>0.7</v>
      </c>
      <c r="J27" s="15">
        <v>0.77</v>
      </c>
      <c r="K27" s="34">
        <f>ROUND(($G27*0.5)+($J27*0.5),4)</f>
        <v>0.78</v>
      </c>
      <c r="L27" s="34">
        <f>ROUND(($G27*0.6)+($J27*0.4),4)</f>
        <v>0.78200000000000003</v>
      </c>
      <c r="M27" s="34">
        <f>ROUND(($G27*0.7)+($J27*0.3),4)</f>
        <v>0.78400000000000003</v>
      </c>
      <c r="N27" s="34">
        <f>ROUND(($G27*0.8)+($J27*0.2),4)</f>
        <v>0.78600000000000003</v>
      </c>
      <c r="O27" s="34">
        <f>ROUND(($G27*0.9)+($J27*0.1),4)</f>
        <v>0.78800000000000003</v>
      </c>
    </row>
    <row r="28" spans="1:15" x14ac:dyDescent="0.25">
      <c r="A28" s="31"/>
      <c r="B28" s="31"/>
      <c r="C28" s="34"/>
      <c r="D28" s="33"/>
      <c r="E28" s="34"/>
      <c r="F28" s="8" t="s">
        <v>12</v>
      </c>
      <c r="G28" s="36"/>
      <c r="H28" s="15">
        <v>0.74</v>
      </c>
      <c r="I28" s="15">
        <v>0.88</v>
      </c>
      <c r="J28" s="15">
        <v>0.81</v>
      </c>
      <c r="K28" s="34"/>
      <c r="L28" s="34"/>
      <c r="M28" s="34"/>
      <c r="N28" s="34"/>
      <c r="O28" s="34"/>
    </row>
    <row r="29" spans="1:15" x14ac:dyDescent="0.25">
      <c r="A29" s="31"/>
      <c r="B29" s="31"/>
      <c r="C29" s="34" t="s">
        <v>5</v>
      </c>
      <c r="D29" s="33">
        <v>1E-3</v>
      </c>
      <c r="E29" s="34">
        <v>30</v>
      </c>
      <c r="F29" s="8" t="s">
        <v>13</v>
      </c>
      <c r="G29" s="36">
        <v>0.89</v>
      </c>
      <c r="H29" s="15">
        <v>0.86</v>
      </c>
      <c r="I29" s="15">
        <v>0.93</v>
      </c>
      <c r="J29" s="15">
        <v>0.89</v>
      </c>
      <c r="K29" s="34">
        <f t="shared" ref="K29" si="30">ROUND(($G29*0.5)+($J29*0.5),4)</f>
        <v>0.89</v>
      </c>
      <c r="L29" s="34">
        <f t="shared" ref="L29" si="31">ROUND(($G29*0.6)+($J29*0.4),4)</f>
        <v>0.89</v>
      </c>
      <c r="M29" s="34">
        <f t="shared" ref="M29" si="32">ROUND(($G29*0.7)+($J29*0.3),4)</f>
        <v>0.89</v>
      </c>
      <c r="N29" s="34">
        <f t="shared" ref="N29" si="33">ROUND(($G29*0.8)+($J29*0.2),4)</f>
        <v>0.89</v>
      </c>
      <c r="O29" s="34">
        <f t="shared" ref="O29" si="34">ROUND(($G29*0.9)+($J29*0.1),4)</f>
        <v>0.89</v>
      </c>
    </row>
    <row r="30" spans="1:15" x14ac:dyDescent="0.25">
      <c r="A30" s="31"/>
      <c r="B30" s="31"/>
      <c r="C30" s="34"/>
      <c r="D30" s="33"/>
      <c r="E30" s="34"/>
      <c r="F30" s="8" t="s">
        <v>12</v>
      </c>
      <c r="G30" s="36"/>
      <c r="H30" s="15">
        <v>0.92</v>
      </c>
      <c r="I30" s="15">
        <v>0.85</v>
      </c>
      <c r="J30" s="15">
        <v>0.88</v>
      </c>
      <c r="K30" s="34"/>
      <c r="L30" s="34"/>
      <c r="M30" s="34"/>
      <c r="N30" s="34"/>
      <c r="O30" s="34"/>
    </row>
    <row r="31" spans="1:15" x14ac:dyDescent="0.25">
      <c r="A31" s="31"/>
      <c r="B31" s="31"/>
      <c r="C31" s="34" t="s">
        <v>5</v>
      </c>
      <c r="D31" s="33">
        <v>1E-4</v>
      </c>
      <c r="E31" s="34">
        <v>30</v>
      </c>
      <c r="F31" s="8" t="s">
        <v>13</v>
      </c>
      <c r="G31" s="36">
        <v>0.92</v>
      </c>
      <c r="H31" s="17">
        <v>0.9</v>
      </c>
      <c r="I31" s="17">
        <v>0.95</v>
      </c>
      <c r="J31" s="17">
        <v>0.92</v>
      </c>
      <c r="K31" s="34">
        <f t="shared" ref="K31" si="35">ROUND(($G31*0.5)+($J31*0.5),4)</f>
        <v>0.92</v>
      </c>
      <c r="L31" s="34">
        <f t="shared" ref="L31" si="36">ROUND(($G31*0.6)+($J31*0.4),4)</f>
        <v>0.92</v>
      </c>
      <c r="M31" s="34">
        <f t="shared" ref="M31" si="37">ROUND(($G31*0.7)+($J31*0.3),4)</f>
        <v>0.92</v>
      </c>
      <c r="N31" s="34">
        <f t="shared" ref="N31" si="38">ROUND(($G31*0.8)+($J31*0.2),4)</f>
        <v>0.92</v>
      </c>
      <c r="O31" s="34">
        <f t="shared" ref="O31" si="39">ROUND(($G31*0.9)+($J31*0.1),4)</f>
        <v>0.92</v>
      </c>
    </row>
    <row r="32" spans="1:15" x14ac:dyDescent="0.25">
      <c r="A32" s="31"/>
      <c r="B32" s="31"/>
      <c r="C32" s="34"/>
      <c r="D32" s="33"/>
      <c r="E32" s="34"/>
      <c r="F32" s="8" t="s">
        <v>12</v>
      </c>
      <c r="G32" s="36"/>
      <c r="H32" s="17">
        <v>0.94</v>
      </c>
      <c r="I32" s="17">
        <v>0.9</v>
      </c>
      <c r="J32" s="17">
        <v>0.92</v>
      </c>
      <c r="K32" s="34"/>
      <c r="L32" s="34"/>
      <c r="M32" s="34"/>
      <c r="N32" s="34"/>
      <c r="O32" s="34"/>
    </row>
    <row r="33" spans="1:15" x14ac:dyDescent="0.25">
      <c r="A33" s="31"/>
      <c r="B33" s="31"/>
      <c r="C33" s="34" t="s">
        <v>1</v>
      </c>
      <c r="D33" s="33" t="s">
        <v>27</v>
      </c>
      <c r="E33" s="34">
        <v>30</v>
      </c>
      <c r="F33" s="8" t="s">
        <v>13</v>
      </c>
      <c r="G33" s="36">
        <v>0.88</v>
      </c>
      <c r="H33" s="17">
        <v>0.86</v>
      </c>
      <c r="I33" s="17">
        <v>0.92</v>
      </c>
      <c r="J33" s="17">
        <v>0.89</v>
      </c>
      <c r="K33" s="34">
        <f t="shared" ref="K33" si="40">ROUND(($G33*0.5)+($J33*0.5),4)</f>
        <v>0.88500000000000001</v>
      </c>
      <c r="L33" s="34">
        <f t="shared" ref="L33" si="41">ROUND(($G33*0.6)+($J33*0.4),4)</f>
        <v>0.88400000000000001</v>
      </c>
      <c r="M33" s="34">
        <f t="shared" ref="M33" si="42">ROUND(($G33*0.7)+($J33*0.3),4)</f>
        <v>0.88300000000000001</v>
      </c>
      <c r="N33" s="34">
        <f t="shared" ref="N33" si="43">ROUND(($G33*0.8)+($J33*0.2),4)</f>
        <v>0.88200000000000001</v>
      </c>
      <c r="O33" s="34">
        <f t="shared" ref="O33" si="44">ROUND(($G33*0.9)+($J33*0.1),4)</f>
        <v>0.88100000000000001</v>
      </c>
    </row>
    <row r="34" spans="1:15" x14ac:dyDescent="0.25">
      <c r="A34" s="31"/>
      <c r="B34" s="31"/>
      <c r="C34" s="34"/>
      <c r="D34" s="33"/>
      <c r="E34" s="34"/>
      <c r="F34" s="8" t="s">
        <v>12</v>
      </c>
      <c r="G34" s="36"/>
      <c r="H34" s="17">
        <v>0.91</v>
      </c>
      <c r="I34" s="17">
        <v>0.85</v>
      </c>
      <c r="J34" s="17">
        <v>0.88</v>
      </c>
      <c r="K34" s="34"/>
      <c r="L34" s="34"/>
      <c r="M34" s="34"/>
      <c r="N34" s="34"/>
      <c r="O34" s="34"/>
    </row>
    <row r="36" spans="1:15" x14ac:dyDescent="0.25">
      <c r="A36" s="32" t="s">
        <v>70</v>
      </c>
      <c r="B36" s="31" t="s">
        <v>2</v>
      </c>
      <c r="C36" s="32" t="s">
        <v>47</v>
      </c>
      <c r="D36" s="32"/>
      <c r="E36" s="31" t="s">
        <v>0</v>
      </c>
      <c r="F36" s="31" t="s">
        <v>25</v>
      </c>
      <c r="G36" s="31" t="s">
        <v>49</v>
      </c>
      <c r="H36" s="31"/>
      <c r="I36" s="31"/>
      <c r="J36" s="31"/>
      <c r="K36" s="36" t="s">
        <v>64</v>
      </c>
      <c r="L36" s="36" t="s">
        <v>65</v>
      </c>
      <c r="M36" s="36" t="s">
        <v>66</v>
      </c>
      <c r="N36" s="36" t="s">
        <v>67</v>
      </c>
      <c r="O36" s="36" t="s">
        <v>68</v>
      </c>
    </row>
    <row r="37" spans="1:15" x14ac:dyDescent="0.25">
      <c r="A37" s="32"/>
      <c r="B37" s="31"/>
      <c r="C37" s="14" t="s">
        <v>4</v>
      </c>
      <c r="D37" s="16" t="s">
        <v>48</v>
      </c>
      <c r="E37" s="31"/>
      <c r="F37" s="31"/>
      <c r="G37" s="14" t="s">
        <v>6</v>
      </c>
      <c r="H37" s="14" t="s">
        <v>7</v>
      </c>
      <c r="I37" s="14" t="s">
        <v>8</v>
      </c>
      <c r="J37" s="14" t="s">
        <v>9</v>
      </c>
      <c r="K37" s="34"/>
      <c r="L37" s="34"/>
      <c r="M37" s="34"/>
      <c r="N37" s="34"/>
      <c r="O37" s="34"/>
    </row>
    <row r="38" spans="1:15" x14ac:dyDescent="0.25">
      <c r="A38" s="32"/>
      <c r="B38" s="31" t="s">
        <v>3</v>
      </c>
      <c r="C38" s="34" t="s">
        <v>5</v>
      </c>
      <c r="D38" s="33">
        <v>0.01</v>
      </c>
      <c r="E38" s="34">
        <v>8</v>
      </c>
      <c r="F38" s="8" t="s">
        <v>13</v>
      </c>
      <c r="G38" s="35" t="s">
        <v>21</v>
      </c>
      <c r="H38" s="9" t="s">
        <v>32</v>
      </c>
      <c r="I38" s="9" t="s">
        <v>24</v>
      </c>
      <c r="J38" s="9" t="s">
        <v>21</v>
      </c>
      <c r="K38" s="33">
        <f>($G38*0.5)+($J38*0.5)</f>
        <v>0.83</v>
      </c>
      <c r="L38" s="33">
        <f>($G38*0.6)+($J38*0.4)</f>
        <v>0.83</v>
      </c>
      <c r="M38" s="33">
        <f>($G38*0.7)+($J38*0.3)</f>
        <v>0.83</v>
      </c>
      <c r="N38" s="33">
        <f>($G38*0.8)+($J38*0.2)</f>
        <v>0.83000000000000007</v>
      </c>
      <c r="O38" s="33">
        <f>($G38*0.9)+($J38*0.1)</f>
        <v>0.83</v>
      </c>
    </row>
    <row r="39" spans="1:15" x14ac:dyDescent="0.25">
      <c r="A39" s="32"/>
      <c r="B39" s="31"/>
      <c r="C39" s="34"/>
      <c r="D39" s="33"/>
      <c r="E39" s="34"/>
      <c r="F39" s="8" t="s">
        <v>12</v>
      </c>
      <c r="G39" s="35"/>
      <c r="H39" s="9" t="s">
        <v>29</v>
      </c>
      <c r="I39" s="9" t="s">
        <v>32</v>
      </c>
      <c r="J39" s="9" t="s">
        <v>23</v>
      </c>
      <c r="K39" s="34"/>
      <c r="L39" s="34"/>
      <c r="M39" s="34"/>
      <c r="N39" s="34"/>
      <c r="O39" s="34"/>
    </row>
    <row r="40" spans="1:15" x14ac:dyDescent="0.25">
      <c r="A40" s="32"/>
      <c r="B40" s="31"/>
      <c r="C40" s="34" t="s">
        <v>5</v>
      </c>
      <c r="D40" s="33">
        <v>1E-3</v>
      </c>
      <c r="E40" s="34">
        <v>8</v>
      </c>
      <c r="F40" s="8" t="s">
        <v>13</v>
      </c>
      <c r="G40" s="35" t="s">
        <v>31</v>
      </c>
      <c r="H40" s="9" t="s">
        <v>15</v>
      </c>
      <c r="I40" s="9" t="s">
        <v>19</v>
      </c>
      <c r="J40" s="9" t="s">
        <v>31</v>
      </c>
      <c r="K40" s="33">
        <f>($G40*0.5)+($J40*0.5)</f>
        <v>0.87</v>
      </c>
      <c r="L40" s="33">
        <f>($G40*0.6)+($J40*0.4)</f>
        <v>0.87000000000000011</v>
      </c>
      <c r="M40" s="33">
        <f>($G40*0.7)+($J40*0.3)</f>
        <v>0.87</v>
      </c>
      <c r="N40" s="33">
        <f>($G40*0.8)+($J40*0.2)</f>
        <v>0.87000000000000011</v>
      </c>
      <c r="O40" s="33">
        <f>($G40*0.9)+($J40*0.1)</f>
        <v>0.87</v>
      </c>
    </row>
    <row r="41" spans="1:15" x14ac:dyDescent="0.25">
      <c r="A41" s="32"/>
      <c r="B41" s="31"/>
      <c r="C41" s="34"/>
      <c r="D41" s="33"/>
      <c r="E41" s="34"/>
      <c r="F41" s="8" t="s">
        <v>12</v>
      </c>
      <c r="G41" s="35"/>
      <c r="H41" s="9" t="s">
        <v>35</v>
      </c>
      <c r="I41" s="9" t="s">
        <v>32</v>
      </c>
      <c r="J41" s="9" t="s">
        <v>31</v>
      </c>
      <c r="K41" s="34"/>
      <c r="L41" s="34"/>
      <c r="M41" s="34"/>
      <c r="N41" s="34"/>
      <c r="O41" s="34"/>
    </row>
    <row r="42" spans="1:15" x14ac:dyDescent="0.25">
      <c r="A42" s="32"/>
      <c r="B42" s="31"/>
      <c r="C42" s="34" t="s">
        <v>5</v>
      </c>
      <c r="D42" s="33" t="s">
        <v>69</v>
      </c>
      <c r="E42" s="34">
        <v>15</v>
      </c>
      <c r="F42" s="8" t="s">
        <v>13</v>
      </c>
      <c r="G42" s="33" t="s">
        <v>22</v>
      </c>
      <c r="H42" s="12" t="s">
        <v>26</v>
      </c>
      <c r="I42" s="7" t="s">
        <v>36</v>
      </c>
      <c r="J42" s="7" t="s">
        <v>22</v>
      </c>
      <c r="K42" s="33">
        <f>($G42*0.5)+($J42*0.5)</f>
        <v>0.91</v>
      </c>
      <c r="L42" s="33">
        <f>($G42*0.6)+($J42*0.4)</f>
        <v>0.91000000000000014</v>
      </c>
      <c r="M42" s="33">
        <f>($G42*0.7)+($J42*0.3)</f>
        <v>0.91</v>
      </c>
      <c r="N42" s="33">
        <f>($G42*0.8)+($J42*0.2)</f>
        <v>0.91000000000000014</v>
      </c>
      <c r="O42" s="33">
        <f>($G42*0.9)+($J42*0.1)</f>
        <v>0.91</v>
      </c>
    </row>
    <row r="43" spans="1:15" x14ac:dyDescent="0.25">
      <c r="A43" s="32"/>
      <c r="B43" s="31"/>
      <c r="C43" s="34"/>
      <c r="D43" s="33"/>
      <c r="E43" s="34"/>
      <c r="F43" s="8" t="s">
        <v>12</v>
      </c>
      <c r="G43" s="33"/>
      <c r="H43" s="7" t="s">
        <v>38</v>
      </c>
      <c r="I43" s="7" t="s">
        <v>19</v>
      </c>
      <c r="J43" s="7" t="s">
        <v>22</v>
      </c>
      <c r="K43" s="34"/>
      <c r="L43" s="34"/>
      <c r="M43" s="34"/>
      <c r="N43" s="34"/>
      <c r="O43" s="34"/>
    </row>
    <row r="44" spans="1:15" x14ac:dyDescent="0.25">
      <c r="A44" s="32"/>
      <c r="B44" s="31"/>
      <c r="C44" s="34" t="s">
        <v>1</v>
      </c>
      <c r="D44" s="33" t="s">
        <v>56</v>
      </c>
      <c r="E44" s="34">
        <v>96</v>
      </c>
      <c r="F44" s="8" t="s">
        <v>13</v>
      </c>
      <c r="G44" s="34">
        <v>0.87</v>
      </c>
      <c r="H44" s="6">
        <v>0.86</v>
      </c>
      <c r="I44" s="6">
        <v>0.88</v>
      </c>
      <c r="J44" s="9" t="s">
        <v>31</v>
      </c>
      <c r="K44" s="33">
        <f>($G44*0.5)+($J44*0.5)</f>
        <v>0.87</v>
      </c>
      <c r="L44" s="33">
        <f>($G44*0.6)+($J44*0.4)</f>
        <v>0.87000000000000011</v>
      </c>
      <c r="M44" s="33">
        <f>($G44*0.7)+($J44*0.3)</f>
        <v>0.87</v>
      </c>
      <c r="N44" s="33">
        <f>($G44*0.8)+($J44*0.2)</f>
        <v>0.87000000000000011</v>
      </c>
      <c r="O44" s="33">
        <f>($G44*0.9)+($J44*0.1)</f>
        <v>0.87</v>
      </c>
    </row>
    <row r="45" spans="1:15" x14ac:dyDescent="0.25">
      <c r="A45" s="32"/>
      <c r="B45" s="31"/>
      <c r="C45" s="34"/>
      <c r="D45" s="33"/>
      <c r="E45" s="34"/>
      <c r="F45" s="8" t="s">
        <v>12</v>
      </c>
      <c r="G45" s="34"/>
      <c r="H45" s="7" t="s">
        <v>35</v>
      </c>
      <c r="I45" s="6">
        <v>0.86</v>
      </c>
      <c r="J45" s="9" t="s">
        <v>31</v>
      </c>
      <c r="K45" s="34"/>
      <c r="L45" s="34"/>
      <c r="M45" s="34"/>
      <c r="N45" s="34"/>
      <c r="O45" s="34"/>
    </row>
    <row r="50" spans="1:15" ht="15.75" customHeight="1" x14ac:dyDescent="0.25">
      <c r="A50" s="31">
        <v>10</v>
      </c>
      <c r="B50" s="31" t="s">
        <v>2</v>
      </c>
      <c r="C50" s="32" t="s">
        <v>47</v>
      </c>
      <c r="D50" s="32"/>
      <c r="E50" s="31" t="s">
        <v>0</v>
      </c>
      <c r="F50" s="31" t="s">
        <v>25</v>
      </c>
      <c r="G50" s="31" t="s">
        <v>49</v>
      </c>
      <c r="H50" s="31"/>
      <c r="I50" s="31"/>
      <c r="J50" s="31"/>
      <c r="K50" s="36" t="s">
        <v>64</v>
      </c>
      <c r="L50" s="36" t="s">
        <v>65</v>
      </c>
      <c r="M50" s="36" t="s">
        <v>66</v>
      </c>
      <c r="N50" s="36" t="s">
        <v>67</v>
      </c>
      <c r="O50" s="36" t="s">
        <v>68</v>
      </c>
    </row>
    <row r="51" spans="1:15" x14ac:dyDescent="0.25">
      <c r="A51" s="31"/>
      <c r="B51" s="31"/>
      <c r="C51" s="14" t="s">
        <v>4</v>
      </c>
      <c r="D51" s="16" t="s">
        <v>48</v>
      </c>
      <c r="E51" s="31"/>
      <c r="F51" s="31"/>
      <c r="G51" s="14" t="s">
        <v>6</v>
      </c>
      <c r="H51" s="14" t="s">
        <v>7</v>
      </c>
      <c r="I51" s="14" t="s">
        <v>8</v>
      </c>
      <c r="J51" s="14" t="s">
        <v>9</v>
      </c>
      <c r="K51" s="34"/>
      <c r="L51" s="34"/>
      <c r="M51" s="34"/>
      <c r="N51" s="34"/>
      <c r="O51" s="34"/>
    </row>
    <row r="52" spans="1:15" x14ac:dyDescent="0.25">
      <c r="A52" s="31"/>
      <c r="B52" s="31" t="s">
        <v>10</v>
      </c>
      <c r="C52" s="34" t="s">
        <v>5</v>
      </c>
      <c r="D52" s="33">
        <v>0.01</v>
      </c>
      <c r="E52" s="34">
        <v>10</v>
      </c>
      <c r="F52" s="8" t="s">
        <v>13</v>
      </c>
      <c r="G52" s="36">
        <v>0.81</v>
      </c>
      <c r="H52" s="15">
        <v>0.79</v>
      </c>
      <c r="I52" s="15">
        <v>0.86</v>
      </c>
      <c r="J52" s="15">
        <v>0.82</v>
      </c>
      <c r="K52" s="34">
        <v>0.81499999999999995</v>
      </c>
      <c r="L52" s="34">
        <v>0.81399999999999995</v>
      </c>
      <c r="M52" s="34">
        <v>0.81299999999999994</v>
      </c>
      <c r="N52" s="34">
        <v>0.81200000000000006</v>
      </c>
      <c r="O52" s="34">
        <v>0.81100000000000005</v>
      </c>
    </row>
    <row r="53" spans="1:15" x14ac:dyDescent="0.25">
      <c r="A53" s="31"/>
      <c r="B53" s="31"/>
      <c r="C53" s="34"/>
      <c r="D53" s="33"/>
      <c r="E53" s="34"/>
      <c r="F53" s="8" t="s">
        <v>12</v>
      </c>
      <c r="G53" s="36"/>
      <c r="H53" s="15">
        <v>0.84</v>
      </c>
      <c r="I53" s="15">
        <v>0.76</v>
      </c>
      <c r="J53" s="15">
        <v>0.8</v>
      </c>
      <c r="K53" s="34"/>
      <c r="L53" s="34"/>
      <c r="M53" s="34"/>
      <c r="N53" s="34"/>
      <c r="O53" s="34"/>
    </row>
    <row r="54" spans="1:15" x14ac:dyDescent="0.25">
      <c r="A54" s="31"/>
      <c r="B54" s="31"/>
      <c r="C54" s="34" t="s">
        <v>5</v>
      </c>
      <c r="D54" s="33">
        <v>1E-3</v>
      </c>
      <c r="E54" s="34">
        <v>10</v>
      </c>
      <c r="F54" s="8" t="s">
        <v>13</v>
      </c>
      <c r="G54" s="36">
        <v>0.87</v>
      </c>
      <c r="H54" s="15">
        <v>0.85</v>
      </c>
      <c r="I54" s="15">
        <v>0.9</v>
      </c>
      <c r="J54" s="15">
        <v>0.87</v>
      </c>
      <c r="K54" s="34">
        <v>0.87</v>
      </c>
      <c r="L54" s="34">
        <v>0.87</v>
      </c>
      <c r="M54" s="34">
        <v>0.87</v>
      </c>
      <c r="N54" s="34">
        <v>0.87</v>
      </c>
      <c r="O54" s="34">
        <v>0.87</v>
      </c>
    </row>
    <row r="55" spans="1:15" x14ac:dyDescent="0.25">
      <c r="A55" s="31"/>
      <c r="B55" s="31"/>
      <c r="C55" s="34"/>
      <c r="D55" s="33"/>
      <c r="E55" s="34"/>
      <c r="F55" s="8" t="s">
        <v>12</v>
      </c>
      <c r="G55" s="36"/>
      <c r="H55" s="15">
        <v>0.89</v>
      </c>
      <c r="I55" s="15">
        <v>0.84</v>
      </c>
      <c r="J55" s="15">
        <v>0.87</v>
      </c>
      <c r="K55" s="34"/>
      <c r="L55" s="34"/>
      <c r="M55" s="34"/>
      <c r="N55" s="34"/>
      <c r="O55" s="34"/>
    </row>
    <row r="56" spans="1:15" x14ac:dyDescent="0.25">
      <c r="A56" s="31"/>
      <c r="B56" s="31"/>
      <c r="C56" s="34" t="s">
        <v>5</v>
      </c>
      <c r="D56" s="33">
        <v>1E-4</v>
      </c>
      <c r="E56" s="34">
        <v>10</v>
      </c>
      <c r="F56" s="8" t="s">
        <v>13</v>
      </c>
      <c r="G56" s="38">
        <v>0.88</v>
      </c>
      <c r="H56" s="17">
        <v>0.81</v>
      </c>
      <c r="I56" s="17">
        <v>0.96</v>
      </c>
      <c r="J56" s="17">
        <v>0.88</v>
      </c>
      <c r="K56" s="34">
        <v>0.88</v>
      </c>
      <c r="L56" s="34">
        <v>0.88</v>
      </c>
      <c r="M56" s="34">
        <v>0.88</v>
      </c>
      <c r="N56" s="34">
        <v>0.88</v>
      </c>
      <c r="O56" s="34">
        <v>0.88</v>
      </c>
    </row>
    <row r="57" spans="1:15" x14ac:dyDescent="0.25">
      <c r="A57" s="31"/>
      <c r="B57" s="31"/>
      <c r="C57" s="34"/>
      <c r="D57" s="33"/>
      <c r="E57" s="34"/>
      <c r="F57" s="8" t="s">
        <v>12</v>
      </c>
      <c r="G57" s="38"/>
      <c r="H57" s="17">
        <v>0.95</v>
      </c>
      <c r="I57" s="17">
        <v>0.78</v>
      </c>
      <c r="J57" s="17">
        <v>0.86</v>
      </c>
      <c r="K57" s="34"/>
      <c r="L57" s="34"/>
      <c r="M57" s="34"/>
      <c r="N57" s="34"/>
      <c r="O57" s="34"/>
    </row>
    <row r="58" spans="1:15" x14ac:dyDescent="0.25">
      <c r="A58" s="31"/>
      <c r="B58" s="31"/>
      <c r="C58" s="34" t="s">
        <v>1</v>
      </c>
      <c r="D58" s="33" t="s">
        <v>27</v>
      </c>
      <c r="E58" s="34">
        <v>10</v>
      </c>
      <c r="F58" s="8" t="s">
        <v>13</v>
      </c>
      <c r="G58" s="38">
        <v>0.87</v>
      </c>
      <c r="H58" s="17">
        <v>0.83</v>
      </c>
      <c r="I58" s="17">
        <v>0.92</v>
      </c>
      <c r="J58" s="17">
        <v>0.87</v>
      </c>
      <c r="K58" s="34">
        <v>0.87</v>
      </c>
      <c r="L58" s="34">
        <v>0.87</v>
      </c>
      <c r="M58" s="34">
        <v>0.87</v>
      </c>
      <c r="N58" s="34">
        <v>0.87</v>
      </c>
      <c r="O58" s="34">
        <v>0.87</v>
      </c>
    </row>
    <row r="59" spans="1:15" x14ac:dyDescent="0.25">
      <c r="A59" s="31"/>
      <c r="B59" s="31"/>
      <c r="C59" s="34"/>
      <c r="D59" s="33"/>
      <c r="E59" s="34"/>
      <c r="F59" s="8" t="s">
        <v>12</v>
      </c>
      <c r="G59" s="38"/>
      <c r="H59" s="17">
        <v>0.91</v>
      </c>
      <c r="I59" s="17">
        <v>0.81</v>
      </c>
      <c r="J59" s="17">
        <v>0.86</v>
      </c>
      <c r="K59" s="34"/>
      <c r="L59" s="34"/>
      <c r="M59" s="34"/>
      <c r="N59" s="34"/>
      <c r="O59" s="34"/>
    </row>
    <row r="60" spans="1:15" x14ac:dyDescent="0.25">
      <c r="B60" s="20"/>
      <c r="C60" s="22"/>
      <c r="D60" s="21"/>
      <c r="E60" s="22"/>
      <c r="F60" s="2"/>
      <c r="G60" s="18"/>
      <c r="H60" s="18"/>
      <c r="I60" s="18"/>
      <c r="J60" s="18"/>
      <c r="K60" s="22"/>
      <c r="L60" s="22"/>
      <c r="M60" s="22"/>
      <c r="N60" s="22"/>
      <c r="O60" s="22"/>
    </row>
    <row r="61" spans="1:15" ht="15.75" customHeight="1" x14ac:dyDescent="0.25">
      <c r="A61" s="31">
        <v>20</v>
      </c>
      <c r="B61" s="31" t="s">
        <v>2</v>
      </c>
      <c r="C61" s="32" t="s">
        <v>47</v>
      </c>
      <c r="D61" s="32"/>
      <c r="E61" s="31" t="s">
        <v>0</v>
      </c>
      <c r="F61" s="31" t="s">
        <v>25</v>
      </c>
      <c r="G61" s="31" t="s">
        <v>49</v>
      </c>
      <c r="H61" s="31"/>
      <c r="I61" s="31"/>
      <c r="J61" s="31"/>
      <c r="K61" s="36" t="s">
        <v>64</v>
      </c>
      <c r="L61" s="36" t="s">
        <v>65</v>
      </c>
      <c r="M61" s="36" t="s">
        <v>66</v>
      </c>
      <c r="N61" s="36" t="s">
        <v>67</v>
      </c>
      <c r="O61" s="36" t="s">
        <v>68</v>
      </c>
    </row>
    <row r="62" spans="1:15" x14ac:dyDescent="0.25">
      <c r="A62" s="31"/>
      <c r="B62" s="31"/>
      <c r="C62" s="14" t="s">
        <v>4</v>
      </c>
      <c r="D62" s="16" t="s">
        <v>48</v>
      </c>
      <c r="E62" s="31"/>
      <c r="F62" s="31"/>
      <c r="G62" s="14" t="s">
        <v>6</v>
      </c>
      <c r="H62" s="14" t="s">
        <v>7</v>
      </c>
      <c r="I62" s="14" t="s">
        <v>8</v>
      </c>
      <c r="J62" s="14" t="s">
        <v>9</v>
      </c>
      <c r="K62" s="34"/>
      <c r="L62" s="34"/>
      <c r="M62" s="34"/>
      <c r="N62" s="34"/>
      <c r="O62" s="34"/>
    </row>
    <row r="63" spans="1:15" x14ac:dyDescent="0.25">
      <c r="A63" s="31"/>
      <c r="B63" s="31" t="s">
        <v>10</v>
      </c>
      <c r="C63" s="34" t="s">
        <v>5</v>
      </c>
      <c r="D63" s="33">
        <v>0.01</v>
      </c>
      <c r="E63" s="34">
        <v>20</v>
      </c>
      <c r="F63" s="8" t="s">
        <v>13</v>
      </c>
      <c r="G63" s="36">
        <v>0.8</v>
      </c>
      <c r="H63" s="15">
        <v>0.85</v>
      </c>
      <c r="I63" s="15">
        <v>0.74</v>
      </c>
      <c r="J63" s="15">
        <v>0.79</v>
      </c>
      <c r="K63" s="34">
        <v>0.79500000000000004</v>
      </c>
      <c r="L63" s="34">
        <v>0.79600000000000004</v>
      </c>
      <c r="M63" s="34">
        <v>0.79700000000000004</v>
      </c>
      <c r="N63" s="34">
        <v>0.79800000000000004</v>
      </c>
      <c r="O63" s="34">
        <v>0.79900000000000004</v>
      </c>
    </row>
    <row r="64" spans="1:15" x14ac:dyDescent="0.25">
      <c r="A64" s="31"/>
      <c r="B64" s="31"/>
      <c r="C64" s="34"/>
      <c r="D64" s="33"/>
      <c r="E64" s="34"/>
      <c r="F64" s="8" t="s">
        <v>12</v>
      </c>
      <c r="G64" s="36"/>
      <c r="H64" s="15">
        <v>0.77</v>
      </c>
      <c r="I64" s="15">
        <v>0.86</v>
      </c>
      <c r="J64" s="15">
        <v>0.81</v>
      </c>
      <c r="K64" s="34"/>
      <c r="L64" s="34"/>
      <c r="M64" s="34"/>
      <c r="N64" s="34"/>
      <c r="O64" s="34"/>
    </row>
    <row r="65" spans="1:15" x14ac:dyDescent="0.25">
      <c r="A65" s="31"/>
      <c r="B65" s="31"/>
      <c r="C65" s="34" t="s">
        <v>5</v>
      </c>
      <c r="D65" s="33">
        <v>1E-3</v>
      </c>
      <c r="E65" s="34">
        <v>20</v>
      </c>
      <c r="F65" s="8" t="s">
        <v>13</v>
      </c>
      <c r="G65" s="36">
        <v>0.85</v>
      </c>
      <c r="H65" s="15">
        <v>0.88</v>
      </c>
      <c r="I65" s="15">
        <v>0.82</v>
      </c>
      <c r="J65" s="15">
        <v>0.85</v>
      </c>
      <c r="K65" s="34">
        <v>0.85</v>
      </c>
      <c r="L65" s="34">
        <v>0.85</v>
      </c>
      <c r="M65" s="34">
        <v>0.85</v>
      </c>
      <c r="N65" s="34">
        <v>0.85</v>
      </c>
      <c r="O65" s="34">
        <v>0.85</v>
      </c>
    </row>
    <row r="66" spans="1:15" x14ac:dyDescent="0.25">
      <c r="A66" s="31"/>
      <c r="B66" s="31"/>
      <c r="C66" s="34"/>
      <c r="D66" s="33"/>
      <c r="E66" s="34"/>
      <c r="F66" s="8" t="s">
        <v>12</v>
      </c>
      <c r="G66" s="36"/>
      <c r="H66" s="15">
        <v>0.83</v>
      </c>
      <c r="I66" s="15">
        <v>0.89</v>
      </c>
      <c r="J66" s="15">
        <v>0.86</v>
      </c>
      <c r="K66" s="34"/>
      <c r="L66" s="34"/>
      <c r="M66" s="34"/>
      <c r="N66" s="34"/>
      <c r="O66" s="34"/>
    </row>
    <row r="67" spans="1:15" x14ac:dyDescent="0.25">
      <c r="A67" s="31"/>
      <c r="B67" s="31"/>
      <c r="C67" s="34" t="s">
        <v>5</v>
      </c>
      <c r="D67" s="33">
        <v>1E-4</v>
      </c>
      <c r="E67" s="34">
        <v>20</v>
      </c>
      <c r="F67" s="8" t="s">
        <v>13</v>
      </c>
      <c r="G67" s="38">
        <v>0.94</v>
      </c>
      <c r="H67" s="17">
        <v>0.93</v>
      </c>
      <c r="I67" s="17">
        <v>0.94</v>
      </c>
      <c r="J67" s="17">
        <v>0.94</v>
      </c>
      <c r="K67" s="34">
        <v>0.94</v>
      </c>
      <c r="L67" s="34">
        <v>0.94</v>
      </c>
      <c r="M67" s="34">
        <v>0.94</v>
      </c>
      <c r="N67" s="34">
        <v>0.94</v>
      </c>
      <c r="O67" s="34">
        <v>0.94</v>
      </c>
    </row>
    <row r="68" spans="1:15" x14ac:dyDescent="0.25">
      <c r="A68" s="31"/>
      <c r="B68" s="31"/>
      <c r="C68" s="34"/>
      <c r="D68" s="33"/>
      <c r="E68" s="34"/>
      <c r="F68" s="8" t="s">
        <v>12</v>
      </c>
      <c r="G68" s="38"/>
      <c r="H68" s="17">
        <v>0.94</v>
      </c>
      <c r="I68" s="17">
        <v>0.93</v>
      </c>
      <c r="J68" s="17">
        <v>0.93</v>
      </c>
      <c r="K68" s="34"/>
      <c r="L68" s="34"/>
      <c r="M68" s="34"/>
      <c r="N68" s="34"/>
      <c r="O68" s="34"/>
    </row>
    <row r="69" spans="1:15" x14ac:dyDescent="0.25">
      <c r="A69" s="31"/>
      <c r="B69" s="31"/>
      <c r="C69" s="34" t="s">
        <v>1</v>
      </c>
      <c r="D69" s="33" t="s">
        <v>27</v>
      </c>
      <c r="E69" s="34">
        <v>20</v>
      </c>
      <c r="F69" s="8" t="s">
        <v>13</v>
      </c>
      <c r="G69" s="38">
        <v>0.89</v>
      </c>
      <c r="H69" s="17">
        <v>0.88</v>
      </c>
      <c r="I69" s="17">
        <v>0.92</v>
      </c>
      <c r="J69" s="17">
        <v>0.9</v>
      </c>
      <c r="K69" s="34">
        <v>0.89500000000000002</v>
      </c>
      <c r="L69" s="34">
        <v>0.89400000000000002</v>
      </c>
      <c r="M69" s="34">
        <v>0.89300000000000002</v>
      </c>
      <c r="N69" s="34">
        <v>0.89200000000000002</v>
      </c>
      <c r="O69" s="34">
        <v>0.89100000000000001</v>
      </c>
    </row>
    <row r="70" spans="1:15" x14ac:dyDescent="0.25">
      <c r="A70" s="31"/>
      <c r="B70" s="31"/>
      <c r="C70" s="34"/>
      <c r="D70" s="33"/>
      <c r="E70" s="34"/>
      <c r="F70" s="8" t="s">
        <v>12</v>
      </c>
      <c r="G70" s="38"/>
      <c r="H70" s="17">
        <v>0.91</v>
      </c>
      <c r="I70" s="17">
        <v>0.87</v>
      </c>
      <c r="J70" s="17">
        <v>0.89</v>
      </c>
      <c r="K70" s="34"/>
      <c r="L70" s="34"/>
      <c r="M70" s="34"/>
      <c r="N70" s="34"/>
      <c r="O70" s="34"/>
    </row>
    <row r="71" spans="1:15" x14ac:dyDescent="0.25">
      <c r="B71" s="20"/>
      <c r="C71" s="22"/>
      <c r="D71" s="21"/>
      <c r="E71" s="22"/>
      <c r="F71" s="2"/>
      <c r="G71" s="18"/>
      <c r="H71" s="18"/>
      <c r="I71" s="18"/>
      <c r="J71" s="18"/>
      <c r="K71" s="22"/>
      <c r="L71" s="22"/>
      <c r="M71" s="22"/>
      <c r="N71" s="22"/>
      <c r="O71" s="22"/>
    </row>
    <row r="72" spans="1:15" ht="15" customHeight="1" x14ac:dyDescent="0.25">
      <c r="A72" s="31">
        <v>30</v>
      </c>
      <c r="B72" s="31" t="s">
        <v>2</v>
      </c>
      <c r="C72" s="32" t="s">
        <v>47</v>
      </c>
      <c r="D72" s="32"/>
      <c r="E72" s="31" t="s">
        <v>0</v>
      </c>
      <c r="F72" s="31" t="s">
        <v>25</v>
      </c>
      <c r="G72" s="31" t="s">
        <v>49</v>
      </c>
      <c r="H72" s="31"/>
      <c r="I72" s="31"/>
      <c r="J72" s="31"/>
      <c r="K72" s="36" t="s">
        <v>64</v>
      </c>
      <c r="L72" s="36" t="s">
        <v>65</v>
      </c>
      <c r="M72" s="36" t="s">
        <v>66</v>
      </c>
      <c r="N72" s="36" t="s">
        <v>67</v>
      </c>
      <c r="O72" s="36" t="s">
        <v>68</v>
      </c>
    </row>
    <row r="73" spans="1:15" x14ac:dyDescent="0.25">
      <c r="A73" s="31"/>
      <c r="B73" s="31"/>
      <c r="C73" s="14" t="s">
        <v>4</v>
      </c>
      <c r="D73" s="16" t="s">
        <v>48</v>
      </c>
      <c r="E73" s="31"/>
      <c r="F73" s="31"/>
      <c r="G73" s="14" t="s">
        <v>6</v>
      </c>
      <c r="H73" s="14" t="s">
        <v>7</v>
      </c>
      <c r="I73" s="14" t="s">
        <v>8</v>
      </c>
      <c r="J73" s="14" t="s">
        <v>9</v>
      </c>
      <c r="K73" s="34"/>
      <c r="L73" s="34"/>
      <c r="M73" s="34"/>
      <c r="N73" s="34"/>
      <c r="O73" s="34"/>
    </row>
    <row r="74" spans="1:15" x14ac:dyDescent="0.25">
      <c r="A74" s="31"/>
      <c r="B74" s="31" t="s">
        <v>10</v>
      </c>
      <c r="C74" s="34" t="s">
        <v>5</v>
      </c>
      <c r="D74" s="33">
        <v>0.01</v>
      </c>
      <c r="E74" s="34">
        <v>30</v>
      </c>
      <c r="F74" s="8" t="s">
        <v>13</v>
      </c>
      <c r="G74" s="36">
        <v>0.78</v>
      </c>
      <c r="H74" s="15">
        <v>0.84</v>
      </c>
      <c r="I74" s="15">
        <v>0.71</v>
      </c>
      <c r="J74" s="15">
        <v>0.77</v>
      </c>
      <c r="K74" s="34">
        <v>0.77500000000000002</v>
      </c>
      <c r="L74" s="34">
        <v>0.77600000000000002</v>
      </c>
      <c r="M74" s="34">
        <v>0.77700000000000002</v>
      </c>
      <c r="N74" s="34">
        <v>0.77800000000000002</v>
      </c>
      <c r="O74" s="34">
        <v>0.77900000000000003</v>
      </c>
    </row>
    <row r="75" spans="1:15" x14ac:dyDescent="0.25">
      <c r="A75" s="31"/>
      <c r="B75" s="31"/>
      <c r="C75" s="34"/>
      <c r="D75" s="33"/>
      <c r="E75" s="34"/>
      <c r="F75" s="8" t="s">
        <v>12</v>
      </c>
      <c r="G75" s="36"/>
      <c r="H75" s="15">
        <v>0.74</v>
      </c>
      <c r="I75" s="15">
        <v>0.86</v>
      </c>
      <c r="J75" s="15">
        <v>0.8</v>
      </c>
      <c r="K75" s="34"/>
      <c r="L75" s="34"/>
      <c r="M75" s="34"/>
      <c r="N75" s="34"/>
      <c r="O75" s="34"/>
    </row>
    <row r="76" spans="1:15" x14ac:dyDescent="0.25">
      <c r="A76" s="31"/>
      <c r="B76" s="31"/>
      <c r="C76" s="34" t="s">
        <v>5</v>
      </c>
      <c r="D76" s="33">
        <v>1E-3</v>
      </c>
      <c r="E76" s="34">
        <v>30</v>
      </c>
      <c r="F76" s="8" t="s">
        <v>13</v>
      </c>
      <c r="G76" s="36">
        <v>0.83</v>
      </c>
      <c r="H76" s="15">
        <v>0.78</v>
      </c>
      <c r="I76" s="15">
        <v>0.93</v>
      </c>
      <c r="J76" s="15">
        <v>0.85</v>
      </c>
      <c r="K76" s="34">
        <v>0.84</v>
      </c>
      <c r="L76" s="34">
        <v>0.83799999999999997</v>
      </c>
      <c r="M76" s="34">
        <v>0.83599999999999997</v>
      </c>
      <c r="N76" s="34">
        <v>0.83399999999999996</v>
      </c>
      <c r="O76" s="34">
        <v>0.83199999999999996</v>
      </c>
    </row>
    <row r="77" spans="1:15" x14ac:dyDescent="0.25">
      <c r="A77" s="31"/>
      <c r="B77" s="31"/>
      <c r="C77" s="34"/>
      <c r="D77" s="33"/>
      <c r="E77" s="34"/>
      <c r="F77" s="8" t="s">
        <v>12</v>
      </c>
      <c r="G77" s="36"/>
      <c r="H77" s="15">
        <v>0.91</v>
      </c>
      <c r="I77" s="15">
        <v>0.73</v>
      </c>
      <c r="J77" s="15">
        <v>0.81</v>
      </c>
      <c r="K77" s="34"/>
      <c r="L77" s="34"/>
      <c r="M77" s="34"/>
      <c r="N77" s="34"/>
      <c r="O77" s="34"/>
    </row>
    <row r="78" spans="1:15" x14ac:dyDescent="0.25">
      <c r="A78" s="31"/>
      <c r="B78" s="31"/>
      <c r="C78" s="34" t="s">
        <v>5</v>
      </c>
      <c r="D78" s="33">
        <v>1E-4</v>
      </c>
      <c r="E78" s="34">
        <v>30</v>
      </c>
      <c r="F78" s="8" t="s">
        <v>13</v>
      </c>
      <c r="G78" s="38">
        <v>0.93</v>
      </c>
      <c r="H78" s="17">
        <v>0.91</v>
      </c>
      <c r="I78" s="17">
        <v>0.94</v>
      </c>
      <c r="J78" s="17">
        <v>0.93</v>
      </c>
      <c r="K78" s="34">
        <v>0.93</v>
      </c>
      <c r="L78" s="34">
        <v>0.93</v>
      </c>
      <c r="M78" s="34">
        <v>0.93</v>
      </c>
      <c r="N78" s="34">
        <v>0.93</v>
      </c>
      <c r="O78" s="34">
        <v>0.93</v>
      </c>
    </row>
    <row r="79" spans="1:15" x14ac:dyDescent="0.25">
      <c r="A79" s="31"/>
      <c r="B79" s="31"/>
      <c r="C79" s="34"/>
      <c r="D79" s="33"/>
      <c r="E79" s="34"/>
      <c r="F79" s="8" t="s">
        <v>12</v>
      </c>
      <c r="G79" s="38"/>
      <c r="H79" s="17">
        <v>0.94</v>
      </c>
      <c r="I79" s="17">
        <v>0.91</v>
      </c>
      <c r="J79" s="17">
        <v>0.92</v>
      </c>
      <c r="K79" s="34"/>
      <c r="L79" s="34"/>
      <c r="M79" s="34"/>
      <c r="N79" s="34"/>
      <c r="O79" s="34"/>
    </row>
    <row r="80" spans="1:15" x14ac:dyDescent="0.25">
      <c r="A80" s="31"/>
      <c r="B80" s="31"/>
      <c r="C80" s="34" t="s">
        <v>1</v>
      </c>
      <c r="D80" s="33" t="s">
        <v>27</v>
      </c>
      <c r="E80" s="34">
        <v>30</v>
      </c>
      <c r="F80" s="8" t="s">
        <v>13</v>
      </c>
      <c r="G80" s="38">
        <v>0.92</v>
      </c>
      <c r="H80" s="17">
        <v>0.9</v>
      </c>
      <c r="I80" s="17">
        <v>0.94</v>
      </c>
      <c r="J80" s="17">
        <v>0.92</v>
      </c>
      <c r="K80" s="34">
        <v>0.92</v>
      </c>
      <c r="L80" s="34">
        <v>0.92</v>
      </c>
      <c r="M80" s="34">
        <v>0.92</v>
      </c>
      <c r="N80" s="34">
        <v>0.92</v>
      </c>
      <c r="O80" s="34">
        <v>0.92</v>
      </c>
    </row>
    <row r="81" spans="1:15" x14ac:dyDescent="0.25">
      <c r="A81" s="31"/>
      <c r="B81" s="31"/>
      <c r="C81" s="34"/>
      <c r="D81" s="33"/>
      <c r="E81" s="34"/>
      <c r="F81" s="8" t="s">
        <v>12</v>
      </c>
      <c r="G81" s="38"/>
      <c r="H81" s="17">
        <v>0.93</v>
      </c>
      <c r="I81" s="17">
        <v>0.89</v>
      </c>
      <c r="J81" s="17">
        <v>0.91</v>
      </c>
      <c r="K81" s="34"/>
      <c r="L81" s="34"/>
      <c r="M81" s="34"/>
      <c r="N81" s="34"/>
      <c r="O81" s="34"/>
    </row>
    <row r="82" spans="1:15" x14ac:dyDescent="0.25">
      <c r="B82" s="20"/>
      <c r="C82" s="22"/>
      <c r="D82" s="21"/>
      <c r="E82" s="22"/>
      <c r="F82" s="2"/>
      <c r="G82" s="18"/>
      <c r="H82" s="18"/>
      <c r="I82" s="18"/>
      <c r="J82" s="18"/>
      <c r="K82" s="22"/>
      <c r="L82" s="22"/>
      <c r="M82" s="22"/>
      <c r="N82" s="22"/>
      <c r="O82" s="22"/>
    </row>
    <row r="83" spans="1:15" ht="15.75" customHeight="1" x14ac:dyDescent="0.25">
      <c r="A83" s="32" t="s">
        <v>70</v>
      </c>
      <c r="B83" s="31" t="s">
        <v>2</v>
      </c>
      <c r="C83" s="32" t="s">
        <v>47</v>
      </c>
      <c r="D83" s="32"/>
      <c r="E83" s="31" t="s">
        <v>0</v>
      </c>
      <c r="F83" s="31" t="s">
        <v>25</v>
      </c>
      <c r="G83" s="31" t="s">
        <v>49</v>
      </c>
      <c r="H83" s="31"/>
      <c r="I83" s="31"/>
      <c r="J83" s="31"/>
      <c r="K83" s="36" t="s">
        <v>64</v>
      </c>
      <c r="L83" s="36" t="s">
        <v>65</v>
      </c>
      <c r="M83" s="36" t="s">
        <v>66</v>
      </c>
      <c r="N83" s="36" t="s">
        <v>67</v>
      </c>
      <c r="O83" s="36" t="s">
        <v>68</v>
      </c>
    </row>
    <row r="84" spans="1:15" x14ac:dyDescent="0.25">
      <c r="A84" s="32"/>
      <c r="B84" s="31"/>
      <c r="C84" s="14" t="s">
        <v>4</v>
      </c>
      <c r="D84" s="16" t="s">
        <v>48</v>
      </c>
      <c r="E84" s="31"/>
      <c r="F84" s="31"/>
      <c r="G84" s="14" t="s">
        <v>6</v>
      </c>
      <c r="H84" s="14" t="s">
        <v>7</v>
      </c>
      <c r="I84" s="14" t="s">
        <v>8</v>
      </c>
      <c r="J84" s="14" t="s">
        <v>9</v>
      </c>
      <c r="K84" s="34"/>
      <c r="L84" s="34"/>
      <c r="M84" s="34"/>
      <c r="N84" s="34"/>
      <c r="O84" s="34"/>
    </row>
    <row r="85" spans="1:15" x14ac:dyDescent="0.25">
      <c r="A85" s="32"/>
      <c r="B85" s="31" t="s">
        <v>10</v>
      </c>
      <c r="C85" s="34" t="s">
        <v>5</v>
      </c>
      <c r="D85" s="33">
        <v>0.01</v>
      </c>
      <c r="E85" s="34">
        <v>18</v>
      </c>
      <c r="F85" s="8" t="s">
        <v>13</v>
      </c>
      <c r="G85" s="35" t="s">
        <v>29</v>
      </c>
      <c r="H85" s="9" t="s">
        <v>31</v>
      </c>
      <c r="I85" s="9" t="s">
        <v>39</v>
      </c>
      <c r="J85" s="9" t="s">
        <v>24</v>
      </c>
      <c r="K85" s="33">
        <v>0.81499999999999995</v>
      </c>
      <c r="L85" s="33">
        <v>0.81600000000000006</v>
      </c>
      <c r="M85" s="33">
        <v>0.81699999999999995</v>
      </c>
      <c r="N85" s="33">
        <v>0.81800000000000006</v>
      </c>
      <c r="O85" s="33">
        <v>0.81899999999999995</v>
      </c>
    </row>
    <row r="86" spans="1:15" x14ac:dyDescent="0.25">
      <c r="A86" s="32"/>
      <c r="B86" s="31"/>
      <c r="C86" s="34"/>
      <c r="D86" s="33"/>
      <c r="E86" s="34"/>
      <c r="F86" s="8" t="s">
        <v>12</v>
      </c>
      <c r="G86" s="35"/>
      <c r="H86" s="9" t="s">
        <v>28</v>
      </c>
      <c r="I86" s="9" t="s">
        <v>35</v>
      </c>
      <c r="J86" s="9" t="s">
        <v>21</v>
      </c>
      <c r="K86" s="34"/>
      <c r="L86" s="34"/>
      <c r="M86" s="34"/>
      <c r="N86" s="34"/>
      <c r="O86" s="34"/>
    </row>
    <row r="87" spans="1:15" x14ac:dyDescent="0.25">
      <c r="A87" s="32"/>
      <c r="B87" s="31"/>
      <c r="C87" s="34" t="s">
        <v>5</v>
      </c>
      <c r="D87" s="33">
        <v>1E-3</v>
      </c>
      <c r="E87" s="34">
        <v>16</v>
      </c>
      <c r="F87" s="8" t="s">
        <v>13</v>
      </c>
      <c r="G87" s="35" t="s">
        <v>31</v>
      </c>
      <c r="H87" s="9" t="s">
        <v>32</v>
      </c>
      <c r="I87" s="11" t="s">
        <v>26</v>
      </c>
      <c r="J87" s="9" t="s">
        <v>35</v>
      </c>
      <c r="K87" s="33">
        <v>0.875</v>
      </c>
      <c r="L87" s="33">
        <v>0.87400000000000011</v>
      </c>
      <c r="M87" s="33">
        <v>0.873</v>
      </c>
      <c r="N87" s="33">
        <v>0.87200000000000011</v>
      </c>
      <c r="O87" s="33">
        <v>0.871</v>
      </c>
    </row>
    <row r="88" spans="1:15" x14ac:dyDescent="0.25">
      <c r="A88" s="32"/>
      <c r="B88" s="31"/>
      <c r="C88" s="34"/>
      <c r="D88" s="33"/>
      <c r="E88" s="34"/>
      <c r="F88" s="8" t="s">
        <v>12</v>
      </c>
      <c r="G88" s="35"/>
      <c r="H88" s="9" t="s">
        <v>19</v>
      </c>
      <c r="I88" s="9" t="s">
        <v>23</v>
      </c>
      <c r="J88" s="9" t="s">
        <v>31</v>
      </c>
      <c r="K88" s="34"/>
      <c r="L88" s="34"/>
      <c r="M88" s="34"/>
      <c r="N88" s="34"/>
      <c r="O88" s="34"/>
    </row>
    <row r="89" spans="1:15" x14ac:dyDescent="0.25">
      <c r="A89" s="32"/>
      <c r="B89" s="31"/>
      <c r="C89" s="34" t="s">
        <v>5</v>
      </c>
      <c r="D89" s="33" t="s">
        <v>69</v>
      </c>
      <c r="E89" s="34">
        <v>14</v>
      </c>
      <c r="F89" s="8" t="s">
        <v>13</v>
      </c>
      <c r="G89" s="33" t="s">
        <v>37</v>
      </c>
      <c r="H89" s="12" t="s">
        <v>26</v>
      </c>
      <c r="I89" s="7" t="s">
        <v>33</v>
      </c>
      <c r="J89" s="7" t="s">
        <v>37</v>
      </c>
      <c r="K89" s="33">
        <v>0.92</v>
      </c>
      <c r="L89" s="33">
        <v>0.92000000000000015</v>
      </c>
      <c r="M89" s="33">
        <v>0.92</v>
      </c>
      <c r="N89" s="33">
        <v>0.92000000000000015</v>
      </c>
      <c r="O89" s="33">
        <v>0.92</v>
      </c>
    </row>
    <row r="90" spans="1:15" x14ac:dyDescent="0.25">
      <c r="A90" s="32"/>
      <c r="B90" s="31"/>
      <c r="C90" s="34"/>
      <c r="D90" s="33"/>
      <c r="E90" s="34"/>
      <c r="F90" s="8" t="s">
        <v>12</v>
      </c>
      <c r="G90" s="33"/>
      <c r="H90" s="7" t="s">
        <v>33</v>
      </c>
      <c r="I90" s="7" t="s">
        <v>19</v>
      </c>
      <c r="J90" s="7" t="s">
        <v>37</v>
      </c>
      <c r="K90" s="34"/>
      <c r="L90" s="34"/>
      <c r="M90" s="34"/>
      <c r="N90" s="34"/>
      <c r="O90" s="34"/>
    </row>
    <row r="91" spans="1:15" x14ac:dyDescent="0.25">
      <c r="A91" s="32"/>
      <c r="B91" s="31"/>
      <c r="C91" s="34" t="s">
        <v>1</v>
      </c>
      <c r="D91" s="33" t="s">
        <v>56</v>
      </c>
      <c r="E91" s="34">
        <v>48</v>
      </c>
      <c r="F91" s="8" t="s">
        <v>13</v>
      </c>
      <c r="G91" s="34">
        <v>0.89</v>
      </c>
      <c r="H91" s="10">
        <v>0.87</v>
      </c>
      <c r="I91" s="6">
        <v>0.93</v>
      </c>
      <c r="J91" s="12" t="s">
        <v>26</v>
      </c>
      <c r="K91" s="33">
        <v>0.89500000000000002</v>
      </c>
      <c r="L91" s="33">
        <v>0.89400000000000013</v>
      </c>
      <c r="M91" s="33">
        <v>0.89300000000000002</v>
      </c>
      <c r="N91" s="33">
        <v>0.89200000000000013</v>
      </c>
      <c r="O91" s="33">
        <v>0.89100000000000001</v>
      </c>
    </row>
    <row r="92" spans="1:15" x14ac:dyDescent="0.25">
      <c r="A92" s="32"/>
      <c r="B92" s="31"/>
      <c r="C92" s="34"/>
      <c r="D92" s="33"/>
      <c r="E92" s="34"/>
      <c r="F92" s="8" t="s">
        <v>12</v>
      </c>
      <c r="G92" s="34"/>
      <c r="H92" s="7" t="s">
        <v>37</v>
      </c>
      <c r="I92" s="6">
        <v>0.86</v>
      </c>
      <c r="J92" s="6">
        <v>0.89</v>
      </c>
      <c r="K92" s="34"/>
      <c r="L92" s="34"/>
      <c r="M92" s="34"/>
      <c r="N92" s="34"/>
      <c r="O92" s="34"/>
    </row>
    <row r="97" spans="1:15" ht="15.75" customHeight="1" x14ac:dyDescent="0.25">
      <c r="A97" s="31">
        <v>10</v>
      </c>
      <c r="B97" s="31" t="s">
        <v>2</v>
      </c>
      <c r="C97" s="32" t="s">
        <v>47</v>
      </c>
      <c r="D97" s="32"/>
      <c r="E97" s="31" t="s">
        <v>0</v>
      </c>
      <c r="F97" s="31" t="s">
        <v>25</v>
      </c>
      <c r="G97" s="31" t="s">
        <v>49</v>
      </c>
      <c r="H97" s="31"/>
      <c r="I97" s="31"/>
      <c r="J97" s="31"/>
      <c r="K97" s="36" t="s">
        <v>64</v>
      </c>
      <c r="L97" s="36" t="s">
        <v>65</v>
      </c>
      <c r="M97" s="36" t="s">
        <v>66</v>
      </c>
      <c r="N97" s="36" t="s">
        <v>67</v>
      </c>
      <c r="O97" s="36" t="s">
        <v>68</v>
      </c>
    </row>
    <row r="98" spans="1:15" x14ac:dyDescent="0.25">
      <c r="A98" s="31"/>
      <c r="B98" s="31"/>
      <c r="C98" s="14" t="s">
        <v>4</v>
      </c>
      <c r="D98" s="16" t="s">
        <v>48</v>
      </c>
      <c r="E98" s="31"/>
      <c r="F98" s="31"/>
      <c r="G98" s="14" t="s">
        <v>6</v>
      </c>
      <c r="H98" s="14" t="s">
        <v>7</v>
      </c>
      <c r="I98" s="14" t="s">
        <v>8</v>
      </c>
      <c r="J98" s="14" t="s">
        <v>9</v>
      </c>
      <c r="K98" s="34"/>
      <c r="L98" s="34"/>
      <c r="M98" s="34"/>
      <c r="N98" s="34"/>
      <c r="O98" s="34"/>
    </row>
    <row r="99" spans="1:15" x14ac:dyDescent="0.25">
      <c r="A99" s="31"/>
      <c r="B99" s="31" t="s">
        <v>11</v>
      </c>
      <c r="C99" s="34" t="s">
        <v>5</v>
      </c>
      <c r="D99" s="33">
        <v>0.01</v>
      </c>
      <c r="E99" s="34">
        <v>10</v>
      </c>
      <c r="F99" s="8" t="s">
        <v>13</v>
      </c>
      <c r="G99" s="36">
        <v>0.89</v>
      </c>
      <c r="H99" s="15">
        <v>0.88</v>
      </c>
      <c r="I99" s="15">
        <v>0.9</v>
      </c>
      <c r="J99" s="15">
        <v>0.89</v>
      </c>
      <c r="K99" s="34">
        <v>0.89</v>
      </c>
      <c r="L99" s="34">
        <v>0.89</v>
      </c>
      <c r="M99" s="34">
        <v>0.89</v>
      </c>
      <c r="N99" s="34">
        <v>0.89</v>
      </c>
      <c r="O99" s="34">
        <v>0.89</v>
      </c>
    </row>
    <row r="100" spans="1:15" x14ac:dyDescent="0.25">
      <c r="A100" s="31"/>
      <c r="B100" s="31"/>
      <c r="C100" s="34"/>
      <c r="D100" s="33"/>
      <c r="E100" s="34"/>
      <c r="F100" s="8" t="s">
        <v>12</v>
      </c>
      <c r="G100" s="36"/>
      <c r="H100" s="15">
        <v>0.9</v>
      </c>
      <c r="I100" s="15">
        <v>0.87</v>
      </c>
      <c r="J100" s="15">
        <v>0.89</v>
      </c>
      <c r="K100" s="34"/>
      <c r="L100" s="34"/>
      <c r="M100" s="34"/>
      <c r="N100" s="34"/>
      <c r="O100" s="34"/>
    </row>
    <row r="101" spans="1:15" x14ac:dyDescent="0.25">
      <c r="A101" s="31"/>
      <c r="B101" s="31"/>
      <c r="C101" s="34" t="s">
        <v>5</v>
      </c>
      <c r="D101" s="33">
        <v>1E-3</v>
      </c>
      <c r="E101" s="34">
        <v>10</v>
      </c>
      <c r="F101" s="8" t="s">
        <v>13</v>
      </c>
      <c r="G101" s="36">
        <v>0.9</v>
      </c>
      <c r="H101" s="15">
        <v>0.9</v>
      </c>
      <c r="I101" s="15">
        <v>0.91</v>
      </c>
      <c r="J101" s="15">
        <v>0.9</v>
      </c>
      <c r="K101" s="34">
        <v>0.9</v>
      </c>
      <c r="L101" s="34">
        <v>0.9</v>
      </c>
      <c r="M101" s="34">
        <v>0.9</v>
      </c>
      <c r="N101" s="34">
        <v>0.9</v>
      </c>
      <c r="O101" s="34">
        <v>0.9</v>
      </c>
    </row>
    <row r="102" spans="1:15" x14ac:dyDescent="0.25">
      <c r="A102" s="31"/>
      <c r="B102" s="31"/>
      <c r="C102" s="34"/>
      <c r="D102" s="33"/>
      <c r="E102" s="34"/>
      <c r="F102" s="8" t="s">
        <v>12</v>
      </c>
      <c r="G102" s="36"/>
      <c r="H102" s="15">
        <v>0.91</v>
      </c>
      <c r="I102" s="15">
        <v>0.89</v>
      </c>
      <c r="J102" s="15">
        <v>0.9</v>
      </c>
      <c r="K102" s="34"/>
      <c r="L102" s="34"/>
      <c r="M102" s="34"/>
      <c r="N102" s="34"/>
      <c r="O102" s="34"/>
    </row>
    <row r="103" spans="1:15" x14ac:dyDescent="0.25">
      <c r="A103" s="31"/>
      <c r="B103" s="31"/>
      <c r="C103" s="34" t="s">
        <v>5</v>
      </c>
      <c r="D103" s="33">
        <v>1E-4</v>
      </c>
      <c r="E103" s="34">
        <v>10</v>
      </c>
      <c r="F103" s="8" t="s">
        <v>13</v>
      </c>
      <c r="G103" s="38">
        <v>0.91</v>
      </c>
      <c r="H103" s="17">
        <v>0.88</v>
      </c>
      <c r="I103" s="17">
        <v>0.95</v>
      </c>
      <c r="J103" s="17">
        <v>0.91</v>
      </c>
      <c r="K103" s="34">
        <v>0.91</v>
      </c>
      <c r="L103" s="34">
        <v>0.91</v>
      </c>
      <c r="M103" s="34">
        <v>0.91</v>
      </c>
      <c r="N103" s="34">
        <v>0.91</v>
      </c>
      <c r="O103" s="34">
        <v>0.91</v>
      </c>
    </row>
    <row r="104" spans="1:15" x14ac:dyDescent="0.25">
      <c r="A104" s="31"/>
      <c r="B104" s="31"/>
      <c r="C104" s="34"/>
      <c r="D104" s="33"/>
      <c r="E104" s="34"/>
      <c r="F104" s="8" t="s">
        <v>12</v>
      </c>
      <c r="G104" s="38"/>
      <c r="H104" s="17">
        <v>0.95</v>
      </c>
      <c r="I104" s="17">
        <v>0.87</v>
      </c>
      <c r="J104" s="17">
        <v>0.91</v>
      </c>
      <c r="K104" s="34"/>
      <c r="L104" s="34"/>
      <c r="M104" s="34"/>
      <c r="N104" s="34"/>
      <c r="O104" s="34"/>
    </row>
    <row r="105" spans="1:15" x14ac:dyDescent="0.25">
      <c r="A105" s="31"/>
      <c r="B105" s="31"/>
      <c r="C105" s="34" t="s">
        <v>1</v>
      </c>
      <c r="D105" s="33" t="s">
        <v>27</v>
      </c>
      <c r="E105" s="34">
        <v>10</v>
      </c>
      <c r="F105" s="8" t="s">
        <v>13</v>
      </c>
      <c r="G105" s="38">
        <v>0.93</v>
      </c>
      <c r="H105" s="17">
        <v>0.91</v>
      </c>
      <c r="I105" s="17">
        <v>0.95</v>
      </c>
      <c r="J105" s="17">
        <v>0.93</v>
      </c>
      <c r="K105" s="34">
        <v>0.93</v>
      </c>
      <c r="L105" s="34">
        <v>0.93</v>
      </c>
      <c r="M105" s="34">
        <v>0.93</v>
      </c>
      <c r="N105" s="34">
        <v>0.93</v>
      </c>
      <c r="O105" s="34">
        <v>0.93</v>
      </c>
    </row>
    <row r="106" spans="1:15" x14ac:dyDescent="0.25">
      <c r="A106" s="31"/>
      <c r="B106" s="31"/>
      <c r="C106" s="34"/>
      <c r="D106" s="33"/>
      <c r="E106" s="34"/>
      <c r="F106" s="8" t="s">
        <v>12</v>
      </c>
      <c r="G106" s="38"/>
      <c r="H106" s="17">
        <v>0.94</v>
      </c>
      <c r="I106" s="17">
        <v>0.91</v>
      </c>
      <c r="J106" s="17">
        <v>0.93</v>
      </c>
      <c r="K106" s="34"/>
      <c r="L106" s="34"/>
      <c r="M106" s="34"/>
      <c r="N106" s="34"/>
      <c r="O106" s="34"/>
    </row>
    <row r="107" spans="1:15" x14ac:dyDescent="0.25">
      <c r="B107" s="20"/>
      <c r="C107" s="22"/>
      <c r="D107" s="21"/>
      <c r="E107" s="22"/>
      <c r="F107" s="2"/>
      <c r="G107" s="18"/>
      <c r="H107" s="18"/>
      <c r="I107" s="18"/>
      <c r="J107" s="18"/>
      <c r="K107" s="22"/>
      <c r="L107" s="22"/>
      <c r="M107" s="22"/>
      <c r="N107" s="22"/>
      <c r="O107" s="22"/>
    </row>
    <row r="108" spans="1:15" ht="15.75" customHeight="1" x14ac:dyDescent="0.25">
      <c r="A108" s="31">
        <v>20</v>
      </c>
      <c r="B108" s="31" t="s">
        <v>2</v>
      </c>
      <c r="C108" s="32" t="s">
        <v>47</v>
      </c>
      <c r="D108" s="32"/>
      <c r="E108" s="31" t="s">
        <v>0</v>
      </c>
      <c r="F108" s="31" t="s">
        <v>25</v>
      </c>
      <c r="G108" s="31" t="s">
        <v>49</v>
      </c>
      <c r="H108" s="31"/>
      <c r="I108" s="31"/>
      <c r="J108" s="31"/>
      <c r="K108" s="36" t="s">
        <v>64</v>
      </c>
      <c r="L108" s="36" t="s">
        <v>65</v>
      </c>
      <c r="M108" s="36" t="s">
        <v>66</v>
      </c>
      <c r="N108" s="36" t="s">
        <v>67</v>
      </c>
      <c r="O108" s="36" t="s">
        <v>68</v>
      </c>
    </row>
    <row r="109" spans="1:15" x14ac:dyDescent="0.25">
      <c r="A109" s="31"/>
      <c r="B109" s="31"/>
      <c r="C109" s="14" t="s">
        <v>4</v>
      </c>
      <c r="D109" s="16" t="s">
        <v>48</v>
      </c>
      <c r="E109" s="31"/>
      <c r="F109" s="31"/>
      <c r="G109" s="14" t="s">
        <v>6</v>
      </c>
      <c r="H109" s="14" t="s">
        <v>7</v>
      </c>
      <c r="I109" s="14" t="s">
        <v>8</v>
      </c>
      <c r="J109" s="14" t="s">
        <v>9</v>
      </c>
      <c r="K109" s="34"/>
      <c r="L109" s="34"/>
      <c r="M109" s="34"/>
      <c r="N109" s="34"/>
      <c r="O109" s="34"/>
    </row>
    <row r="110" spans="1:15" x14ac:dyDescent="0.25">
      <c r="A110" s="31"/>
      <c r="B110" s="31" t="s">
        <v>11</v>
      </c>
      <c r="C110" s="34" t="s">
        <v>5</v>
      </c>
      <c r="D110" s="33">
        <v>0.01</v>
      </c>
      <c r="E110" s="34">
        <v>20</v>
      </c>
      <c r="F110" s="8" t="s">
        <v>13</v>
      </c>
      <c r="G110" s="36">
        <v>0.91</v>
      </c>
      <c r="H110" s="15">
        <v>0.87</v>
      </c>
      <c r="I110" s="15">
        <v>0.97</v>
      </c>
      <c r="J110" s="15">
        <v>0.92</v>
      </c>
      <c r="K110" s="34">
        <v>0.91500000000000004</v>
      </c>
      <c r="L110" s="34">
        <v>0.91400000000000003</v>
      </c>
      <c r="M110" s="34">
        <v>0.91300000000000003</v>
      </c>
      <c r="N110" s="34">
        <v>0.91200000000000003</v>
      </c>
      <c r="O110" s="34">
        <v>0.91100000000000003</v>
      </c>
    </row>
    <row r="111" spans="1:15" x14ac:dyDescent="0.25">
      <c r="A111" s="31"/>
      <c r="B111" s="31"/>
      <c r="C111" s="34"/>
      <c r="D111" s="33"/>
      <c r="E111" s="34"/>
      <c r="F111" s="8" t="s">
        <v>12</v>
      </c>
      <c r="G111" s="36"/>
      <c r="H111" s="15">
        <v>0.96</v>
      </c>
      <c r="I111" s="15">
        <v>0.86</v>
      </c>
      <c r="J111" s="15">
        <v>0.91</v>
      </c>
      <c r="K111" s="34"/>
      <c r="L111" s="34"/>
      <c r="M111" s="34"/>
      <c r="N111" s="34"/>
      <c r="O111" s="34"/>
    </row>
    <row r="112" spans="1:15" x14ac:dyDescent="0.25">
      <c r="A112" s="31"/>
      <c r="B112" s="31"/>
      <c r="C112" s="34" t="s">
        <v>5</v>
      </c>
      <c r="D112" s="33">
        <v>1E-3</v>
      </c>
      <c r="E112" s="34">
        <v>20</v>
      </c>
      <c r="F112" s="8" t="s">
        <v>13</v>
      </c>
      <c r="G112" s="36">
        <v>0.91</v>
      </c>
      <c r="H112" s="15">
        <v>0.9</v>
      </c>
      <c r="I112" s="15">
        <v>0.94</v>
      </c>
      <c r="J112" s="15">
        <v>0.91</v>
      </c>
      <c r="K112" s="34">
        <v>0.91</v>
      </c>
      <c r="L112" s="34">
        <v>0.91</v>
      </c>
      <c r="M112" s="34">
        <v>0.91</v>
      </c>
      <c r="N112" s="34">
        <v>0.91</v>
      </c>
      <c r="O112" s="34">
        <v>0.91</v>
      </c>
    </row>
    <row r="113" spans="1:15" x14ac:dyDescent="0.25">
      <c r="A113" s="31"/>
      <c r="B113" s="31"/>
      <c r="C113" s="34"/>
      <c r="D113" s="33"/>
      <c r="E113" s="34"/>
      <c r="F113" s="8" t="s">
        <v>12</v>
      </c>
      <c r="G113" s="36"/>
      <c r="H113" s="15">
        <v>0.93</v>
      </c>
      <c r="I113" s="15">
        <v>0.89</v>
      </c>
      <c r="J113" s="15">
        <v>0.91</v>
      </c>
      <c r="K113" s="34"/>
      <c r="L113" s="34"/>
      <c r="M113" s="34"/>
      <c r="N113" s="34"/>
      <c r="O113" s="34"/>
    </row>
    <row r="114" spans="1:15" x14ac:dyDescent="0.25">
      <c r="A114" s="31"/>
      <c r="B114" s="31"/>
      <c r="C114" s="34" t="s">
        <v>5</v>
      </c>
      <c r="D114" s="33">
        <v>1E-4</v>
      </c>
      <c r="E114" s="34">
        <v>20</v>
      </c>
      <c r="F114" s="8" t="s">
        <v>13</v>
      </c>
      <c r="G114" s="38">
        <v>0.91</v>
      </c>
      <c r="H114" s="17">
        <v>0.89</v>
      </c>
      <c r="I114" s="17">
        <v>0.94</v>
      </c>
      <c r="J114" s="17">
        <v>0.91</v>
      </c>
      <c r="K114" s="34">
        <v>0.91</v>
      </c>
      <c r="L114" s="34">
        <v>0.91</v>
      </c>
      <c r="M114" s="34">
        <v>0.91</v>
      </c>
      <c r="N114" s="34">
        <v>0.91</v>
      </c>
      <c r="O114" s="34">
        <v>0.91</v>
      </c>
    </row>
    <row r="115" spans="1:15" x14ac:dyDescent="0.25">
      <c r="A115" s="31"/>
      <c r="B115" s="31"/>
      <c r="C115" s="34"/>
      <c r="D115" s="33"/>
      <c r="E115" s="34"/>
      <c r="F115" s="8" t="s">
        <v>12</v>
      </c>
      <c r="G115" s="38"/>
      <c r="H115" s="17">
        <v>0.94</v>
      </c>
      <c r="I115" s="17">
        <v>0.88</v>
      </c>
      <c r="J115" s="17">
        <v>0.91</v>
      </c>
      <c r="K115" s="34"/>
      <c r="L115" s="34"/>
      <c r="M115" s="34"/>
      <c r="N115" s="34"/>
      <c r="O115" s="34"/>
    </row>
    <row r="116" spans="1:15" x14ac:dyDescent="0.25">
      <c r="A116" s="31"/>
      <c r="B116" s="31"/>
      <c r="C116" s="34" t="s">
        <v>1</v>
      </c>
      <c r="D116" s="33" t="s">
        <v>27</v>
      </c>
      <c r="E116" s="34">
        <v>20</v>
      </c>
      <c r="F116" s="8" t="s">
        <v>13</v>
      </c>
      <c r="G116" s="38">
        <v>0.92</v>
      </c>
      <c r="H116" s="15">
        <v>0.9</v>
      </c>
      <c r="I116" s="17">
        <v>0.94</v>
      </c>
      <c r="J116" s="17">
        <v>0.92</v>
      </c>
      <c r="K116" s="34">
        <v>0.92</v>
      </c>
      <c r="L116" s="34">
        <v>0.92</v>
      </c>
      <c r="M116" s="34">
        <v>0.92</v>
      </c>
      <c r="N116" s="34">
        <v>0.92</v>
      </c>
      <c r="O116" s="34">
        <v>0.92</v>
      </c>
    </row>
    <row r="117" spans="1:15" x14ac:dyDescent="0.25">
      <c r="A117" s="31"/>
      <c r="B117" s="31"/>
      <c r="C117" s="34"/>
      <c r="D117" s="33"/>
      <c r="E117" s="34"/>
      <c r="F117" s="8" t="s">
        <v>12</v>
      </c>
      <c r="G117" s="38"/>
      <c r="H117" s="17">
        <v>0.94</v>
      </c>
      <c r="I117" s="15">
        <v>0.9</v>
      </c>
      <c r="J117" s="17">
        <v>0.92</v>
      </c>
      <c r="K117" s="34"/>
      <c r="L117" s="34"/>
      <c r="M117" s="34"/>
      <c r="N117" s="34"/>
      <c r="O117" s="34"/>
    </row>
    <row r="118" spans="1:15" x14ac:dyDescent="0.25">
      <c r="B118" s="20"/>
      <c r="C118" s="22"/>
      <c r="D118" s="21"/>
      <c r="E118" s="22"/>
      <c r="F118" s="2"/>
      <c r="G118" s="18"/>
      <c r="H118" s="18"/>
      <c r="I118" s="19"/>
      <c r="J118" s="18"/>
      <c r="K118" s="22"/>
      <c r="L118" s="22"/>
      <c r="M118" s="22"/>
      <c r="N118" s="22"/>
      <c r="O118" s="22"/>
    </row>
    <row r="119" spans="1:15" ht="15.75" customHeight="1" x14ac:dyDescent="0.25">
      <c r="A119" s="31">
        <v>30</v>
      </c>
      <c r="B119" s="31" t="s">
        <v>2</v>
      </c>
      <c r="C119" s="32" t="s">
        <v>47</v>
      </c>
      <c r="D119" s="32"/>
      <c r="E119" s="31" t="s">
        <v>0</v>
      </c>
      <c r="F119" s="31" t="s">
        <v>25</v>
      </c>
      <c r="G119" s="31" t="s">
        <v>49</v>
      </c>
      <c r="H119" s="31"/>
      <c r="I119" s="31"/>
      <c r="J119" s="31"/>
      <c r="K119" s="36" t="s">
        <v>64</v>
      </c>
      <c r="L119" s="36" t="s">
        <v>65</v>
      </c>
      <c r="M119" s="36" t="s">
        <v>66</v>
      </c>
      <c r="N119" s="36" t="s">
        <v>67</v>
      </c>
      <c r="O119" s="36" t="s">
        <v>68</v>
      </c>
    </row>
    <row r="120" spans="1:15" x14ac:dyDescent="0.25">
      <c r="A120" s="31"/>
      <c r="B120" s="31"/>
      <c r="C120" s="14" t="s">
        <v>4</v>
      </c>
      <c r="D120" s="16" t="s">
        <v>48</v>
      </c>
      <c r="E120" s="31"/>
      <c r="F120" s="31"/>
      <c r="G120" s="14" t="s">
        <v>6</v>
      </c>
      <c r="H120" s="14" t="s">
        <v>7</v>
      </c>
      <c r="I120" s="14" t="s">
        <v>8</v>
      </c>
      <c r="J120" s="14" t="s">
        <v>9</v>
      </c>
      <c r="K120" s="34"/>
      <c r="L120" s="34"/>
      <c r="M120" s="34"/>
      <c r="N120" s="34"/>
      <c r="O120" s="34"/>
    </row>
    <row r="121" spans="1:15" x14ac:dyDescent="0.25">
      <c r="A121" s="31"/>
      <c r="B121" s="31" t="s">
        <v>11</v>
      </c>
      <c r="C121" s="34" t="s">
        <v>5</v>
      </c>
      <c r="D121" s="33">
        <v>0.01</v>
      </c>
      <c r="E121" s="34">
        <v>30</v>
      </c>
      <c r="F121" s="8" t="s">
        <v>13</v>
      </c>
      <c r="G121" s="36">
        <v>0.91</v>
      </c>
      <c r="H121" s="15">
        <v>0.88</v>
      </c>
      <c r="I121" s="15">
        <v>0.94</v>
      </c>
      <c r="J121" s="15">
        <v>0.91</v>
      </c>
      <c r="K121" s="34">
        <v>0.91</v>
      </c>
      <c r="L121" s="34">
        <v>0.91</v>
      </c>
      <c r="M121" s="34">
        <v>0.91</v>
      </c>
      <c r="N121" s="34">
        <v>0.91</v>
      </c>
      <c r="O121" s="34">
        <v>0.91</v>
      </c>
    </row>
    <row r="122" spans="1:15" x14ac:dyDescent="0.25">
      <c r="A122" s="31"/>
      <c r="B122" s="31"/>
      <c r="C122" s="34"/>
      <c r="D122" s="33"/>
      <c r="E122" s="34"/>
      <c r="F122" s="8" t="s">
        <v>12</v>
      </c>
      <c r="G122" s="36"/>
      <c r="H122" s="15">
        <v>0.94</v>
      </c>
      <c r="I122" s="15">
        <v>0.87</v>
      </c>
      <c r="J122" s="15">
        <v>0.9</v>
      </c>
      <c r="K122" s="34"/>
      <c r="L122" s="34"/>
      <c r="M122" s="34"/>
      <c r="N122" s="34"/>
      <c r="O122" s="34"/>
    </row>
    <row r="123" spans="1:15" x14ac:dyDescent="0.25">
      <c r="A123" s="31"/>
      <c r="B123" s="31"/>
      <c r="C123" s="34" t="s">
        <v>5</v>
      </c>
      <c r="D123" s="33">
        <v>1E-3</v>
      </c>
      <c r="E123" s="34">
        <v>30</v>
      </c>
      <c r="F123" s="8" t="s">
        <v>13</v>
      </c>
      <c r="G123" s="36">
        <v>0.91</v>
      </c>
      <c r="H123" s="15">
        <v>0.89</v>
      </c>
      <c r="I123" s="15">
        <v>0.94</v>
      </c>
      <c r="J123" s="15">
        <v>0.91</v>
      </c>
      <c r="K123" s="34">
        <v>0.91</v>
      </c>
      <c r="L123" s="34">
        <v>0.91</v>
      </c>
      <c r="M123" s="34">
        <v>0.91</v>
      </c>
      <c r="N123" s="34">
        <v>0.91</v>
      </c>
      <c r="O123" s="34">
        <v>0.91</v>
      </c>
    </row>
    <row r="124" spans="1:15" x14ac:dyDescent="0.25">
      <c r="A124" s="31"/>
      <c r="B124" s="31"/>
      <c r="C124" s="34"/>
      <c r="D124" s="33"/>
      <c r="E124" s="34"/>
      <c r="F124" s="8" t="s">
        <v>12</v>
      </c>
      <c r="G124" s="36"/>
      <c r="H124" s="15">
        <v>0.94</v>
      </c>
      <c r="I124" s="15">
        <v>0.88</v>
      </c>
      <c r="J124" s="15">
        <v>0.91</v>
      </c>
      <c r="K124" s="34"/>
      <c r="L124" s="34"/>
      <c r="M124" s="34"/>
      <c r="N124" s="34"/>
      <c r="O124" s="34"/>
    </row>
    <row r="125" spans="1:15" x14ac:dyDescent="0.25">
      <c r="A125" s="31"/>
      <c r="B125" s="31"/>
      <c r="C125" s="34" t="s">
        <v>5</v>
      </c>
      <c r="D125" s="33">
        <v>1E-4</v>
      </c>
      <c r="E125" s="34">
        <v>30</v>
      </c>
      <c r="F125" s="8" t="s">
        <v>13</v>
      </c>
      <c r="G125" s="38">
        <v>0.91</v>
      </c>
      <c r="H125" s="17">
        <v>0.89</v>
      </c>
      <c r="I125" s="17">
        <v>0.95</v>
      </c>
      <c r="J125" s="17">
        <v>0.92</v>
      </c>
      <c r="K125" s="34">
        <v>0.91500000000000004</v>
      </c>
      <c r="L125" s="34">
        <v>0.91400000000000003</v>
      </c>
      <c r="M125" s="34">
        <v>0.91300000000000003</v>
      </c>
      <c r="N125" s="34">
        <v>0.91200000000000003</v>
      </c>
      <c r="O125" s="34">
        <v>0.91100000000000003</v>
      </c>
    </row>
    <row r="126" spans="1:15" x14ac:dyDescent="0.25">
      <c r="A126" s="31"/>
      <c r="B126" s="31"/>
      <c r="C126" s="34"/>
      <c r="D126" s="33"/>
      <c r="E126" s="34"/>
      <c r="F126" s="8" t="s">
        <v>12</v>
      </c>
      <c r="G126" s="38"/>
      <c r="H126" s="17">
        <v>0.95</v>
      </c>
      <c r="I126" s="17">
        <v>0.88</v>
      </c>
      <c r="J126" s="17">
        <v>0.91</v>
      </c>
      <c r="K126" s="34"/>
      <c r="L126" s="34"/>
      <c r="M126" s="34"/>
      <c r="N126" s="34"/>
      <c r="O126" s="34"/>
    </row>
    <row r="127" spans="1:15" x14ac:dyDescent="0.25">
      <c r="A127" s="31"/>
      <c r="B127" s="31"/>
      <c r="C127" s="34" t="s">
        <v>1</v>
      </c>
      <c r="D127" s="33" t="s">
        <v>27</v>
      </c>
      <c r="E127" s="34">
        <v>30</v>
      </c>
      <c r="F127" s="8" t="s">
        <v>13</v>
      </c>
      <c r="G127" s="38">
        <v>0.92</v>
      </c>
      <c r="H127" s="15">
        <v>0.9</v>
      </c>
      <c r="I127" s="17">
        <v>0.95</v>
      </c>
      <c r="J127" s="17">
        <v>0.92</v>
      </c>
      <c r="K127" s="34">
        <v>0.92</v>
      </c>
      <c r="L127" s="34">
        <v>0.92</v>
      </c>
      <c r="M127" s="34">
        <v>0.92</v>
      </c>
      <c r="N127" s="34">
        <v>0.92</v>
      </c>
      <c r="O127" s="34">
        <v>0.92</v>
      </c>
    </row>
    <row r="128" spans="1:15" x14ac:dyDescent="0.25">
      <c r="A128" s="31"/>
      <c r="B128" s="31"/>
      <c r="C128" s="34"/>
      <c r="D128" s="33"/>
      <c r="E128" s="34"/>
      <c r="F128" s="8" t="s">
        <v>12</v>
      </c>
      <c r="G128" s="38"/>
      <c r="H128" s="17">
        <v>0.94</v>
      </c>
      <c r="I128" s="15">
        <v>0.9</v>
      </c>
      <c r="J128" s="17">
        <v>0.92</v>
      </c>
      <c r="K128" s="34"/>
      <c r="L128" s="34"/>
      <c r="M128" s="34"/>
      <c r="N128" s="34"/>
      <c r="O128" s="34"/>
    </row>
    <row r="129" spans="1:15" x14ac:dyDescent="0.25">
      <c r="B129" s="20"/>
      <c r="C129" s="22"/>
      <c r="D129" s="21"/>
      <c r="E129" s="22"/>
      <c r="F129" s="2"/>
      <c r="G129" s="18"/>
      <c r="H129" s="18"/>
      <c r="I129" s="19"/>
      <c r="J129" s="18"/>
      <c r="K129" s="22"/>
      <c r="L129" s="22"/>
      <c r="M129" s="22"/>
      <c r="N129" s="22"/>
      <c r="O129" s="22"/>
    </row>
    <row r="130" spans="1:15" x14ac:dyDescent="0.25">
      <c r="A130" s="32" t="s">
        <v>70</v>
      </c>
      <c r="B130" s="31" t="s">
        <v>2</v>
      </c>
      <c r="C130" s="32" t="s">
        <v>47</v>
      </c>
      <c r="D130" s="32"/>
      <c r="E130" s="31" t="s">
        <v>0</v>
      </c>
      <c r="F130" s="31" t="s">
        <v>25</v>
      </c>
      <c r="G130" s="31" t="s">
        <v>49</v>
      </c>
      <c r="H130" s="31"/>
      <c r="I130" s="31"/>
      <c r="J130" s="31"/>
      <c r="K130" s="36" t="s">
        <v>64</v>
      </c>
      <c r="L130" s="36" t="s">
        <v>65</v>
      </c>
      <c r="M130" s="36" t="s">
        <v>66</v>
      </c>
      <c r="N130" s="36" t="s">
        <v>67</v>
      </c>
      <c r="O130" s="36" t="s">
        <v>68</v>
      </c>
    </row>
    <row r="131" spans="1:15" x14ac:dyDescent="0.25">
      <c r="A131" s="32"/>
      <c r="B131" s="31"/>
      <c r="C131" s="14" t="s">
        <v>4</v>
      </c>
      <c r="D131" s="16" t="s">
        <v>48</v>
      </c>
      <c r="E131" s="31"/>
      <c r="F131" s="31"/>
      <c r="G131" s="14" t="s">
        <v>6</v>
      </c>
      <c r="H131" s="14" t="s">
        <v>7</v>
      </c>
      <c r="I131" s="14" t="s">
        <v>8</v>
      </c>
      <c r="J131" s="14" t="s">
        <v>9</v>
      </c>
      <c r="K131" s="34"/>
      <c r="L131" s="34"/>
      <c r="M131" s="34"/>
      <c r="N131" s="34"/>
      <c r="O131" s="34"/>
    </row>
    <row r="132" spans="1:15" x14ac:dyDescent="0.25">
      <c r="A132" s="32"/>
      <c r="B132" s="31" t="s">
        <v>11</v>
      </c>
      <c r="C132" s="34" t="s">
        <v>5</v>
      </c>
      <c r="D132" s="33">
        <v>0.01</v>
      </c>
      <c r="E132" s="34">
        <v>10</v>
      </c>
      <c r="F132" s="8" t="s">
        <v>13</v>
      </c>
      <c r="G132" s="35" t="s">
        <v>19</v>
      </c>
      <c r="H132" s="9" t="s">
        <v>22</v>
      </c>
      <c r="I132" s="9" t="s">
        <v>15</v>
      </c>
      <c r="J132" s="9" t="s">
        <v>35</v>
      </c>
      <c r="K132" s="33">
        <v>0.88500000000000001</v>
      </c>
      <c r="L132" s="33">
        <v>0.88600000000000012</v>
      </c>
      <c r="M132" s="33">
        <v>0.88700000000000001</v>
      </c>
      <c r="N132" s="33">
        <v>0.88800000000000012</v>
      </c>
      <c r="O132" s="33">
        <v>0.88900000000000001</v>
      </c>
    </row>
    <row r="133" spans="1:15" x14ac:dyDescent="0.25">
      <c r="A133" s="32"/>
      <c r="B133" s="31"/>
      <c r="C133" s="34"/>
      <c r="D133" s="33"/>
      <c r="E133" s="34"/>
      <c r="F133" s="8" t="s">
        <v>12</v>
      </c>
      <c r="G133" s="35"/>
      <c r="H133" s="9" t="s">
        <v>31</v>
      </c>
      <c r="I133" s="9" t="s">
        <v>22</v>
      </c>
      <c r="J133" s="9" t="s">
        <v>19</v>
      </c>
      <c r="K133" s="34"/>
      <c r="L133" s="34"/>
      <c r="M133" s="34"/>
      <c r="N133" s="34"/>
      <c r="O133" s="34"/>
    </row>
    <row r="134" spans="1:15" x14ac:dyDescent="0.25">
      <c r="A134" s="32"/>
      <c r="B134" s="31"/>
      <c r="C134" s="34" t="s">
        <v>5</v>
      </c>
      <c r="D134" s="33">
        <v>1E-3</v>
      </c>
      <c r="E134" s="34">
        <v>12</v>
      </c>
      <c r="F134" s="8" t="s">
        <v>13</v>
      </c>
      <c r="G134" s="37" t="s">
        <v>26</v>
      </c>
      <c r="H134" s="9" t="s">
        <v>19</v>
      </c>
      <c r="I134" s="9" t="s">
        <v>22</v>
      </c>
      <c r="J134" s="11" t="s">
        <v>26</v>
      </c>
      <c r="K134" s="33">
        <v>0.9</v>
      </c>
      <c r="L134" s="33">
        <v>0.90000000000000013</v>
      </c>
      <c r="M134" s="33">
        <v>0.9</v>
      </c>
      <c r="N134" s="33">
        <v>0.90000000000000013</v>
      </c>
      <c r="O134" s="33">
        <v>0.9</v>
      </c>
    </row>
    <row r="135" spans="1:15" x14ac:dyDescent="0.25">
      <c r="A135" s="32"/>
      <c r="B135" s="31"/>
      <c r="C135" s="34"/>
      <c r="D135" s="33"/>
      <c r="E135" s="34"/>
      <c r="F135" s="8" t="s">
        <v>12</v>
      </c>
      <c r="G135" s="35"/>
      <c r="H135" s="9" t="s">
        <v>22</v>
      </c>
      <c r="I135" s="9" t="s">
        <v>19</v>
      </c>
      <c r="J135" s="11" t="s">
        <v>26</v>
      </c>
      <c r="K135" s="34"/>
      <c r="L135" s="34"/>
      <c r="M135" s="34"/>
      <c r="N135" s="34"/>
      <c r="O135" s="34"/>
    </row>
    <row r="136" spans="1:15" x14ac:dyDescent="0.25">
      <c r="A136" s="32"/>
      <c r="B136" s="31"/>
      <c r="C136" s="34" t="s">
        <v>5</v>
      </c>
      <c r="D136" s="33">
        <v>1E-4</v>
      </c>
      <c r="E136" s="34">
        <v>11</v>
      </c>
      <c r="F136" s="8" t="s">
        <v>13</v>
      </c>
      <c r="G136" s="35" t="s">
        <v>37</v>
      </c>
      <c r="H136" s="12" t="s">
        <v>26</v>
      </c>
      <c r="I136" s="7" t="s">
        <v>33</v>
      </c>
      <c r="J136" s="9" t="s">
        <v>37</v>
      </c>
      <c r="K136" s="33">
        <v>0.92</v>
      </c>
      <c r="L136" s="33">
        <v>0.92000000000000015</v>
      </c>
      <c r="M136" s="33">
        <v>0.92</v>
      </c>
      <c r="N136" s="33">
        <v>0.92000000000000015</v>
      </c>
      <c r="O136" s="33">
        <v>0.92</v>
      </c>
    </row>
    <row r="137" spans="1:15" x14ac:dyDescent="0.25">
      <c r="A137" s="32"/>
      <c r="B137" s="31"/>
      <c r="C137" s="34"/>
      <c r="D137" s="33"/>
      <c r="E137" s="34"/>
      <c r="F137" s="8" t="s">
        <v>12</v>
      </c>
      <c r="G137" s="35"/>
      <c r="H137" s="7" t="s">
        <v>36</v>
      </c>
      <c r="I137" s="12" t="s">
        <v>26</v>
      </c>
      <c r="J137" s="9" t="s">
        <v>37</v>
      </c>
      <c r="K137" s="34"/>
      <c r="L137" s="34"/>
      <c r="M137" s="34"/>
      <c r="N137" s="34"/>
      <c r="O137" s="34"/>
    </row>
    <row r="138" spans="1:15" x14ac:dyDescent="0.25">
      <c r="A138" s="32"/>
      <c r="B138" s="31"/>
      <c r="C138" s="34" t="s">
        <v>1</v>
      </c>
      <c r="D138" s="33" t="s">
        <v>56</v>
      </c>
      <c r="E138" s="34">
        <v>9</v>
      </c>
      <c r="F138" s="8" t="s">
        <v>13</v>
      </c>
      <c r="G138" s="34">
        <v>0.85</v>
      </c>
      <c r="H138" s="9" t="s">
        <v>21</v>
      </c>
      <c r="I138" s="12" t="s">
        <v>26</v>
      </c>
      <c r="J138" s="6">
        <v>0.86</v>
      </c>
      <c r="K138" s="33">
        <v>0.85499999999999998</v>
      </c>
      <c r="L138" s="33">
        <v>0.85400000000000009</v>
      </c>
      <c r="M138" s="33">
        <v>0.85299999999999998</v>
      </c>
      <c r="N138" s="33">
        <v>0.85200000000000009</v>
      </c>
      <c r="O138" s="33">
        <v>0.85099999999999998</v>
      </c>
    </row>
    <row r="139" spans="1:15" x14ac:dyDescent="0.25">
      <c r="A139" s="32"/>
      <c r="B139" s="31"/>
      <c r="C139" s="34"/>
      <c r="D139" s="33"/>
      <c r="E139" s="34"/>
      <c r="F139" s="8" t="s">
        <v>12</v>
      </c>
      <c r="G139" s="34"/>
      <c r="H139" s="7" t="s">
        <v>19</v>
      </c>
      <c r="I139" s="9" t="s">
        <v>24</v>
      </c>
      <c r="J139" s="6">
        <v>0.85</v>
      </c>
      <c r="K139" s="34"/>
      <c r="L139" s="34"/>
      <c r="M139" s="34"/>
      <c r="N139" s="34"/>
      <c r="O139" s="34"/>
    </row>
  </sheetData>
  <mergeCells count="576">
    <mergeCell ref="O5:O6"/>
    <mergeCell ref="C7:C8"/>
    <mergeCell ref="D7:D8"/>
    <mergeCell ref="E7:E8"/>
    <mergeCell ref="G7:G8"/>
    <mergeCell ref="O3:O4"/>
    <mergeCell ref="B5:B12"/>
    <mergeCell ref="C5:C6"/>
    <mergeCell ref="D5:D6"/>
    <mergeCell ref="E5:E6"/>
    <mergeCell ref="G5:G6"/>
    <mergeCell ref="G3:J3"/>
    <mergeCell ref="K3:K4"/>
    <mergeCell ref="L3:L4"/>
    <mergeCell ref="M3:M4"/>
    <mergeCell ref="N3:N4"/>
    <mergeCell ref="B3:B4"/>
    <mergeCell ref="C3:D3"/>
    <mergeCell ref="E3:E4"/>
    <mergeCell ref="F3:F4"/>
    <mergeCell ref="K7:K8"/>
    <mergeCell ref="L7:L8"/>
    <mergeCell ref="M7:M8"/>
    <mergeCell ref="K9:K10"/>
    <mergeCell ref="K5:K6"/>
    <mergeCell ref="L5:L6"/>
    <mergeCell ref="M5:M6"/>
    <mergeCell ref="G9:G10"/>
    <mergeCell ref="N5:N6"/>
    <mergeCell ref="L18:L19"/>
    <mergeCell ref="M18:M19"/>
    <mergeCell ref="K16:K17"/>
    <mergeCell ref="L16:L17"/>
    <mergeCell ref="M16:M17"/>
    <mergeCell ref="O11:O12"/>
    <mergeCell ref="A3:A12"/>
    <mergeCell ref="G11:G12"/>
    <mergeCell ref="K11:K12"/>
    <mergeCell ref="L11:L12"/>
    <mergeCell ref="M11:M12"/>
    <mergeCell ref="N11:N12"/>
    <mergeCell ref="L9:L10"/>
    <mergeCell ref="M9:M10"/>
    <mergeCell ref="N9:N10"/>
    <mergeCell ref="O9:O10"/>
    <mergeCell ref="C11:C12"/>
    <mergeCell ref="D11:D12"/>
    <mergeCell ref="E11:E12"/>
    <mergeCell ref="N7:N8"/>
    <mergeCell ref="O7:O8"/>
    <mergeCell ref="C9:C10"/>
    <mergeCell ref="D9:D10"/>
    <mergeCell ref="E9:E10"/>
    <mergeCell ref="O25:O26"/>
    <mergeCell ref="L22:L23"/>
    <mergeCell ref="M22:M23"/>
    <mergeCell ref="N22:N23"/>
    <mergeCell ref="O22:O23"/>
    <mergeCell ref="O14:O15"/>
    <mergeCell ref="B16:B23"/>
    <mergeCell ref="C16:C17"/>
    <mergeCell ref="D16:D17"/>
    <mergeCell ref="E16:E17"/>
    <mergeCell ref="G16:G17"/>
    <mergeCell ref="B14:B15"/>
    <mergeCell ref="C14:D14"/>
    <mergeCell ref="E14:E15"/>
    <mergeCell ref="F14:F15"/>
    <mergeCell ref="G14:J14"/>
    <mergeCell ref="N18:N19"/>
    <mergeCell ref="L20:L21"/>
    <mergeCell ref="M20:M21"/>
    <mergeCell ref="N20:N21"/>
    <mergeCell ref="K14:K15"/>
    <mergeCell ref="L14:L15"/>
    <mergeCell ref="M14:M15"/>
    <mergeCell ref="N14:N15"/>
    <mergeCell ref="A14:A23"/>
    <mergeCell ref="B25:B26"/>
    <mergeCell ref="C25:D25"/>
    <mergeCell ref="E25:E26"/>
    <mergeCell ref="F25:F26"/>
    <mergeCell ref="O20:O21"/>
    <mergeCell ref="C22:C23"/>
    <mergeCell ref="D22:D23"/>
    <mergeCell ref="E22:E23"/>
    <mergeCell ref="G22:G23"/>
    <mergeCell ref="K22:K23"/>
    <mergeCell ref="O18:O19"/>
    <mergeCell ref="C20:C21"/>
    <mergeCell ref="D20:D21"/>
    <mergeCell ref="E20:E21"/>
    <mergeCell ref="G20:G21"/>
    <mergeCell ref="K20:K21"/>
    <mergeCell ref="G18:G19"/>
    <mergeCell ref="K18:K19"/>
    <mergeCell ref="N16:N17"/>
    <mergeCell ref="O16:O17"/>
    <mergeCell ref="C18:C19"/>
    <mergeCell ref="D18:D19"/>
    <mergeCell ref="E18:E19"/>
    <mergeCell ref="G25:J25"/>
    <mergeCell ref="K25:K26"/>
    <mergeCell ref="L25:L26"/>
    <mergeCell ref="M25:M26"/>
    <mergeCell ref="N25:N26"/>
    <mergeCell ref="N27:N28"/>
    <mergeCell ref="K33:K34"/>
    <mergeCell ref="L33:L34"/>
    <mergeCell ref="M33:M34"/>
    <mergeCell ref="N33:N34"/>
    <mergeCell ref="G29:G30"/>
    <mergeCell ref="G27:G28"/>
    <mergeCell ref="K27:K28"/>
    <mergeCell ref="L27:L28"/>
    <mergeCell ref="M27:M28"/>
    <mergeCell ref="B27:B34"/>
    <mergeCell ref="C27:C28"/>
    <mergeCell ref="D27:D28"/>
    <mergeCell ref="E27:E28"/>
    <mergeCell ref="O33:O34"/>
    <mergeCell ref="A25:A34"/>
    <mergeCell ref="N31:N32"/>
    <mergeCell ref="O31:O32"/>
    <mergeCell ref="C33:C34"/>
    <mergeCell ref="D33:D34"/>
    <mergeCell ref="E33:E34"/>
    <mergeCell ref="G33:G34"/>
    <mergeCell ref="G31:G32"/>
    <mergeCell ref="K31:K32"/>
    <mergeCell ref="L31:L32"/>
    <mergeCell ref="M31:M32"/>
    <mergeCell ref="K29:K30"/>
    <mergeCell ref="L29:L30"/>
    <mergeCell ref="M29:M30"/>
    <mergeCell ref="N29:N30"/>
    <mergeCell ref="O29:O30"/>
    <mergeCell ref="C31:C32"/>
    <mergeCell ref="D31:D32"/>
    <mergeCell ref="E31:E32"/>
    <mergeCell ref="O27:O28"/>
    <mergeCell ref="C29:C30"/>
    <mergeCell ref="D29:D30"/>
    <mergeCell ref="E29:E30"/>
    <mergeCell ref="L36:L37"/>
    <mergeCell ref="M36:M37"/>
    <mergeCell ref="N36:N37"/>
    <mergeCell ref="O36:O37"/>
    <mergeCell ref="B38:B45"/>
    <mergeCell ref="C38:C39"/>
    <mergeCell ref="D38:D39"/>
    <mergeCell ref="E38:E39"/>
    <mergeCell ref="G38:G39"/>
    <mergeCell ref="K38:K39"/>
    <mergeCell ref="B36:B37"/>
    <mergeCell ref="C36:D36"/>
    <mergeCell ref="E36:E37"/>
    <mergeCell ref="F36:F37"/>
    <mergeCell ref="G36:J36"/>
    <mergeCell ref="K36:K37"/>
    <mergeCell ref="L38:L39"/>
    <mergeCell ref="M38:M39"/>
    <mergeCell ref="N38:N39"/>
    <mergeCell ref="O38:O39"/>
    <mergeCell ref="O40:O41"/>
    <mergeCell ref="C42:C43"/>
    <mergeCell ref="D42:D43"/>
    <mergeCell ref="E42:E43"/>
    <mergeCell ref="G42:G43"/>
    <mergeCell ref="K42:K43"/>
    <mergeCell ref="L42:L43"/>
    <mergeCell ref="M42:M43"/>
    <mergeCell ref="M50:M51"/>
    <mergeCell ref="N50:N51"/>
    <mergeCell ref="O50:O51"/>
    <mergeCell ref="C40:C41"/>
    <mergeCell ref="D40:D41"/>
    <mergeCell ref="E40:E41"/>
    <mergeCell ref="G40:G41"/>
    <mergeCell ref="K40:K41"/>
    <mergeCell ref="L40:L41"/>
    <mergeCell ref="M44:M45"/>
    <mergeCell ref="N44:N45"/>
    <mergeCell ref="M40:M41"/>
    <mergeCell ref="N40:N41"/>
    <mergeCell ref="B52:B59"/>
    <mergeCell ref="C52:C53"/>
    <mergeCell ref="D52:D53"/>
    <mergeCell ref="E52:E53"/>
    <mergeCell ref="O44:O45"/>
    <mergeCell ref="A36:A45"/>
    <mergeCell ref="B50:B51"/>
    <mergeCell ref="C50:D50"/>
    <mergeCell ref="E50:E51"/>
    <mergeCell ref="F50:F51"/>
    <mergeCell ref="G50:J50"/>
    <mergeCell ref="K50:K51"/>
    <mergeCell ref="L50:L51"/>
    <mergeCell ref="N42:N43"/>
    <mergeCell ref="O42:O43"/>
    <mergeCell ref="C44:C45"/>
    <mergeCell ref="D44:D45"/>
    <mergeCell ref="E44:E45"/>
    <mergeCell ref="G44:G45"/>
    <mergeCell ref="K44:K45"/>
    <mergeCell ref="L44:L45"/>
    <mergeCell ref="L54:L55"/>
    <mergeCell ref="M54:M55"/>
    <mergeCell ref="N54:N55"/>
    <mergeCell ref="O54:O55"/>
    <mergeCell ref="C56:C57"/>
    <mergeCell ref="D56:D57"/>
    <mergeCell ref="E56:E57"/>
    <mergeCell ref="O52:O53"/>
    <mergeCell ref="C54:C55"/>
    <mergeCell ref="D54:D55"/>
    <mergeCell ref="E54:E55"/>
    <mergeCell ref="G54:G55"/>
    <mergeCell ref="K54:K55"/>
    <mergeCell ref="G52:G53"/>
    <mergeCell ref="K52:K53"/>
    <mergeCell ref="L52:L53"/>
    <mergeCell ref="M52:M53"/>
    <mergeCell ref="N52:N53"/>
    <mergeCell ref="O56:O57"/>
    <mergeCell ref="N56:N57"/>
    <mergeCell ref="C58:C59"/>
    <mergeCell ref="D58:D59"/>
    <mergeCell ref="E58:E59"/>
    <mergeCell ref="G58:G59"/>
    <mergeCell ref="K58:K59"/>
    <mergeCell ref="G56:G57"/>
    <mergeCell ref="K56:K57"/>
    <mergeCell ref="L56:L57"/>
    <mergeCell ref="M56:M57"/>
    <mergeCell ref="N61:N62"/>
    <mergeCell ref="O61:O62"/>
    <mergeCell ref="B63:B70"/>
    <mergeCell ref="C63:C64"/>
    <mergeCell ref="D63:D64"/>
    <mergeCell ref="E63:E64"/>
    <mergeCell ref="L58:L59"/>
    <mergeCell ref="M58:M59"/>
    <mergeCell ref="N58:N59"/>
    <mergeCell ref="O58:O59"/>
    <mergeCell ref="B61:B62"/>
    <mergeCell ref="C61:D61"/>
    <mergeCell ref="E61:E62"/>
    <mergeCell ref="F61:F62"/>
    <mergeCell ref="G61:J61"/>
    <mergeCell ref="C65:C66"/>
    <mergeCell ref="D65:D66"/>
    <mergeCell ref="E65:E66"/>
    <mergeCell ref="G63:G64"/>
    <mergeCell ref="K63:K64"/>
    <mergeCell ref="L63:L64"/>
    <mergeCell ref="K61:K62"/>
    <mergeCell ref="L61:L62"/>
    <mergeCell ref="M61:M62"/>
    <mergeCell ref="G65:G66"/>
    <mergeCell ref="K65:K66"/>
    <mergeCell ref="L65:L66"/>
    <mergeCell ref="M65:M66"/>
    <mergeCell ref="N65:N66"/>
    <mergeCell ref="O65:O66"/>
    <mergeCell ref="M63:M64"/>
    <mergeCell ref="N63:N64"/>
    <mergeCell ref="O63:O64"/>
    <mergeCell ref="O67:O68"/>
    <mergeCell ref="C69:C70"/>
    <mergeCell ref="D69:D70"/>
    <mergeCell ref="E69:E70"/>
    <mergeCell ref="G69:G70"/>
    <mergeCell ref="K69:K70"/>
    <mergeCell ref="G67:G68"/>
    <mergeCell ref="K67:K68"/>
    <mergeCell ref="L67:L68"/>
    <mergeCell ref="M67:M68"/>
    <mergeCell ref="N67:N68"/>
    <mergeCell ref="C67:C68"/>
    <mergeCell ref="D67:D68"/>
    <mergeCell ref="E67:E68"/>
    <mergeCell ref="N72:N73"/>
    <mergeCell ref="O72:O73"/>
    <mergeCell ref="B74:B81"/>
    <mergeCell ref="C74:C75"/>
    <mergeCell ref="D74:D75"/>
    <mergeCell ref="E74:E75"/>
    <mergeCell ref="L69:L70"/>
    <mergeCell ref="M69:M70"/>
    <mergeCell ref="N69:N70"/>
    <mergeCell ref="O69:O70"/>
    <mergeCell ref="B72:B73"/>
    <mergeCell ref="C72:D72"/>
    <mergeCell ref="E72:E73"/>
    <mergeCell ref="F72:F73"/>
    <mergeCell ref="G72:J72"/>
    <mergeCell ref="C76:C77"/>
    <mergeCell ref="D76:D77"/>
    <mergeCell ref="E76:E77"/>
    <mergeCell ref="G74:G75"/>
    <mergeCell ref="K74:K75"/>
    <mergeCell ref="L74:L75"/>
    <mergeCell ref="K72:K73"/>
    <mergeCell ref="L72:L73"/>
    <mergeCell ref="M72:M73"/>
    <mergeCell ref="G76:G77"/>
    <mergeCell ref="K76:K77"/>
    <mergeCell ref="L76:L77"/>
    <mergeCell ref="M76:M77"/>
    <mergeCell ref="N76:N77"/>
    <mergeCell ref="O76:O77"/>
    <mergeCell ref="M74:M75"/>
    <mergeCell ref="N74:N75"/>
    <mergeCell ref="O74:O75"/>
    <mergeCell ref="O78:O79"/>
    <mergeCell ref="C80:C81"/>
    <mergeCell ref="D80:D81"/>
    <mergeCell ref="E80:E81"/>
    <mergeCell ref="G80:G81"/>
    <mergeCell ref="K80:K81"/>
    <mergeCell ref="G78:G79"/>
    <mergeCell ref="K78:K79"/>
    <mergeCell ref="L78:L79"/>
    <mergeCell ref="M78:M79"/>
    <mergeCell ref="N78:N79"/>
    <mergeCell ref="C78:C79"/>
    <mergeCell ref="D78:D79"/>
    <mergeCell ref="E78:E79"/>
    <mergeCell ref="L80:L81"/>
    <mergeCell ref="M80:M81"/>
    <mergeCell ref="N80:N81"/>
    <mergeCell ref="O80:O81"/>
    <mergeCell ref="N87:N88"/>
    <mergeCell ref="O87:O88"/>
    <mergeCell ref="C89:C90"/>
    <mergeCell ref="D89:D90"/>
    <mergeCell ref="E89:E90"/>
    <mergeCell ref="B83:B84"/>
    <mergeCell ref="C83:D83"/>
    <mergeCell ref="E83:E84"/>
    <mergeCell ref="F83:F84"/>
    <mergeCell ref="G83:J83"/>
    <mergeCell ref="K83:K84"/>
    <mergeCell ref="L83:L84"/>
    <mergeCell ref="M83:M84"/>
    <mergeCell ref="N83:N84"/>
    <mergeCell ref="G97:J97"/>
    <mergeCell ref="K97:K98"/>
    <mergeCell ref="L97:L98"/>
    <mergeCell ref="M97:M98"/>
    <mergeCell ref="N97:N98"/>
    <mergeCell ref="O83:O84"/>
    <mergeCell ref="B85:B92"/>
    <mergeCell ref="C85:C86"/>
    <mergeCell ref="D85:D86"/>
    <mergeCell ref="E85:E86"/>
    <mergeCell ref="G85:G86"/>
    <mergeCell ref="K85:K86"/>
    <mergeCell ref="L85:L86"/>
    <mergeCell ref="M85:M86"/>
    <mergeCell ref="N85:N86"/>
    <mergeCell ref="O85:O86"/>
    <mergeCell ref="C87:C88"/>
    <mergeCell ref="D87:D88"/>
    <mergeCell ref="E87:E88"/>
    <mergeCell ref="G87:G88"/>
    <mergeCell ref="K87:K88"/>
    <mergeCell ref="L87:L88"/>
    <mergeCell ref="N91:N92"/>
    <mergeCell ref="M87:M88"/>
    <mergeCell ref="O97:O98"/>
    <mergeCell ref="O91:O92"/>
    <mergeCell ref="A50:A59"/>
    <mergeCell ref="A61:A70"/>
    <mergeCell ref="A72:A81"/>
    <mergeCell ref="A83:A92"/>
    <mergeCell ref="B97:B98"/>
    <mergeCell ref="C97:D97"/>
    <mergeCell ref="E97:E98"/>
    <mergeCell ref="F97:F98"/>
    <mergeCell ref="N89:N90"/>
    <mergeCell ref="O89:O90"/>
    <mergeCell ref="C91:C92"/>
    <mergeCell ref="D91:D92"/>
    <mergeCell ref="E91:E92"/>
    <mergeCell ref="G91:G92"/>
    <mergeCell ref="K91:K92"/>
    <mergeCell ref="L91:L92"/>
    <mergeCell ref="M91:M92"/>
    <mergeCell ref="A97:A106"/>
    <mergeCell ref="G89:G90"/>
    <mergeCell ref="K89:K90"/>
    <mergeCell ref="L89:L90"/>
    <mergeCell ref="M89:M90"/>
    <mergeCell ref="K101:K102"/>
    <mergeCell ref="L101:L102"/>
    <mergeCell ref="M101:M102"/>
    <mergeCell ref="N101:N102"/>
    <mergeCell ref="O101:O102"/>
    <mergeCell ref="C103:C104"/>
    <mergeCell ref="D103:D104"/>
    <mergeCell ref="E103:E104"/>
    <mergeCell ref="N99:N100"/>
    <mergeCell ref="O99:O100"/>
    <mergeCell ref="C101:C102"/>
    <mergeCell ref="D101:D102"/>
    <mergeCell ref="E101:E102"/>
    <mergeCell ref="G101:G102"/>
    <mergeCell ref="G99:G100"/>
    <mergeCell ref="K99:K100"/>
    <mergeCell ref="L99:L100"/>
    <mergeCell ref="M99:M100"/>
    <mergeCell ref="C99:C100"/>
    <mergeCell ref="D99:D100"/>
    <mergeCell ref="E99:E100"/>
    <mergeCell ref="B108:B109"/>
    <mergeCell ref="C108:D108"/>
    <mergeCell ref="E108:E109"/>
    <mergeCell ref="F108:F109"/>
    <mergeCell ref="N103:N104"/>
    <mergeCell ref="O103:O104"/>
    <mergeCell ref="C105:C106"/>
    <mergeCell ref="D105:D106"/>
    <mergeCell ref="E105:E106"/>
    <mergeCell ref="G105:G106"/>
    <mergeCell ref="G103:G104"/>
    <mergeCell ref="K103:K104"/>
    <mergeCell ref="L103:L104"/>
    <mergeCell ref="M103:M104"/>
    <mergeCell ref="B99:B106"/>
    <mergeCell ref="G108:J108"/>
    <mergeCell ref="K108:K109"/>
    <mergeCell ref="L108:L109"/>
    <mergeCell ref="M108:M109"/>
    <mergeCell ref="N108:N109"/>
    <mergeCell ref="O108:O109"/>
    <mergeCell ref="K105:K106"/>
    <mergeCell ref="L105:L106"/>
    <mergeCell ref="M105:M106"/>
    <mergeCell ref="N105:N106"/>
    <mergeCell ref="O105:O106"/>
    <mergeCell ref="K112:K113"/>
    <mergeCell ref="L112:L113"/>
    <mergeCell ref="M112:M113"/>
    <mergeCell ref="N112:N113"/>
    <mergeCell ref="O112:O113"/>
    <mergeCell ref="C114:C115"/>
    <mergeCell ref="D114:D115"/>
    <mergeCell ref="E114:E115"/>
    <mergeCell ref="N110:N111"/>
    <mergeCell ref="O110:O111"/>
    <mergeCell ref="C112:C113"/>
    <mergeCell ref="D112:D113"/>
    <mergeCell ref="E112:E113"/>
    <mergeCell ref="G112:G113"/>
    <mergeCell ref="G110:G111"/>
    <mergeCell ref="K110:K111"/>
    <mergeCell ref="L110:L111"/>
    <mergeCell ref="M110:M111"/>
    <mergeCell ref="C110:C111"/>
    <mergeCell ref="D110:D111"/>
    <mergeCell ref="E110:E111"/>
    <mergeCell ref="B119:B120"/>
    <mergeCell ref="C119:D119"/>
    <mergeCell ref="E119:E120"/>
    <mergeCell ref="F119:F120"/>
    <mergeCell ref="N114:N115"/>
    <mergeCell ref="O114:O115"/>
    <mergeCell ref="C116:C117"/>
    <mergeCell ref="D116:D117"/>
    <mergeCell ref="E116:E117"/>
    <mergeCell ref="G116:G117"/>
    <mergeCell ref="G114:G115"/>
    <mergeCell ref="K114:K115"/>
    <mergeCell ref="L114:L115"/>
    <mergeCell ref="M114:M115"/>
    <mergeCell ref="B110:B117"/>
    <mergeCell ref="G119:J119"/>
    <mergeCell ref="K119:K120"/>
    <mergeCell ref="L119:L120"/>
    <mergeCell ref="M119:M120"/>
    <mergeCell ref="N119:N120"/>
    <mergeCell ref="O119:O120"/>
    <mergeCell ref="K116:K117"/>
    <mergeCell ref="L116:L117"/>
    <mergeCell ref="M116:M117"/>
    <mergeCell ref="N116:N117"/>
    <mergeCell ref="O116:O117"/>
    <mergeCell ref="K123:K124"/>
    <mergeCell ref="L123:L124"/>
    <mergeCell ref="M123:M124"/>
    <mergeCell ref="N123:N124"/>
    <mergeCell ref="O123:O124"/>
    <mergeCell ref="C125:C126"/>
    <mergeCell ref="D125:D126"/>
    <mergeCell ref="E125:E126"/>
    <mergeCell ref="N121:N122"/>
    <mergeCell ref="O121:O122"/>
    <mergeCell ref="C123:C124"/>
    <mergeCell ref="D123:D124"/>
    <mergeCell ref="E123:E124"/>
    <mergeCell ref="G123:G124"/>
    <mergeCell ref="G121:G122"/>
    <mergeCell ref="K121:K122"/>
    <mergeCell ref="L121:L122"/>
    <mergeCell ref="M121:M122"/>
    <mergeCell ref="C121:C122"/>
    <mergeCell ref="D121:D122"/>
    <mergeCell ref="E121:E122"/>
    <mergeCell ref="N125:N126"/>
    <mergeCell ref="O125:O126"/>
    <mergeCell ref="C127:C128"/>
    <mergeCell ref="D127:D128"/>
    <mergeCell ref="E127:E128"/>
    <mergeCell ref="G127:G128"/>
    <mergeCell ref="G125:G126"/>
    <mergeCell ref="K125:K126"/>
    <mergeCell ref="L125:L126"/>
    <mergeCell ref="M125:M126"/>
    <mergeCell ref="K127:K128"/>
    <mergeCell ref="L127:L128"/>
    <mergeCell ref="M127:M128"/>
    <mergeCell ref="N127:N128"/>
    <mergeCell ref="O127:O128"/>
    <mergeCell ref="B130:B131"/>
    <mergeCell ref="C130:D130"/>
    <mergeCell ref="E130:E131"/>
    <mergeCell ref="F130:F131"/>
    <mergeCell ref="G130:J130"/>
    <mergeCell ref="B121:B128"/>
    <mergeCell ref="K130:K131"/>
    <mergeCell ref="L130:L131"/>
    <mergeCell ref="M130:M131"/>
    <mergeCell ref="N132:N133"/>
    <mergeCell ref="O132:O133"/>
    <mergeCell ref="C134:C135"/>
    <mergeCell ref="D134:D135"/>
    <mergeCell ref="E134:E135"/>
    <mergeCell ref="G134:G135"/>
    <mergeCell ref="K134:K135"/>
    <mergeCell ref="N138:N139"/>
    <mergeCell ref="O138:O139"/>
    <mergeCell ref="C132:C133"/>
    <mergeCell ref="D132:D133"/>
    <mergeCell ref="E132:E133"/>
    <mergeCell ref="G132:G133"/>
    <mergeCell ref="K136:K137"/>
    <mergeCell ref="L136:L137"/>
    <mergeCell ref="K132:K133"/>
    <mergeCell ref="L132:L133"/>
    <mergeCell ref="M132:M133"/>
    <mergeCell ref="A108:A117"/>
    <mergeCell ref="A119:A128"/>
    <mergeCell ref="A130:A139"/>
    <mergeCell ref="M136:M137"/>
    <mergeCell ref="N136:N137"/>
    <mergeCell ref="O136:O137"/>
    <mergeCell ref="C138:C139"/>
    <mergeCell ref="D138:D139"/>
    <mergeCell ref="E138:E139"/>
    <mergeCell ref="G138:G139"/>
    <mergeCell ref="K138:K139"/>
    <mergeCell ref="L138:L139"/>
    <mergeCell ref="M138:M139"/>
    <mergeCell ref="L134:L135"/>
    <mergeCell ref="M134:M135"/>
    <mergeCell ref="N134:N135"/>
    <mergeCell ref="O134:O135"/>
    <mergeCell ref="C136:C137"/>
    <mergeCell ref="D136:D137"/>
    <mergeCell ref="E136:E137"/>
    <mergeCell ref="G136:G137"/>
    <mergeCell ref="N130:N131"/>
    <mergeCell ref="O130:O131"/>
    <mergeCell ref="B132:B139"/>
  </mergeCells>
  <pageMargins left="0.7" right="0.7" top="0.75" bottom="0.75" header="0.3" footer="0.3"/>
  <ignoredErrors>
    <ignoredError sqref="G132:J139 D138 G85:J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R27"/>
  <sheetViews>
    <sheetView zoomScale="85" zoomScaleNormal="85" workbookViewId="0">
      <selection activeCell="G22" sqref="G22:G23"/>
    </sheetView>
  </sheetViews>
  <sheetFormatPr defaultRowHeight="15.75" x14ac:dyDescent="0.25"/>
  <cols>
    <col min="1" max="1" width="4.28515625" style="22" customWidth="1"/>
    <col min="2" max="2" width="7.42578125" style="22" bestFit="1" customWidth="1"/>
    <col min="3" max="3" width="9.42578125" style="22" bestFit="1" customWidth="1"/>
    <col min="4" max="4" width="11.85546875" style="22" bestFit="1" customWidth="1"/>
    <col min="5" max="5" width="6.85546875" style="22" bestFit="1" customWidth="1"/>
    <col min="6" max="6" width="12.7109375" style="22" bestFit="1" customWidth="1"/>
    <col min="7" max="7" width="9.5703125" style="22" bestFit="1" customWidth="1"/>
    <col min="8" max="8" width="9.7109375" style="22" bestFit="1" customWidth="1"/>
    <col min="9" max="9" width="6.85546875" style="22" bestFit="1" customWidth="1"/>
    <col min="10" max="10" width="9.42578125" style="22" bestFit="1" customWidth="1"/>
    <col min="11" max="15" width="15.42578125" style="22" bestFit="1" customWidth="1"/>
    <col min="16" max="16384" width="9.140625" style="22"/>
  </cols>
  <sheetData>
    <row r="2" spans="2:18" s="27" customFormat="1" ht="15" x14ac:dyDescent="0.25">
      <c r="B2" s="41" t="s">
        <v>2</v>
      </c>
      <c r="C2" s="39" t="s">
        <v>47</v>
      </c>
      <c r="D2" s="39"/>
      <c r="E2" s="41" t="s">
        <v>0</v>
      </c>
      <c r="F2" s="41" t="s">
        <v>25</v>
      </c>
      <c r="G2" s="41" t="s">
        <v>49</v>
      </c>
      <c r="H2" s="41"/>
      <c r="I2" s="41"/>
      <c r="J2" s="41"/>
      <c r="K2" s="39" t="s">
        <v>71</v>
      </c>
      <c r="L2" s="39" t="s">
        <v>72</v>
      </c>
      <c r="M2" s="39" t="s">
        <v>73</v>
      </c>
      <c r="N2" s="39" t="s">
        <v>74</v>
      </c>
      <c r="O2" s="39" t="s">
        <v>75</v>
      </c>
    </row>
    <row r="3" spans="2:18" s="27" customFormat="1" ht="15" x14ac:dyDescent="0.25">
      <c r="B3" s="41"/>
      <c r="C3" s="25" t="s">
        <v>4</v>
      </c>
      <c r="D3" s="26" t="s">
        <v>48</v>
      </c>
      <c r="E3" s="41"/>
      <c r="F3" s="41"/>
      <c r="G3" s="25" t="s">
        <v>6</v>
      </c>
      <c r="H3" s="25" t="s">
        <v>7</v>
      </c>
      <c r="I3" s="25" t="s">
        <v>8</v>
      </c>
      <c r="J3" s="25" t="s">
        <v>9</v>
      </c>
      <c r="K3" s="40"/>
      <c r="L3" s="40"/>
      <c r="M3" s="40"/>
      <c r="N3" s="40"/>
      <c r="O3" s="40"/>
    </row>
    <row r="4" spans="2:18" x14ac:dyDescent="0.25">
      <c r="B4" s="34" t="s">
        <v>3</v>
      </c>
      <c r="C4" s="34" t="s">
        <v>5</v>
      </c>
      <c r="D4" s="33">
        <v>1E-4</v>
      </c>
      <c r="E4" s="34">
        <v>10</v>
      </c>
      <c r="F4" s="8" t="s">
        <v>13</v>
      </c>
      <c r="G4" s="38">
        <v>0.9</v>
      </c>
      <c r="H4" s="17">
        <v>0.87</v>
      </c>
      <c r="I4" s="17">
        <v>0.95</v>
      </c>
      <c r="J4" s="17">
        <v>0.91</v>
      </c>
      <c r="K4" s="34">
        <f>ROUND(($G4*0.5)+($J4*0.5),2)</f>
        <v>0.91</v>
      </c>
      <c r="L4" s="34">
        <f>ROUND(($G4*0.6)+($J4*0.4),2)</f>
        <v>0.9</v>
      </c>
      <c r="M4" s="34">
        <f>ROUND(($G4*0.7)+($J4*0.3),2)</f>
        <v>0.9</v>
      </c>
      <c r="N4" s="34">
        <f>ROUND(($G4*0.8)+($J4*0.2),2)</f>
        <v>0.9</v>
      </c>
      <c r="O4" s="34">
        <f>ROUND(($G4*0.9)+($J4*0.1),2)</f>
        <v>0.9</v>
      </c>
    </row>
    <row r="5" spans="2:18" x14ac:dyDescent="0.25">
      <c r="B5" s="34"/>
      <c r="C5" s="34"/>
      <c r="D5" s="33"/>
      <c r="E5" s="34"/>
      <c r="F5" s="8" t="s">
        <v>12</v>
      </c>
      <c r="G5" s="38"/>
      <c r="H5" s="17">
        <v>0.94</v>
      </c>
      <c r="I5" s="17">
        <v>0.86</v>
      </c>
      <c r="J5" s="17">
        <v>0.9</v>
      </c>
      <c r="K5" s="34"/>
      <c r="L5" s="34"/>
      <c r="M5" s="34"/>
      <c r="N5" s="34"/>
      <c r="O5" s="34"/>
    </row>
    <row r="6" spans="2:18" x14ac:dyDescent="0.25">
      <c r="B6" s="34" t="s">
        <v>10</v>
      </c>
      <c r="C6" s="34" t="s">
        <v>5</v>
      </c>
      <c r="D6" s="33">
        <v>1E-4</v>
      </c>
      <c r="E6" s="34">
        <v>10</v>
      </c>
      <c r="F6" s="8" t="s">
        <v>13</v>
      </c>
      <c r="G6" s="38">
        <v>0.88</v>
      </c>
      <c r="H6" s="17">
        <v>0.81</v>
      </c>
      <c r="I6" s="17">
        <v>0.96</v>
      </c>
      <c r="J6" s="17">
        <v>0.88</v>
      </c>
      <c r="K6" s="34">
        <f t="shared" ref="K6" si="0">ROUND(($G6*0.5)+($J6*0.5),2)</f>
        <v>0.88</v>
      </c>
      <c r="L6" s="34">
        <f t="shared" ref="L6" si="1">ROUND(($G6*0.6)+($J6*0.4),2)</f>
        <v>0.88</v>
      </c>
      <c r="M6" s="34">
        <f t="shared" ref="M6" si="2">ROUND(($G6*0.7)+($J6*0.3),2)</f>
        <v>0.88</v>
      </c>
      <c r="N6" s="34">
        <f t="shared" ref="N6" si="3">ROUND(($G6*0.8)+($J6*0.2),2)</f>
        <v>0.88</v>
      </c>
      <c r="O6" s="34">
        <f t="shared" ref="O6" si="4">ROUND(($G6*0.9)+($J6*0.1),2)</f>
        <v>0.88</v>
      </c>
    </row>
    <row r="7" spans="2:18" x14ac:dyDescent="0.25">
      <c r="B7" s="34"/>
      <c r="C7" s="34"/>
      <c r="D7" s="33"/>
      <c r="E7" s="34"/>
      <c r="F7" s="8" t="s">
        <v>12</v>
      </c>
      <c r="G7" s="38"/>
      <c r="H7" s="17">
        <v>0.95</v>
      </c>
      <c r="I7" s="17">
        <v>0.78</v>
      </c>
      <c r="J7" s="17">
        <v>0.86</v>
      </c>
      <c r="K7" s="34"/>
      <c r="L7" s="34"/>
      <c r="M7" s="34"/>
      <c r="N7" s="34"/>
      <c r="O7" s="34"/>
    </row>
    <row r="8" spans="2:18" x14ac:dyDescent="0.25">
      <c r="B8" s="34" t="s">
        <v>11</v>
      </c>
      <c r="C8" s="34" t="s">
        <v>1</v>
      </c>
      <c r="D8" s="33" t="s">
        <v>27</v>
      </c>
      <c r="E8" s="34">
        <v>10</v>
      </c>
      <c r="F8" s="8" t="s">
        <v>13</v>
      </c>
      <c r="G8" s="38">
        <v>0.93</v>
      </c>
      <c r="H8" s="17">
        <v>0.91</v>
      </c>
      <c r="I8" s="17">
        <v>0.95</v>
      </c>
      <c r="J8" s="17">
        <v>0.93</v>
      </c>
      <c r="K8" s="34">
        <f t="shared" ref="K8" si="5">ROUND(($G8*0.5)+($J8*0.5),2)</f>
        <v>0.93</v>
      </c>
      <c r="L8" s="34">
        <f t="shared" ref="L8" si="6">ROUND(($G8*0.6)+($J8*0.4),2)</f>
        <v>0.93</v>
      </c>
      <c r="M8" s="34">
        <f t="shared" ref="M8" si="7">ROUND(($G8*0.7)+($J8*0.3),2)</f>
        <v>0.93</v>
      </c>
      <c r="N8" s="34">
        <f t="shared" ref="N8" si="8">ROUND(($G8*0.8)+($J8*0.2),2)</f>
        <v>0.93</v>
      </c>
      <c r="O8" s="34">
        <f t="shared" ref="O8" si="9">ROUND(($G8*0.9)+($J8*0.1),2)</f>
        <v>0.93</v>
      </c>
    </row>
    <row r="9" spans="2:18" x14ac:dyDescent="0.25">
      <c r="B9" s="34"/>
      <c r="C9" s="34"/>
      <c r="D9" s="33"/>
      <c r="E9" s="34"/>
      <c r="F9" s="8" t="s">
        <v>12</v>
      </c>
      <c r="G9" s="38"/>
      <c r="H9" s="17">
        <v>0.94</v>
      </c>
      <c r="I9" s="17">
        <v>0.91</v>
      </c>
      <c r="J9" s="17">
        <v>0.93</v>
      </c>
      <c r="K9" s="34"/>
      <c r="L9" s="34"/>
      <c r="M9" s="34"/>
      <c r="N9" s="34"/>
      <c r="O9" s="34"/>
    </row>
    <row r="10" spans="2:18" x14ac:dyDescent="0.25">
      <c r="B10" s="34" t="s">
        <v>3</v>
      </c>
      <c r="C10" s="34" t="s">
        <v>5</v>
      </c>
      <c r="D10" s="33">
        <v>1E-4</v>
      </c>
      <c r="E10" s="34">
        <v>20</v>
      </c>
      <c r="F10" s="8" t="s">
        <v>13</v>
      </c>
      <c r="G10" s="38">
        <v>0.92</v>
      </c>
      <c r="H10" s="17">
        <v>0.9</v>
      </c>
      <c r="I10" s="17">
        <v>0.95</v>
      </c>
      <c r="J10" s="17">
        <v>0.92</v>
      </c>
      <c r="K10" s="34">
        <f t="shared" ref="K10" si="10">ROUND(($G10*0.5)+($J10*0.5),2)</f>
        <v>0.92</v>
      </c>
      <c r="L10" s="34">
        <f t="shared" ref="L10" si="11">ROUND(($G10*0.6)+($J10*0.4),2)</f>
        <v>0.92</v>
      </c>
      <c r="M10" s="34">
        <f t="shared" ref="M10" si="12">ROUND(($G10*0.7)+($J10*0.3),2)</f>
        <v>0.92</v>
      </c>
      <c r="N10" s="34">
        <f t="shared" ref="N10" si="13">ROUND(($G10*0.8)+($J10*0.2),2)</f>
        <v>0.92</v>
      </c>
      <c r="O10" s="34">
        <f t="shared" ref="O10" si="14">ROUND(($G10*0.9)+($J10*0.1),2)</f>
        <v>0.92</v>
      </c>
    </row>
    <row r="11" spans="2:18" x14ac:dyDescent="0.25">
      <c r="B11" s="34"/>
      <c r="C11" s="34"/>
      <c r="D11" s="33"/>
      <c r="E11" s="34"/>
      <c r="F11" s="8" t="s">
        <v>12</v>
      </c>
      <c r="G11" s="38"/>
      <c r="H11" s="17">
        <v>0.94</v>
      </c>
      <c r="I11" s="17">
        <v>0.89</v>
      </c>
      <c r="J11" s="17">
        <v>0.92</v>
      </c>
      <c r="K11" s="34"/>
      <c r="L11" s="34"/>
      <c r="M11" s="34"/>
      <c r="N11" s="34"/>
      <c r="O11" s="34"/>
    </row>
    <row r="12" spans="2:18" x14ac:dyDescent="0.25">
      <c r="B12" s="34" t="s">
        <v>10</v>
      </c>
      <c r="C12" s="34" t="s">
        <v>5</v>
      </c>
      <c r="D12" s="33">
        <v>1E-4</v>
      </c>
      <c r="E12" s="34">
        <v>20</v>
      </c>
      <c r="F12" s="8" t="s">
        <v>13</v>
      </c>
      <c r="G12" s="38">
        <v>0.94</v>
      </c>
      <c r="H12" s="17">
        <v>0.93</v>
      </c>
      <c r="I12" s="17">
        <v>0.94</v>
      </c>
      <c r="J12" s="17">
        <v>0.94</v>
      </c>
      <c r="K12" s="34">
        <f t="shared" ref="K12" si="15">ROUND(($G12*0.5)+($J12*0.5),2)</f>
        <v>0.94</v>
      </c>
      <c r="L12" s="34">
        <f t="shared" ref="L12" si="16">ROUND(($G12*0.6)+($J12*0.4),2)</f>
        <v>0.94</v>
      </c>
      <c r="M12" s="34">
        <f t="shared" ref="M12" si="17">ROUND(($G12*0.7)+($J12*0.3),2)</f>
        <v>0.94</v>
      </c>
      <c r="N12" s="34">
        <f t="shared" ref="N12" si="18">ROUND(($G12*0.8)+($J12*0.2),2)</f>
        <v>0.94</v>
      </c>
      <c r="O12" s="34">
        <f t="shared" ref="O12" si="19">ROUND(($G12*0.9)+($J12*0.1),2)</f>
        <v>0.94</v>
      </c>
    </row>
    <row r="13" spans="2:18" x14ac:dyDescent="0.25">
      <c r="B13" s="34"/>
      <c r="C13" s="34"/>
      <c r="D13" s="33"/>
      <c r="E13" s="34"/>
      <c r="F13" s="8" t="s">
        <v>12</v>
      </c>
      <c r="G13" s="38"/>
      <c r="H13" s="17">
        <v>0.94</v>
      </c>
      <c r="I13" s="17">
        <v>0.93</v>
      </c>
      <c r="J13" s="17">
        <v>0.93</v>
      </c>
      <c r="K13" s="34"/>
      <c r="L13" s="34"/>
      <c r="M13" s="34"/>
      <c r="N13" s="34"/>
      <c r="O13" s="34"/>
    </row>
    <row r="14" spans="2:18" x14ac:dyDescent="0.25">
      <c r="B14" s="34" t="s">
        <v>11</v>
      </c>
      <c r="C14" s="34" t="s">
        <v>1</v>
      </c>
      <c r="D14" s="33" t="s">
        <v>27</v>
      </c>
      <c r="E14" s="34">
        <v>20</v>
      </c>
      <c r="F14" s="8" t="s">
        <v>13</v>
      </c>
      <c r="G14" s="38">
        <v>0.92</v>
      </c>
      <c r="H14" s="17">
        <v>0.9</v>
      </c>
      <c r="I14" s="17">
        <v>0.94</v>
      </c>
      <c r="J14" s="17">
        <v>0.92</v>
      </c>
      <c r="K14" s="34">
        <f t="shared" ref="K14" si="20">ROUND(($G14*0.5)+($J14*0.5),2)</f>
        <v>0.92</v>
      </c>
      <c r="L14" s="34">
        <f t="shared" ref="L14" si="21">ROUND(($G14*0.6)+($J14*0.4),2)</f>
        <v>0.92</v>
      </c>
      <c r="M14" s="34">
        <f t="shared" ref="M14" si="22">ROUND(($G14*0.7)+($J14*0.3),2)</f>
        <v>0.92</v>
      </c>
      <c r="N14" s="34">
        <f t="shared" ref="N14" si="23">ROUND(($G14*0.8)+($J14*0.2),2)</f>
        <v>0.92</v>
      </c>
      <c r="O14" s="34">
        <f t="shared" ref="O14" si="24">ROUND(($G14*0.9)+($J14*0.1),2)</f>
        <v>0.92</v>
      </c>
    </row>
    <row r="15" spans="2:18" x14ac:dyDescent="0.25">
      <c r="B15" s="34"/>
      <c r="C15" s="34"/>
      <c r="D15" s="33"/>
      <c r="E15" s="34"/>
      <c r="F15" s="8" t="s">
        <v>12</v>
      </c>
      <c r="G15" s="38"/>
      <c r="H15" s="17">
        <v>0.94</v>
      </c>
      <c r="I15" s="17">
        <v>0.9</v>
      </c>
      <c r="J15" s="17">
        <v>0.92</v>
      </c>
      <c r="K15" s="34"/>
      <c r="L15" s="34"/>
      <c r="M15" s="34"/>
      <c r="N15" s="34"/>
      <c r="O15" s="34"/>
      <c r="R15" s="28"/>
    </row>
    <row r="16" spans="2:18" x14ac:dyDescent="0.25">
      <c r="B16" s="34" t="s">
        <v>3</v>
      </c>
      <c r="C16" s="34" t="s">
        <v>5</v>
      </c>
      <c r="D16" s="33">
        <v>1E-4</v>
      </c>
      <c r="E16" s="34">
        <v>30</v>
      </c>
      <c r="F16" s="8" t="s">
        <v>13</v>
      </c>
      <c r="G16" s="38">
        <v>0.92</v>
      </c>
      <c r="H16" s="17">
        <v>0.9</v>
      </c>
      <c r="I16" s="17">
        <v>0.95</v>
      </c>
      <c r="J16" s="17">
        <v>0.92</v>
      </c>
      <c r="K16" s="34">
        <f t="shared" ref="K16" si="25">ROUND(($G16*0.5)+($J16*0.5),2)</f>
        <v>0.92</v>
      </c>
      <c r="L16" s="34">
        <f t="shared" ref="L16" si="26">ROUND(($G16*0.6)+($J16*0.4),2)</f>
        <v>0.92</v>
      </c>
      <c r="M16" s="34">
        <f t="shared" ref="M16" si="27">ROUND(($G16*0.7)+($J16*0.3),2)</f>
        <v>0.92</v>
      </c>
      <c r="N16" s="34">
        <f t="shared" ref="N16" si="28">ROUND(($G16*0.8)+($J16*0.2),2)</f>
        <v>0.92</v>
      </c>
      <c r="O16" s="34">
        <f t="shared" ref="O16" si="29">ROUND(($G16*0.9)+($J16*0.1),2)</f>
        <v>0.92</v>
      </c>
    </row>
    <row r="17" spans="2:15" x14ac:dyDescent="0.25">
      <c r="B17" s="34"/>
      <c r="C17" s="34"/>
      <c r="D17" s="33"/>
      <c r="E17" s="34"/>
      <c r="F17" s="8" t="s">
        <v>12</v>
      </c>
      <c r="G17" s="38"/>
      <c r="H17" s="17">
        <v>0.94</v>
      </c>
      <c r="I17" s="17">
        <v>0.9</v>
      </c>
      <c r="J17" s="17">
        <v>0.92</v>
      </c>
      <c r="K17" s="34"/>
      <c r="L17" s="34"/>
      <c r="M17" s="34"/>
      <c r="N17" s="34"/>
      <c r="O17" s="34"/>
    </row>
    <row r="18" spans="2:15" x14ac:dyDescent="0.25">
      <c r="B18" s="34" t="s">
        <v>10</v>
      </c>
      <c r="C18" s="34" t="s">
        <v>5</v>
      </c>
      <c r="D18" s="33">
        <v>1E-4</v>
      </c>
      <c r="E18" s="34">
        <v>30</v>
      </c>
      <c r="F18" s="8" t="s">
        <v>13</v>
      </c>
      <c r="G18" s="38">
        <v>0.93</v>
      </c>
      <c r="H18" s="17">
        <v>0.91</v>
      </c>
      <c r="I18" s="17">
        <v>0.94</v>
      </c>
      <c r="J18" s="17">
        <v>0.93</v>
      </c>
      <c r="K18" s="34">
        <f t="shared" ref="K18" si="30">ROUND(($G18*0.5)+($J18*0.5),2)</f>
        <v>0.93</v>
      </c>
      <c r="L18" s="34">
        <f t="shared" ref="L18" si="31">ROUND(($G18*0.6)+($J18*0.4),2)</f>
        <v>0.93</v>
      </c>
      <c r="M18" s="34">
        <f t="shared" ref="M18" si="32">ROUND(($G18*0.7)+($J18*0.3),2)</f>
        <v>0.93</v>
      </c>
      <c r="N18" s="34">
        <f t="shared" ref="N18" si="33">ROUND(($G18*0.8)+($J18*0.2),2)</f>
        <v>0.93</v>
      </c>
      <c r="O18" s="34">
        <f t="shared" ref="O18" si="34">ROUND(($G18*0.9)+($J18*0.1),2)</f>
        <v>0.93</v>
      </c>
    </row>
    <row r="19" spans="2:15" x14ac:dyDescent="0.25">
      <c r="B19" s="34"/>
      <c r="C19" s="34"/>
      <c r="D19" s="33"/>
      <c r="E19" s="34"/>
      <c r="F19" s="8" t="s">
        <v>12</v>
      </c>
      <c r="G19" s="38"/>
      <c r="H19" s="17">
        <v>0.94</v>
      </c>
      <c r="I19" s="17">
        <v>0.91</v>
      </c>
      <c r="J19" s="17">
        <v>0.92</v>
      </c>
      <c r="K19" s="34"/>
      <c r="L19" s="34"/>
      <c r="M19" s="34"/>
      <c r="N19" s="34"/>
      <c r="O19" s="34"/>
    </row>
    <row r="20" spans="2:15" x14ac:dyDescent="0.25">
      <c r="B20" s="34" t="s">
        <v>11</v>
      </c>
      <c r="C20" s="34" t="s">
        <v>1</v>
      </c>
      <c r="D20" s="33" t="s">
        <v>27</v>
      </c>
      <c r="E20" s="34">
        <v>30</v>
      </c>
      <c r="F20" s="8" t="s">
        <v>13</v>
      </c>
      <c r="G20" s="38">
        <v>0.92</v>
      </c>
      <c r="H20" s="17">
        <v>0.9</v>
      </c>
      <c r="I20" s="17">
        <v>0.95</v>
      </c>
      <c r="J20" s="17">
        <v>0.92</v>
      </c>
      <c r="K20" s="34">
        <f t="shared" ref="K20" si="35">ROUND(($G20*0.5)+($J20*0.5),2)</f>
        <v>0.92</v>
      </c>
      <c r="L20" s="34">
        <f t="shared" ref="L20" si="36">ROUND(($G20*0.6)+($J20*0.4),2)</f>
        <v>0.92</v>
      </c>
      <c r="M20" s="34">
        <f t="shared" ref="M20" si="37">ROUND(($G20*0.7)+($J20*0.3),2)</f>
        <v>0.92</v>
      </c>
      <c r="N20" s="34">
        <f t="shared" ref="N20" si="38">ROUND(($G20*0.8)+($J20*0.2),2)</f>
        <v>0.92</v>
      </c>
      <c r="O20" s="34">
        <f t="shared" ref="O20" si="39">ROUND(($G20*0.9)+($J20*0.1),2)</f>
        <v>0.92</v>
      </c>
    </row>
    <row r="21" spans="2:15" x14ac:dyDescent="0.25">
      <c r="B21" s="34"/>
      <c r="C21" s="34"/>
      <c r="D21" s="33"/>
      <c r="E21" s="34"/>
      <c r="F21" s="8" t="s">
        <v>12</v>
      </c>
      <c r="G21" s="38"/>
      <c r="H21" s="17">
        <v>0.94</v>
      </c>
      <c r="I21" s="17">
        <v>0.9</v>
      </c>
      <c r="J21" s="17">
        <v>0.92</v>
      </c>
      <c r="K21" s="34"/>
      <c r="L21" s="34"/>
      <c r="M21" s="34"/>
      <c r="N21" s="34"/>
      <c r="O21" s="34"/>
    </row>
    <row r="22" spans="2:15" x14ac:dyDescent="0.25">
      <c r="B22" s="34" t="s">
        <v>3</v>
      </c>
      <c r="C22" s="34" t="s">
        <v>5</v>
      </c>
      <c r="D22" s="33">
        <v>1E-4</v>
      </c>
      <c r="E22" s="34">
        <v>15</v>
      </c>
      <c r="F22" s="8" t="s">
        <v>13</v>
      </c>
      <c r="G22" s="38">
        <v>0.91</v>
      </c>
      <c r="H22" s="17">
        <v>0.9</v>
      </c>
      <c r="I22" s="17">
        <v>0.94</v>
      </c>
      <c r="J22" s="17">
        <v>0.91</v>
      </c>
      <c r="K22" s="34">
        <f t="shared" ref="K22" si="40">ROUND(($G22*0.5)+($J22*0.5),2)</f>
        <v>0.91</v>
      </c>
      <c r="L22" s="34">
        <f t="shared" ref="L22" si="41">ROUND(($G22*0.6)+($J22*0.4),2)</f>
        <v>0.91</v>
      </c>
      <c r="M22" s="34">
        <f t="shared" ref="M22" si="42">ROUND(($G22*0.7)+($J22*0.3),2)</f>
        <v>0.91</v>
      </c>
      <c r="N22" s="34">
        <f t="shared" ref="N22" si="43">ROUND(($G22*0.8)+($J22*0.2),2)</f>
        <v>0.91</v>
      </c>
      <c r="O22" s="34">
        <f t="shared" ref="O22" si="44">ROUND(($G22*0.9)+($J22*0.1),2)</f>
        <v>0.91</v>
      </c>
    </row>
    <row r="23" spans="2:15" x14ac:dyDescent="0.25">
      <c r="B23" s="34"/>
      <c r="C23" s="34"/>
      <c r="D23" s="33"/>
      <c r="E23" s="34"/>
      <c r="F23" s="8" t="s">
        <v>12</v>
      </c>
      <c r="G23" s="38"/>
      <c r="H23" s="17">
        <v>0.93</v>
      </c>
      <c r="I23" s="17">
        <v>0.89</v>
      </c>
      <c r="J23" s="17">
        <v>0.91</v>
      </c>
      <c r="K23" s="34"/>
      <c r="L23" s="34"/>
      <c r="M23" s="34"/>
      <c r="N23" s="34"/>
      <c r="O23" s="34"/>
    </row>
    <row r="24" spans="2:15" x14ac:dyDescent="0.25">
      <c r="B24" s="34" t="s">
        <v>10</v>
      </c>
      <c r="C24" s="34" t="s">
        <v>5</v>
      </c>
      <c r="D24" s="33">
        <v>1E-4</v>
      </c>
      <c r="E24" s="34">
        <v>14</v>
      </c>
      <c r="F24" s="8" t="s">
        <v>13</v>
      </c>
      <c r="G24" s="38">
        <v>0.93</v>
      </c>
      <c r="H24" s="17">
        <v>0.91</v>
      </c>
      <c r="I24" s="17">
        <v>0.95</v>
      </c>
      <c r="J24" s="17">
        <v>0.93</v>
      </c>
      <c r="K24" s="34">
        <f t="shared" ref="K24" si="45">ROUND(($G24*0.5)+($J24*0.5),2)</f>
        <v>0.93</v>
      </c>
      <c r="L24" s="34">
        <f t="shared" ref="L24" si="46">ROUND(($G24*0.6)+($J24*0.4),2)</f>
        <v>0.93</v>
      </c>
      <c r="M24" s="34">
        <f t="shared" ref="M24" si="47">ROUND(($G24*0.7)+($J24*0.3),2)</f>
        <v>0.93</v>
      </c>
      <c r="N24" s="34">
        <f t="shared" ref="N24" si="48">ROUND(($G24*0.8)+($J24*0.2),2)</f>
        <v>0.93</v>
      </c>
      <c r="O24" s="34">
        <f t="shared" ref="O24" si="49">ROUND(($G24*0.9)+($J24*0.1),2)</f>
        <v>0.93</v>
      </c>
    </row>
    <row r="25" spans="2:15" x14ac:dyDescent="0.25">
      <c r="B25" s="34"/>
      <c r="C25" s="34"/>
      <c r="D25" s="33"/>
      <c r="E25" s="34"/>
      <c r="F25" s="8" t="s">
        <v>12</v>
      </c>
      <c r="G25" s="38"/>
      <c r="H25" s="17">
        <v>0.95</v>
      </c>
      <c r="I25" s="17">
        <v>0.9</v>
      </c>
      <c r="J25" s="17">
        <v>0.93</v>
      </c>
      <c r="K25" s="34"/>
      <c r="L25" s="34"/>
      <c r="M25" s="34"/>
      <c r="N25" s="34"/>
      <c r="O25" s="34"/>
    </row>
    <row r="26" spans="2:15" x14ac:dyDescent="0.25">
      <c r="B26" s="34" t="s">
        <v>11</v>
      </c>
      <c r="C26" s="34" t="s">
        <v>5</v>
      </c>
      <c r="D26" s="33">
        <v>1E-4</v>
      </c>
      <c r="E26" s="34">
        <v>11</v>
      </c>
      <c r="F26" s="8" t="s">
        <v>13</v>
      </c>
      <c r="G26" s="36">
        <v>0.92</v>
      </c>
      <c r="H26" s="17">
        <v>0.9</v>
      </c>
      <c r="I26" s="17">
        <v>0.95</v>
      </c>
      <c r="J26" s="15">
        <v>0.92</v>
      </c>
      <c r="K26" s="34">
        <f t="shared" ref="K26" si="50">ROUND(($G26*0.5)+($J26*0.5),2)</f>
        <v>0.92</v>
      </c>
      <c r="L26" s="34">
        <f t="shared" ref="L26" si="51">ROUND(($G26*0.6)+($J26*0.4),2)</f>
        <v>0.92</v>
      </c>
      <c r="M26" s="34">
        <f t="shared" ref="M26" si="52">ROUND(($G26*0.7)+($J26*0.3),2)</f>
        <v>0.92</v>
      </c>
      <c r="N26" s="34">
        <f t="shared" ref="N26" si="53">ROUND(($G26*0.8)+($J26*0.2),2)</f>
        <v>0.92</v>
      </c>
      <c r="O26" s="34">
        <f t="shared" ref="O26" si="54">ROUND(($G26*0.9)+($J26*0.1),2)</f>
        <v>0.92</v>
      </c>
    </row>
    <row r="27" spans="2:15" x14ac:dyDescent="0.25">
      <c r="B27" s="34"/>
      <c r="C27" s="34"/>
      <c r="D27" s="33"/>
      <c r="E27" s="34"/>
      <c r="F27" s="8" t="s">
        <v>12</v>
      </c>
      <c r="G27" s="36"/>
      <c r="H27" s="17">
        <v>0.94</v>
      </c>
      <c r="I27" s="17">
        <v>0.9</v>
      </c>
      <c r="J27" s="15">
        <v>0.92</v>
      </c>
      <c r="K27" s="34"/>
      <c r="L27" s="34"/>
      <c r="M27" s="34"/>
      <c r="N27" s="34"/>
      <c r="O27" s="34"/>
    </row>
  </sheetData>
  <mergeCells count="130">
    <mergeCell ref="O26:O27"/>
    <mergeCell ref="B26:B27"/>
    <mergeCell ref="C26:C27"/>
    <mergeCell ref="D26:D27"/>
    <mergeCell ref="E26:E27"/>
    <mergeCell ref="G26:G27"/>
    <mergeCell ref="K26:K27"/>
    <mergeCell ref="L26:L27"/>
    <mergeCell ref="M26:M27"/>
    <mergeCell ref="N26:N27"/>
    <mergeCell ref="O22:O23"/>
    <mergeCell ref="B24:B25"/>
    <mergeCell ref="C24:C25"/>
    <mergeCell ref="D24:D25"/>
    <mergeCell ref="E24:E25"/>
    <mergeCell ref="G24:G25"/>
    <mergeCell ref="K24:K25"/>
    <mergeCell ref="L24:L25"/>
    <mergeCell ref="M24:M25"/>
    <mergeCell ref="N24:N25"/>
    <mergeCell ref="O24:O25"/>
    <mergeCell ref="B22:B23"/>
    <mergeCell ref="C22:C23"/>
    <mergeCell ref="D22:D23"/>
    <mergeCell ref="E22:E23"/>
    <mergeCell ref="G22:G23"/>
    <mergeCell ref="K22:K23"/>
    <mergeCell ref="L22:L23"/>
    <mergeCell ref="M22:M23"/>
    <mergeCell ref="N22:N23"/>
    <mergeCell ref="K2:K3"/>
    <mergeCell ref="L2:L3"/>
    <mergeCell ref="M2:M3"/>
    <mergeCell ref="N2:N3"/>
    <mergeCell ref="O2:O3"/>
    <mergeCell ref="B2:B3"/>
    <mergeCell ref="C2:D2"/>
    <mergeCell ref="E2:E3"/>
    <mergeCell ref="F2:F3"/>
    <mergeCell ref="G2:J2"/>
    <mergeCell ref="B4:B5"/>
    <mergeCell ref="B6:B7"/>
    <mergeCell ref="B8:B9"/>
    <mergeCell ref="C4:C5"/>
    <mergeCell ref="D4:D5"/>
    <mergeCell ref="K4:K5"/>
    <mergeCell ref="L4:L5"/>
    <mergeCell ref="M4:M5"/>
    <mergeCell ref="K6:K7"/>
    <mergeCell ref="C8:C9"/>
    <mergeCell ref="D8:D9"/>
    <mergeCell ref="E8:E9"/>
    <mergeCell ref="G8:G9"/>
    <mergeCell ref="N4:N5"/>
    <mergeCell ref="O4:O5"/>
    <mergeCell ref="C6:C7"/>
    <mergeCell ref="D6:D7"/>
    <mergeCell ref="E6:E7"/>
    <mergeCell ref="G6:G7"/>
    <mergeCell ref="E4:E5"/>
    <mergeCell ref="G4:G5"/>
    <mergeCell ref="L6:L7"/>
    <mergeCell ref="M6:M7"/>
    <mergeCell ref="N6:N7"/>
    <mergeCell ref="O6:O7"/>
    <mergeCell ref="O8:O9"/>
    <mergeCell ref="C10:C11"/>
    <mergeCell ref="D10:D11"/>
    <mergeCell ref="E10:E11"/>
    <mergeCell ref="G10:G11"/>
    <mergeCell ref="K8:K9"/>
    <mergeCell ref="L8:L9"/>
    <mergeCell ref="M8:M9"/>
    <mergeCell ref="N8:N9"/>
    <mergeCell ref="N14:N15"/>
    <mergeCell ref="O14:O15"/>
    <mergeCell ref="B10:B11"/>
    <mergeCell ref="B12:B13"/>
    <mergeCell ref="B14:B15"/>
    <mergeCell ref="G14:G15"/>
    <mergeCell ref="K14:K15"/>
    <mergeCell ref="L14:L15"/>
    <mergeCell ref="M14:M15"/>
    <mergeCell ref="K12:K13"/>
    <mergeCell ref="L12:L13"/>
    <mergeCell ref="M12:M13"/>
    <mergeCell ref="N12:N13"/>
    <mergeCell ref="O12:O13"/>
    <mergeCell ref="C14:C15"/>
    <mergeCell ref="D14:D15"/>
    <mergeCell ref="E14:E15"/>
    <mergeCell ref="N10:N11"/>
    <mergeCell ref="O10:O11"/>
    <mergeCell ref="C12:C13"/>
    <mergeCell ref="K10:K11"/>
    <mergeCell ref="L10:L11"/>
    <mergeCell ref="M10:M11"/>
    <mergeCell ref="K16:K17"/>
    <mergeCell ref="L16:L17"/>
    <mergeCell ref="M16:M17"/>
    <mergeCell ref="C16:C17"/>
    <mergeCell ref="D16:D17"/>
    <mergeCell ref="G16:G17"/>
    <mergeCell ref="D12:D13"/>
    <mergeCell ref="E12:E13"/>
    <mergeCell ref="G12:G13"/>
    <mergeCell ref="B16:B17"/>
    <mergeCell ref="B18:B19"/>
    <mergeCell ref="B20:B21"/>
    <mergeCell ref="L20:L21"/>
    <mergeCell ref="M20:M21"/>
    <mergeCell ref="N20:N21"/>
    <mergeCell ref="N16:N17"/>
    <mergeCell ref="E16:E17"/>
    <mergeCell ref="O20:O21"/>
    <mergeCell ref="O18:O19"/>
    <mergeCell ref="C20:C21"/>
    <mergeCell ref="D20:D21"/>
    <mergeCell ref="E20:E21"/>
    <mergeCell ref="G20:G21"/>
    <mergeCell ref="K20:K21"/>
    <mergeCell ref="K18:K19"/>
    <mergeCell ref="L18:L19"/>
    <mergeCell ref="M18:M19"/>
    <mergeCell ref="N18:N19"/>
    <mergeCell ref="O16:O17"/>
    <mergeCell ref="C18:C19"/>
    <mergeCell ref="D18:D19"/>
    <mergeCell ref="E18:E19"/>
    <mergeCell ref="G18:G19"/>
  </mergeCells>
  <pageMargins left="0.7" right="0.7" top="0.75" bottom="0.75" header="0.3" footer="0.3"/>
  <ignoredErrors>
    <ignoredError sqref="D8 D14 D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8AF-DF26-43F0-A375-D0501BAADE5C}">
  <dimension ref="B2:U29"/>
  <sheetViews>
    <sheetView topLeftCell="A6" workbookViewId="0">
      <selection activeCell="O3" sqref="O3:S8"/>
    </sheetView>
  </sheetViews>
  <sheetFormatPr defaultRowHeight="15" x14ac:dyDescent="0.25"/>
  <cols>
    <col min="1" max="1" width="9.140625" style="1"/>
    <col min="2" max="2" width="16.28515625" style="1" bestFit="1" customWidth="1"/>
    <col min="3" max="8" width="11.42578125" style="1" customWidth="1"/>
    <col min="9" max="9" width="14.42578125" style="1" customWidth="1"/>
    <col min="10" max="13" width="12.28515625" style="1" bestFit="1" customWidth="1"/>
    <col min="14" max="16384" width="9.140625" style="1"/>
  </cols>
  <sheetData>
    <row r="2" spans="2:21" s="30" customFormat="1" ht="19.5" customHeight="1" x14ac:dyDescent="0.25">
      <c r="B2" s="45" t="s">
        <v>82</v>
      </c>
      <c r="C2" s="43" t="s">
        <v>0</v>
      </c>
      <c r="D2" s="42" t="s">
        <v>49</v>
      </c>
      <c r="E2" s="42"/>
      <c r="F2" s="42"/>
      <c r="G2" s="42"/>
      <c r="H2" s="43" t="s">
        <v>53</v>
      </c>
      <c r="I2" s="45" t="s">
        <v>78</v>
      </c>
      <c r="J2" s="45" t="s">
        <v>77</v>
      </c>
      <c r="K2" s="45" t="s">
        <v>79</v>
      </c>
      <c r="L2" s="45" t="s">
        <v>80</v>
      </c>
      <c r="M2" s="45" t="s">
        <v>81</v>
      </c>
    </row>
    <row r="3" spans="2:21" s="30" customFormat="1" ht="19.5" customHeight="1" x14ac:dyDescent="0.25">
      <c r="B3" s="42"/>
      <c r="C3" s="44"/>
      <c r="D3" s="29" t="s">
        <v>6</v>
      </c>
      <c r="E3" s="29" t="s">
        <v>7</v>
      </c>
      <c r="F3" s="29" t="s">
        <v>8</v>
      </c>
      <c r="G3" s="29" t="s">
        <v>9</v>
      </c>
      <c r="H3" s="44"/>
      <c r="I3" s="51"/>
      <c r="J3" s="51"/>
      <c r="K3" s="51"/>
      <c r="L3" s="51"/>
      <c r="M3" s="51"/>
      <c r="O3" s="22"/>
      <c r="P3" s="22"/>
      <c r="Q3" s="22"/>
      <c r="R3" s="22"/>
      <c r="S3" s="22"/>
    </row>
    <row r="4" spans="2:21" ht="15.75" x14ac:dyDescent="0.25">
      <c r="B4" s="46" t="s">
        <v>50</v>
      </c>
      <c r="C4" s="48">
        <v>10</v>
      </c>
      <c r="D4" s="34">
        <v>0.92</v>
      </c>
      <c r="E4" s="10" t="s">
        <v>26</v>
      </c>
      <c r="F4" s="6">
        <v>0.95</v>
      </c>
      <c r="G4" s="6">
        <v>0.91</v>
      </c>
      <c r="H4" s="48">
        <v>0.96040000000000003</v>
      </c>
      <c r="I4" s="48">
        <f>ROUND(($D4*0.4)+($G4*0.3)+($H4*0.3),4)</f>
        <v>0.92910000000000004</v>
      </c>
      <c r="J4" s="48">
        <f>ROUND(($D4*0.5)+($G4*0.25)+($H4*0.25),4)</f>
        <v>0.92759999999999998</v>
      </c>
      <c r="K4" s="48">
        <f>ROUND(($D4*0.6)+($G4*0.2)+($H4*0.2),4)</f>
        <v>0.92610000000000003</v>
      </c>
      <c r="L4" s="48">
        <f>ROUND(($D4*0.7)+($G4*0.15)+($H4*0.15),4)</f>
        <v>0.92459999999999998</v>
      </c>
      <c r="M4" s="48">
        <f>ROUND(($D4*0.8)+($G4*0.1)+($H4*0.1),4)</f>
        <v>0.92300000000000004</v>
      </c>
      <c r="O4" s="72"/>
      <c r="P4" s="22"/>
      <c r="Q4" s="22"/>
      <c r="R4" s="22"/>
      <c r="S4" s="22"/>
      <c r="T4" s="30"/>
      <c r="U4" s="30"/>
    </row>
    <row r="5" spans="2:21" ht="15.75" x14ac:dyDescent="0.25">
      <c r="B5" s="47"/>
      <c r="C5" s="49"/>
      <c r="D5" s="34"/>
      <c r="E5" s="6">
        <v>0.94</v>
      </c>
      <c r="F5" s="10" t="s">
        <v>26</v>
      </c>
      <c r="G5" s="6">
        <v>0.92</v>
      </c>
      <c r="H5" s="50"/>
      <c r="I5" s="50"/>
      <c r="J5" s="50"/>
      <c r="K5" s="50"/>
      <c r="L5" s="50"/>
      <c r="M5" s="50"/>
      <c r="O5" s="28"/>
      <c r="P5" s="22"/>
      <c r="Q5" s="22"/>
      <c r="R5" s="22"/>
      <c r="S5" s="22"/>
      <c r="T5" s="30"/>
      <c r="U5" s="30"/>
    </row>
    <row r="6" spans="2:21" ht="15.75" x14ac:dyDescent="0.25">
      <c r="B6" s="46" t="s">
        <v>51</v>
      </c>
      <c r="C6" s="49"/>
      <c r="D6" s="34">
        <v>0.92</v>
      </c>
      <c r="E6" s="6">
        <v>0.89</v>
      </c>
      <c r="F6" s="6">
        <v>0.95</v>
      </c>
      <c r="G6" s="6">
        <v>0.92</v>
      </c>
      <c r="H6" s="48">
        <v>0.96360000000000001</v>
      </c>
      <c r="I6" s="48">
        <f>ROUND(($D6*0.4)+($G6*0.3)+($H6*0.3),4)</f>
        <v>0.93310000000000004</v>
      </c>
      <c r="J6" s="48">
        <f>ROUND(($D6*0.5)+($G6*0.25)+($H6*0.25),4)</f>
        <v>0.93089999999999995</v>
      </c>
      <c r="K6" s="48">
        <f>ROUND(($D6*0.6)+($G6*0.2)+($H6*0.2),4)</f>
        <v>0.92869999999999997</v>
      </c>
      <c r="L6" s="48">
        <f>ROUND(($D6*0.7)+($G6*0.15)+($H6*0.15),4)</f>
        <v>0.92649999999999999</v>
      </c>
      <c r="M6" s="48">
        <f>ROUND(($D6*0.8)+($G6*0.1)+($H6*0.1),4)</f>
        <v>0.9244</v>
      </c>
      <c r="O6" s="22"/>
      <c r="P6" s="22"/>
      <c r="Q6" s="22"/>
      <c r="R6" s="22"/>
      <c r="S6" s="22"/>
      <c r="T6" s="30"/>
      <c r="U6" s="30"/>
    </row>
    <row r="7" spans="2:21" ht="15.75" x14ac:dyDescent="0.25">
      <c r="B7" s="47"/>
      <c r="C7" s="49"/>
      <c r="D7" s="34"/>
      <c r="E7" s="6">
        <v>0.95</v>
      </c>
      <c r="F7" s="6">
        <v>0.88</v>
      </c>
      <c r="G7" s="6">
        <v>0.92</v>
      </c>
      <c r="H7" s="50"/>
      <c r="I7" s="50"/>
      <c r="J7" s="50"/>
      <c r="K7" s="50"/>
      <c r="L7" s="50"/>
      <c r="M7" s="50"/>
      <c r="O7" s="30"/>
      <c r="P7" s="30"/>
      <c r="Q7" s="30"/>
      <c r="R7" s="30"/>
      <c r="S7" s="30"/>
      <c r="T7" s="30"/>
      <c r="U7" s="30"/>
    </row>
    <row r="8" spans="2:21" ht="15.75" x14ac:dyDescent="0.25">
      <c r="B8" s="34" t="s">
        <v>83</v>
      </c>
      <c r="C8" s="49"/>
      <c r="D8" s="34">
        <v>0.92</v>
      </c>
      <c r="E8" s="10" t="s">
        <v>26</v>
      </c>
      <c r="F8" s="6">
        <v>0.95</v>
      </c>
      <c r="G8" s="6">
        <v>0.92</v>
      </c>
      <c r="H8" s="34">
        <v>0.95860000000000001</v>
      </c>
      <c r="I8" s="48">
        <f>ROUND(($D8*0.4)+($G8*0.3)+($H8*0.3),4)</f>
        <v>0.93159999999999998</v>
      </c>
      <c r="J8" s="48">
        <f>ROUND(($D8*0.5)+($G8*0.25)+($H8*0.25),4)</f>
        <v>0.92969999999999997</v>
      </c>
      <c r="K8" s="48">
        <f>ROUND(($D8*0.6)+($G8*0.2)+($H8*0.2),4)</f>
        <v>0.92769999999999997</v>
      </c>
      <c r="L8" s="48">
        <f>ROUND(($D8*0.7)+($G8*0.15)+($H8*0.15),4)</f>
        <v>0.92579999999999996</v>
      </c>
      <c r="M8" s="48">
        <f>ROUND(($D8*0.8)+($G8*0.1)+($H8*0.1),4)</f>
        <v>0.92390000000000005</v>
      </c>
      <c r="O8" s="30"/>
      <c r="P8" s="30"/>
      <c r="Q8" s="30"/>
      <c r="R8" s="30"/>
      <c r="S8" s="30"/>
      <c r="T8" s="30"/>
      <c r="U8" s="30"/>
    </row>
    <row r="9" spans="2:21" ht="15.75" x14ac:dyDescent="0.25">
      <c r="B9" s="34"/>
      <c r="C9" s="50"/>
      <c r="D9" s="34"/>
      <c r="E9" s="6">
        <v>0.94</v>
      </c>
      <c r="F9" s="6">
        <v>0.89</v>
      </c>
      <c r="G9" s="6">
        <v>0.92</v>
      </c>
      <c r="H9" s="34"/>
      <c r="I9" s="50"/>
      <c r="J9" s="50"/>
      <c r="K9" s="50"/>
      <c r="L9" s="50"/>
      <c r="M9" s="50"/>
      <c r="O9" s="30"/>
      <c r="P9" s="30"/>
      <c r="Q9" s="30"/>
      <c r="R9" s="30"/>
      <c r="S9" s="30"/>
      <c r="T9" s="30"/>
      <c r="U9" s="30"/>
    </row>
    <row r="10" spans="2:21" ht="15.75" x14ac:dyDescent="0.25">
      <c r="B10" s="33" t="s">
        <v>50</v>
      </c>
      <c r="C10" s="48">
        <v>20</v>
      </c>
      <c r="D10" s="34">
        <v>0.92</v>
      </c>
      <c r="E10" s="10" t="s">
        <v>26</v>
      </c>
      <c r="F10" s="6">
        <v>0.95</v>
      </c>
      <c r="G10" s="6">
        <v>0.92</v>
      </c>
      <c r="H10" s="48">
        <v>0.96230000000000004</v>
      </c>
      <c r="I10" s="48">
        <f t="shared" ref="I10" si="0">ROUND(($D10*0.4)+($G10*0.3)+($H10*0.3),4)</f>
        <v>0.93269999999999997</v>
      </c>
      <c r="J10" s="48">
        <f t="shared" ref="J10" si="1">ROUND(($D10*0.5)+($G10*0.25)+($H10*0.25),4)</f>
        <v>0.93059999999999998</v>
      </c>
      <c r="K10" s="48">
        <f t="shared" ref="K10" si="2">ROUND(($D10*0.6)+($G10*0.2)+($H10*0.2),4)</f>
        <v>0.92849999999999999</v>
      </c>
      <c r="L10" s="48">
        <f t="shared" ref="L10" si="3">ROUND(($D10*0.7)+($G10*0.15)+($H10*0.15),4)</f>
        <v>0.92630000000000001</v>
      </c>
      <c r="M10" s="48">
        <f t="shared" ref="M10" si="4">ROUND(($D10*0.8)+($G10*0.1)+($H10*0.1),4)</f>
        <v>0.92420000000000002</v>
      </c>
      <c r="O10" s="30"/>
      <c r="P10" s="30"/>
      <c r="Q10" s="30"/>
      <c r="R10" s="30"/>
      <c r="S10" s="30"/>
      <c r="T10" s="30"/>
      <c r="U10" s="30"/>
    </row>
    <row r="11" spans="2:21" ht="15.75" x14ac:dyDescent="0.25">
      <c r="B11" s="33"/>
      <c r="C11" s="49"/>
      <c r="D11" s="34"/>
      <c r="E11" s="6">
        <v>0.94</v>
      </c>
      <c r="F11" s="10" t="s">
        <v>26</v>
      </c>
      <c r="G11" s="6">
        <v>0.92</v>
      </c>
      <c r="H11" s="50"/>
      <c r="I11" s="50"/>
      <c r="J11" s="50"/>
      <c r="K11" s="50"/>
      <c r="L11" s="50"/>
      <c r="M11" s="50"/>
      <c r="O11" s="30"/>
      <c r="P11" s="30"/>
      <c r="Q11" s="30"/>
      <c r="R11" s="30"/>
      <c r="S11" s="30"/>
      <c r="T11" s="30"/>
      <c r="U11" s="30"/>
    </row>
    <row r="12" spans="2:21" ht="15.75" x14ac:dyDescent="0.25">
      <c r="B12" s="33" t="s">
        <v>52</v>
      </c>
      <c r="C12" s="49"/>
      <c r="D12" s="34">
        <v>0.92</v>
      </c>
      <c r="E12" s="10" t="s">
        <v>26</v>
      </c>
      <c r="F12" s="6">
        <v>0.95</v>
      </c>
      <c r="G12" s="6">
        <v>0.92</v>
      </c>
      <c r="H12" s="53">
        <v>0.96419999999999995</v>
      </c>
      <c r="I12" s="48">
        <f t="shared" ref="I12:I14" si="5">ROUND(($D12*0.4)+($G12*0.3)+($H12*0.3),4)</f>
        <v>0.93330000000000002</v>
      </c>
      <c r="J12" s="48">
        <f t="shared" ref="J12:J14" si="6">ROUND(($D12*0.5)+($G12*0.25)+($H12*0.25),4)</f>
        <v>0.93110000000000004</v>
      </c>
      <c r="K12" s="48">
        <f t="shared" ref="K12:K14" si="7">ROUND(($D12*0.6)+($G12*0.2)+($H12*0.2),4)</f>
        <v>0.92879999999999996</v>
      </c>
      <c r="L12" s="48">
        <f t="shared" ref="L12:L14" si="8">ROUND(($D12*0.7)+($G12*0.15)+($H12*0.15),4)</f>
        <v>0.92659999999999998</v>
      </c>
      <c r="M12" s="48">
        <f t="shared" ref="M12:M14" si="9">ROUND(($D12*0.8)+($G12*0.1)+($H12*0.1),4)</f>
        <v>0.9244</v>
      </c>
      <c r="O12" s="30"/>
      <c r="P12" s="30"/>
      <c r="Q12" s="30"/>
      <c r="R12" s="30"/>
      <c r="S12" s="30"/>
      <c r="T12" s="30"/>
      <c r="U12" s="30"/>
    </row>
    <row r="13" spans="2:21" ht="15.75" x14ac:dyDescent="0.25">
      <c r="B13" s="33"/>
      <c r="C13" s="49"/>
      <c r="D13" s="34"/>
      <c r="E13" s="6">
        <v>0.94</v>
      </c>
      <c r="F13" s="10">
        <v>0.89</v>
      </c>
      <c r="G13" s="6">
        <v>0.91</v>
      </c>
      <c r="H13" s="50"/>
      <c r="I13" s="50"/>
      <c r="J13" s="50"/>
      <c r="K13" s="50"/>
      <c r="L13" s="50"/>
      <c r="M13" s="50"/>
      <c r="O13" s="30"/>
      <c r="P13" s="30"/>
      <c r="Q13" s="30"/>
      <c r="R13" s="30"/>
      <c r="S13" s="30"/>
      <c r="T13" s="30"/>
      <c r="U13" s="30"/>
    </row>
    <row r="14" spans="2:21" ht="15.75" x14ac:dyDescent="0.25">
      <c r="B14" s="34" t="s">
        <v>84</v>
      </c>
      <c r="C14" s="49"/>
      <c r="D14" s="34">
        <v>0.92</v>
      </c>
      <c r="E14" s="10" t="s">
        <v>26</v>
      </c>
      <c r="F14" s="6">
        <v>0.95</v>
      </c>
      <c r="G14" s="6">
        <v>0.92</v>
      </c>
      <c r="H14" s="34">
        <v>0.95760000000000001</v>
      </c>
      <c r="I14" s="48">
        <f t="shared" si="5"/>
        <v>0.93130000000000002</v>
      </c>
      <c r="J14" s="48">
        <f t="shared" si="6"/>
        <v>0.9294</v>
      </c>
      <c r="K14" s="48">
        <f t="shared" si="7"/>
        <v>0.92749999999999999</v>
      </c>
      <c r="L14" s="48">
        <f t="shared" si="8"/>
        <v>0.92559999999999998</v>
      </c>
      <c r="M14" s="48">
        <f t="shared" si="9"/>
        <v>0.92379999999999995</v>
      </c>
      <c r="O14" s="30"/>
      <c r="P14" s="30"/>
      <c r="Q14" s="30"/>
      <c r="R14" s="30"/>
      <c r="S14" s="30"/>
      <c r="T14" s="30"/>
      <c r="U14" s="30"/>
    </row>
    <row r="15" spans="2:21" ht="15.75" x14ac:dyDescent="0.25">
      <c r="B15" s="34"/>
      <c r="C15" s="50"/>
      <c r="D15" s="34"/>
      <c r="E15" s="6">
        <v>0.94</v>
      </c>
      <c r="F15" s="6">
        <v>0.89</v>
      </c>
      <c r="G15" s="6">
        <v>0.92</v>
      </c>
      <c r="H15" s="34"/>
      <c r="I15" s="50"/>
      <c r="J15" s="50"/>
      <c r="K15" s="50"/>
      <c r="L15" s="50"/>
      <c r="M15" s="50"/>
      <c r="O15" s="30"/>
      <c r="P15" s="30"/>
      <c r="Q15" s="30"/>
      <c r="R15" s="30"/>
      <c r="S15" s="30"/>
      <c r="T15" s="30"/>
      <c r="U15" s="30"/>
    </row>
    <row r="16" spans="2:21" ht="15.75" x14ac:dyDescent="0.25">
      <c r="B16" s="33" t="s">
        <v>50</v>
      </c>
      <c r="C16" s="48">
        <v>30</v>
      </c>
      <c r="D16" s="34">
        <v>0.92</v>
      </c>
      <c r="E16" s="10" t="s">
        <v>26</v>
      </c>
      <c r="F16" s="6">
        <v>0.95</v>
      </c>
      <c r="G16" s="6">
        <v>0.92</v>
      </c>
      <c r="H16" s="48">
        <v>0.96579999999999999</v>
      </c>
      <c r="I16" s="48">
        <f t="shared" ref="I16" si="10">ROUND(($D16*0.4)+($G16*0.3)+($H16*0.3),4)</f>
        <v>0.93369999999999997</v>
      </c>
      <c r="J16" s="48">
        <f t="shared" ref="J16" si="11">ROUND(($D16*0.5)+($G16*0.25)+($H16*0.25),4)</f>
        <v>0.93149999999999999</v>
      </c>
      <c r="K16" s="48">
        <f t="shared" ref="K16" si="12">ROUND(($D16*0.6)+($G16*0.2)+($H16*0.2),4)</f>
        <v>0.92920000000000003</v>
      </c>
      <c r="L16" s="48">
        <f>ROUND(($D16*0.7)+($G16*0.15)+($H16*0.15),4)</f>
        <v>0.92689999999999995</v>
      </c>
      <c r="M16" s="48">
        <f t="shared" ref="M16" si="13">ROUND(($D16*0.8)+($G16*0.1)+($H16*0.1),4)</f>
        <v>0.92459999999999998</v>
      </c>
      <c r="O16" s="30"/>
      <c r="P16" s="30"/>
      <c r="Q16" s="30"/>
      <c r="R16" s="30"/>
      <c r="S16" s="30"/>
      <c r="T16" s="30"/>
      <c r="U16" s="30"/>
    </row>
    <row r="17" spans="2:21" ht="15.75" x14ac:dyDescent="0.25">
      <c r="B17" s="33"/>
      <c r="C17" s="49"/>
      <c r="D17" s="34"/>
      <c r="E17" s="6">
        <v>0.94</v>
      </c>
      <c r="F17" s="10" t="s">
        <v>26</v>
      </c>
      <c r="G17" s="6">
        <v>0.92</v>
      </c>
      <c r="H17" s="50"/>
      <c r="I17" s="50"/>
      <c r="J17" s="50"/>
      <c r="K17" s="50"/>
      <c r="L17" s="50"/>
      <c r="M17" s="50"/>
      <c r="O17" s="30"/>
      <c r="P17" s="30"/>
      <c r="Q17" s="30"/>
      <c r="R17" s="30"/>
      <c r="S17" s="30"/>
      <c r="T17" s="30"/>
      <c r="U17" s="30"/>
    </row>
    <row r="18" spans="2:21" ht="15.75" x14ac:dyDescent="0.25">
      <c r="B18" s="33" t="s">
        <v>52</v>
      </c>
      <c r="C18" s="49"/>
      <c r="D18" s="34">
        <v>0.92</v>
      </c>
      <c r="E18" s="10" t="s">
        <v>26</v>
      </c>
      <c r="F18" s="6">
        <v>0.95</v>
      </c>
      <c r="G18" s="6">
        <v>0.92</v>
      </c>
      <c r="H18" s="48">
        <v>0.96870000000000001</v>
      </c>
      <c r="I18" s="48">
        <f t="shared" ref="I18:I20" si="14">ROUND(($D18*0.4)+($G18*0.3)+($H18*0.3),4)</f>
        <v>0.93459999999999999</v>
      </c>
      <c r="J18" s="48">
        <f t="shared" ref="J18:J20" si="15">ROUND(($D18*0.5)+($G18*0.25)+($H18*0.25),4)</f>
        <v>0.93220000000000003</v>
      </c>
      <c r="K18" s="48">
        <f t="shared" ref="K18:K20" si="16">ROUND(($D18*0.6)+($G18*0.2)+($H18*0.2),4)</f>
        <v>0.92969999999999997</v>
      </c>
      <c r="L18" s="48">
        <f t="shared" ref="L18:L20" si="17">ROUND(($D18*0.7)+($G18*0.15)+($H18*0.15),4)</f>
        <v>0.92730000000000001</v>
      </c>
      <c r="M18" s="48">
        <f t="shared" ref="M18:M20" si="18">ROUND(($D18*0.8)+($G18*0.1)+($H18*0.1),4)</f>
        <v>0.92490000000000006</v>
      </c>
      <c r="O18" s="30"/>
      <c r="P18" s="30"/>
      <c r="Q18" s="30"/>
      <c r="R18" s="30"/>
      <c r="S18" s="30"/>
      <c r="T18" s="30"/>
      <c r="U18" s="30"/>
    </row>
    <row r="19" spans="2:21" ht="15.75" x14ac:dyDescent="0.25">
      <c r="B19" s="33"/>
      <c r="C19" s="49"/>
      <c r="D19" s="34"/>
      <c r="E19" s="6">
        <v>0.94</v>
      </c>
      <c r="F19" s="10" t="s">
        <v>26</v>
      </c>
      <c r="G19" s="6">
        <v>0.92</v>
      </c>
      <c r="H19" s="50"/>
      <c r="I19" s="50"/>
      <c r="J19" s="50"/>
      <c r="K19" s="50"/>
      <c r="L19" s="50"/>
      <c r="M19" s="50"/>
      <c r="O19" s="30"/>
      <c r="P19" s="30"/>
      <c r="Q19" s="30"/>
      <c r="R19" s="30"/>
      <c r="S19" s="30"/>
      <c r="T19" s="30"/>
      <c r="U19" s="30"/>
    </row>
    <row r="20" spans="2:21" ht="15.75" x14ac:dyDescent="0.25">
      <c r="B20" s="34" t="s">
        <v>85</v>
      </c>
      <c r="C20" s="49"/>
      <c r="D20" s="34">
        <v>0.92</v>
      </c>
      <c r="E20" s="10" t="s">
        <v>26</v>
      </c>
      <c r="F20" s="6">
        <v>0.95</v>
      </c>
      <c r="G20" s="6">
        <v>0.92</v>
      </c>
      <c r="H20" s="34">
        <v>0.96660000000000001</v>
      </c>
      <c r="I20" s="48">
        <f t="shared" si="14"/>
        <v>0.93400000000000005</v>
      </c>
      <c r="J20" s="48">
        <f t="shared" si="15"/>
        <v>0.93169999999999997</v>
      </c>
      <c r="K20" s="48">
        <f t="shared" si="16"/>
        <v>0.92930000000000001</v>
      </c>
      <c r="L20" s="48">
        <f t="shared" si="17"/>
        <v>0.92700000000000005</v>
      </c>
      <c r="M20" s="48">
        <f t="shared" si="18"/>
        <v>0.92469999999999997</v>
      </c>
      <c r="O20" s="30"/>
      <c r="P20" s="30"/>
      <c r="Q20" s="30"/>
      <c r="R20" s="30"/>
      <c r="S20" s="30"/>
      <c r="T20" s="30"/>
      <c r="U20" s="30"/>
    </row>
    <row r="21" spans="2:21" ht="15.75" x14ac:dyDescent="0.25">
      <c r="B21" s="34"/>
      <c r="C21" s="50"/>
      <c r="D21" s="34"/>
      <c r="E21" s="6">
        <v>0.94</v>
      </c>
      <c r="F21" s="10" t="s">
        <v>26</v>
      </c>
      <c r="G21" s="6">
        <v>0.92</v>
      </c>
      <c r="H21" s="34"/>
      <c r="I21" s="50"/>
      <c r="J21" s="50"/>
      <c r="K21" s="50"/>
      <c r="L21" s="50"/>
      <c r="M21" s="50"/>
      <c r="O21" s="30"/>
      <c r="P21" s="30"/>
      <c r="Q21" s="30"/>
      <c r="R21" s="30"/>
      <c r="S21" s="30"/>
      <c r="T21" s="30"/>
      <c r="U21" s="30"/>
    </row>
    <row r="22" spans="2:21" ht="15.75" customHeight="1" x14ac:dyDescent="0.25">
      <c r="B22" s="33" t="s">
        <v>50</v>
      </c>
      <c r="C22" s="52" t="s">
        <v>76</v>
      </c>
      <c r="D22" s="34">
        <v>0.92</v>
      </c>
      <c r="E22" s="10" t="s">
        <v>26</v>
      </c>
      <c r="F22" s="6">
        <v>0.95</v>
      </c>
      <c r="G22" s="6">
        <v>0.9</v>
      </c>
      <c r="H22" s="48">
        <v>0.96319999999999995</v>
      </c>
      <c r="I22" s="48">
        <f>ROUND(($D22*0.4)+($G22*0.3)+($H22*0.3),4)</f>
        <v>0.92700000000000005</v>
      </c>
      <c r="J22" s="48">
        <f>ROUND(($D22*0.5)+($G22*0.25)+($H22*0.25),4)</f>
        <v>0.92579999999999996</v>
      </c>
      <c r="K22" s="48">
        <f t="shared" ref="K22" si="19">ROUND(($D22*0.6)+($G22*0.2)+($H22*0.2),4)</f>
        <v>0.92459999999999998</v>
      </c>
      <c r="L22" s="48">
        <f t="shared" ref="L22" si="20">ROUND(($D22*0.7)+($G22*0.15)+($H22*0.15),4)</f>
        <v>0.92349999999999999</v>
      </c>
      <c r="M22" s="48">
        <f t="shared" ref="M22" si="21">ROUND(($D22*0.8)+($G22*0.1)+($H22*0.1),4)</f>
        <v>0.92230000000000001</v>
      </c>
      <c r="O22" s="30"/>
      <c r="P22" s="30"/>
      <c r="Q22" s="30"/>
      <c r="R22" s="30"/>
      <c r="S22" s="30"/>
      <c r="T22" s="30"/>
      <c r="U22" s="30"/>
    </row>
    <row r="23" spans="2:21" ht="15.75" x14ac:dyDescent="0.25">
      <c r="B23" s="33"/>
      <c r="C23" s="70"/>
      <c r="D23" s="34"/>
      <c r="E23" s="6">
        <v>0.94</v>
      </c>
      <c r="F23" s="10">
        <v>0.89</v>
      </c>
      <c r="G23" s="6">
        <v>0.92</v>
      </c>
      <c r="H23" s="50"/>
      <c r="I23" s="50"/>
      <c r="J23" s="50"/>
      <c r="K23" s="50"/>
      <c r="L23" s="50"/>
      <c r="M23" s="50"/>
      <c r="O23" s="30"/>
      <c r="P23" s="30"/>
      <c r="Q23" s="30"/>
      <c r="R23" s="30"/>
      <c r="S23" s="30"/>
      <c r="T23" s="30"/>
      <c r="U23" s="30"/>
    </row>
    <row r="24" spans="2:21" ht="15.75" x14ac:dyDescent="0.25">
      <c r="B24" s="33" t="s">
        <v>52</v>
      </c>
      <c r="C24" s="70"/>
      <c r="D24" s="34">
        <v>0.92</v>
      </c>
      <c r="E24" s="10" t="s">
        <v>26</v>
      </c>
      <c r="F24" s="6">
        <v>0.95</v>
      </c>
      <c r="G24" s="6">
        <v>0.92</v>
      </c>
      <c r="H24" s="48">
        <v>0.96379999999999999</v>
      </c>
      <c r="I24" s="48">
        <f t="shared" ref="I24" si="22">ROUND(($D24*0.4)+($G24*0.3)+($H24*0.3),4)</f>
        <v>0.93310000000000004</v>
      </c>
      <c r="J24" s="48">
        <f t="shared" ref="J24" si="23">ROUND(($D24*0.5)+($G24*0.25)+($H24*0.25),4)</f>
        <v>0.93100000000000005</v>
      </c>
      <c r="K24" s="48">
        <f t="shared" ref="K24" si="24">ROUND(($D24*0.6)+($G24*0.2)+($H24*0.2),4)</f>
        <v>0.92879999999999996</v>
      </c>
      <c r="L24" s="48">
        <f t="shared" ref="L24" si="25">ROUND(($D24*0.7)+($G24*0.15)+($H24*0.15),4)</f>
        <v>0.92659999999999998</v>
      </c>
      <c r="M24" s="48">
        <f t="shared" ref="M24" si="26">ROUND(($D24*0.8)+($G24*0.1)+($H24*0.1),4)</f>
        <v>0.9244</v>
      </c>
      <c r="O24" s="30"/>
      <c r="P24" s="30"/>
      <c r="Q24" s="30"/>
      <c r="R24" s="30"/>
      <c r="S24" s="30"/>
      <c r="T24" s="30"/>
      <c r="U24" s="30"/>
    </row>
    <row r="25" spans="2:21" ht="15.75" x14ac:dyDescent="0.25">
      <c r="B25" s="33"/>
      <c r="C25" s="70"/>
      <c r="D25" s="34"/>
      <c r="E25" s="6">
        <v>0.94</v>
      </c>
      <c r="F25" s="10">
        <v>0.89</v>
      </c>
      <c r="G25" s="6">
        <v>0.92</v>
      </c>
      <c r="H25" s="50"/>
      <c r="I25" s="50"/>
      <c r="J25" s="50"/>
      <c r="K25" s="50"/>
      <c r="L25" s="50"/>
      <c r="M25" s="50"/>
      <c r="O25" s="30"/>
      <c r="P25" s="30"/>
      <c r="Q25" s="30"/>
      <c r="R25" s="30"/>
      <c r="S25" s="30"/>
      <c r="T25" s="30"/>
      <c r="U25" s="30"/>
    </row>
    <row r="26" spans="2:21" ht="15.75" x14ac:dyDescent="0.25">
      <c r="B26" s="34" t="s">
        <v>86</v>
      </c>
      <c r="C26" s="70"/>
      <c r="D26" s="34">
        <v>0.92</v>
      </c>
      <c r="E26" s="10" t="s">
        <v>26</v>
      </c>
      <c r="F26" s="6">
        <v>0.95</v>
      </c>
      <c r="G26" s="6">
        <v>0.92</v>
      </c>
      <c r="H26" s="34">
        <v>0.96360000000000001</v>
      </c>
      <c r="I26" s="48">
        <f t="shared" ref="I26:I27" si="27">ROUND(($D26*0.4)+($G26*0.3)+($H26*0.3),4)</f>
        <v>0.93310000000000004</v>
      </c>
      <c r="J26" s="48">
        <f t="shared" ref="J26:J27" si="28">ROUND(($D26*0.5)+($G26*0.25)+($H26*0.25),4)</f>
        <v>0.93089999999999995</v>
      </c>
      <c r="K26" s="48">
        <f t="shared" ref="K26:K27" si="29">ROUND(($D26*0.6)+($G26*0.2)+($H26*0.2),4)</f>
        <v>0.92869999999999997</v>
      </c>
      <c r="L26" s="48">
        <f t="shared" ref="L26:L27" si="30">ROUND(($D26*0.7)+($G26*0.15)+($H26*0.15),4)</f>
        <v>0.92649999999999999</v>
      </c>
      <c r="M26" s="48">
        <f t="shared" ref="M26:M27" si="31">ROUND(($D26*0.8)+($G26*0.1)+($H26*0.1),4)</f>
        <v>0.9244</v>
      </c>
      <c r="O26" s="30"/>
      <c r="P26" s="30"/>
      <c r="Q26" s="30"/>
      <c r="R26" s="30"/>
      <c r="S26" s="30"/>
      <c r="T26" s="30"/>
      <c r="U26" s="30"/>
    </row>
    <row r="27" spans="2:21" ht="15.75" x14ac:dyDescent="0.25">
      <c r="B27" s="34"/>
      <c r="C27" s="71"/>
      <c r="D27" s="34"/>
      <c r="E27" s="6">
        <v>0.94</v>
      </c>
      <c r="F27" s="6">
        <v>0.89</v>
      </c>
      <c r="G27" s="6">
        <v>0.92</v>
      </c>
      <c r="H27" s="34"/>
      <c r="I27" s="50"/>
      <c r="J27" s="50"/>
      <c r="K27" s="50"/>
      <c r="L27" s="50"/>
      <c r="M27" s="50"/>
      <c r="O27" s="30"/>
      <c r="P27" s="30"/>
      <c r="Q27" s="30"/>
      <c r="R27" s="30"/>
      <c r="S27" s="30"/>
      <c r="T27" s="30"/>
      <c r="U27" s="30"/>
    </row>
    <row r="28" spans="2:21" x14ac:dyDescent="0.25">
      <c r="O28" s="30"/>
      <c r="P28" s="30"/>
      <c r="Q28" s="30"/>
      <c r="R28" s="30"/>
      <c r="S28" s="30"/>
      <c r="T28" s="30"/>
      <c r="U28" s="30"/>
    </row>
    <row r="29" spans="2:21" x14ac:dyDescent="0.25">
      <c r="O29" s="30"/>
      <c r="P29" s="30"/>
      <c r="Q29" s="30"/>
      <c r="R29" s="30"/>
      <c r="S29" s="30"/>
      <c r="T29" s="30"/>
      <c r="U29" s="30"/>
    </row>
  </sheetData>
  <mergeCells count="109">
    <mergeCell ref="D26:D27"/>
    <mergeCell ref="H26:H27"/>
    <mergeCell ref="B26:B27"/>
    <mergeCell ref="C22:C27"/>
    <mergeCell ref="L20:L21"/>
    <mergeCell ref="M20:M21"/>
    <mergeCell ref="I26:I27"/>
    <mergeCell ref="J26:J27"/>
    <mergeCell ref="K26:K27"/>
    <mergeCell ref="L26:L27"/>
    <mergeCell ref="M26:M27"/>
    <mergeCell ref="D20:D21"/>
    <mergeCell ref="H20:H21"/>
    <mergeCell ref="I20:I21"/>
    <mergeCell ref="J20:J21"/>
    <mergeCell ref="K20:K21"/>
    <mergeCell ref="K8:K9"/>
    <mergeCell ref="L8:L9"/>
    <mergeCell ref="M8:M9"/>
    <mergeCell ref="B8:B9"/>
    <mergeCell ref="B14:B15"/>
    <mergeCell ref="D14:D15"/>
    <mergeCell ref="H14:H15"/>
    <mergeCell ref="I14:I15"/>
    <mergeCell ref="J14:J15"/>
    <mergeCell ref="K14:K15"/>
    <mergeCell ref="L14:L15"/>
    <mergeCell ref="M14:M15"/>
    <mergeCell ref="C10:C15"/>
    <mergeCell ref="H2:H3"/>
    <mergeCell ref="D8:D9"/>
    <mergeCell ref="H8:H9"/>
    <mergeCell ref="I8:I9"/>
    <mergeCell ref="J8:J9"/>
    <mergeCell ref="K22:K23"/>
    <mergeCell ref="H4:H5"/>
    <mergeCell ref="H16:H17"/>
    <mergeCell ref="H18:H19"/>
    <mergeCell ref="H12:H13"/>
    <mergeCell ref="H10:H11"/>
    <mergeCell ref="H6:H7"/>
    <mergeCell ref="I18:I19"/>
    <mergeCell ref="J18:J19"/>
    <mergeCell ref="K18:K19"/>
    <mergeCell ref="I12:I13"/>
    <mergeCell ref="J12:J13"/>
    <mergeCell ref="K12:K13"/>
    <mergeCell ref="I6:I7"/>
    <mergeCell ref="J6:J7"/>
    <mergeCell ref="K6:K7"/>
    <mergeCell ref="L22:L23"/>
    <mergeCell ref="M22:M23"/>
    <mergeCell ref="B24:B25"/>
    <mergeCell ref="D24:D25"/>
    <mergeCell ref="H24:H25"/>
    <mergeCell ref="I24:I25"/>
    <mergeCell ref="J24:J25"/>
    <mergeCell ref="K24:K25"/>
    <mergeCell ref="L24:L25"/>
    <mergeCell ref="M24:M25"/>
    <mergeCell ref="B22:B23"/>
    <mergeCell ref="D22:D23"/>
    <mergeCell ref="H22:H23"/>
    <mergeCell ref="I22:I23"/>
    <mergeCell ref="J22:J23"/>
    <mergeCell ref="L18:L19"/>
    <mergeCell ref="M18:M19"/>
    <mergeCell ref="I16:I17"/>
    <mergeCell ref="J16:J17"/>
    <mergeCell ref="K16:K17"/>
    <mergeCell ref="L16:L17"/>
    <mergeCell ref="M16:M17"/>
    <mergeCell ref="L12:L13"/>
    <mergeCell ref="M12:M13"/>
    <mergeCell ref="I10:I11"/>
    <mergeCell ref="J10:J11"/>
    <mergeCell ref="K10:K11"/>
    <mergeCell ref="L10:L11"/>
    <mergeCell ref="M10:M11"/>
    <mergeCell ref="L6:L7"/>
    <mergeCell ref="M6:M7"/>
    <mergeCell ref="I4:I5"/>
    <mergeCell ref="J4:J5"/>
    <mergeCell ref="K4:K5"/>
    <mergeCell ref="L4:L5"/>
    <mergeCell ref="M4:M5"/>
    <mergeCell ref="I2:I3"/>
    <mergeCell ref="J2:J3"/>
    <mergeCell ref="K2:K3"/>
    <mergeCell ref="L2:L3"/>
    <mergeCell ref="M2:M3"/>
    <mergeCell ref="B16:B17"/>
    <mergeCell ref="B18:B19"/>
    <mergeCell ref="B12:B13"/>
    <mergeCell ref="C2:C3"/>
    <mergeCell ref="B2:B3"/>
    <mergeCell ref="B4:B5"/>
    <mergeCell ref="B6:B7"/>
    <mergeCell ref="B10:B11"/>
    <mergeCell ref="C4:C9"/>
    <mergeCell ref="C16:C21"/>
    <mergeCell ref="B20:B21"/>
    <mergeCell ref="D16:D17"/>
    <mergeCell ref="D18:D19"/>
    <mergeCell ref="D2:G2"/>
    <mergeCell ref="D4:D5"/>
    <mergeCell ref="D6:D7"/>
    <mergeCell ref="D10:D11"/>
    <mergeCell ref="D12:D13"/>
  </mergeCells>
  <pageMargins left="0.7" right="0.7" top="0.75" bottom="0.75" header="0.3" footer="0.3"/>
  <pageSetup orientation="portrait" horizontalDpi="1200" verticalDpi="1200" r:id="rId1"/>
  <ignoredErrors>
    <ignoredError sqref="E4 E10 E12 E16 E18 F19 F17 E22 E24 F11 F5 E8 E14 E20:F21 E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O145"/>
  <sheetViews>
    <sheetView tabSelected="1" topLeftCell="A82" zoomScale="93" zoomScaleNormal="100" workbookViewId="0">
      <selection activeCell="R99" sqref="R99"/>
    </sheetView>
  </sheetViews>
  <sheetFormatPr defaultRowHeight="15.75" x14ac:dyDescent="0.25"/>
  <cols>
    <col min="1" max="1" width="2.85546875" style="2" customWidth="1"/>
    <col min="2" max="2" width="7.42578125" style="2" bestFit="1" customWidth="1"/>
    <col min="3" max="3" width="8.42578125" style="2" bestFit="1" customWidth="1"/>
    <col min="4" max="4" width="11.42578125" style="2" bestFit="1" customWidth="1"/>
    <col min="5" max="5" width="6.85546875" style="2" bestFit="1" customWidth="1"/>
    <col min="6" max="6" width="12.28515625" style="2" bestFit="1" customWidth="1"/>
    <col min="7" max="7" width="9.85546875" style="2" bestFit="1" customWidth="1"/>
    <col min="8" max="8" width="9.7109375" style="2" bestFit="1" customWidth="1"/>
    <col min="9" max="9" width="7.140625" style="2" bestFit="1" customWidth="1"/>
    <col min="10" max="10" width="9.5703125" style="2" bestFit="1" customWidth="1"/>
    <col min="11" max="15" width="9.85546875" style="2" bestFit="1" customWidth="1"/>
    <col min="16" max="32" width="11.42578125" style="2" customWidth="1"/>
    <col min="33" max="34" width="10.7109375" style="2" customWidth="1"/>
    <col min="35" max="38" width="9.28515625" style="2" customWidth="1"/>
    <col min="39" max="16384" width="9.140625" style="2"/>
  </cols>
  <sheetData>
    <row r="1" spans="2:15" s="13" customFormat="1" ht="30.75" x14ac:dyDescent="0.25">
      <c r="B1" s="67" t="s">
        <v>44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2:15" x14ac:dyDescent="0.25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2:15" x14ac:dyDescent="0.25">
      <c r="B3" s="61" t="s">
        <v>2</v>
      </c>
      <c r="C3" s="62" t="s">
        <v>47</v>
      </c>
      <c r="D3" s="63"/>
      <c r="E3" s="61" t="s">
        <v>0</v>
      </c>
      <c r="F3" s="61" t="s">
        <v>25</v>
      </c>
      <c r="G3" s="64" t="s">
        <v>49</v>
      </c>
      <c r="H3" s="64"/>
      <c r="I3" s="64"/>
      <c r="J3" s="64"/>
      <c r="K3" s="65" t="s">
        <v>64</v>
      </c>
      <c r="L3" s="65" t="s">
        <v>65</v>
      </c>
      <c r="M3" s="65" t="s">
        <v>66</v>
      </c>
      <c r="N3" s="65" t="s">
        <v>67</v>
      </c>
      <c r="O3" s="65" t="s">
        <v>68</v>
      </c>
    </row>
    <row r="4" spans="2:15" x14ac:dyDescent="0.25">
      <c r="B4" s="61"/>
      <c r="C4" s="3" t="s">
        <v>4</v>
      </c>
      <c r="D4" s="5" t="s">
        <v>48</v>
      </c>
      <c r="E4" s="61"/>
      <c r="F4" s="61"/>
      <c r="G4" s="4" t="s">
        <v>6</v>
      </c>
      <c r="H4" s="4" t="s">
        <v>7</v>
      </c>
      <c r="I4" s="4" t="s">
        <v>8</v>
      </c>
      <c r="J4" s="4" t="s">
        <v>9</v>
      </c>
      <c r="K4" s="66"/>
      <c r="L4" s="66"/>
      <c r="M4" s="66"/>
      <c r="N4" s="66"/>
      <c r="O4" s="66"/>
    </row>
    <row r="5" spans="2:15" x14ac:dyDescent="0.25">
      <c r="B5" s="56" t="s">
        <v>3</v>
      </c>
      <c r="C5" s="34" t="s">
        <v>5</v>
      </c>
      <c r="D5" s="33">
        <v>0.01</v>
      </c>
      <c r="E5" s="34">
        <v>10</v>
      </c>
      <c r="F5" s="8" t="s">
        <v>13</v>
      </c>
      <c r="G5" s="59" t="s">
        <v>18</v>
      </c>
      <c r="H5" s="9" t="s">
        <v>18</v>
      </c>
      <c r="I5" s="9" t="s">
        <v>55</v>
      </c>
      <c r="J5" s="9" t="s">
        <v>18</v>
      </c>
      <c r="K5" s="46">
        <f>($G5*0.5)+($J5*0.5)</f>
        <v>0.73</v>
      </c>
      <c r="L5" s="46">
        <f>($G5*0.6)+($J5*0.4)</f>
        <v>0.73</v>
      </c>
      <c r="M5" s="46">
        <f>($G5*0.7)+($J5*0.3)</f>
        <v>0.73</v>
      </c>
      <c r="N5" s="46">
        <f>($G5*0.8)+($J5*0.2)</f>
        <v>0.73</v>
      </c>
      <c r="O5" s="46">
        <f>($G5*0.9)+($J5*0.1)</f>
        <v>0.73</v>
      </c>
    </row>
    <row r="6" spans="2:15" x14ac:dyDescent="0.25">
      <c r="B6" s="57"/>
      <c r="C6" s="34"/>
      <c r="D6" s="33"/>
      <c r="E6" s="34"/>
      <c r="F6" s="8" t="s">
        <v>12</v>
      </c>
      <c r="G6" s="55"/>
      <c r="H6" s="9" t="s">
        <v>55</v>
      </c>
      <c r="I6" s="9" t="s">
        <v>40</v>
      </c>
      <c r="J6" s="9" t="s">
        <v>18</v>
      </c>
      <c r="K6" s="50"/>
      <c r="L6" s="50"/>
      <c r="M6" s="50"/>
      <c r="N6" s="50"/>
      <c r="O6" s="50"/>
    </row>
    <row r="7" spans="2:15" x14ac:dyDescent="0.25">
      <c r="B7" s="57"/>
      <c r="C7" s="34" t="s">
        <v>5</v>
      </c>
      <c r="D7" s="33">
        <v>1E-3</v>
      </c>
      <c r="E7" s="34">
        <v>10</v>
      </c>
      <c r="F7" s="8" t="s">
        <v>13</v>
      </c>
      <c r="G7" s="59" t="s">
        <v>29</v>
      </c>
      <c r="H7" s="9" t="s">
        <v>32</v>
      </c>
      <c r="I7" s="9" t="s">
        <v>39</v>
      </c>
      <c r="J7" s="9" t="s">
        <v>24</v>
      </c>
      <c r="K7" s="46">
        <f t="shared" ref="K7" si="0">($G7*0.5)+($J7*0.5)</f>
        <v>0.81499999999999995</v>
      </c>
      <c r="L7" s="46">
        <f t="shared" ref="L7" si="1">($G7*0.6)+($J7*0.4)</f>
        <v>0.81600000000000006</v>
      </c>
      <c r="M7" s="46">
        <f t="shared" ref="M7" si="2">($G7*0.7)+($J7*0.3)</f>
        <v>0.81699999999999995</v>
      </c>
      <c r="N7" s="46">
        <f t="shared" ref="N7" si="3">($G7*0.8)+($J7*0.2)</f>
        <v>0.81800000000000006</v>
      </c>
      <c r="O7" s="46">
        <f t="shared" ref="O7" si="4">($G7*0.9)+($J7*0.1)</f>
        <v>0.81899999999999995</v>
      </c>
    </row>
    <row r="8" spans="2:15" x14ac:dyDescent="0.25">
      <c r="B8" s="57"/>
      <c r="C8" s="34"/>
      <c r="D8" s="33"/>
      <c r="E8" s="34"/>
      <c r="F8" s="8" t="s">
        <v>12</v>
      </c>
      <c r="G8" s="55"/>
      <c r="H8" s="9" t="s">
        <v>28</v>
      </c>
      <c r="I8" s="9" t="s">
        <v>15</v>
      </c>
      <c r="J8" s="9" t="s">
        <v>29</v>
      </c>
      <c r="K8" s="50"/>
      <c r="L8" s="50"/>
      <c r="M8" s="50"/>
      <c r="N8" s="50"/>
      <c r="O8" s="50"/>
    </row>
    <row r="9" spans="2:15" x14ac:dyDescent="0.25">
      <c r="B9" s="57"/>
      <c r="C9" s="34" t="s">
        <v>5</v>
      </c>
      <c r="D9" s="33" t="s">
        <v>69</v>
      </c>
      <c r="E9" s="34">
        <v>10</v>
      </c>
      <c r="F9" s="8" t="s">
        <v>13</v>
      </c>
      <c r="G9" s="46" t="s">
        <v>22</v>
      </c>
      <c r="H9" s="7" t="s">
        <v>19</v>
      </c>
      <c r="I9" s="7" t="s">
        <v>38</v>
      </c>
      <c r="J9" s="7" t="s">
        <v>22</v>
      </c>
      <c r="K9" s="46">
        <f t="shared" ref="K9" si="5">($G9*0.5)+($J9*0.5)</f>
        <v>0.91</v>
      </c>
      <c r="L9" s="46">
        <f t="shared" ref="L9" si="6">($G9*0.6)+($J9*0.4)</f>
        <v>0.91000000000000014</v>
      </c>
      <c r="M9" s="46">
        <f t="shared" ref="M9" si="7">($G9*0.7)+($J9*0.3)</f>
        <v>0.91</v>
      </c>
      <c r="N9" s="46">
        <f t="shared" ref="N9" si="8">($G9*0.8)+($J9*0.2)</f>
        <v>0.91000000000000014</v>
      </c>
      <c r="O9" s="46">
        <f t="shared" ref="O9" si="9">($G9*0.9)+($J9*0.1)</f>
        <v>0.91</v>
      </c>
    </row>
    <row r="10" spans="2:15" x14ac:dyDescent="0.25">
      <c r="B10" s="57"/>
      <c r="C10" s="34"/>
      <c r="D10" s="33"/>
      <c r="E10" s="34"/>
      <c r="F10" s="8" t="s">
        <v>12</v>
      </c>
      <c r="G10" s="47"/>
      <c r="H10" s="7" t="s">
        <v>37</v>
      </c>
      <c r="I10" s="7" t="s">
        <v>19</v>
      </c>
      <c r="J10" s="7" t="s">
        <v>22</v>
      </c>
      <c r="K10" s="50"/>
      <c r="L10" s="50"/>
      <c r="M10" s="50"/>
      <c r="N10" s="50"/>
      <c r="O10" s="50"/>
    </row>
    <row r="11" spans="2:15" x14ac:dyDescent="0.25">
      <c r="B11" s="57"/>
      <c r="C11" s="34" t="s">
        <v>1</v>
      </c>
      <c r="D11" s="33" t="s">
        <v>62</v>
      </c>
      <c r="E11" s="34">
        <v>10</v>
      </c>
      <c r="F11" s="8" t="s">
        <v>13</v>
      </c>
      <c r="G11" s="48">
        <v>0.84</v>
      </c>
      <c r="H11" s="6">
        <v>0.82</v>
      </c>
      <c r="I11" s="6">
        <v>0.88</v>
      </c>
      <c r="J11" s="6">
        <v>0.85</v>
      </c>
      <c r="K11" s="46">
        <f t="shared" ref="K11" si="10">($G11*0.5)+($J11*0.5)</f>
        <v>0.84499999999999997</v>
      </c>
      <c r="L11" s="46">
        <f t="shared" ref="L11" si="11">($G11*0.6)+($J11*0.4)</f>
        <v>0.84400000000000008</v>
      </c>
      <c r="M11" s="46">
        <f t="shared" ref="M11" si="12">($G11*0.7)+($J11*0.3)</f>
        <v>0.84299999999999997</v>
      </c>
      <c r="N11" s="46">
        <f t="shared" ref="N11" si="13">($G11*0.8)+($J11*0.2)</f>
        <v>0.84200000000000008</v>
      </c>
      <c r="O11" s="46">
        <f t="shared" ref="O11" si="14">($G11*0.9)+($J11*0.1)</f>
        <v>0.84099999999999997</v>
      </c>
    </row>
    <row r="12" spans="2:15" x14ac:dyDescent="0.25">
      <c r="B12" s="58"/>
      <c r="C12" s="34"/>
      <c r="D12" s="33"/>
      <c r="E12" s="34"/>
      <c r="F12" s="8" t="s">
        <v>12</v>
      </c>
      <c r="G12" s="50"/>
      <c r="H12" s="7" t="s">
        <v>31</v>
      </c>
      <c r="I12" s="10" t="s">
        <v>20</v>
      </c>
      <c r="J12" s="6">
        <v>0.83</v>
      </c>
      <c r="K12" s="50"/>
      <c r="L12" s="50"/>
      <c r="M12" s="50"/>
      <c r="N12" s="50"/>
      <c r="O12" s="50"/>
    </row>
    <row r="13" spans="2:15" x14ac:dyDescent="0.25"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2:15" x14ac:dyDescent="0.25">
      <c r="B14" s="61" t="s">
        <v>2</v>
      </c>
      <c r="C14" s="62" t="s">
        <v>47</v>
      </c>
      <c r="D14" s="63"/>
      <c r="E14" s="61" t="s">
        <v>0</v>
      </c>
      <c r="F14" s="61" t="s">
        <v>25</v>
      </c>
      <c r="G14" s="64" t="s">
        <v>49</v>
      </c>
      <c r="H14" s="64"/>
      <c r="I14" s="64"/>
      <c r="J14" s="64"/>
      <c r="K14" s="65" t="s">
        <v>64</v>
      </c>
      <c r="L14" s="65" t="s">
        <v>65</v>
      </c>
      <c r="M14" s="65" t="s">
        <v>66</v>
      </c>
      <c r="N14" s="65" t="s">
        <v>67</v>
      </c>
      <c r="O14" s="65" t="s">
        <v>68</v>
      </c>
    </row>
    <row r="15" spans="2:15" x14ac:dyDescent="0.25">
      <c r="B15" s="61"/>
      <c r="C15" s="3" t="s">
        <v>4</v>
      </c>
      <c r="D15" s="5" t="s">
        <v>48</v>
      </c>
      <c r="E15" s="61"/>
      <c r="F15" s="61"/>
      <c r="G15" s="4" t="s">
        <v>6</v>
      </c>
      <c r="H15" s="4" t="s">
        <v>7</v>
      </c>
      <c r="I15" s="4" t="s">
        <v>8</v>
      </c>
      <c r="J15" s="4" t="s">
        <v>9</v>
      </c>
      <c r="K15" s="66"/>
      <c r="L15" s="66"/>
      <c r="M15" s="66"/>
      <c r="N15" s="66"/>
      <c r="O15" s="66"/>
    </row>
    <row r="16" spans="2:15" x14ac:dyDescent="0.25">
      <c r="B16" s="56" t="s">
        <v>10</v>
      </c>
      <c r="C16" s="48" t="s">
        <v>5</v>
      </c>
      <c r="D16" s="33">
        <v>0.01</v>
      </c>
      <c r="E16" s="34">
        <v>10</v>
      </c>
      <c r="F16" s="8" t="s">
        <v>13</v>
      </c>
      <c r="G16" s="59" t="s">
        <v>14</v>
      </c>
      <c r="H16" s="9" t="s">
        <v>31</v>
      </c>
      <c r="I16" s="9" t="s">
        <v>57</v>
      </c>
      <c r="J16" s="9" t="s">
        <v>40</v>
      </c>
      <c r="K16" s="46">
        <f>($G16*0.5)+($J16*0.5)</f>
        <v>0.76</v>
      </c>
      <c r="L16" s="46">
        <f>($G16*0.6)+($J16*0.4)</f>
        <v>0.76400000000000001</v>
      </c>
      <c r="M16" s="46">
        <f>($G16*0.7)+($J16*0.3)</f>
        <v>0.7679999999999999</v>
      </c>
      <c r="N16" s="46">
        <f>($G16*0.8)+($J16*0.2)</f>
        <v>0.77200000000000013</v>
      </c>
      <c r="O16" s="46">
        <f>($G16*0.9)+($J16*0.1)</f>
        <v>0.77600000000000002</v>
      </c>
    </row>
    <row r="17" spans="2:15" x14ac:dyDescent="0.25">
      <c r="B17" s="57"/>
      <c r="C17" s="50"/>
      <c r="D17" s="33"/>
      <c r="E17" s="34"/>
      <c r="F17" s="8" t="s">
        <v>12</v>
      </c>
      <c r="G17" s="55"/>
      <c r="H17" s="9" t="s">
        <v>55</v>
      </c>
      <c r="I17" s="11" t="s">
        <v>26</v>
      </c>
      <c r="J17" s="11" t="s">
        <v>20</v>
      </c>
      <c r="K17" s="50"/>
      <c r="L17" s="50"/>
      <c r="M17" s="50"/>
      <c r="N17" s="50"/>
      <c r="O17" s="50"/>
    </row>
    <row r="18" spans="2:15" x14ac:dyDescent="0.25">
      <c r="B18" s="57"/>
      <c r="C18" s="34" t="s">
        <v>5</v>
      </c>
      <c r="D18" s="33">
        <v>1E-3</v>
      </c>
      <c r="E18" s="34">
        <v>10</v>
      </c>
      <c r="F18" s="8" t="s">
        <v>13</v>
      </c>
      <c r="G18" s="59" t="s">
        <v>35</v>
      </c>
      <c r="H18" s="9" t="s">
        <v>15</v>
      </c>
      <c r="I18" s="11" t="s">
        <v>26</v>
      </c>
      <c r="J18" s="9" t="s">
        <v>35</v>
      </c>
      <c r="K18" s="46">
        <f t="shared" ref="K18" si="15">($G18*0.5)+($J18*0.5)</f>
        <v>0.88</v>
      </c>
      <c r="L18" s="46">
        <f t="shared" ref="L18" si="16">($G18*0.6)+($J18*0.4)</f>
        <v>0.88000000000000012</v>
      </c>
      <c r="M18" s="46">
        <f t="shared" ref="M18" si="17">($G18*0.7)+($J18*0.3)</f>
        <v>0.88</v>
      </c>
      <c r="N18" s="46">
        <f t="shared" ref="N18" si="18">($G18*0.8)+($J18*0.2)</f>
        <v>0.88000000000000012</v>
      </c>
      <c r="O18" s="46">
        <f t="shared" ref="O18" si="19">($G18*0.9)+($J18*0.1)</f>
        <v>0.88</v>
      </c>
    </row>
    <row r="19" spans="2:15" x14ac:dyDescent="0.25">
      <c r="B19" s="57"/>
      <c r="C19" s="34"/>
      <c r="D19" s="33"/>
      <c r="E19" s="34"/>
      <c r="F19" s="8" t="s">
        <v>12</v>
      </c>
      <c r="G19" s="55"/>
      <c r="H19" s="9" t="s">
        <v>19</v>
      </c>
      <c r="I19" s="9" t="s">
        <v>32</v>
      </c>
      <c r="J19" s="9" t="s">
        <v>31</v>
      </c>
      <c r="K19" s="50"/>
      <c r="L19" s="50"/>
      <c r="M19" s="50"/>
      <c r="N19" s="50"/>
      <c r="O19" s="50"/>
    </row>
    <row r="20" spans="2:15" x14ac:dyDescent="0.25">
      <c r="B20" s="57"/>
      <c r="C20" s="34" t="s">
        <v>5</v>
      </c>
      <c r="D20" s="33">
        <v>1E-4</v>
      </c>
      <c r="E20" s="34">
        <v>10</v>
      </c>
      <c r="F20" s="8" t="s">
        <v>13</v>
      </c>
      <c r="G20" s="46" t="s">
        <v>22</v>
      </c>
      <c r="H20" s="7" t="s">
        <v>35</v>
      </c>
      <c r="I20" s="7" t="s">
        <v>36</v>
      </c>
      <c r="J20" s="7" t="s">
        <v>22</v>
      </c>
      <c r="K20" s="46">
        <f t="shared" ref="K20" si="20">($G20*0.5)+($J20*0.5)</f>
        <v>0.91</v>
      </c>
      <c r="L20" s="46">
        <f t="shared" ref="L20" si="21">($G20*0.6)+($J20*0.4)</f>
        <v>0.91000000000000014</v>
      </c>
      <c r="M20" s="46">
        <f t="shared" ref="M20" si="22">($G20*0.7)+($J20*0.3)</f>
        <v>0.91</v>
      </c>
      <c r="N20" s="46">
        <f t="shared" ref="N20" si="23">($G20*0.8)+($J20*0.2)</f>
        <v>0.91000000000000014</v>
      </c>
      <c r="O20" s="46">
        <f t="shared" ref="O20" si="24">($G20*0.9)+($J20*0.1)</f>
        <v>0.91</v>
      </c>
    </row>
    <row r="21" spans="2:15" x14ac:dyDescent="0.25">
      <c r="B21" s="57"/>
      <c r="C21" s="34"/>
      <c r="D21" s="33"/>
      <c r="E21" s="34"/>
      <c r="F21" s="8" t="s">
        <v>12</v>
      </c>
      <c r="G21" s="47"/>
      <c r="H21" s="7" t="s">
        <v>36</v>
      </c>
      <c r="I21" s="7" t="s">
        <v>31</v>
      </c>
      <c r="J21" s="12" t="s">
        <v>26</v>
      </c>
      <c r="K21" s="50"/>
      <c r="L21" s="50"/>
      <c r="M21" s="50"/>
      <c r="N21" s="50"/>
      <c r="O21" s="50"/>
    </row>
    <row r="22" spans="2:15" x14ac:dyDescent="0.25">
      <c r="B22" s="57"/>
      <c r="C22" s="34" t="s">
        <v>1</v>
      </c>
      <c r="D22" s="33" t="s">
        <v>62</v>
      </c>
      <c r="E22" s="34">
        <v>10</v>
      </c>
      <c r="F22" s="8" t="s">
        <v>13</v>
      </c>
      <c r="G22" s="48">
        <v>0.86</v>
      </c>
      <c r="H22" s="6">
        <v>0.85</v>
      </c>
      <c r="I22" s="6">
        <v>0.87</v>
      </c>
      <c r="J22" s="6">
        <v>0.86</v>
      </c>
      <c r="K22" s="46">
        <f t="shared" ref="K22" si="25">($G22*0.5)+($J22*0.5)</f>
        <v>0.86</v>
      </c>
      <c r="L22" s="46">
        <f t="shared" ref="L22" si="26">($G22*0.6)+($J22*0.4)</f>
        <v>0.8600000000000001</v>
      </c>
      <c r="M22" s="46">
        <f t="shared" ref="M22" si="27">($G22*0.7)+($J22*0.3)</f>
        <v>0.86</v>
      </c>
      <c r="N22" s="46">
        <f t="shared" ref="N22" si="28">($G22*0.8)+($J22*0.2)</f>
        <v>0.8600000000000001</v>
      </c>
      <c r="O22" s="46">
        <f t="shared" ref="O22" si="29">($G22*0.9)+($J22*0.1)</f>
        <v>0.86</v>
      </c>
    </row>
    <row r="23" spans="2:15" x14ac:dyDescent="0.25">
      <c r="B23" s="58"/>
      <c r="C23" s="34"/>
      <c r="D23" s="33"/>
      <c r="E23" s="34"/>
      <c r="F23" s="8" t="s">
        <v>12</v>
      </c>
      <c r="G23" s="50"/>
      <c r="H23" s="7" t="s">
        <v>31</v>
      </c>
      <c r="I23" s="6">
        <v>0.85</v>
      </c>
      <c r="J23" s="6">
        <v>0.86</v>
      </c>
      <c r="K23" s="50"/>
      <c r="L23" s="50"/>
      <c r="M23" s="50"/>
      <c r="N23" s="50"/>
      <c r="O23" s="50"/>
    </row>
    <row r="24" spans="2:15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</row>
    <row r="25" spans="2:15" x14ac:dyDescent="0.25">
      <c r="B25" s="61" t="s">
        <v>2</v>
      </c>
      <c r="C25" s="62" t="s">
        <v>47</v>
      </c>
      <c r="D25" s="63"/>
      <c r="E25" s="61" t="s">
        <v>0</v>
      </c>
      <c r="F25" s="61" t="s">
        <v>25</v>
      </c>
      <c r="G25" s="64" t="s">
        <v>49</v>
      </c>
      <c r="H25" s="64"/>
      <c r="I25" s="64"/>
      <c r="J25" s="64"/>
      <c r="K25" s="65" t="s">
        <v>64</v>
      </c>
      <c r="L25" s="65" t="s">
        <v>65</v>
      </c>
      <c r="M25" s="65" t="s">
        <v>66</v>
      </c>
      <c r="N25" s="65" t="s">
        <v>67</v>
      </c>
      <c r="O25" s="65" t="s">
        <v>68</v>
      </c>
    </row>
    <row r="26" spans="2:15" x14ac:dyDescent="0.25">
      <c r="B26" s="61"/>
      <c r="C26" s="3" t="s">
        <v>4</v>
      </c>
      <c r="D26" s="5" t="s">
        <v>48</v>
      </c>
      <c r="E26" s="61"/>
      <c r="F26" s="61"/>
      <c r="G26" s="4" t="s">
        <v>6</v>
      </c>
      <c r="H26" s="4" t="s">
        <v>7</v>
      </c>
      <c r="I26" s="4" t="s">
        <v>8</v>
      </c>
      <c r="J26" s="4" t="s">
        <v>9</v>
      </c>
      <c r="K26" s="66"/>
      <c r="L26" s="66"/>
      <c r="M26" s="66"/>
      <c r="N26" s="66"/>
      <c r="O26" s="66"/>
    </row>
    <row r="27" spans="2:15" x14ac:dyDescent="0.25">
      <c r="B27" s="56" t="s">
        <v>11</v>
      </c>
      <c r="C27" s="34" t="s">
        <v>5</v>
      </c>
      <c r="D27" s="33">
        <v>0.01</v>
      </c>
      <c r="E27" s="34">
        <v>10</v>
      </c>
      <c r="F27" s="8" t="s">
        <v>13</v>
      </c>
      <c r="G27" s="59" t="s">
        <v>19</v>
      </c>
      <c r="H27" s="9" t="s">
        <v>21</v>
      </c>
      <c r="I27" s="9" t="s">
        <v>41</v>
      </c>
      <c r="J27" s="9" t="s">
        <v>19</v>
      </c>
      <c r="K27" s="46">
        <f>($G27*0.5)+($J27*0.5)</f>
        <v>0.89</v>
      </c>
      <c r="L27" s="46">
        <f>($G27*0.6)+($J27*0.4)</f>
        <v>0.89000000000000012</v>
      </c>
      <c r="M27" s="46">
        <f>($G27*0.7)+($J27*0.3)</f>
        <v>0.89</v>
      </c>
      <c r="N27" s="46">
        <f>($G27*0.8)+($J27*0.2)</f>
        <v>0.89000000000000012</v>
      </c>
      <c r="O27" s="46">
        <f>($G27*0.9)+($J27*0.1)</f>
        <v>0.89</v>
      </c>
    </row>
    <row r="28" spans="2:15" x14ac:dyDescent="0.25">
      <c r="B28" s="57"/>
      <c r="C28" s="34"/>
      <c r="D28" s="33"/>
      <c r="E28" s="34"/>
      <c r="F28" s="8" t="s">
        <v>12</v>
      </c>
      <c r="G28" s="55"/>
      <c r="H28" s="9" t="s">
        <v>34</v>
      </c>
      <c r="I28" s="11" t="s">
        <v>20</v>
      </c>
      <c r="J28" s="9" t="s">
        <v>31</v>
      </c>
      <c r="K28" s="50"/>
      <c r="L28" s="50"/>
      <c r="M28" s="50"/>
      <c r="N28" s="50"/>
      <c r="O28" s="50"/>
    </row>
    <row r="29" spans="2:15" x14ac:dyDescent="0.25">
      <c r="B29" s="57"/>
      <c r="C29" s="34" t="s">
        <v>5</v>
      </c>
      <c r="D29" s="33">
        <v>1E-3</v>
      </c>
      <c r="E29" s="34">
        <v>10</v>
      </c>
      <c r="F29" s="8" t="s">
        <v>13</v>
      </c>
      <c r="G29" s="54" t="s">
        <v>26</v>
      </c>
      <c r="H29" s="9" t="s">
        <v>37</v>
      </c>
      <c r="I29" s="9" t="s">
        <v>31</v>
      </c>
      <c r="J29" s="9" t="s">
        <v>19</v>
      </c>
      <c r="K29" s="46">
        <f t="shared" ref="K29" si="30">($G29*0.5)+($J29*0.5)</f>
        <v>0.89500000000000002</v>
      </c>
      <c r="L29" s="46">
        <f t="shared" ref="L29" si="31">($G29*0.6)+($J29*0.4)</f>
        <v>0.89600000000000013</v>
      </c>
      <c r="M29" s="46">
        <f t="shared" ref="M29" si="32">($G29*0.7)+($J29*0.3)</f>
        <v>0.89700000000000002</v>
      </c>
      <c r="N29" s="46">
        <f t="shared" ref="N29" si="33">($G29*0.8)+($J29*0.2)</f>
        <v>0.89800000000000013</v>
      </c>
      <c r="O29" s="46">
        <f t="shared" ref="O29" si="34">($G29*0.9)+($J29*0.1)</f>
        <v>0.89900000000000002</v>
      </c>
    </row>
    <row r="30" spans="2:15" x14ac:dyDescent="0.25">
      <c r="B30" s="57"/>
      <c r="C30" s="34"/>
      <c r="D30" s="33"/>
      <c r="E30" s="34"/>
      <c r="F30" s="8" t="s">
        <v>12</v>
      </c>
      <c r="G30" s="55"/>
      <c r="H30" s="9" t="s">
        <v>35</v>
      </c>
      <c r="I30" s="9" t="s">
        <v>37</v>
      </c>
      <c r="J30" s="11" t="s">
        <v>26</v>
      </c>
      <c r="K30" s="50"/>
      <c r="L30" s="50"/>
      <c r="M30" s="50"/>
      <c r="N30" s="50"/>
      <c r="O30" s="50"/>
    </row>
    <row r="31" spans="2:15" x14ac:dyDescent="0.25">
      <c r="B31" s="57"/>
      <c r="C31" s="34" t="s">
        <v>5</v>
      </c>
      <c r="D31" s="33">
        <v>1E-4</v>
      </c>
      <c r="E31" s="34">
        <v>10</v>
      </c>
      <c r="F31" s="8" t="s">
        <v>13</v>
      </c>
      <c r="G31" s="69" t="s">
        <v>26</v>
      </c>
      <c r="H31" s="7" t="s">
        <v>31</v>
      </c>
      <c r="I31" s="7" t="s">
        <v>33</v>
      </c>
      <c r="J31" s="12" t="s">
        <v>26</v>
      </c>
      <c r="K31" s="46">
        <f t="shared" ref="K31" si="35">($G31*0.5)+($J31*0.5)</f>
        <v>0.9</v>
      </c>
      <c r="L31" s="46">
        <f t="shared" ref="L31" si="36">($G31*0.6)+($J31*0.4)</f>
        <v>0.90000000000000013</v>
      </c>
      <c r="M31" s="46">
        <f t="shared" ref="M31" si="37">($G31*0.7)+($J31*0.3)</f>
        <v>0.9</v>
      </c>
      <c r="N31" s="46">
        <f t="shared" ref="N31" si="38">($G31*0.8)+($J31*0.2)</f>
        <v>0.90000000000000013</v>
      </c>
      <c r="O31" s="46">
        <f t="shared" ref="O31" si="39">($G31*0.9)+($J31*0.1)</f>
        <v>0.9</v>
      </c>
    </row>
    <row r="32" spans="2:15" x14ac:dyDescent="0.25">
      <c r="B32" s="57"/>
      <c r="C32" s="34"/>
      <c r="D32" s="33"/>
      <c r="E32" s="34"/>
      <c r="F32" s="8" t="s">
        <v>12</v>
      </c>
      <c r="G32" s="47"/>
      <c r="H32" s="7" t="s">
        <v>36</v>
      </c>
      <c r="I32" s="7" t="s">
        <v>32</v>
      </c>
      <c r="J32" s="7" t="s">
        <v>19</v>
      </c>
      <c r="K32" s="50"/>
      <c r="L32" s="50"/>
      <c r="M32" s="50"/>
      <c r="N32" s="50"/>
      <c r="O32" s="50"/>
    </row>
    <row r="33" spans="2:15" x14ac:dyDescent="0.25">
      <c r="B33" s="57"/>
      <c r="C33" s="34" t="s">
        <v>1</v>
      </c>
      <c r="D33" s="33" t="s">
        <v>62</v>
      </c>
      <c r="E33" s="34">
        <v>10</v>
      </c>
      <c r="F33" s="8" t="s">
        <v>13</v>
      </c>
      <c r="G33" s="48">
        <v>0.91</v>
      </c>
      <c r="H33" s="10" t="s">
        <v>26</v>
      </c>
      <c r="I33" s="6">
        <v>0.92</v>
      </c>
      <c r="J33" s="6">
        <v>0.91</v>
      </c>
      <c r="K33" s="46">
        <f t="shared" ref="K33" si="40">($G33*0.5)+($J33*0.5)</f>
        <v>0.91</v>
      </c>
      <c r="L33" s="46">
        <f t="shared" ref="L33" si="41">($G33*0.6)+($J33*0.4)</f>
        <v>0.91000000000000014</v>
      </c>
      <c r="M33" s="46">
        <f t="shared" ref="M33" si="42">($G33*0.7)+($J33*0.3)</f>
        <v>0.91</v>
      </c>
      <c r="N33" s="46">
        <f t="shared" ref="N33" si="43">($G33*0.8)+($J33*0.2)</f>
        <v>0.91000000000000014</v>
      </c>
      <c r="O33" s="46">
        <f t="shared" ref="O33" si="44">($G33*0.9)+($J33*0.1)</f>
        <v>0.91</v>
      </c>
    </row>
    <row r="34" spans="2:15" x14ac:dyDescent="0.25">
      <c r="B34" s="58"/>
      <c r="C34" s="34"/>
      <c r="D34" s="33"/>
      <c r="E34" s="34"/>
      <c r="F34" s="8" t="s">
        <v>12</v>
      </c>
      <c r="G34" s="50"/>
      <c r="H34" s="7" t="s">
        <v>22</v>
      </c>
      <c r="I34" s="6">
        <v>0.89</v>
      </c>
      <c r="J34" s="6">
        <v>0.91</v>
      </c>
      <c r="K34" s="50"/>
      <c r="L34" s="50"/>
      <c r="M34" s="50"/>
      <c r="N34" s="50"/>
      <c r="O34" s="50"/>
    </row>
    <row r="38" spans="2:15" s="13" customFormat="1" ht="30.75" x14ac:dyDescent="0.25">
      <c r="B38" s="67" t="s">
        <v>45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2:15" x14ac:dyDescent="0.25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</row>
    <row r="40" spans="2:15" x14ac:dyDescent="0.25">
      <c r="B40" s="61" t="s">
        <v>2</v>
      </c>
      <c r="C40" s="62" t="s">
        <v>47</v>
      </c>
      <c r="D40" s="63"/>
      <c r="E40" s="61" t="s">
        <v>0</v>
      </c>
      <c r="F40" s="61" t="s">
        <v>25</v>
      </c>
      <c r="G40" s="64" t="s">
        <v>49</v>
      </c>
      <c r="H40" s="64"/>
      <c r="I40" s="64"/>
      <c r="J40" s="64"/>
      <c r="K40" s="65" t="s">
        <v>64</v>
      </c>
      <c r="L40" s="65" t="s">
        <v>65</v>
      </c>
      <c r="M40" s="65" t="s">
        <v>66</v>
      </c>
      <c r="N40" s="65" t="s">
        <v>67</v>
      </c>
      <c r="O40" s="65" t="s">
        <v>68</v>
      </c>
    </row>
    <row r="41" spans="2:15" x14ac:dyDescent="0.25">
      <c r="B41" s="61"/>
      <c r="C41" s="3" t="s">
        <v>4</v>
      </c>
      <c r="D41" s="5" t="s">
        <v>48</v>
      </c>
      <c r="E41" s="61"/>
      <c r="F41" s="61"/>
      <c r="G41" s="4" t="s">
        <v>6</v>
      </c>
      <c r="H41" s="4" t="s">
        <v>7</v>
      </c>
      <c r="I41" s="4" t="s">
        <v>8</v>
      </c>
      <c r="J41" s="4" t="s">
        <v>9</v>
      </c>
      <c r="K41" s="66"/>
      <c r="L41" s="66"/>
      <c r="M41" s="66"/>
      <c r="N41" s="66"/>
      <c r="O41" s="66"/>
    </row>
    <row r="42" spans="2:15" x14ac:dyDescent="0.25">
      <c r="B42" s="56" t="s">
        <v>3</v>
      </c>
      <c r="C42" s="34" t="s">
        <v>5</v>
      </c>
      <c r="D42" s="33">
        <v>0.01</v>
      </c>
      <c r="E42" s="34">
        <v>20</v>
      </c>
      <c r="F42" s="8" t="s">
        <v>13</v>
      </c>
      <c r="G42" s="59" t="s">
        <v>40</v>
      </c>
      <c r="H42" s="9" t="s">
        <v>23</v>
      </c>
      <c r="I42" s="9" t="s">
        <v>58</v>
      </c>
      <c r="J42" s="11" t="s">
        <v>42</v>
      </c>
      <c r="K42" s="46">
        <f>($G42*0.5)+($J42*0.5)</f>
        <v>0.72</v>
      </c>
      <c r="L42" s="46">
        <f>($G42*0.6)+($J42*0.4)</f>
        <v>0.72399999999999998</v>
      </c>
      <c r="M42" s="46">
        <f>($G42*0.7)+($J42*0.3)</f>
        <v>0.72799999999999998</v>
      </c>
      <c r="N42" s="46">
        <f>($G42*0.8)+($J42*0.2)</f>
        <v>0.73199999999999998</v>
      </c>
      <c r="O42" s="46">
        <f>($G42*0.9)+($J42*0.1)</f>
        <v>0.73599999999999999</v>
      </c>
    </row>
    <row r="43" spans="2:15" x14ac:dyDescent="0.25">
      <c r="B43" s="57"/>
      <c r="C43" s="34"/>
      <c r="D43" s="33"/>
      <c r="E43" s="34"/>
      <c r="F43" s="8" t="s">
        <v>12</v>
      </c>
      <c r="G43" s="55"/>
      <c r="H43" s="9" t="s">
        <v>59</v>
      </c>
      <c r="I43" s="9" t="s">
        <v>35</v>
      </c>
      <c r="J43" s="9" t="s">
        <v>39</v>
      </c>
      <c r="K43" s="50"/>
      <c r="L43" s="50"/>
      <c r="M43" s="50"/>
      <c r="N43" s="50"/>
      <c r="O43" s="50"/>
    </row>
    <row r="44" spans="2:15" x14ac:dyDescent="0.25">
      <c r="B44" s="57"/>
      <c r="C44" s="34" t="s">
        <v>5</v>
      </c>
      <c r="D44" s="33">
        <v>1E-3</v>
      </c>
      <c r="E44" s="34">
        <v>20</v>
      </c>
      <c r="F44" s="8" t="s">
        <v>13</v>
      </c>
      <c r="G44" s="59" t="s">
        <v>29</v>
      </c>
      <c r="H44" s="9" t="s">
        <v>19</v>
      </c>
      <c r="I44" s="9" t="s">
        <v>17</v>
      </c>
      <c r="J44" s="9" t="s">
        <v>24</v>
      </c>
      <c r="K44" s="46">
        <f t="shared" ref="K44" si="45">($G44*0.5)+($J44*0.5)</f>
        <v>0.81499999999999995</v>
      </c>
      <c r="L44" s="46">
        <f t="shared" ref="L44" si="46">($G44*0.6)+($J44*0.4)</f>
        <v>0.81600000000000006</v>
      </c>
      <c r="M44" s="46">
        <f t="shared" ref="M44" si="47">($G44*0.7)+($J44*0.3)</f>
        <v>0.81699999999999995</v>
      </c>
      <c r="N44" s="46">
        <f t="shared" ref="N44" si="48">($G44*0.8)+($J44*0.2)</f>
        <v>0.81800000000000006</v>
      </c>
      <c r="O44" s="46">
        <f t="shared" ref="O44" si="49">($G44*0.9)+($J44*0.1)</f>
        <v>0.81899999999999995</v>
      </c>
    </row>
    <row r="45" spans="2:15" x14ac:dyDescent="0.25">
      <c r="B45" s="57"/>
      <c r="C45" s="34"/>
      <c r="D45" s="33"/>
      <c r="E45" s="34"/>
      <c r="F45" s="8" t="s">
        <v>12</v>
      </c>
      <c r="G45" s="55"/>
      <c r="H45" s="9" t="s">
        <v>14</v>
      </c>
      <c r="I45" s="11" t="s">
        <v>26</v>
      </c>
      <c r="J45" s="9" t="s">
        <v>23</v>
      </c>
      <c r="K45" s="50"/>
      <c r="L45" s="50"/>
      <c r="M45" s="50"/>
      <c r="N45" s="50"/>
      <c r="O45" s="50"/>
    </row>
    <row r="46" spans="2:15" x14ac:dyDescent="0.25">
      <c r="B46" s="57"/>
      <c r="C46" s="34" t="s">
        <v>5</v>
      </c>
      <c r="D46" s="33" t="s">
        <v>69</v>
      </c>
      <c r="E46" s="34">
        <v>20</v>
      </c>
      <c r="F46" s="8" t="s">
        <v>13</v>
      </c>
      <c r="G46" s="46" t="s">
        <v>38</v>
      </c>
      <c r="H46" s="7" t="s">
        <v>22</v>
      </c>
      <c r="I46" s="7" t="s">
        <v>33</v>
      </c>
      <c r="J46" s="7" t="s">
        <v>38</v>
      </c>
      <c r="K46" s="46">
        <f t="shared" ref="K46" si="50">($G46*0.5)+($J46*0.5)</f>
        <v>0.93</v>
      </c>
      <c r="L46" s="46">
        <f t="shared" ref="L46" si="51">($G46*0.6)+($J46*0.4)</f>
        <v>0.93000000000000016</v>
      </c>
      <c r="M46" s="46">
        <f t="shared" ref="M46" si="52">($G46*0.7)+($J46*0.3)</f>
        <v>0.93</v>
      </c>
      <c r="N46" s="46">
        <f t="shared" ref="N46" si="53">($G46*0.8)+($J46*0.2)</f>
        <v>0.93000000000000016</v>
      </c>
      <c r="O46" s="46">
        <f t="shared" ref="O46" si="54">($G46*0.9)+($J46*0.1)</f>
        <v>0.93</v>
      </c>
    </row>
    <row r="47" spans="2:15" x14ac:dyDescent="0.25">
      <c r="B47" s="57"/>
      <c r="C47" s="34"/>
      <c r="D47" s="33"/>
      <c r="E47" s="34"/>
      <c r="F47" s="8" t="s">
        <v>12</v>
      </c>
      <c r="G47" s="47"/>
      <c r="H47" s="7" t="s">
        <v>36</v>
      </c>
      <c r="I47" s="12" t="s">
        <v>26</v>
      </c>
      <c r="J47" s="7" t="s">
        <v>37</v>
      </c>
      <c r="K47" s="50"/>
      <c r="L47" s="50"/>
      <c r="M47" s="50"/>
      <c r="N47" s="50"/>
      <c r="O47" s="50"/>
    </row>
    <row r="48" spans="2:15" x14ac:dyDescent="0.25">
      <c r="B48" s="57"/>
      <c r="C48" s="34" t="s">
        <v>1</v>
      </c>
      <c r="D48" s="33" t="s">
        <v>60</v>
      </c>
      <c r="E48" s="34">
        <v>20</v>
      </c>
      <c r="F48" s="8" t="s">
        <v>13</v>
      </c>
      <c r="G48" s="48">
        <v>0.86</v>
      </c>
      <c r="H48" s="6">
        <v>0.86</v>
      </c>
      <c r="I48" s="6">
        <v>0.87</v>
      </c>
      <c r="J48" s="10">
        <v>0.86</v>
      </c>
      <c r="K48" s="46">
        <f t="shared" ref="K48" si="55">($G48*0.5)+($J48*0.5)</f>
        <v>0.86</v>
      </c>
      <c r="L48" s="46">
        <f t="shared" ref="L48" si="56">($G48*0.6)+($J48*0.4)</f>
        <v>0.8600000000000001</v>
      </c>
      <c r="M48" s="46">
        <f t="shared" ref="M48" si="57">($G48*0.7)+($J48*0.3)</f>
        <v>0.86</v>
      </c>
      <c r="N48" s="46">
        <f t="shared" ref="N48" si="58">($G48*0.8)+($J48*0.2)</f>
        <v>0.8600000000000001</v>
      </c>
      <c r="O48" s="46">
        <f t="shared" ref="O48" si="59">($G48*0.9)+($J48*0.1)</f>
        <v>0.86</v>
      </c>
    </row>
    <row r="49" spans="2:15" x14ac:dyDescent="0.25">
      <c r="B49" s="58"/>
      <c r="C49" s="34"/>
      <c r="D49" s="33"/>
      <c r="E49" s="34"/>
      <c r="F49" s="8" t="s">
        <v>12</v>
      </c>
      <c r="G49" s="50"/>
      <c r="H49" s="7" t="s">
        <v>15</v>
      </c>
      <c r="I49" s="6">
        <v>0.85</v>
      </c>
      <c r="J49" s="10">
        <v>0.86</v>
      </c>
      <c r="K49" s="50"/>
      <c r="L49" s="50"/>
      <c r="M49" s="50"/>
      <c r="N49" s="50"/>
      <c r="O49" s="50"/>
    </row>
    <row r="50" spans="2:15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2:15" x14ac:dyDescent="0.25">
      <c r="B51" s="61" t="s">
        <v>2</v>
      </c>
      <c r="C51" s="62" t="s">
        <v>47</v>
      </c>
      <c r="D51" s="63"/>
      <c r="E51" s="61" t="s">
        <v>0</v>
      </c>
      <c r="F51" s="61" t="s">
        <v>25</v>
      </c>
      <c r="G51" s="64" t="s">
        <v>49</v>
      </c>
      <c r="H51" s="64"/>
      <c r="I51" s="64"/>
      <c r="J51" s="64"/>
      <c r="K51" s="65" t="s">
        <v>64</v>
      </c>
      <c r="L51" s="65" t="s">
        <v>65</v>
      </c>
      <c r="M51" s="65" t="s">
        <v>66</v>
      </c>
      <c r="N51" s="65" t="s">
        <v>67</v>
      </c>
      <c r="O51" s="65" t="s">
        <v>68</v>
      </c>
    </row>
    <row r="52" spans="2:15" x14ac:dyDescent="0.25">
      <c r="B52" s="61"/>
      <c r="C52" s="3" t="s">
        <v>4</v>
      </c>
      <c r="D52" s="5" t="s">
        <v>48</v>
      </c>
      <c r="E52" s="61"/>
      <c r="F52" s="61"/>
      <c r="G52" s="4" t="s">
        <v>6</v>
      </c>
      <c r="H52" s="4" t="s">
        <v>7</v>
      </c>
      <c r="I52" s="4" t="s">
        <v>8</v>
      </c>
      <c r="J52" s="4" t="s">
        <v>9</v>
      </c>
      <c r="K52" s="66"/>
      <c r="L52" s="66"/>
      <c r="M52" s="66"/>
      <c r="N52" s="66"/>
      <c r="O52" s="66"/>
    </row>
    <row r="53" spans="2:15" x14ac:dyDescent="0.25">
      <c r="B53" s="56" t="s">
        <v>10</v>
      </c>
      <c r="C53" s="48" t="s">
        <v>5</v>
      </c>
      <c r="D53" s="33">
        <v>0.01</v>
      </c>
      <c r="E53" s="34">
        <v>20</v>
      </c>
      <c r="F53" s="8" t="s">
        <v>13</v>
      </c>
      <c r="G53" s="59" t="s">
        <v>39</v>
      </c>
      <c r="H53" s="9" t="s">
        <v>15</v>
      </c>
      <c r="I53" s="9" t="s">
        <v>61</v>
      </c>
      <c r="J53" s="9" t="s">
        <v>18</v>
      </c>
      <c r="K53" s="46">
        <f>($G53*0.5)+($J53*0.5)</f>
        <v>0.75</v>
      </c>
      <c r="L53" s="46">
        <f>($G53*0.6)+($J53*0.4)</f>
        <v>0.754</v>
      </c>
      <c r="M53" s="46">
        <f>($G53*0.7)+($J53*0.3)</f>
        <v>0.7579999999999999</v>
      </c>
      <c r="N53" s="46">
        <f>($G53*0.8)+($J53*0.2)</f>
        <v>0.76200000000000012</v>
      </c>
      <c r="O53" s="46">
        <f>($G53*0.9)+($J53*0.1)</f>
        <v>0.76600000000000001</v>
      </c>
    </row>
    <row r="54" spans="2:15" x14ac:dyDescent="0.25">
      <c r="B54" s="57"/>
      <c r="C54" s="50"/>
      <c r="D54" s="33"/>
      <c r="E54" s="34"/>
      <c r="F54" s="8" t="s">
        <v>12</v>
      </c>
      <c r="G54" s="55"/>
      <c r="H54" s="9" t="s">
        <v>43</v>
      </c>
      <c r="I54" s="9" t="s">
        <v>19</v>
      </c>
      <c r="J54" s="9" t="s">
        <v>28</v>
      </c>
      <c r="K54" s="50"/>
      <c r="L54" s="50"/>
      <c r="M54" s="50"/>
      <c r="N54" s="50"/>
      <c r="O54" s="50"/>
    </row>
    <row r="55" spans="2:15" x14ac:dyDescent="0.25">
      <c r="B55" s="57"/>
      <c r="C55" s="34" t="s">
        <v>5</v>
      </c>
      <c r="D55" s="33">
        <v>1E-3</v>
      </c>
      <c r="E55" s="34">
        <v>20</v>
      </c>
      <c r="F55" s="8" t="s">
        <v>13</v>
      </c>
      <c r="G55" s="59" t="s">
        <v>32</v>
      </c>
      <c r="H55" s="9" t="s">
        <v>29</v>
      </c>
      <c r="I55" s="9" t="s">
        <v>19</v>
      </c>
      <c r="J55" s="9" t="s">
        <v>15</v>
      </c>
      <c r="K55" s="46">
        <f t="shared" ref="K55" si="60">($G55*0.5)+($J55*0.5)</f>
        <v>0.85499999999999998</v>
      </c>
      <c r="L55" s="46">
        <f t="shared" ref="L55" si="61">($G55*0.6)+($J55*0.4)</f>
        <v>0.85400000000000009</v>
      </c>
      <c r="M55" s="46">
        <f t="shared" ref="M55" si="62">($G55*0.7)+($J55*0.3)</f>
        <v>0.85299999999999998</v>
      </c>
      <c r="N55" s="46">
        <f t="shared" ref="N55" si="63">($G55*0.8)+($J55*0.2)</f>
        <v>0.85200000000000009</v>
      </c>
      <c r="O55" s="46">
        <f t="shared" ref="O55" si="64">($G55*0.9)+($J55*0.1)</f>
        <v>0.85099999999999998</v>
      </c>
    </row>
    <row r="56" spans="2:15" x14ac:dyDescent="0.25">
      <c r="B56" s="57"/>
      <c r="C56" s="34"/>
      <c r="D56" s="33"/>
      <c r="E56" s="34"/>
      <c r="F56" s="8" t="s">
        <v>12</v>
      </c>
      <c r="G56" s="55"/>
      <c r="H56" s="9" t="s">
        <v>35</v>
      </c>
      <c r="I56" s="9" t="s">
        <v>24</v>
      </c>
      <c r="J56" s="9" t="s">
        <v>23</v>
      </c>
      <c r="K56" s="50"/>
      <c r="L56" s="50"/>
      <c r="M56" s="50"/>
      <c r="N56" s="50"/>
      <c r="O56" s="50"/>
    </row>
    <row r="57" spans="2:15" x14ac:dyDescent="0.25">
      <c r="B57" s="57"/>
      <c r="C57" s="34" t="s">
        <v>5</v>
      </c>
      <c r="D57" s="33">
        <v>1E-4</v>
      </c>
      <c r="E57" s="34">
        <v>20</v>
      </c>
      <c r="F57" s="8" t="s">
        <v>13</v>
      </c>
      <c r="G57" s="46" t="s">
        <v>22</v>
      </c>
      <c r="H57" s="7" t="s">
        <v>19</v>
      </c>
      <c r="I57" s="7" t="s">
        <v>36</v>
      </c>
      <c r="J57" s="7" t="s">
        <v>37</v>
      </c>
      <c r="K57" s="46">
        <f t="shared" ref="K57" si="65">($G57*0.5)+($J57*0.5)</f>
        <v>0.91500000000000004</v>
      </c>
      <c r="L57" s="46">
        <f t="shared" ref="L57" si="66">($G57*0.6)+($J57*0.4)</f>
        <v>0.91400000000000015</v>
      </c>
      <c r="M57" s="46">
        <f t="shared" ref="M57" si="67">($G57*0.7)+($J57*0.3)</f>
        <v>0.91300000000000003</v>
      </c>
      <c r="N57" s="46">
        <f t="shared" ref="N57" si="68">($G57*0.8)+($J57*0.2)</f>
        <v>0.91200000000000014</v>
      </c>
      <c r="O57" s="46">
        <f t="shared" ref="O57" si="69">($G57*0.9)+($J57*0.1)</f>
        <v>0.91100000000000003</v>
      </c>
    </row>
    <row r="58" spans="2:15" x14ac:dyDescent="0.25">
      <c r="B58" s="57"/>
      <c r="C58" s="34"/>
      <c r="D58" s="33"/>
      <c r="E58" s="34"/>
      <c r="F58" s="8" t="s">
        <v>12</v>
      </c>
      <c r="G58" s="47"/>
      <c r="H58" s="7" t="s">
        <v>36</v>
      </c>
      <c r="I58" s="7" t="s">
        <v>35</v>
      </c>
      <c r="J58" s="7" t="s">
        <v>22</v>
      </c>
      <c r="K58" s="50"/>
      <c r="L58" s="50"/>
      <c r="M58" s="50"/>
      <c r="N58" s="50"/>
      <c r="O58" s="50"/>
    </row>
    <row r="59" spans="2:15" x14ac:dyDescent="0.25">
      <c r="B59" s="57"/>
      <c r="C59" s="34" t="s">
        <v>1</v>
      </c>
      <c r="D59" s="33" t="s">
        <v>62</v>
      </c>
      <c r="E59" s="34">
        <v>20</v>
      </c>
      <c r="F59" s="8" t="s">
        <v>13</v>
      </c>
      <c r="G59" s="48">
        <v>0.85</v>
      </c>
      <c r="H59" s="6">
        <v>0.87</v>
      </c>
      <c r="I59" s="6">
        <v>0.84</v>
      </c>
      <c r="J59" s="7" t="s">
        <v>32</v>
      </c>
      <c r="K59" s="46">
        <f t="shared" ref="K59" si="70">($G59*0.5)+($J59*0.5)</f>
        <v>0.85</v>
      </c>
      <c r="L59" s="46">
        <f t="shared" ref="L59" si="71">($G59*0.6)+($J59*0.4)</f>
        <v>0.85000000000000009</v>
      </c>
      <c r="M59" s="46">
        <f t="shared" ref="M59" si="72">($G59*0.7)+($J59*0.3)</f>
        <v>0.85</v>
      </c>
      <c r="N59" s="46">
        <f t="shared" ref="N59" si="73">($G59*0.8)+($J59*0.2)</f>
        <v>0.85000000000000009</v>
      </c>
      <c r="O59" s="46">
        <f t="shared" ref="O59" si="74">($G59*0.9)+($J59*0.1)</f>
        <v>0.85</v>
      </c>
    </row>
    <row r="60" spans="2:15" x14ac:dyDescent="0.25">
      <c r="B60" s="58"/>
      <c r="C60" s="34"/>
      <c r="D60" s="33"/>
      <c r="E60" s="34"/>
      <c r="F60" s="8" t="s">
        <v>12</v>
      </c>
      <c r="G60" s="50"/>
      <c r="H60" s="7" t="s">
        <v>23</v>
      </c>
      <c r="I60" s="6">
        <v>0.87</v>
      </c>
      <c r="J60" s="6">
        <v>0.85</v>
      </c>
      <c r="K60" s="50"/>
      <c r="L60" s="50"/>
      <c r="M60" s="50"/>
      <c r="N60" s="50"/>
      <c r="O60" s="50"/>
    </row>
    <row r="61" spans="2:15" x14ac:dyDescent="0.25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2:15" x14ac:dyDescent="0.25">
      <c r="B62" s="61" t="s">
        <v>2</v>
      </c>
      <c r="C62" s="62" t="s">
        <v>47</v>
      </c>
      <c r="D62" s="63"/>
      <c r="E62" s="61" t="s">
        <v>0</v>
      </c>
      <c r="F62" s="61" t="s">
        <v>25</v>
      </c>
      <c r="G62" s="64" t="s">
        <v>49</v>
      </c>
      <c r="H62" s="64"/>
      <c r="I62" s="64"/>
      <c r="J62" s="64"/>
      <c r="K62" s="65" t="s">
        <v>64</v>
      </c>
      <c r="L62" s="65" t="s">
        <v>65</v>
      </c>
      <c r="M62" s="65" t="s">
        <v>66</v>
      </c>
      <c r="N62" s="65" t="s">
        <v>67</v>
      </c>
      <c r="O62" s="65" t="s">
        <v>68</v>
      </c>
    </row>
    <row r="63" spans="2:15" x14ac:dyDescent="0.25">
      <c r="B63" s="61"/>
      <c r="C63" s="3" t="s">
        <v>4</v>
      </c>
      <c r="D63" s="5" t="s">
        <v>48</v>
      </c>
      <c r="E63" s="61"/>
      <c r="F63" s="61"/>
      <c r="G63" s="4" t="s">
        <v>6</v>
      </c>
      <c r="H63" s="4" t="s">
        <v>7</v>
      </c>
      <c r="I63" s="4" t="s">
        <v>8</v>
      </c>
      <c r="J63" s="4" t="s">
        <v>9</v>
      </c>
      <c r="K63" s="66"/>
      <c r="L63" s="66"/>
      <c r="M63" s="66"/>
      <c r="N63" s="66"/>
      <c r="O63" s="66"/>
    </row>
    <row r="64" spans="2:15" x14ac:dyDescent="0.25">
      <c r="B64" s="56" t="s">
        <v>11</v>
      </c>
      <c r="C64" s="34" t="s">
        <v>5</v>
      </c>
      <c r="D64" s="33">
        <v>0.01</v>
      </c>
      <c r="E64" s="34">
        <v>20</v>
      </c>
      <c r="F64" s="8" t="s">
        <v>13</v>
      </c>
      <c r="G64" s="59" t="s">
        <v>23</v>
      </c>
      <c r="H64" s="9" t="s">
        <v>28</v>
      </c>
      <c r="I64" s="9" t="s">
        <v>36</v>
      </c>
      <c r="J64" s="9" t="s">
        <v>15</v>
      </c>
      <c r="K64" s="46">
        <f>($G64*0.5)+($J64*0.5)</f>
        <v>0.85</v>
      </c>
      <c r="L64" s="46">
        <f>($G64*0.6)+($J64*0.4)</f>
        <v>0.84800000000000009</v>
      </c>
      <c r="M64" s="46">
        <f>($G64*0.7)+($J64*0.3)</f>
        <v>0.84599999999999997</v>
      </c>
      <c r="N64" s="46">
        <f>($G64*0.8)+($J64*0.2)</f>
        <v>0.84400000000000008</v>
      </c>
      <c r="O64" s="46">
        <f>($G64*0.9)+($J64*0.1)</f>
        <v>0.84199999999999997</v>
      </c>
    </row>
    <row r="65" spans="2:15" x14ac:dyDescent="0.25">
      <c r="B65" s="57"/>
      <c r="C65" s="34"/>
      <c r="D65" s="33"/>
      <c r="E65" s="34"/>
      <c r="F65" s="8" t="s">
        <v>12</v>
      </c>
      <c r="G65" s="55"/>
      <c r="H65" s="9" t="s">
        <v>38</v>
      </c>
      <c r="I65" s="9" t="s">
        <v>40</v>
      </c>
      <c r="J65" s="9" t="s">
        <v>29</v>
      </c>
      <c r="K65" s="50"/>
      <c r="L65" s="50"/>
      <c r="M65" s="50"/>
      <c r="N65" s="50"/>
      <c r="O65" s="50"/>
    </row>
    <row r="66" spans="2:15" x14ac:dyDescent="0.25">
      <c r="B66" s="57"/>
      <c r="C66" s="34" t="s">
        <v>5</v>
      </c>
      <c r="D66" s="33">
        <v>1E-3</v>
      </c>
      <c r="E66" s="34">
        <v>20</v>
      </c>
      <c r="F66" s="8" t="s">
        <v>13</v>
      </c>
      <c r="G66" s="59" t="s">
        <v>26</v>
      </c>
      <c r="H66" s="11" t="s">
        <v>26</v>
      </c>
      <c r="I66" s="9" t="s">
        <v>22</v>
      </c>
      <c r="J66" s="9" t="s">
        <v>26</v>
      </c>
      <c r="K66" s="46">
        <f t="shared" ref="K66" si="75">($G66*0.5)+($J66*0.5)</f>
        <v>0.9</v>
      </c>
      <c r="L66" s="46">
        <f t="shared" ref="L66" si="76">($G66*0.6)+($J66*0.4)</f>
        <v>0.90000000000000013</v>
      </c>
      <c r="M66" s="46">
        <f t="shared" ref="M66" si="77">($G66*0.7)+($J66*0.3)</f>
        <v>0.9</v>
      </c>
      <c r="N66" s="46">
        <f t="shared" ref="N66" si="78">($G66*0.8)+($J66*0.2)</f>
        <v>0.90000000000000013</v>
      </c>
      <c r="O66" s="46">
        <f t="shared" ref="O66" si="79">($G66*0.9)+($J66*0.1)</f>
        <v>0.9</v>
      </c>
    </row>
    <row r="67" spans="2:15" x14ac:dyDescent="0.25">
      <c r="B67" s="57"/>
      <c r="C67" s="34"/>
      <c r="D67" s="33"/>
      <c r="E67" s="34"/>
      <c r="F67" s="8" t="s">
        <v>12</v>
      </c>
      <c r="G67" s="55"/>
      <c r="H67" s="9" t="s">
        <v>22</v>
      </c>
      <c r="I67" s="11" t="s">
        <v>26</v>
      </c>
      <c r="J67" s="9" t="s">
        <v>26</v>
      </c>
      <c r="K67" s="50"/>
      <c r="L67" s="50"/>
      <c r="M67" s="50"/>
      <c r="N67" s="50"/>
      <c r="O67" s="50"/>
    </row>
    <row r="68" spans="2:15" x14ac:dyDescent="0.25">
      <c r="B68" s="57"/>
      <c r="C68" s="34" t="s">
        <v>5</v>
      </c>
      <c r="D68" s="33">
        <v>1E-4</v>
      </c>
      <c r="E68" s="34">
        <v>20</v>
      </c>
      <c r="F68" s="8" t="s">
        <v>13</v>
      </c>
      <c r="G68" s="46" t="s">
        <v>22</v>
      </c>
      <c r="H68" s="7" t="s">
        <v>19</v>
      </c>
      <c r="I68" s="7" t="s">
        <v>36</v>
      </c>
      <c r="J68" s="7" t="s">
        <v>22</v>
      </c>
      <c r="K68" s="46">
        <f t="shared" ref="K68" si="80">($G68*0.5)+($J68*0.5)</f>
        <v>0.91</v>
      </c>
      <c r="L68" s="46">
        <f t="shared" ref="L68" si="81">($G68*0.6)+($J68*0.4)</f>
        <v>0.91000000000000014</v>
      </c>
      <c r="M68" s="46">
        <f t="shared" ref="M68" si="82">($G68*0.7)+($J68*0.3)</f>
        <v>0.91</v>
      </c>
      <c r="N68" s="46">
        <f t="shared" ref="N68" si="83">($G68*0.8)+($J68*0.2)</f>
        <v>0.91000000000000014</v>
      </c>
      <c r="O68" s="46">
        <f t="shared" ref="O68" si="84">($G68*0.9)+($J68*0.1)</f>
        <v>0.91</v>
      </c>
    </row>
    <row r="69" spans="2:15" x14ac:dyDescent="0.25">
      <c r="B69" s="57"/>
      <c r="C69" s="34"/>
      <c r="D69" s="33"/>
      <c r="E69" s="34"/>
      <c r="F69" s="8" t="s">
        <v>12</v>
      </c>
      <c r="G69" s="47"/>
      <c r="H69" s="7" t="s">
        <v>36</v>
      </c>
      <c r="I69" s="7" t="s">
        <v>35</v>
      </c>
      <c r="J69" s="7" t="s">
        <v>22</v>
      </c>
      <c r="K69" s="50"/>
      <c r="L69" s="50"/>
      <c r="M69" s="50"/>
      <c r="N69" s="50"/>
      <c r="O69" s="50"/>
    </row>
    <row r="70" spans="2:15" x14ac:dyDescent="0.25">
      <c r="B70" s="57"/>
      <c r="C70" s="34" t="s">
        <v>1</v>
      </c>
      <c r="D70" s="33" t="s">
        <v>62</v>
      </c>
      <c r="E70" s="34">
        <v>20</v>
      </c>
      <c r="F70" s="8" t="s">
        <v>13</v>
      </c>
      <c r="G70" s="48">
        <v>0.92</v>
      </c>
      <c r="H70" s="11" t="s">
        <v>26</v>
      </c>
      <c r="I70" s="7" t="s">
        <v>36</v>
      </c>
      <c r="J70" s="6">
        <v>0.92</v>
      </c>
      <c r="K70" s="46">
        <f t="shared" ref="K70" si="85">($G70*0.5)+($J70*0.5)</f>
        <v>0.92</v>
      </c>
      <c r="L70" s="46">
        <f t="shared" ref="L70" si="86">($G70*0.6)+($J70*0.4)</f>
        <v>0.92000000000000015</v>
      </c>
      <c r="M70" s="46">
        <f t="shared" ref="M70" si="87">($G70*0.7)+($J70*0.3)</f>
        <v>0.92</v>
      </c>
      <c r="N70" s="46">
        <f t="shared" ref="N70" si="88">($G70*0.8)+($J70*0.2)</f>
        <v>0.92000000000000015</v>
      </c>
      <c r="O70" s="46">
        <f t="shared" ref="O70" si="89">($G70*0.9)+($J70*0.1)</f>
        <v>0.92</v>
      </c>
    </row>
    <row r="71" spans="2:15" x14ac:dyDescent="0.25">
      <c r="B71" s="58"/>
      <c r="C71" s="34"/>
      <c r="D71" s="33"/>
      <c r="E71" s="34"/>
      <c r="F71" s="8" t="s">
        <v>12</v>
      </c>
      <c r="G71" s="50"/>
      <c r="H71" s="7" t="s">
        <v>36</v>
      </c>
      <c r="I71" s="11" t="s">
        <v>26</v>
      </c>
      <c r="J71" s="6">
        <v>0.92</v>
      </c>
      <c r="K71" s="50"/>
      <c r="L71" s="50"/>
      <c r="M71" s="50"/>
      <c r="N71" s="50"/>
      <c r="O71" s="50"/>
    </row>
    <row r="75" spans="2:15" s="13" customFormat="1" ht="30.75" x14ac:dyDescent="0.25">
      <c r="B75" s="67" t="s">
        <v>46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</row>
    <row r="76" spans="2:15" x14ac:dyDescent="0.25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</row>
    <row r="77" spans="2:15" x14ac:dyDescent="0.25">
      <c r="B77" s="61" t="s">
        <v>2</v>
      </c>
      <c r="C77" s="62" t="s">
        <v>47</v>
      </c>
      <c r="D77" s="63"/>
      <c r="E77" s="61" t="s">
        <v>0</v>
      </c>
      <c r="F77" s="61" t="s">
        <v>25</v>
      </c>
      <c r="G77" s="64" t="s">
        <v>49</v>
      </c>
      <c r="H77" s="64"/>
      <c r="I77" s="64"/>
      <c r="J77" s="64"/>
      <c r="K77" s="65" t="s">
        <v>64</v>
      </c>
      <c r="L77" s="65" t="s">
        <v>65</v>
      </c>
      <c r="M77" s="65" t="s">
        <v>66</v>
      </c>
      <c r="N77" s="65" t="s">
        <v>67</v>
      </c>
      <c r="O77" s="65" t="s">
        <v>68</v>
      </c>
    </row>
    <row r="78" spans="2:15" x14ac:dyDescent="0.25">
      <c r="B78" s="61"/>
      <c r="C78" s="3" t="s">
        <v>4</v>
      </c>
      <c r="D78" s="5" t="s">
        <v>48</v>
      </c>
      <c r="E78" s="61"/>
      <c r="F78" s="61"/>
      <c r="G78" s="4" t="s">
        <v>6</v>
      </c>
      <c r="H78" s="4" t="s">
        <v>7</v>
      </c>
      <c r="I78" s="4" t="s">
        <v>8</v>
      </c>
      <c r="J78" s="4" t="s">
        <v>9</v>
      </c>
      <c r="K78" s="66"/>
      <c r="L78" s="66"/>
      <c r="M78" s="66"/>
      <c r="N78" s="66"/>
      <c r="O78" s="66"/>
    </row>
    <row r="79" spans="2:15" x14ac:dyDescent="0.25">
      <c r="B79" s="56" t="s">
        <v>3</v>
      </c>
      <c r="C79" s="34" t="s">
        <v>5</v>
      </c>
      <c r="D79" s="33">
        <v>0.01</v>
      </c>
      <c r="E79" s="34">
        <v>30</v>
      </c>
      <c r="F79" s="8" t="s">
        <v>13</v>
      </c>
      <c r="G79" s="59" t="s">
        <v>28</v>
      </c>
      <c r="H79" s="9" t="s">
        <v>29</v>
      </c>
      <c r="I79" s="9" t="s">
        <v>18</v>
      </c>
      <c r="J79" s="9" t="s">
        <v>39</v>
      </c>
      <c r="K79" s="46">
        <f>($G79*0.5)+($J79*0.5)</f>
        <v>0.78</v>
      </c>
      <c r="L79" s="46">
        <f>($G79*0.6)+($J79*0.4)</f>
        <v>0.78200000000000003</v>
      </c>
      <c r="M79" s="46">
        <f>($G79*0.7)+($J79*0.3)</f>
        <v>0.78399999999999992</v>
      </c>
      <c r="N79" s="46">
        <f>($G79*0.8)+($J79*0.2)</f>
        <v>0.78600000000000014</v>
      </c>
      <c r="O79" s="46">
        <f>($G79*0.9)+($J79*0.1)</f>
        <v>0.78800000000000003</v>
      </c>
    </row>
    <row r="80" spans="2:15" x14ac:dyDescent="0.25">
      <c r="B80" s="57"/>
      <c r="C80" s="34"/>
      <c r="D80" s="33"/>
      <c r="E80" s="34"/>
      <c r="F80" s="8" t="s">
        <v>12</v>
      </c>
      <c r="G80" s="55"/>
      <c r="H80" s="9" t="s">
        <v>17</v>
      </c>
      <c r="I80" s="9" t="s">
        <v>23</v>
      </c>
      <c r="J80" s="11" t="s">
        <v>20</v>
      </c>
      <c r="K80" s="50"/>
      <c r="L80" s="50"/>
      <c r="M80" s="50"/>
      <c r="N80" s="50"/>
      <c r="O80" s="50"/>
    </row>
    <row r="81" spans="2:15" x14ac:dyDescent="0.25">
      <c r="B81" s="57"/>
      <c r="C81" s="34" t="s">
        <v>5</v>
      </c>
      <c r="D81" s="33">
        <v>1E-3</v>
      </c>
      <c r="E81" s="34">
        <v>30</v>
      </c>
      <c r="F81" s="8" t="s">
        <v>13</v>
      </c>
      <c r="G81" s="59" t="s">
        <v>15</v>
      </c>
      <c r="H81" s="9" t="s">
        <v>29</v>
      </c>
      <c r="I81" s="9" t="s">
        <v>38</v>
      </c>
      <c r="J81" s="9" t="s">
        <v>31</v>
      </c>
      <c r="K81" s="46">
        <f t="shared" ref="K81" si="90">($G81*0.5)+($J81*0.5)</f>
        <v>0.86499999999999999</v>
      </c>
      <c r="L81" s="46">
        <f t="shared" ref="L81" si="91">($G81*0.6)+($J81*0.4)</f>
        <v>0.8640000000000001</v>
      </c>
      <c r="M81" s="46">
        <f t="shared" ref="M81" si="92">($G81*0.7)+($J81*0.3)</f>
        <v>0.86299999999999999</v>
      </c>
      <c r="N81" s="46">
        <f t="shared" ref="N81" si="93">($G81*0.8)+($J81*0.2)</f>
        <v>0.8620000000000001</v>
      </c>
      <c r="O81" s="46">
        <f t="shared" ref="O81" si="94">($G81*0.9)+($J81*0.1)</f>
        <v>0.86099999999999999</v>
      </c>
    </row>
    <row r="82" spans="2:15" x14ac:dyDescent="0.25">
      <c r="B82" s="57"/>
      <c r="C82" s="34"/>
      <c r="D82" s="33"/>
      <c r="E82" s="34"/>
      <c r="F82" s="8" t="s">
        <v>12</v>
      </c>
      <c r="G82" s="55"/>
      <c r="H82" s="9" t="s">
        <v>37</v>
      </c>
      <c r="I82" s="9" t="s">
        <v>28</v>
      </c>
      <c r="J82" s="9" t="s">
        <v>32</v>
      </c>
      <c r="K82" s="50"/>
      <c r="L82" s="50"/>
      <c r="M82" s="50"/>
      <c r="N82" s="50"/>
      <c r="O82" s="50"/>
    </row>
    <row r="83" spans="2:15" x14ac:dyDescent="0.25">
      <c r="B83" s="57"/>
      <c r="C83" s="34" t="s">
        <v>5</v>
      </c>
      <c r="D83" s="33">
        <v>1E-4</v>
      </c>
      <c r="E83" s="34">
        <v>30</v>
      </c>
      <c r="F83" s="8" t="s">
        <v>13</v>
      </c>
      <c r="G83" s="46" t="s">
        <v>37</v>
      </c>
      <c r="H83" s="12" t="s">
        <v>26</v>
      </c>
      <c r="I83" s="7" t="s">
        <v>36</v>
      </c>
      <c r="J83" s="7" t="s">
        <v>37</v>
      </c>
      <c r="K83" s="46">
        <f t="shared" ref="K83" si="95">($G83*0.5)+($J83*0.5)</f>
        <v>0.92</v>
      </c>
      <c r="L83" s="46">
        <f t="shared" ref="L83" si="96">($G83*0.6)+($J83*0.4)</f>
        <v>0.92000000000000015</v>
      </c>
      <c r="M83" s="46">
        <f t="shared" ref="M83" si="97">($G83*0.7)+($J83*0.3)</f>
        <v>0.92</v>
      </c>
      <c r="N83" s="46">
        <f t="shared" ref="N83" si="98">($G83*0.8)+($J83*0.2)</f>
        <v>0.92000000000000015</v>
      </c>
      <c r="O83" s="46">
        <f t="shared" ref="O83" si="99">($G83*0.9)+($J83*0.1)</f>
        <v>0.92</v>
      </c>
    </row>
    <row r="84" spans="2:15" x14ac:dyDescent="0.25">
      <c r="B84" s="57"/>
      <c r="C84" s="34"/>
      <c r="D84" s="33"/>
      <c r="E84" s="34"/>
      <c r="F84" s="8" t="s">
        <v>12</v>
      </c>
      <c r="G84" s="47"/>
      <c r="H84" s="7" t="s">
        <v>36</v>
      </c>
      <c r="I84" s="7" t="s">
        <v>19</v>
      </c>
      <c r="J84" s="7" t="s">
        <v>37</v>
      </c>
      <c r="K84" s="50"/>
      <c r="L84" s="50"/>
      <c r="M84" s="50"/>
      <c r="N84" s="50"/>
      <c r="O84" s="50"/>
    </row>
    <row r="85" spans="2:15" x14ac:dyDescent="0.25">
      <c r="B85" s="57"/>
      <c r="C85" s="34" t="s">
        <v>1</v>
      </c>
      <c r="D85" s="33" t="s">
        <v>62</v>
      </c>
      <c r="E85" s="34">
        <v>30</v>
      </c>
      <c r="F85" s="8" t="s">
        <v>13</v>
      </c>
      <c r="G85" s="48">
        <v>0.85</v>
      </c>
      <c r="H85" s="6">
        <v>0.81</v>
      </c>
      <c r="I85" s="6">
        <v>0.92</v>
      </c>
      <c r="J85" s="10">
        <v>0.86</v>
      </c>
      <c r="K85" s="46">
        <f t="shared" ref="K85" si="100">($G85*0.5)+($J85*0.5)</f>
        <v>0.85499999999999998</v>
      </c>
      <c r="L85" s="46">
        <f t="shared" ref="L85" si="101">($G85*0.6)+($J85*0.4)</f>
        <v>0.85400000000000009</v>
      </c>
      <c r="M85" s="46">
        <f t="shared" ref="M85" si="102">($G85*0.7)+($J85*0.3)</f>
        <v>0.85299999999999998</v>
      </c>
      <c r="N85" s="46">
        <f t="shared" ref="N85" si="103">($G85*0.8)+($J85*0.2)</f>
        <v>0.85200000000000009</v>
      </c>
      <c r="O85" s="46">
        <f t="shared" ref="O85" si="104">($G85*0.9)+($J85*0.1)</f>
        <v>0.85099999999999998</v>
      </c>
    </row>
    <row r="86" spans="2:15" x14ac:dyDescent="0.25">
      <c r="B86" s="58"/>
      <c r="C86" s="34"/>
      <c r="D86" s="33"/>
      <c r="E86" s="34"/>
      <c r="F86" s="8" t="s">
        <v>12</v>
      </c>
      <c r="G86" s="50"/>
      <c r="H86" s="7" t="s">
        <v>22</v>
      </c>
      <c r="I86" s="6">
        <v>0.79</v>
      </c>
      <c r="J86" s="10">
        <v>0.84</v>
      </c>
      <c r="K86" s="50"/>
      <c r="L86" s="50"/>
      <c r="M86" s="50"/>
      <c r="N86" s="50"/>
      <c r="O86" s="50"/>
    </row>
    <row r="87" spans="2:15" x14ac:dyDescent="0.2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2:15" x14ac:dyDescent="0.25">
      <c r="B88" s="61" t="s">
        <v>2</v>
      </c>
      <c r="C88" s="62" t="s">
        <v>47</v>
      </c>
      <c r="D88" s="63"/>
      <c r="E88" s="61" t="s">
        <v>0</v>
      </c>
      <c r="F88" s="61" t="s">
        <v>25</v>
      </c>
      <c r="G88" s="64" t="s">
        <v>49</v>
      </c>
      <c r="H88" s="64"/>
      <c r="I88" s="64"/>
      <c r="J88" s="64"/>
      <c r="K88" s="65" t="s">
        <v>64</v>
      </c>
      <c r="L88" s="65" t="s">
        <v>65</v>
      </c>
      <c r="M88" s="65" t="s">
        <v>66</v>
      </c>
      <c r="N88" s="65" t="s">
        <v>67</v>
      </c>
      <c r="O88" s="65" t="s">
        <v>68</v>
      </c>
    </row>
    <row r="89" spans="2:15" x14ac:dyDescent="0.25">
      <c r="B89" s="61"/>
      <c r="C89" s="3" t="s">
        <v>4</v>
      </c>
      <c r="D89" s="5" t="s">
        <v>48</v>
      </c>
      <c r="E89" s="61"/>
      <c r="F89" s="61"/>
      <c r="G89" s="4" t="s">
        <v>6</v>
      </c>
      <c r="H89" s="4" t="s">
        <v>7</v>
      </c>
      <c r="I89" s="4" t="s">
        <v>8</v>
      </c>
      <c r="J89" s="4" t="s">
        <v>9</v>
      </c>
      <c r="K89" s="66"/>
      <c r="L89" s="66"/>
      <c r="M89" s="66"/>
      <c r="N89" s="66"/>
      <c r="O89" s="66"/>
    </row>
    <row r="90" spans="2:15" x14ac:dyDescent="0.25">
      <c r="B90" s="56" t="s">
        <v>10</v>
      </c>
      <c r="C90" s="48" t="s">
        <v>5</v>
      </c>
      <c r="D90" s="33">
        <v>0.01</v>
      </c>
      <c r="E90" s="34">
        <v>30</v>
      </c>
      <c r="F90" s="8" t="s">
        <v>13</v>
      </c>
      <c r="G90" s="59" t="s">
        <v>14</v>
      </c>
      <c r="H90" s="9" t="s">
        <v>15</v>
      </c>
      <c r="I90" s="9" t="s">
        <v>16</v>
      </c>
      <c r="J90" s="9" t="s">
        <v>17</v>
      </c>
      <c r="K90" s="46">
        <f>($G90*0.5)+($J90*0.5)</f>
        <v>0.76500000000000001</v>
      </c>
      <c r="L90" s="46">
        <f>($G90*0.6)+($J90*0.4)</f>
        <v>0.76800000000000002</v>
      </c>
      <c r="M90" s="46">
        <f>($G90*0.7)+($J90*0.3)</f>
        <v>0.77099999999999991</v>
      </c>
      <c r="N90" s="46">
        <f>($G90*0.8)+($J90*0.2)</f>
        <v>0.77400000000000013</v>
      </c>
      <c r="O90" s="46">
        <f>($G90*0.9)+($J90*0.1)</f>
        <v>0.77700000000000014</v>
      </c>
    </row>
    <row r="91" spans="2:15" x14ac:dyDescent="0.25">
      <c r="B91" s="57"/>
      <c r="C91" s="50"/>
      <c r="D91" s="33"/>
      <c r="E91" s="34"/>
      <c r="F91" s="8" t="s">
        <v>12</v>
      </c>
      <c r="G91" s="55"/>
      <c r="H91" s="9" t="s">
        <v>18</v>
      </c>
      <c r="I91" s="9" t="s">
        <v>19</v>
      </c>
      <c r="J91" s="11" t="s">
        <v>20</v>
      </c>
      <c r="K91" s="50"/>
      <c r="L91" s="50"/>
      <c r="M91" s="50"/>
      <c r="N91" s="50"/>
      <c r="O91" s="50"/>
    </row>
    <row r="92" spans="2:15" x14ac:dyDescent="0.25">
      <c r="B92" s="57"/>
      <c r="C92" s="34" t="s">
        <v>5</v>
      </c>
      <c r="D92" s="33">
        <v>1E-3</v>
      </c>
      <c r="E92" s="34">
        <v>30</v>
      </c>
      <c r="F92" s="8" t="s">
        <v>13</v>
      </c>
      <c r="G92" s="59" t="s">
        <v>31</v>
      </c>
      <c r="H92" s="9" t="s">
        <v>21</v>
      </c>
      <c r="I92" s="9" t="s">
        <v>33</v>
      </c>
      <c r="J92" s="9" t="s">
        <v>35</v>
      </c>
      <c r="K92" s="46">
        <f t="shared" ref="K92" si="105">($G92*0.5)+($J92*0.5)</f>
        <v>0.875</v>
      </c>
      <c r="L92" s="46">
        <f t="shared" ref="L92" si="106">($G92*0.6)+($J92*0.4)</f>
        <v>0.87400000000000011</v>
      </c>
      <c r="M92" s="46">
        <f t="shared" ref="M92" si="107">($G92*0.7)+($J92*0.3)</f>
        <v>0.873</v>
      </c>
      <c r="N92" s="46">
        <f t="shared" ref="N92" si="108">($G92*0.8)+($J92*0.2)</f>
        <v>0.87200000000000011</v>
      </c>
      <c r="O92" s="46">
        <f t="shared" ref="O92" si="109">($G92*0.9)+($J92*0.1)</f>
        <v>0.871</v>
      </c>
    </row>
    <row r="93" spans="2:15" x14ac:dyDescent="0.25">
      <c r="B93" s="57"/>
      <c r="C93" s="34"/>
      <c r="D93" s="33"/>
      <c r="E93" s="34"/>
      <c r="F93" s="8" t="s">
        <v>12</v>
      </c>
      <c r="G93" s="55"/>
      <c r="H93" s="9" t="s">
        <v>36</v>
      </c>
      <c r="I93" s="11" t="s">
        <v>20</v>
      </c>
      <c r="J93" s="9" t="s">
        <v>15</v>
      </c>
      <c r="K93" s="50"/>
      <c r="L93" s="50"/>
      <c r="M93" s="50"/>
      <c r="N93" s="50"/>
      <c r="O93" s="50"/>
    </row>
    <row r="94" spans="2:15" x14ac:dyDescent="0.25">
      <c r="B94" s="57"/>
      <c r="C94" s="34" t="s">
        <v>5</v>
      </c>
      <c r="D94" s="33" t="s">
        <v>69</v>
      </c>
      <c r="E94" s="34">
        <v>30</v>
      </c>
      <c r="F94" s="8" t="s">
        <v>13</v>
      </c>
      <c r="G94" s="46" t="s">
        <v>37</v>
      </c>
      <c r="H94" s="12" t="s">
        <v>26</v>
      </c>
      <c r="I94" s="7" t="s">
        <v>33</v>
      </c>
      <c r="J94" s="7" t="s">
        <v>37</v>
      </c>
      <c r="K94" s="46">
        <f t="shared" ref="K94" si="110">($G94*0.5)+($J94*0.5)</f>
        <v>0.92</v>
      </c>
      <c r="L94" s="46">
        <f t="shared" ref="L94" si="111">($G94*0.6)+($J94*0.4)</f>
        <v>0.92000000000000015</v>
      </c>
      <c r="M94" s="46">
        <f t="shared" ref="M94" si="112">($G94*0.7)+($J94*0.3)</f>
        <v>0.92</v>
      </c>
      <c r="N94" s="46">
        <f t="shared" ref="N94" si="113">($G94*0.8)+($J94*0.2)</f>
        <v>0.92000000000000015</v>
      </c>
      <c r="O94" s="46">
        <f t="shared" ref="O94" si="114">($G94*0.9)+($J94*0.1)</f>
        <v>0.92</v>
      </c>
    </row>
    <row r="95" spans="2:15" x14ac:dyDescent="0.25">
      <c r="B95" s="57"/>
      <c r="C95" s="34"/>
      <c r="D95" s="33"/>
      <c r="E95" s="34"/>
      <c r="F95" s="8" t="s">
        <v>12</v>
      </c>
      <c r="G95" s="47"/>
      <c r="H95" s="7" t="s">
        <v>36</v>
      </c>
      <c r="I95" s="7" t="s">
        <v>19</v>
      </c>
      <c r="J95" s="7" t="s">
        <v>37</v>
      </c>
      <c r="K95" s="50"/>
      <c r="L95" s="50"/>
      <c r="M95" s="50"/>
      <c r="N95" s="50"/>
      <c r="O95" s="50"/>
    </row>
    <row r="96" spans="2:15" x14ac:dyDescent="0.25">
      <c r="B96" s="57"/>
      <c r="C96" s="34" t="s">
        <v>1</v>
      </c>
      <c r="D96" s="33" t="s">
        <v>62</v>
      </c>
      <c r="E96" s="34">
        <v>30</v>
      </c>
      <c r="F96" s="8" t="s">
        <v>13</v>
      </c>
      <c r="G96" s="48">
        <v>0.87</v>
      </c>
      <c r="H96" s="10">
        <v>0.87</v>
      </c>
      <c r="I96" s="10">
        <v>0.87</v>
      </c>
      <c r="J96" s="10">
        <v>0.87</v>
      </c>
      <c r="K96" s="46">
        <f t="shared" ref="K96" si="115">($G96*0.5)+($J96*0.5)</f>
        <v>0.87</v>
      </c>
      <c r="L96" s="46">
        <f t="shared" ref="L96" si="116">($G96*0.6)+($J96*0.4)</f>
        <v>0.87000000000000011</v>
      </c>
      <c r="M96" s="46">
        <f t="shared" ref="M96" si="117">($G96*0.7)+($J96*0.3)</f>
        <v>0.87</v>
      </c>
      <c r="N96" s="46">
        <f t="shared" ref="N96" si="118">($G96*0.8)+($J96*0.2)</f>
        <v>0.87000000000000011</v>
      </c>
      <c r="O96" s="46">
        <f t="shared" ref="O96" si="119">($G96*0.9)+($J96*0.1)</f>
        <v>0.87</v>
      </c>
    </row>
    <row r="97" spans="2:15" x14ac:dyDescent="0.25">
      <c r="B97" s="58"/>
      <c r="C97" s="34"/>
      <c r="D97" s="33"/>
      <c r="E97" s="34"/>
      <c r="F97" s="8" t="s">
        <v>12</v>
      </c>
      <c r="G97" s="50"/>
      <c r="H97" s="7" t="s">
        <v>31</v>
      </c>
      <c r="I97" s="10">
        <v>0.87</v>
      </c>
      <c r="J97" s="10">
        <v>0.87</v>
      </c>
      <c r="K97" s="50"/>
      <c r="L97" s="50"/>
      <c r="M97" s="50"/>
      <c r="N97" s="50"/>
      <c r="O97" s="50"/>
    </row>
    <row r="98" spans="2:15" x14ac:dyDescent="0.2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2:15" x14ac:dyDescent="0.25">
      <c r="B99" s="61" t="s">
        <v>2</v>
      </c>
      <c r="C99" s="62" t="s">
        <v>47</v>
      </c>
      <c r="D99" s="63"/>
      <c r="E99" s="61" t="s">
        <v>0</v>
      </c>
      <c r="F99" s="61" t="s">
        <v>25</v>
      </c>
      <c r="G99" s="64" t="s">
        <v>49</v>
      </c>
      <c r="H99" s="64"/>
      <c r="I99" s="64"/>
      <c r="J99" s="64"/>
      <c r="K99" s="65" t="s">
        <v>64</v>
      </c>
      <c r="L99" s="65" t="s">
        <v>65</v>
      </c>
      <c r="M99" s="65" t="s">
        <v>66</v>
      </c>
      <c r="N99" s="65" t="s">
        <v>67</v>
      </c>
      <c r="O99" s="65" t="s">
        <v>68</v>
      </c>
    </row>
    <row r="100" spans="2:15" x14ac:dyDescent="0.25">
      <c r="B100" s="61"/>
      <c r="C100" s="3" t="s">
        <v>4</v>
      </c>
      <c r="D100" s="5" t="s">
        <v>48</v>
      </c>
      <c r="E100" s="61"/>
      <c r="F100" s="61"/>
      <c r="G100" s="4" t="s">
        <v>6</v>
      </c>
      <c r="H100" s="4" t="s">
        <v>7</v>
      </c>
      <c r="I100" s="4" t="s">
        <v>8</v>
      </c>
      <c r="J100" s="4" t="s">
        <v>9</v>
      </c>
      <c r="K100" s="66"/>
      <c r="L100" s="66"/>
      <c r="M100" s="66"/>
      <c r="N100" s="66"/>
      <c r="O100" s="66"/>
    </row>
    <row r="101" spans="2:15" x14ac:dyDescent="0.25">
      <c r="B101" s="56" t="s">
        <v>11</v>
      </c>
      <c r="C101" s="34" t="s">
        <v>5</v>
      </c>
      <c r="D101" s="33">
        <v>0.01</v>
      </c>
      <c r="E101" s="34">
        <v>30</v>
      </c>
      <c r="F101" s="8" t="s">
        <v>13</v>
      </c>
      <c r="G101" s="59" t="s">
        <v>21</v>
      </c>
      <c r="H101" s="9" t="s">
        <v>30</v>
      </c>
      <c r="I101" s="9" t="s">
        <v>41</v>
      </c>
      <c r="J101" s="9" t="s">
        <v>32</v>
      </c>
      <c r="K101" s="46">
        <f>($G101*0.5)+($J101*0.5)</f>
        <v>0.84</v>
      </c>
      <c r="L101" s="46">
        <f>($G101*0.6)+($J101*0.4)</f>
        <v>0.83799999999999997</v>
      </c>
      <c r="M101" s="46">
        <f>($G101*0.7)+($J101*0.3)</f>
        <v>0.83599999999999997</v>
      </c>
      <c r="N101" s="46">
        <f>($G101*0.8)+($J101*0.2)</f>
        <v>0.83400000000000007</v>
      </c>
      <c r="O101" s="46">
        <f>($G101*0.9)+($J101*0.1)</f>
        <v>0.83199999999999996</v>
      </c>
    </row>
    <row r="102" spans="2:15" x14ac:dyDescent="0.25">
      <c r="B102" s="57"/>
      <c r="C102" s="34"/>
      <c r="D102" s="33"/>
      <c r="E102" s="34"/>
      <c r="F102" s="8" t="s">
        <v>12</v>
      </c>
      <c r="G102" s="55"/>
      <c r="H102" s="9" t="s">
        <v>34</v>
      </c>
      <c r="I102" s="9" t="s">
        <v>63</v>
      </c>
      <c r="J102" s="11" t="s">
        <v>20</v>
      </c>
      <c r="K102" s="50"/>
      <c r="L102" s="50"/>
      <c r="M102" s="50"/>
      <c r="N102" s="50"/>
      <c r="O102" s="50"/>
    </row>
    <row r="103" spans="2:15" x14ac:dyDescent="0.25">
      <c r="B103" s="57"/>
      <c r="C103" s="34" t="s">
        <v>5</v>
      </c>
      <c r="D103" s="33">
        <v>1E-3</v>
      </c>
      <c r="E103" s="34">
        <v>30</v>
      </c>
      <c r="F103" s="8" t="s">
        <v>13</v>
      </c>
      <c r="G103" s="59" t="s">
        <v>37</v>
      </c>
      <c r="H103" s="9" t="s">
        <v>19</v>
      </c>
      <c r="I103" s="9" t="s">
        <v>33</v>
      </c>
      <c r="J103" s="9" t="s">
        <v>37</v>
      </c>
      <c r="K103" s="46">
        <f t="shared" ref="K103" si="120">($G103*0.5)+($J103*0.5)</f>
        <v>0.92</v>
      </c>
      <c r="L103" s="46">
        <f t="shared" ref="L103" si="121">($G103*0.6)+($J103*0.4)</f>
        <v>0.92000000000000015</v>
      </c>
      <c r="M103" s="46">
        <f t="shared" ref="M103" si="122">($G103*0.7)+($J103*0.3)</f>
        <v>0.92</v>
      </c>
      <c r="N103" s="46">
        <f t="shared" ref="N103" si="123">($G103*0.8)+($J103*0.2)</f>
        <v>0.92000000000000015</v>
      </c>
      <c r="O103" s="46">
        <f t="shared" ref="O103" si="124">($G103*0.9)+($J103*0.1)</f>
        <v>0.92</v>
      </c>
    </row>
    <row r="104" spans="2:15" x14ac:dyDescent="0.25">
      <c r="B104" s="57"/>
      <c r="C104" s="34"/>
      <c r="D104" s="33"/>
      <c r="E104" s="34"/>
      <c r="F104" s="8" t="s">
        <v>12</v>
      </c>
      <c r="G104" s="55"/>
      <c r="H104" s="9" t="s">
        <v>36</v>
      </c>
      <c r="I104" s="9" t="s">
        <v>35</v>
      </c>
      <c r="J104" s="9" t="s">
        <v>22</v>
      </c>
      <c r="K104" s="50"/>
      <c r="L104" s="50"/>
      <c r="M104" s="50"/>
      <c r="N104" s="50"/>
      <c r="O104" s="50"/>
    </row>
    <row r="105" spans="2:15" x14ac:dyDescent="0.25">
      <c r="B105" s="57"/>
      <c r="C105" s="34" t="s">
        <v>5</v>
      </c>
      <c r="D105" s="33">
        <v>1E-4</v>
      </c>
      <c r="E105" s="34">
        <v>30</v>
      </c>
      <c r="F105" s="8" t="s">
        <v>13</v>
      </c>
      <c r="G105" s="46" t="s">
        <v>22</v>
      </c>
      <c r="H105" s="7" t="s">
        <v>19</v>
      </c>
      <c r="I105" s="7" t="s">
        <v>36</v>
      </c>
      <c r="J105" s="7" t="s">
        <v>22</v>
      </c>
      <c r="K105" s="46">
        <f t="shared" ref="K105" si="125">($G105*0.5)+($J105*0.5)</f>
        <v>0.91</v>
      </c>
      <c r="L105" s="46">
        <f t="shared" ref="L105" si="126">($G105*0.6)+($J105*0.4)</f>
        <v>0.91000000000000014</v>
      </c>
      <c r="M105" s="46">
        <f t="shared" ref="M105" si="127">($G105*0.7)+($J105*0.3)</f>
        <v>0.91</v>
      </c>
      <c r="N105" s="46">
        <f t="shared" ref="N105" si="128">($G105*0.8)+($J105*0.2)</f>
        <v>0.91000000000000014</v>
      </c>
      <c r="O105" s="46">
        <f t="shared" ref="O105" si="129">($G105*0.9)+($J105*0.1)</f>
        <v>0.91</v>
      </c>
    </row>
    <row r="106" spans="2:15" x14ac:dyDescent="0.25">
      <c r="B106" s="57"/>
      <c r="C106" s="34"/>
      <c r="D106" s="33"/>
      <c r="E106" s="34"/>
      <c r="F106" s="8" t="s">
        <v>12</v>
      </c>
      <c r="G106" s="47"/>
      <c r="H106" s="7" t="s">
        <v>36</v>
      </c>
      <c r="I106" s="7" t="s">
        <v>35</v>
      </c>
      <c r="J106" s="7" t="s">
        <v>22</v>
      </c>
      <c r="K106" s="50"/>
      <c r="L106" s="50"/>
      <c r="M106" s="50"/>
      <c r="N106" s="50"/>
      <c r="O106" s="50"/>
    </row>
    <row r="107" spans="2:15" x14ac:dyDescent="0.25">
      <c r="B107" s="57"/>
      <c r="C107" s="34" t="s">
        <v>1</v>
      </c>
      <c r="D107" s="33" t="s">
        <v>62</v>
      </c>
      <c r="E107" s="34">
        <v>30</v>
      </c>
      <c r="F107" s="8" t="s">
        <v>13</v>
      </c>
      <c r="G107" s="48">
        <v>0.91</v>
      </c>
      <c r="H107" s="9" t="s">
        <v>19</v>
      </c>
      <c r="I107" s="7" t="s">
        <v>36</v>
      </c>
      <c r="J107" s="6">
        <v>0.91</v>
      </c>
      <c r="K107" s="46">
        <f t="shared" ref="K107" si="130">($G107*0.5)+($J107*0.5)</f>
        <v>0.91</v>
      </c>
      <c r="L107" s="46">
        <f t="shared" ref="L107" si="131">($G107*0.6)+($J107*0.4)</f>
        <v>0.91000000000000014</v>
      </c>
      <c r="M107" s="46">
        <f t="shared" ref="M107" si="132">($G107*0.7)+($J107*0.3)</f>
        <v>0.91</v>
      </c>
      <c r="N107" s="46">
        <f t="shared" ref="N107" si="133">($G107*0.8)+($J107*0.2)</f>
        <v>0.91000000000000014</v>
      </c>
      <c r="O107" s="46">
        <f t="shared" ref="O107" si="134">($G107*0.9)+($J107*0.1)</f>
        <v>0.91</v>
      </c>
    </row>
    <row r="108" spans="2:15" x14ac:dyDescent="0.25">
      <c r="B108" s="58"/>
      <c r="C108" s="34"/>
      <c r="D108" s="33"/>
      <c r="E108" s="34"/>
      <c r="F108" s="8" t="s">
        <v>12</v>
      </c>
      <c r="G108" s="50"/>
      <c r="H108" s="7" t="s">
        <v>36</v>
      </c>
      <c r="I108" s="9" t="s">
        <v>35</v>
      </c>
      <c r="J108" s="6">
        <v>0.91</v>
      </c>
      <c r="K108" s="50"/>
      <c r="L108" s="50"/>
      <c r="M108" s="50"/>
      <c r="N108" s="50"/>
      <c r="O108" s="50"/>
    </row>
    <row r="112" spans="2:15" s="13" customFormat="1" ht="30.75" x14ac:dyDescent="0.25">
      <c r="B112" s="67" t="s">
        <v>54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</row>
    <row r="113" spans="2:15" x14ac:dyDescent="0.25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spans="2:15" x14ac:dyDescent="0.25">
      <c r="B114" s="61" t="s">
        <v>2</v>
      </c>
      <c r="C114" s="62" t="s">
        <v>47</v>
      </c>
      <c r="D114" s="63"/>
      <c r="E114" s="61" t="s">
        <v>0</v>
      </c>
      <c r="F114" s="61" t="s">
        <v>25</v>
      </c>
      <c r="G114" s="64" t="s">
        <v>49</v>
      </c>
      <c r="H114" s="64"/>
      <c r="I114" s="64"/>
      <c r="J114" s="64"/>
      <c r="K114" s="65" t="s">
        <v>64</v>
      </c>
      <c r="L114" s="65" t="s">
        <v>65</v>
      </c>
      <c r="M114" s="65" t="s">
        <v>66</v>
      </c>
      <c r="N114" s="65" t="s">
        <v>67</v>
      </c>
      <c r="O114" s="65" t="s">
        <v>68</v>
      </c>
    </row>
    <row r="115" spans="2:15" x14ac:dyDescent="0.25">
      <c r="B115" s="61"/>
      <c r="C115" s="3" t="s">
        <v>4</v>
      </c>
      <c r="D115" s="5" t="s">
        <v>48</v>
      </c>
      <c r="E115" s="61"/>
      <c r="F115" s="61"/>
      <c r="G115" s="4" t="s">
        <v>6</v>
      </c>
      <c r="H115" s="4" t="s">
        <v>7</v>
      </c>
      <c r="I115" s="4" t="s">
        <v>8</v>
      </c>
      <c r="J115" s="4" t="s">
        <v>9</v>
      </c>
      <c r="K115" s="66"/>
      <c r="L115" s="66"/>
      <c r="M115" s="66"/>
      <c r="N115" s="66"/>
      <c r="O115" s="66"/>
    </row>
    <row r="116" spans="2:15" x14ac:dyDescent="0.25">
      <c r="B116" s="56" t="s">
        <v>3</v>
      </c>
      <c r="C116" s="34" t="s">
        <v>5</v>
      </c>
      <c r="D116" s="33">
        <v>0.01</v>
      </c>
      <c r="E116" s="34">
        <v>8</v>
      </c>
      <c r="F116" s="8" t="s">
        <v>13</v>
      </c>
      <c r="G116" s="59" t="s">
        <v>21</v>
      </c>
      <c r="H116" s="9" t="s">
        <v>32</v>
      </c>
      <c r="I116" s="9" t="s">
        <v>24</v>
      </c>
      <c r="J116" s="9" t="s">
        <v>21</v>
      </c>
      <c r="K116" s="46">
        <f>($G116*0.5)+($J116*0.5)</f>
        <v>0.83</v>
      </c>
      <c r="L116" s="46">
        <f>($G116*0.6)+($J116*0.4)</f>
        <v>0.83</v>
      </c>
      <c r="M116" s="46">
        <f>($G116*0.7)+($J116*0.3)</f>
        <v>0.83</v>
      </c>
      <c r="N116" s="46">
        <f>($G116*0.8)+($J116*0.2)</f>
        <v>0.83000000000000007</v>
      </c>
      <c r="O116" s="46">
        <f>($G116*0.9)+($J116*0.1)</f>
        <v>0.83</v>
      </c>
    </row>
    <row r="117" spans="2:15" x14ac:dyDescent="0.25">
      <c r="B117" s="57"/>
      <c r="C117" s="34"/>
      <c r="D117" s="33"/>
      <c r="E117" s="34"/>
      <c r="F117" s="8" t="s">
        <v>12</v>
      </c>
      <c r="G117" s="55"/>
      <c r="H117" s="9" t="s">
        <v>29</v>
      </c>
      <c r="I117" s="9" t="s">
        <v>32</v>
      </c>
      <c r="J117" s="9" t="s">
        <v>23</v>
      </c>
      <c r="K117" s="50"/>
      <c r="L117" s="50"/>
      <c r="M117" s="50"/>
      <c r="N117" s="50"/>
      <c r="O117" s="50"/>
    </row>
    <row r="118" spans="2:15" x14ac:dyDescent="0.25">
      <c r="B118" s="57"/>
      <c r="C118" s="34" t="s">
        <v>5</v>
      </c>
      <c r="D118" s="33">
        <v>1E-3</v>
      </c>
      <c r="E118" s="34">
        <v>8</v>
      </c>
      <c r="F118" s="8" t="s">
        <v>13</v>
      </c>
      <c r="G118" s="59" t="s">
        <v>31</v>
      </c>
      <c r="H118" s="9" t="s">
        <v>15</v>
      </c>
      <c r="I118" s="9" t="s">
        <v>19</v>
      </c>
      <c r="J118" s="9" t="s">
        <v>31</v>
      </c>
      <c r="K118" s="46">
        <f t="shared" ref="K118" si="135">($G118*0.5)+($J118*0.5)</f>
        <v>0.87</v>
      </c>
      <c r="L118" s="46">
        <f t="shared" ref="L118" si="136">($G118*0.6)+($J118*0.4)</f>
        <v>0.87000000000000011</v>
      </c>
      <c r="M118" s="46">
        <f t="shared" ref="M118" si="137">($G118*0.7)+($J118*0.3)</f>
        <v>0.87</v>
      </c>
      <c r="N118" s="46">
        <f t="shared" ref="N118" si="138">($G118*0.8)+($J118*0.2)</f>
        <v>0.87000000000000011</v>
      </c>
      <c r="O118" s="46">
        <f t="shared" ref="O118" si="139">($G118*0.9)+($J118*0.1)</f>
        <v>0.87</v>
      </c>
    </row>
    <row r="119" spans="2:15" x14ac:dyDescent="0.25">
      <c r="B119" s="57"/>
      <c r="C119" s="34"/>
      <c r="D119" s="33"/>
      <c r="E119" s="34"/>
      <c r="F119" s="8" t="s">
        <v>12</v>
      </c>
      <c r="G119" s="55"/>
      <c r="H119" s="9" t="s">
        <v>35</v>
      </c>
      <c r="I119" s="9" t="s">
        <v>32</v>
      </c>
      <c r="J119" s="9" t="s">
        <v>31</v>
      </c>
      <c r="K119" s="50"/>
      <c r="L119" s="50"/>
      <c r="M119" s="50"/>
      <c r="N119" s="50"/>
      <c r="O119" s="50"/>
    </row>
    <row r="120" spans="2:15" x14ac:dyDescent="0.25">
      <c r="B120" s="57"/>
      <c r="C120" s="34" t="s">
        <v>5</v>
      </c>
      <c r="D120" s="33" t="s">
        <v>69</v>
      </c>
      <c r="E120" s="34">
        <v>15</v>
      </c>
      <c r="F120" s="8" t="s">
        <v>13</v>
      </c>
      <c r="G120" s="46" t="s">
        <v>22</v>
      </c>
      <c r="H120" s="12" t="s">
        <v>26</v>
      </c>
      <c r="I120" s="7" t="s">
        <v>36</v>
      </c>
      <c r="J120" s="7" t="s">
        <v>22</v>
      </c>
      <c r="K120" s="46">
        <f t="shared" ref="K120" si="140">($G120*0.5)+($J120*0.5)</f>
        <v>0.91</v>
      </c>
      <c r="L120" s="46">
        <f t="shared" ref="L120" si="141">($G120*0.6)+($J120*0.4)</f>
        <v>0.91000000000000014</v>
      </c>
      <c r="M120" s="46">
        <f t="shared" ref="M120" si="142">($G120*0.7)+($J120*0.3)</f>
        <v>0.91</v>
      </c>
      <c r="N120" s="46">
        <f t="shared" ref="N120" si="143">($G120*0.8)+($J120*0.2)</f>
        <v>0.91000000000000014</v>
      </c>
      <c r="O120" s="46">
        <f t="shared" ref="O120" si="144">($G120*0.9)+($J120*0.1)</f>
        <v>0.91</v>
      </c>
    </row>
    <row r="121" spans="2:15" x14ac:dyDescent="0.25">
      <c r="B121" s="57"/>
      <c r="C121" s="34"/>
      <c r="D121" s="33"/>
      <c r="E121" s="34"/>
      <c r="F121" s="8" t="s">
        <v>12</v>
      </c>
      <c r="G121" s="47"/>
      <c r="H121" s="7" t="s">
        <v>38</v>
      </c>
      <c r="I121" s="7" t="s">
        <v>19</v>
      </c>
      <c r="J121" s="7" t="s">
        <v>22</v>
      </c>
      <c r="K121" s="50"/>
      <c r="L121" s="50"/>
      <c r="M121" s="50"/>
      <c r="N121" s="50"/>
      <c r="O121" s="50"/>
    </row>
    <row r="122" spans="2:15" x14ac:dyDescent="0.25">
      <c r="B122" s="57"/>
      <c r="C122" s="34" t="s">
        <v>1</v>
      </c>
      <c r="D122" s="33" t="s">
        <v>56</v>
      </c>
      <c r="E122" s="34">
        <v>96</v>
      </c>
      <c r="F122" s="8" t="s">
        <v>13</v>
      </c>
      <c r="G122" s="48">
        <v>0.87</v>
      </c>
      <c r="H122" s="6">
        <v>0.86</v>
      </c>
      <c r="I122" s="6">
        <v>0.88</v>
      </c>
      <c r="J122" s="9" t="s">
        <v>31</v>
      </c>
      <c r="K122" s="46">
        <f t="shared" ref="K122" si="145">($G122*0.5)+($J122*0.5)</f>
        <v>0.87</v>
      </c>
      <c r="L122" s="46">
        <f t="shared" ref="L122" si="146">($G122*0.6)+($J122*0.4)</f>
        <v>0.87000000000000011</v>
      </c>
      <c r="M122" s="46">
        <f t="shared" ref="M122" si="147">($G122*0.7)+($J122*0.3)</f>
        <v>0.87</v>
      </c>
      <c r="N122" s="46">
        <f t="shared" ref="N122" si="148">($G122*0.8)+($J122*0.2)</f>
        <v>0.87000000000000011</v>
      </c>
      <c r="O122" s="46">
        <f t="shared" ref="O122" si="149">($G122*0.9)+($J122*0.1)</f>
        <v>0.87</v>
      </c>
    </row>
    <row r="123" spans="2:15" x14ac:dyDescent="0.25">
      <c r="B123" s="58"/>
      <c r="C123" s="34"/>
      <c r="D123" s="33"/>
      <c r="E123" s="34"/>
      <c r="F123" s="8" t="s">
        <v>12</v>
      </c>
      <c r="G123" s="50"/>
      <c r="H123" s="7" t="s">
        <v>35</v>
      </c>
      <c r="I123" s="6">
        <v>0.86</v>
      </c>
      <c r="J123" s="9" t="s">
        <v>31</v>
      </c>
      <c r="K123" s="50"/>
      <c r="L123" s="50"/>
      <c r="M123" s="50"/>
      <c r="N123" s="50"/>
      <c r="O123" s="50"/>
    </row>
    <row r="124" spans="2:15" x14ac:dyDescent="0.2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</row>
    <row r="125" spans="2:15" x14ac:dyDescent="0.25">
      <c r="B125" s="61" t="s">
        <v>2</v>
      </c>
      <c r="C125" s="62" t="s">
        <v>47</v>
      </c>
      <c r="D125" s="63"/>
      <c r="E125" s="61" t="s">
        <v>0</v>
      </c>
      <c r="F125" s="61" t="s">
        <v>25</v>
      </c>
      <c r="G125" s="64" t="s">
        <v>49</v>
      </c>
      <c r="H125" s="64"/>
      <c r="I125" s="64"/>
      <c r="J125" s="64"/>
      <c r="K125" s="65" t="s">
        <v>64</v>
      </c>
      <c r="L125" s="65" t="s">
        <v>65</v>
      </c>
      <c r="M125" s="65" t="s">
        <v>66</v>
      </c>
      <c r="N125" s="65" t="s">
        <v>67</v>
      </c>
      <c r="O125" s="65" t="s">
        <v>68</v>
      </c>
    </row>
    <row r="126" spans="2:15" x14ac:dyDescent="0.25">
      <c r="B126" s="61"/>
      <c r="C126" s="3" t="s">
        <v>4</v>
      </c>
      <c r="D126" s="5" t="s">
        <v>48</v>
      </c>
      <c r="E126" s="61"/>
      <c r="F126" s="61"/>
      <c r="G126" s="4" t="s">
        <v>6</v>
      </c>
      <c r="H126" s="4" t="s">
        <v>7</v>
      </c>
      <c r="I126" s="4" t="s">
        <v>8</v>
      </c>
      <c r="J126" s="4" t="s">
        <v>9</v>
      </c>
      <c r="K126" s="66"/>
      <c r="L126" s="66"/>
      <c r="M126" s="66"/>
      <c r="N126" s="66"/>
      <c r="O126" s="66"/>
    </row>
    <row r="127" spans="2:15" x14ac:dyDescent="0.25">
      <c r="B127" s="56" t="s">
        <v>10</v>
      </c>
      <c r="C127" s="48" t="s">
        <v>5</v>
      </c>
      <c r="D127" s="33">
        <v>0.01</v>
      </c>
      <c r="E127" s="34">
        <v>18</v>
      </c>
      <c r="F127" s="8" t="s">
        <v>13</v>
      </c>
      <c r="G127" s="59" t="s">
        <v>29</v>
      </c>
      <c r="H127" s="9" t="s">
        <v>31</v>
      </c>
      <c r="I127" s="9" t="s">
        <v>39</v>
      </c>
      <c r="J127" s="9" t="s">
        <v>24</v>
      </c>
      <c r="K127" s="46">
        <f>($G127*0.5)+($J127*0.5)</f>
        <v>0.81499999999999995</v>
      </c>
      <c r="L127" s="46">
        <f>($G127*0.6)+($J127*0.4)</f>
        <v>0.81600000000000006</v>
      </c>
      <c r="M127" s="46">
        <f>($G127*0.7)+($J127*0.3)</f>
        <v>0.81699999999999995</v>
      </c>
      <c r="N127" s="46">
        <f>($G127*0.8)+($J127*0.2)</f>
        <v>0.81800000000000006</v>
      </c>
      <c r="O127" s="46">
        <f>($G127*0.9)+($J127*0.1)</f>
        <v>0.81899999999999995</v>
      </c>
    </row>
    <row r="128" spans="2:15" x14ac:dyDescent="0.25">
      <c r="B128" s="57"/>
      <c r="C128" s="50"/>
      <c r="D128" s="33"/>
      <c r="E128" s="34"/>
      <c r="F128" s="8" t="s">
        <v>12</v>
      </c>
      <c r="G128" s="55"/>
      <c r="H128" s="9" t="s">
        <v>28</v>
      </c>
      <c r="I128" s="9" t="s">
        <v>35</v>
      </c>
      <c r="J128" s="9" t="s">
        <v>21</v>
      </c>
      <c r="K128" s="50"/>
      <c r="L128" s="50"/>
      <c r="M128" s="50"/>
      <c r="N128" s="50"/>
      <c r="O128" s="50"/>
    </row>
    <row r="129" spans="2:15" x14ac:dyDescent="0.25">
      <c r="B129" s="57"/>
      <c r="C129" s="34" t="s">
        <v>5</v>
      </c>
      <c r="D129" s="33">
        <v>1E-3</v>
      </c>
      <c r="E129" s="34">
        <v>16</v>
      </c>
      <c r="F129" s="8" t="s">
        <v>13</v>
      </c>
      <c r="G129" s="59" t="s">
        <v>31</v>
      </c>
      <c r="H129" s="9" t="s">
        <v>32</v>
      </c>
      <c r="I129" s="11" t="s">
        <v>26</v>
      </c>
      <c r="J129" s="9" t="s">
        <v>35</v>
      </c>
      <c r="K129" s="46">
        <f t="shared" ref="K129" si="150">($G129*0.5)+($J129*0.5)</f>
        <v>0.875</v>
      </c>
      <c r="L129" s="46">
        <f t="shared" ref="L129" si="151">($G129*0.6)+($J129*0.4)</f>
        <v>0.87400000000000011</v>
      </c>
      <c r="M129" s="46">
        <f t="shared" ref="M129" si="152">($G129*0.7)+($J129*0.3)</f>
        <v>0.873</v>
      </c>
      <c r="N129" s="46">
        <f t="shared" ref="N129" si="153">($G129*0.8)+($J129*0.2)</f>
        <v>0.87200000000000011</v>
      </c>
      <c r="O129" s="46">
        <f t="shared" ref="O129" si="154">($G129*0.9)+($J129*0.1)</f>
        <v>0.871</v>
      </c>
    </row>
    <row r="130" spans="2:15" x14ac:dyDescent="0.25">
      <c r="B130" s="57"/>
      <c r="C130" s="34"/>
      <c r="D130" s="33"/>
      <c r="E130" s="34"/>
      <c r="F130" s="8" t="s">
        <v>12</v>
      </c>
      <c r="G130" s="55"/>
      <c r="H130" s="9" t="s">
        <v>19</v>
      </c>
      <c r="I130" s="9" t="s">
        <v>23</v>
      </c>
      <c r="J130" s="9" t="s">
        <v>31</v>
      </c>
      <c r="K130" s="50"/>
      <c r="L130" s="50"/>
      <c r="M130" s="50"/>
      <c r="N130" s="50"/>
      <c r="O130" s="50"/>
    </row>
    <row r="131" spans="2:15" x14ac:dyDescent="0.25">
      <c r="B131" s="57"/>
      <c r="C131" s="34" t="s">
        <v>5</v>
      </c>
      <c r="D131" s="33" t="s">
        <v>69</v>
      </c>
      <c r="E131" s="34">
        <v>14</v>
      </c>
      <c r="F131" s="8" t="s">
        <v>13</v>
      </c>
      <c r="G131" s="46" t="s">
        <v>37</v>
      </c>
      <c r="H131" s="12" t="s">
        <v>26</v>
      </c>
      <c r="I131" s="7" t="s">
        <v>33</v>
      </c>
      <c r="J131" s="7" t="s">
        <v>37</v>
      </c>
      <c r="K131" s="46">
        <f t="shared" ref="K131" si="155">($G131*0.5)+($J131*0.5)</f>
        <v>0.92</v>
      </c>
      <c r="L131" s="46">
        <f t="shared" ref="L131" si="156">($G131*0.6)+($J131*0.4)</f>
        <v>0.92000000000000015</v>
      </c>
      <c r="M131" s="46">
        <f t="shared" ref="M131" si="157">($G131*0.7)+($J131*0.3)</f>
        <v>0.92</v>
      </c>
      <c r="N131" s="46">
        <f t="shared" ref="N131" si="158">($G131*0.8)+($J131*0.2)</f>
        <v>0.92000000000000015</v>
      </c>
      <c r="O131" s="46">
        <f t="shared" ref="O131" si="159">($G131*0.9)+($J131*0.1)</f>
        <v>0.92</v>
      </c>
    </row>
    <row r="132" spans="2:15" x14ac:dyDescent="0.25">
      <c r="B132" s="57"/>
      <c r="C132" s="34"/>
      <c r="D132" s="33"/>
      <c r="E132" s="34"/>
      <c r="F132" s="8" t="s">
        <v>12</v>
      </c>
      <c r="G132" s="47"/>
      <c r="H132" s="7" t="s">
        <v>33</v>
      </c>
      <c r="I132" s="7" t="s">
        <v>19</v>
      </c>
      <c r="J132" s="7" t="s">
        <v>37</v>
      </c>
      <c r="K132" s="50"/>
      <c r="L132" s="50"/>
      <c r="M132" s="50"/>
      <c r="N132" s="50"/>
      <c r="O132" s="50"/>
    </row>
    <row r="133" spans="2:15" x14ac:dyDescent="0.25">
      <c r="B133" s="57"/>
      <c r="C133" s="34" t="s">
        <v>1</v>
      </c>
      <c r="D133" s="33" t="s">
        <v>56</v>
      </c>
      <c r="E133" s="34">
        <v>48</v>
      </c>
      <c r="F133" s="8" t="s">
        <v>13</v>
      </c>
      <c r="G133" s="48">
        <v>0.89</v>
      </c>
      <c r="H133" s="10">
        <v>0.87</v>
      </c>
      <c r="I133" s="6">
        <v>0.93</v>
      </c>
      <c r="J133" s="12" t="s">
        <v>26</v>
      </c>
      <c r="K133" s="46">
        <f t="shared" ref="K133" si="160">($G133*0.5)+($J133*0.5)</f>
        <v>0.89500000000000002</v>
      </c>
      <c r="L133" s="46">
        <f t="shared" ref="L133" si="161">($G133*0.6)+($J133*0.4)</f>
        <v>0.89400000000000013</v>
      </c>
      <c r="M133" s="46">
        <f t="shared" ref="M133" si="162">($G133*0.7)+($J133*0.3)</f>
        <v>0.89300000000000002</v>
      </c>
      <c r="N133" s="46">
        <f t="shared" ref="N133" si="163">($G133*0.8)+($J133*0.2)</f>
        <v>0.89200000000000013</v>
      </c>
      <c r="O133" s="46">
        <f t="shared" ref="O133" si="164">($G133*0.9)+($J133*0.1)</f>
        <v>0.89100000000000001</v>
      </c>
    </row>
    <row r="134" spans="2:15" x14ac:dyDescent="0.25">
      <c r="B134" s="58"/>
      <c r="C134" s="34"/>
      <c r="D134" s="33"/>
      <c r="E134" s="34"/>
      <c r="F134" s="8" t="s">
        <v>12</v>
      </c>
      <c r="G134" s="50"/>
      <c r="H134" s="7" t="s">
        <v>37</v>
      </c>
      <c r="I134" s="6">
        <v>0.86</v>
      </c>
      <c r="J134" s="6">
        <v>0.89</v>
      </c>
      <c r="K134" s="50"/>
      <c r="L134" s="50"/>
      <c r="M134" s="50"/>
      <c r="N134" s="50"/>
      <c r="O134" s="50"/>
    </row>
    <row r="135" spans="2:15" x14ac:dyDescent="0.2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</row>
    <row r="136" spans="2:15" x14ac:dyDescent="0.25">
      <c r="B136" s="61" t="s">
        <v>2</v>
      </c>
      <c r="C136" s="62" t="s">
        <v>47</v>
      </c>
      <c r="D136" s="63"/>
      <c r="E136" s="61" t="s">
        <v>0</v>
      </c>
      <c r="F136" s="61" t="s">
        <v>25</v>
      </c>
      <c r="G136" s="64" t="s">
        <v>49</v>
      </c>
      <c r="H136" s="64"/>
      <c r="I136" s="64"/>
      <c r="J136" s="64"/>
      <c r="K136" s="65" t="s">
        <v>64</v>
      </c>
      <c r="L136" s="65" t="s">
        <v>65</v>
      </c>
      <c r="M136" s="65" t="s">
        <v>66</v>
      </c>
      <c r="N136" s="65" t="s">
        <v>67</v>
      </c>
      <c r="O136" s="65" t="s">
        <v>68</v>
      </c>
    </row>
    <row r="137" spans="2:15" x14ac:dyDescent="0.25">
      <c r="B137" s="61"/>
      <c r="C137" s="3" t="s">
        <v>4</v>
      </c>
      <c r="D137" s="5" t="s">
        <v>48</v>
      </c>
      <c r="E137" s="61"/>
      <c r="F137" s="61"/>
      <c r="G137" s="4" t="s">
        <v>6</v>
      </c>
      <c r="H137" s="4" t="s">
        <v>7</v>
      </c>
      <c r="I137" s="4" t="s">
        <v>8</v>
      </c>
      <c r="J137" s="4" t="s">
        <v>9</v>
      </c>
      <c r="K137" s="66"/>
      <c r="L137" s="66"/>
      <c r="M137" s="66"/>
      <c r="N137" s="66"/>
      <c r="O137" s="66"/>
    </row>
    <row r="138" spans="2:15" x14ac:dyDescent="0.25">
      <c r="B138" s="56" t="s">
        <v>11</v>
      </c>
      <c r="C138" s="34" t="s">
        <v>5</v>
      </c>
      <c r="D138" s="33">
        <v>0.01</v>
      </c>
      <c r="E138" s="34">
        <v>10</v>
      </c>
      <c r="F138" s="8" t="s">
        <v>13</v>
      </c>
      <c r="G138" s="59" t="s">
        <v>19</v>
      </c>
      <c r="H138" s="9" t="s">
        <v>22</v>
      </c>
      <c r="I138" s="9" t="s">
        <v>15</v>
      </c>
      <c r="J138" s="9" t="s">
        <v>35</v>
      </c>
      <c r="K138" s="46">
        <f>($G138*0.5)+($J138*0.5)</f>
        <v>0.88500000000000001</v>
      </c>
      <c r="L138" s="46">
        <f>($G138*0.6)+($J138*0.4)</f>
        <v>0.88600000000000012</v>
      </c>
      <c r="M138" s="46">
        <f>($G138*0.7)+($J138*0.3)</f>
        <v>0.88700000000000001</v>
      </c>
      <c r="N138" s="46">
        <f>($G138*0.8)+($J138*0.2)</f>
        <v>0.88800000000000012</v>
      </c>
      <c r="O138" s="46">
        <f>($G138*0.9)+($J138*0.1)</f>
        <v>0.88900000000000001</v>
      </c>
    </row>
    <row r="139" spans="2:15" x14ac:dyDescent="0.25">
      <c r="B139" s="57"/>
      <c r="C139" s="34"/>
      <c r="D139" s="33"/>
      <c r="E139" s="34"/>
      <c r="F139" s="8" t="s">
        <v>12</v>
      </c>
      <c r="G139" s="55"/>
      <c r="H139" s="9" t="s">
        <v>31</v>
      </c>
      <c r="I139" s="9" t="s">
        <v>22</v>
      </c>
      <c r="J139" s="9" t="s">
        <v>19</v>
      </c>
      <c r="K139" s="50"/>
      <c r="L139" s="50"/>
      <c r="M139" s="50"/>
      <c r="N139" s="50"/>
      <c r="O139" s="50"/>
    </row>
    <row r="140" spans="2:15" x14ac:dyDescent="0.25">
      <c r="B140" s="57"/>
      <c r="C140" s="34" t="s">
        <v>5</v>
      </c>
      <c r="D140" s="33">
        <v>1E-3</v>
      </c>
      <c r="E140" s="34">
        <v>12</v>
      </c>
      <c r="F140" s="8" t="s">
        <v>13</v>
      </c>
      <c r="G140" s="54" t="s">
        <v>26</v>
      </c>
      <c r="H140" s="9" t="s">
        <v>19</v>
      </c>
      <c r="I140" s="9" t="s">
        <v>22</v>
      </c>
      <c r="J140" s="11" t="s">
        <v>26</v>
      </c>
      <c r="K140" s="46">
        <f t="shared" ref="K140" si="165">($G140*0.5)+($J140*0.5)</f>
        <v>0.9</v>
      </c>
      <c r="L140" s="46">
        <f t="shared" ref="L140" si="166">($G140*0.6)+($J140*0.4)</f>
        <v>0.90000000000000013</v>
      </c>
      <c r="M140" s="46">
        <f t="shared" ref="M140" si="167">($G140*0.7)+($J140*0.3)</f>
        <v>0.9</v>
      </c>
      <c r="N140" s="46">
        <f t="shared" ref="N140" si="168">($G140*0.8)+($J140*0.2)</f>
        <v>0.90000000000000013</v>
      </c>
      <c r="O140" s="46">
        <f t="shared" ref="O140" si="169">($G140*0.9)+($J140*0.1)</f>
        <v>0.9</v>
      </c>
    </row>
    <row r="141" spans="2:15" x14ac:dyDescent="0.25">
      <c r="B141" s="57"/>
      <c r="C141" s="34"/>
      <c r="D141" s="33"/>
      <c r="E141" s="34"/>
      <c r="F141" s="8" t="s">
        <v>12</v>
      </c>
      <c r="G141" s="55"/>
      <c r="H141" s="9" t="s">
        <v>22</v>
      </c>
      <c r="I141" s="9" t="s">
        <v>19</v>
      </c>
      <c r="J141" s="11" t="s">
        <v>26</v>
      </c>
      <c r="K141" s="50"/>
      <c r="L141" s="50"/>
      <c r="M141" s="50"/>
      <c r="N141" s="50"/>
      <c r="O141" s="50"/>
    </row>
    <row r="142" spans="2:15" x14ac:dyDescent="0.25">
      <c r="B142" s="57"/>
      <c r="C142" s="34" t="s">
        <v>5</v>
      </c>
      <c r="D142" s="33">
        <v>1E-4</v>
      </c>
      <c r="E142" s="34">
        <v>11</v>
      </c>
      <c r="F142" s="8" t="s">
        <v>13</v>
      </c>
      <c r="G142" s="59" t="s">
        <v>37</v>
      </c>
      <c r="H142" s="12" t="s">
        <v>26</v>
      </c>
      <c r="I142" s="7" t="s">
        <v>33</v>
      </c>
      <c r="J142" s="9" t="s">
        <v>37</v>
      </c>
      <c r="K142" s="46">
        <f t="shared" ref="K142" si="170">($G142*0.5)+($J142*0.5)</f>
        <v>0.92</v>
      </c>
      <c r="L142" s="46">
        <f t="shared" ref="L142" si="171">($G142*0.6)+($J142*0.4)</f>
        <v>0.92000000000000015</v>
      </c>
      <c r="M142" s="46">
        <f t="shared" ref="M142" si="172">($G142*0.7)+($J142*0.3)</f>
        <v>0.92</v>
      </c>
      <c r="N142" s="46">
        <f t="shared" ref="N142" si="173">($G142*0.8)+($J142*0.2)</f>
        <v>0.92000000000000015</v>
      </c>
      <c r="O142" s="46">
        <f t="shared" ref="O142" si="174">($G142*0.9)+($J142*0.1)</f>
        <v>0.92</v>
      </c>
    </row>
    <row r="143" spans="2:15" x14ac:dyDescent="0.25">
      <c r="B143" s="57"/>
      <c r="C143" s="34"/>
      <c r="D143" s="33"/>
      <c r="E143" s="34"/>
      <c r="F143" s="8" t="s">
        <v>12</v>
      </c>
      <c r="G143" s="55"/>
      <c r="H143" s="7" t="s">
        <v>36</v>
      </c>
      <c r="I143" s="12" t="s">
        <v>26</v>
      </c>
      <c r="J143" s="9" t="s">
        <v>37</v>
      </c>
      <c r="K143" s="50"/>
      <c r="L143" s="50"/>
      <c r="M143" s="50"/>
      <c r="N143" s="50"/>
      <c r="O143" s="50"/>
    </row>
    <row r="144" spans="2:15" x14ac:dyDescent="0.25">
      <c r="B144" s="57"/>
      <c r="C144" s="34" t="s">
        <v>1</v>
      </c>
      <c r="D144" s="33" t="s">
        <v>56</v>
      </c>
      <c r="E144" s="34">
        <v>9</v>
      </c>
      <c r="F144" s="8" t="s">
        <v>13</v>
      </c>
      <c r="G144" s="48">
        <v>0.85</v>
      </c>
      <c r="H144" s="9" t="s">
        <v>21</v>
      </c>
      <c r="I144" s="12" t="s">
        <v>26</v>
      </c>
      <c r="J144" s="6">
        <v>0.86</v>
      </c>
      <c r="K144" s="46">
        <f t="shared" ref="K144" si="175">($G144*0.5)+($J144*0.5)</f>
        <v>0.85499999999999998</v>
      </c>
      <c r="L144" s="46">
        <f t="shared" ref="L144" si="176">($G144*0.6)+($J144*0.4)</f>
        <v>0.85400000000000009</v>
      </c>
      <c r="M144" s="46">
        <f t="shared" ref="M144" si="177">($G144*0.7)+($J144*0.3)</f>
        <v>0.85299999999999998</v>
      </c>
      <c r="N144" s="46">
        <f t="shared" ref="N144" si="178">($G144*0.8)+($J144*0.2)</f>
        <v>0.85200000000000009</v>
      </c>
      <c r="O144" s="46">
        <f t="shared" ref="O144" si="179">($G144*0.9)+($J144*0.1)</f>
        <v>0.85099999999999998</v>
      </c>
    </row>
    <row r="145" spans="2:15" x14ac:dyDescent="0.25">
      <c r="B145" s="58"/>
      <c r="C145" s="34"/>
      <c r="D145" s="33"/>
      <c r="E145" s="34"/>
      <c r="F145" s="8" t="s">
        <v>12</v>
      </c>
      <c r="G145" s="50"/>
      <c r="H145" s="7" t="s">
        <v>19</v>
      </c>
      <c r="I145" s="9" t="s">
        <v>24</v>
      </c>
      <c r="J145" s="6">
        <v>0.85</v>
      </c>
      <c r="K145" s="50"/>
      <c r="L145" s="50"/>
      <c r="M145" s="50"/>
      <c r="N145" s="50"/>
      <c r="O145" s="50"/>
    </row>
  </sheetData>
  <mergeCells count="580">
    <mergeCell ref="L107:L108"/>
    <mergeCell ref="M107:M108"/>
    <mergeCell ref="N107:N108"/>
    <mergeCell ref="O107:O108"/>
    <mergeCell ref="B1:O1"/>
    <mergeCell ref="B38:O38"/>
    <mergeCell ref="B75:O75"/>
    <mergeCell ref="L96:L97"/>
    <mergeCell ref="M96:M97"/>
    <mergeCell ref="N96:N97"/>
    <mergeCell ref="O96:O97"/>
    <mergeCell ref="L101:L102"/>
    <mergeCell ref="M101:M102"/>
    <mergeCell ref="N101:N102"/>
    <mergeCell ref="O101:O102"/>
    <mergeCell ref="L103:L104"/>
    <mergeCell ref="M103:M104"/>
    <mergeCell ref="N103:N104"/>
    <mergeCell ref="O103:O104"/>
    <mergeCell ref="L90:L91"/>
    <mergeCell ref="L92:L93"/>
    <mergeCell ref="M92:M93"/>
    <mergeCell ref="N92:N93"/>
    <mergeCell ref="O92:O93"/>
    <mergeCell ref="L94:L95"/>
    <mergeCell ref="M94:M95"/>
    <mergeCell ref="N94:N95"/>
    <mergeCell ref="O94:O95"/>
    <mergeCell ref="L105:L106"/>
    <mergeCell ref="M105:M106"/>
    <mergeCell ref="N105:N106"/>
    <mergeCell ref="O105:O106"/>
    <mergeCell ref="L83:L84"/>
    <mergeCell ref="M83:M84"/>
    <mergeCell ref="N83:N84"/>
    <mergeCell ref="O83:O84"/>
    <mergeCell ref="L85:L86"/>
    <mergeCell ref="M85:M86"/>
    <mergeCell ref="N85:N86"/>
    <mergeCell ref="O85:O86"/>
    <mergeCell ref="M90:M91"/>
    <mergeCell ref="N90:N91"/>
    <mergeCell ref="O90:O91"/>
    <mergeCell ref="N70:N71"/>
    <mergeCell ref="O70:O71"/>
    <mergeCell ref="L79:L80"/>
    <mergeCell ref="M79:M80"/>
    <mergeCell ref="N79:N80"/>
    <mergeCell ref="O79:O80"/>
    <mergeCell ref="L81:L82"/>
    <mergeCell ref="M81:M82"/>
    <mergeCell ref="N81:N82"/>
    <mergeCell ref="O81:O82"/>
    <mergeCell ref="L44:L45"/>
    <mergeCell ref="M44:M45"/>
    <mergeCell ref="N44:N45"/>
    <mergeCell ref="O44:O45"/>
    <mergeCell ref="L46:L47"/>
    <mergeCell ref="M46:M47"/>
    <mergeCell ref="N46:N47"/>
    <mergeCell ref="O46:O47"/>
    <mergeCell ref="L48:L49"/>
    <mergeCell ref="M48:M49"/>
    <mergeCell ref="N48:N49"/>
    <mergeCell ref="O48:O49"/>
    <mergeCell ref="L31:L32"/>
    <mergeCell ref="M31:M32"/>
    <mergeCell ref="N31:N32"/>
    <mergeCell ref="O31:O32"/>
    <mergeCell ref="L33:L34"/>
    <mergeCell ref="M33:M34"/>
    <mergeCell ref="N33:N34"/>
    <mergeCell ref="O33:O34"/>
    <mergeCell ref="L42:L43"/>
    <mergeCell ref="M42:M43"/>
    <mergeCell ref="N42:N43"/>
    <mergeCell ref="O42:O43"/>
    <mergeCell ref="L22:L23"/>
    <mergeCell ref="M22:M23"/>
    <mergeCell ref="N22:N23"/>
    <mergeCell ref="O22:O23"/>
    <mergeCell ref="L27:L28"/>
    <mergeCell ref="M27:M28"/>
    <mergeCell ref="N27:N28"/>
    <mergeCell ref="O27:O28"/>
    <mergeCell ref="L29:L30"/>
    <mergeCell ref="M29:M30"/>
    <mergeCell ref="N29:N30"/>
    <mergeCell ref="O29:O30"/>
    <mergeCell ref="L16:L17"/>
    <mergeCell ref="M16:M17"/>
    <mergeCell ref="N16:N17"/>
    <mergeCell ref="O16:O17"/>
    <mergeCell ref="L18:L19"/>
    <mergeCell ref="M18:M19"/>
    <mergeCell ref="N18:N19"/>
    <mergeCell ref="O18:O19"/>
    <mergeCell ref="L20:L21"/>
    <mergeCell ref="M20:M21"/>
    <mergeCell ref="N20:N21"/>
    <mergeCell ref="O20:O21"/>
    <mergeCell ref="L5:L6"/>
    <mergeCell ref="M5:M6"/>
    <mergeCell ref="N5:N6"/>
    <mergeCell ref="O5:O6"/>
    <mergeCell ref="L7:L8"/>
    <mergeCell ref="L9:L10"/>
    <mergeCell ref="L11:L12"/>
    <mergeCell ref="M11:M12"/>
    <mergeCell ref="M9:M10"/>
    <mergeCell ref="M7:M8"/>
    <mergeCell ref="N7:N8"/>
    <mergeCell ref="O7:O8"/>
    <mergeCell ref="O9:O10"/>
    <mergeCell ref="N9:N10"/>
    <mergeCell ref="N11:N12"/>
    <mergeCell ref="O11:O12"/>
    <mergeCell ref="N59:N60"/>
    <mergeCell ref="L88:L89"/>
    <mergeCell ref="M88:M89"/>
    <mergeCell ref="N88:N89"/>
    <mergeCell ref="O88:O89"/>
    <mergeCell ref="L99:L100"/>
    <mergeCell ref="M99:M100"/>
    <mergeCell ref="N99:N100"/>
    <mergeCell ref="O99:O100"/>
    <mergeCell ref="O59:O60"/>
    <mergeCell ref="L64:L65"/>
    <mergeCell ref="M64:M65"/>
    <mergeCell ref="N64:N65"/>
    <mergeCell ref="O64:O65"/>
    <mergeCell ref="L66:L67"/>
    <mergeCell ref="M66:M67"/>
    <mergeCell ref="N66:N67"/>
    <mergeCell ref="O66:O67"/>
    <mergeCell ref="L68:L69"/>
    <mergeCell ref="M68:M69"/>
    <mergeCell ref="N68:N69"/>
    <mergeCell ref="O68:O69"/>
    <mergeCell ref="L70:L71"/>
    <mergeCell ref="M70:M71"/>
    <mergeCell ref="N51:N52"/>
    <mergeCell ref="O51:O52"/>
    <mergeCell ref="L62:L63"/>
    <mergeCell ref="M62:M63"/>
    <mergeCell ref="N62:N63"/>
    <mergeCell ref="O62:O63"/>
    <mergeCell ref="L77:L78"/>
    <mergeCell ref="M77:M78"/>
    <mergeCell ref="N77:N78"/>
    <mergeCell ref="O77:O78"/>
    <mergeCell ref="L53:L54"/>
    <mergeCell ref="M53:M54"/>
    <mergeCell ref="N53:N54"/>
    <mergeCell ref="O53:O54"/>
    <mergeCell ref="L55:L56"/>
    <mergeCell ref="M55:M56"/>
    <mergeCell ref="N55:N56"/>
    <mergeCell ref="O55:O56"/>
    <mergeCell ref="L57:L58"/>
    <mergeCell ref="M57:M58"/>
    <mergeCell ref="N57:N58"/>
    <mergeCell ref="O57:O58"/>
    <mergeCell ref="L59:L60"/>
    <mergeCell ref="M59:M60"/>
    <mergeCell ref="E70:E71"/>
    <mergeCell ref="L3:L4"/>
    <mergeCell ref="M3:M4"/>
    <mergeCell ref="N3:N4"/>
    <mergeCell ref="O3:O4"/>
    <mergeCell ref="C3:D3"/>
    <mergeCell ref="C14:D14"/>
    <mergeCell ref="C25:D25"/>
    <mergeCell ref="C40:D40"/>
    <mergeCell ref="C51:D51"/>
    <mergeCell ref="L14:L15"/>
    <mergeCell ref="M14:M15"/>
    <mergeCell ref="N14:N15"/>
    <mergeCell ref="O14:O15"/>
    <mergeCell ref="L25:L26"/>
    <mergeCell ref="M25:M26"/>
    <mergeCell ref="N25:N26"/>
    <mergeCell ref="O25:O26"/>
    <mergeCell ref="L40:L41"/>
    <mergeCell ref="M40:M41"/>
    <mergeCell ref="N40:N41"/>
    <mergeCell ref="O40:O41"/>
    <mergeCell ref="L51:L52"/>
    <mergeCell ref="M51:M52"/>
    <mergeCell ref="B62:B63"/>
    <mergeCell ref="E62:E63"/>
    <mergeCell ref="F62:F63"/>
    <mergeCell ref="C62:D62"/>
    <mergeCell ref="C59:C60"/>
    <mergeCell ref="D59:D60"/>
    <mergeCell ref="E59:E60"/>
    <mergeCell ref="G62:J62"/>
    <mergeCell ref="C64:C65"/>
    <mergeCell ref="D64:D65"/>
    <mergeCell ref="E64:E65"/>
    <mergeCell ref="G64:G65"/>
    <mergeCell ref="B64:B71"/>
    <mergeCell ref="G66:G67"/>
    <mergeCell ref="C68:C69"/>
    <mergeCell ref="D68:D69"/>
    <mergeCell ref="E68:E69"/>
    <mergeCell ref="C66:C67"/>
    <mergeCell ref="D66:D67"/>
    <mergeCell ref="E66:E67"/>
    <mergeCell ref="G70:G71"/>
    <mergeCell ref="G68:G69"/>
    <mergeCell ref="C70:C71"/>
    <mergeCell ref="D70:D71"/>
    <mergeCell ref="G59:G60"/>
    <mergeCell ref="B53:B60"/>
    <mergeCell ref="C57:C58"/>
    <mergeCell ref="D57:D58"/>
    <mergeCell ref="E57:E58"/>
    <mergeCell ref="G57:G58"/>
    <mergeCell ref="G53:G54"/>
    <mergeCell ref="C55:C56"/>
    <mergeCell ref="D55:D56"/>
    <mergeCell ref="E55:E56"/>
    <mergeCell ref="C53:C54"/>
    <mergeCell ref="D53:D54"/>
    <mergeCell ref="E53:E54"/>
    <mergeCell ref="G55:G56"/>
    <mergeCell ref="B51:B52"/>
    <mergeCell ref="E51:E52"/>
    <mergeCell ref="F51:F52"/>
    <mergeCell ref="G51:J51"/>
    <mergeCell ref="G46:G47"/>
    <mergeCell ref="C48:C49"/>
    <mergeCell ref="D48:D49"/>
    <mergeCell ref="E48:E49"/>
    <mergeCell ref="B42:B49"/>
    <mergeCell ref="G44:G45"/>
    <mergeCell ref="C46:C47"/>
    <mergeCell ref="D46:D47"/>
    <mergeCell ref="E46:E47"/>
    <mergeCell ref="C44:C45"/>
    <mergeCell ref="D44:D45"/>
    <mergeCell ref="E44:E45"/>
    <mergeCell ref="C42:C43"/>
    <mergeCell ref="D42:D43"/>
    <mergeCell ref="E42:E43"/>
    <mergeCell ref="G42:G43"/>
    <mergeCell ref="G48:G49"/>
    <mergeCell ref="B40:B41"/>
    <mergeCell ref="E40:E41"/>
    <mergeCell ref="F40:F41"/>
    <mergeCell ref="G40:J40"/>
    <mergeCell ref="B25:B26"/>
    <mergeCell ref="E25:E26"/>
    <mergeCell ref="F25:F26"/>
    <mergeCell ref="G25:J25"/>
    <mergeCell ref="B27:B34"/>
    <mergeCell ref="C27:C28"/>
    <mergeCell ref="D27:D28"/>
    <mergeCell ref="E27:E28"/>
    <mergeCell ref="G29:G30"/>
    <mergeCell ref="G27:G28"/>
    <mergeCell ref="C29:C30"/>
    <mergeCell ref="C33:C34"/>
    <mergeCell ref="D33:D34"/>
    <mergeCell ref="E33:E34"/>
    <mergeCell ref="G33:G34"/>
    <mergeCell ref="C31:C32"/>
    <mergeCell ref="D31:D32"/>
    <mergeCell ref="E31:E32"/>
    <mergeCell ref="G31:G32"/>
    <mergeCell ref="D29:D30"/>
    <mergeCell ref="B3:B4"/>
    <mergeCell ref="B14:B15"/>
    <mergeCell ref="G3:J3"/>
    <mergeCell ref="F3:F4"/>
    <mergeCell ref="E3:E4"/>
    <mergeCell ref="E14:E15"/>
    <mergeCell ref="F14:F15"/>
    <mergeCell ref="G14:J14"/>
    <mergeCell ref="G5:G6"/>
    <mergeCell ref="G7:G8"/>
    <mergeCell ref="G9:G10"/>
    <mergeCell ref="G11:G12"/>
    <mergeCell ref="E29:E30"/>
    <mergeCell ref="G22:G23"/>
    <mergeCell ref="G18:G19"/>
    <mergeCell ref="G20:G21"/>
    <mergeCell ref="C22:C23"/>
    <mergeCell ref="B16:B23"/>
    <mergeCell ref="G16:G17"/>
    <mergeCell ref="C18:C19"/>
    <mergeCell ref="D18:D19"/>
    <mergeCell ref="E18:E19"/>
    <mergeCell ref="C16:C17"/>
    <mergeCell ref="D16:D17"/>
    <mergeCell ref="E16:E17"/>
    <mergeCell ref="C20:C21"/>
    <mergeCell ref="D20:D21"/>
    <mergeCell ref="E20:E21"/>
    <mergeCell ref="G77:J77"/>
    <mergeCell ref="C79:C80"/>
    <mergeCell ref="D79:D80"/>
    <mergeCell ref="E79:E80"/>
    <mergeCell ref="G79:G80"/>
    <mergeCell ref="C77:D77"/>
    <mergeCell ref="B5:B12"/>
    <mergeCell ref="B77:B78"/>
    <mergeCell ref="E77:E78"/>
    <mergeCell ref="F77:F7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D22:D23"/>
    <mergeCell ref="E22:E23"/>
    <mergeCell ref="B79:B86"/>
    <mergeCell ref="C81:C82"/>
    <mergeCell ref="D81:D82"/>
    <mergeCell ref="E81:E82"/>
    <mergeCell ref="G81:G82"/>
    <mergeCell ref="C83:C84"/>
    <mergeCell ref="D83:D84"/>
    <mergeCell ref="E83:E84"/>
    <mergeCell ref="G83:G84"/>
    <mergeCell ref="C85:C86"/>
    <mergeCell ref="D85:D86"/>
    <mergeCell ref="E85:E86"/>
    <mergeCell ref="G85:G86"/>
    <mergeCell ref="B88:B89"/>
    <mergeCell ref="E88:E89"/>
    <mergeCell ref="F88:F89"/>
    <mergeCell ref="G88:J88"/>
    <mergeCell ref="C90:C91"/>
    <mergeCell ref="D90:D91"/>
    <mergeCell ref="E90:E91"/>
    <mergeCell ref="G90:G91"/>
    <mergeCell ref="C88:D88"/>
    <mergeCell ref="B90:B97"/>
    <mergeCell ref="C92:C93"/>
    <mergeCell ref="D92:D93"/>
    <mergeCell ref="E92:E93"/>
    <mergeCell ref="G92:G93"/>
    <mergeCell ref="C94:C95"/>
    <mergeCell ref="D94:D95"/>
    <mergeCell ref="E94:E95"/>
    <mergeCell ref="G94:G95"/>
    <mergeCell ref="C96:C97"/>
    <mergeCell ref="D96:D97"/>
    <mergeCell ref="E96:E97"/>
    <mergeCell ref="G96:G97"/>
    <mergeCell ref="D105:D106"/>
    <mergeCell ref="E105:E106"/>
    <mergeCell ref="G105:G106"/>
    <mergeCell ref="C107:C108"/>
    <mergeCell ref="D107:D108"/>
    <mergeCell ref="E107:E108"/>
    <mergeCell ref="G107:G108"/>
    <mergeCell ref="B99:B100"/>
    <mergeCell ref="E99:E100"/>
    <mergeCell ref="F99:F100"/>
    <mergeCell ref="G99:J99"/>
    <mergeCell ref="C101:C102"/>
    <mergeCell ref="D101:D102"/>
    <mergeCell ref="E101:E102"/>
    <mergeCell ref="G101:G102"/>
    <mergeCell ref="C99:D99"/>
    <mergeCell ref="B101:B108"/>
    <mergeCell ref="C103:C104"/>
    <mergeCell ref="D103:D104"/>
    <mergeCell ref="E103:E104"/>
    <mergeCell ref="G103:G104"/>
    <mergeCell ref="C105:C106"/>
    <mergeCell ref="K27:K28"/>
    <mergeCell ref="K29:K30"/>
    <mergeCell ref="K31:K32"/>
    <mergeCell ref="K33:K34"/>
    <mergeCell ref="K40:K41"/>
    <mergeCell ref="K42:K43"/>
    <mergeCell ref="K44:K45"/>
    <mergeCell ref="K3:K4"/>
    <mergeCell ref="K5:K6"/>
    <mergeCell ref="K7:K8"/>
    <mergeCell ref="K9:K10"/>
    <mergeCell ref="K11:K12"/>
    <mergeCell ref="K14:K15"/>
    <mergeCell ref="K16:K17"/>
    <mergeCell ref="K18:K19"/>
    <mergeCell ref="K20:K21"/>
    <mergeCell ref="K99:K100"/>
    <mergeCell ref="K101:K102"/>
    <mergeCell ref="K103:K104"/>
    <mergeCell ref="K105:K106"/>
    <mergeCell ref="K107:K108"/>
    <mergeCell ref="K66:K67"/>
    <mergeCell ref="K68:K69"/>
    <mergeCell ref="K70:K71"/>
    <mergeCell ref="K77:K78"/>
    <mergeCell ref="K79:K80"/>
    <mergeCell ref="K81:K82"/>
    <mergeCell ref="K83:K84"/>
    <mergeCell ref="K85:K86"/>
    <mergeCell ref="K88:K89"/>
    <mergeCell ref="B2:O2"/>
    <mergeCell ref="B13:O13"/>
    <mergeCell ref="B24:O24"/>
    <mergeCell ref="B39:O39"/>
    <mergeCell ref="B50:O50"/>
    <mergeCell ref="B61:O61"/>
    <mergeCell ref="B76:O76"/>
    <mergeCell ref="B87:O87"/>
    <mergeCell ref="B98:O98"/>
    <mergeCell ref="K90:K91"/>
    <mergeCell ref="K92:K93"/>
    <mergeCell ref="K94:K95"/>
    <mergeCell ref="K96:K97"/>
    <mergeCell ref="K46:K47"/>
    <mergeCell ref="K48:K49"/>
    <mergeCell ref="K51:K52"/>
    <mergeCell ref="K53:K54"/>
    <mergeCell ref="K55:K56"/>
    <mergeCell ref="K57:K58"/>
    <mergeCell ref="K59:K60"/>
    <mergeCell ref="K62:K63"/>
    <mergeCell ref="K64:K65"/>
    <mergeCell ref="K22:K23"/>
    <mergeCell ref="K25:K26"/>
    <mergeCell ref="B112:O112"/>
    <mergeCell ref="B113:O113"/>
    <mergeCell ref="B114:B115"/>
    <mergeCell ref="C114:D114"/>
    <mergeCell ref="E114:E115"/>
    <mergeCell ref="F114:F115"/>
    <mergeCell ref="G114:J114"/>
    <mergeCell ref="K114:K115"/>
    <mergeCell ref="L114:L115"/>
    <mergeCell ref="M114:M115"/>
    <mergeCell ref="N114:N115"/>
    <mergeCell ref="O114:O115"/>
    <mergeCell ref="B116:B123"/>
    <mergeCell ref="C116:C117"/>
    <mergeCell ref="D116:D117"/>
    <mergeCell ref="E116:E117"/>
    <mergeCell ref="G116:G117"/>
    <mergeCell ref="K116:K117"/>
    <mergeCell ref="L116:L117"/>
    <mergeCell ref="M116:M117"/>
    <mergeCell ref="N116:N117"/>
    <mergeCell ref="C120:C121"/>
    <mergeCell ref="D120:D121"/>
    <mergeCell ref="E120:E121"/>
    <mergeCell ref="G120:G121"/>
    <mergeCell ref="K120:K121"/>
    <mergeCell ref="L120:L121"/>
    <mergeCell ref="M120:M121"/>
    <mergeCell ref="N120:N121"/>
    <mergeCell ref="O116:O117"/>
    <mergeCell ref="C118:C119"/>
    <mergeCell ref="D118:D119"/>
    <mergeCell ref="E118:E119"/>
    <mergeCell ref="G118:G119"/>
    <mergeCell ref="K118:K119"/>
    <mergeCell ref="L118:L119"/>
    <mergeCell ref="M118:M119"/>
    <mergeCell ref="N118:N119"/>
    <mergeCell ref="O118:O119"/>
    <mergeCell ref="O120:O121"/>
    <mergeCell ref="C122:C123"/>
    <mergeCell ref="D122:D123"/>
    <mergeCell ref="E122:E123"/>
    <mergeCell ref="G122:G123"/>
    <mergeCell ref="K122:K123"/>
    <mergeCell ref="L122:L123"/>
    <mergeCell ref="M122:M123"/>
    <mergeCell ref="N122:N123"/>
    <mergeCell ref="O122:O123"/>
    <mergeCell ref="B124:O124"/>
    <mergeCell ref="B125:B126"/>
    <mergeCell ref="C125:D125"/>
    <mergeCell ref="E125:E126"/>
    <mergeCell ref="F125:F126"/>
    <mergeCell ref="G125:J125"/>
    <mergeCell ref="K125:K126"/>
    <mergeCell ref="L125:L126"/>
    <mergeCell ref="M125:M126"/>
    <mergeCell ref="N125:N126"/>
    <mergeCell ref="O125:O126"/>
    <mergeCell ref="B127:B134"/>
    <mergeCell ref="C127:C128"/>
    <mergeCell ref="D127:D128"/>
    <mergeCell ref="E127:E128"/>
    <mergeCell ref="G127:G128"/>
    <mergeCell ref="K127:K128"/>
    <mergeCell ref="L127:L128"/>
    <mergeCell ref="M127:M128"/>
    <mergeCell ref="N127:N128"/>
    <mergeCell ref="C131:C132"/>
    <mergeCell ref="D131:D132"/>
    <mergeCell ref="E131:E132"/>
    <mergeCell ref="G131:G132"/>
    <mergeCell ref="K131:K132"/>
    <mergeCell ref="L131:L132"/>
    <mergeCell ref="M131:M132"/>
    <mergeCell ref="N131:N132"/>
    <mergeCell ref="O127:O128"/>
    <mergeCell ref="C129:C130"/>
    <mergeCell ref="D129:D130"/>
    <mergeCell ref="E129:E130"/>
    <mergeCell ref="G129:G130"/>
    <mergeCell ref="K129:K130"/>
    <mergeCell ref="L129:L130"/>
    <mergeCell ref="M129:M130"/>
    <mergeCell ref="N129:N130"/>
    <mergeCell ref="O129:O130"/>
    <mergeCell ref="O131:O132"/>
    <mergeCell ref="C133:C134"/>
    <mergeCell ref="D133:D134"/>
    <mergeCell ref="E133:E134"/>
    <mergeCell ref="G133:G134"/>
    <mergeCell ref="K133:K134"/>
    <mergeCell ref="L133:L134"/>
    <mergeCell ref="M133:M134"/>
    <mergeCell ref="N133:N134"/>
    <mergeCell ref="O133:O134"/>
    <mergeCell ref="B135:O135"/>
    <mergeCell ref="B136:B137"/>
    <mergeCell ref="C136:D136"/>
    <mergeCell ref="E136:E137"/>
    <mergeCell ref="F136:F137"/>
    <mergeCell ref="G136:J136"/>
    <mergeCell ref="K136:K137"/>
    <mergeCell ref="L136:L137"/>
    <mergeCell ref="M136:M137"/>
    <mergeCell ref="N136:N137"/>
    <mergeCell ref="O136:O137"/>
    <mergeCell ref="B138:B145"/>
    <mergeCell ref="C138:C139"/>
    <mergeCell ref="D138:D139"/>
    <mergeCell ref="E138:E139"/>
    <mergeCell ref="G138:G139"/>
    <mergeCell ref="K138:K139"/>
    <mergeCell ref="L138:L139"/>
    <mergeCell ref="M138:M139"/>
    <mergeCell ref="N138:N139"/>
    <mergeCell ref="C142:C143"/>
    <mergeCell ref="D142:D143"/>
    <mergeCell ref="E142:E143"/>
    <mergeCell ref="G142:G143"/>
    <mergeCell ref="K142:K143"/>
    <mergeCell ref="L142:L143"/>
    <mergeCell ref="M142:M143"/>
    <mergeCell ref="N142:N143"/>
    <mergeCell ref="O138:O139"/>
    <mergeCell ref="C140:C141"/>
    <mergeCell ref="D140:D141"/>
    <mergeCell ref="E140:E141"/>
    <mergeCell ref="G140:G141"/>
    <mergeCell ref="K140:K141"/>
    <mergeCell ref="L140:L141"/>
    <mergeCell ref="M140:M141"/>
    <mergeCell ref="N140:N141"/>
    <mergeCell ref="O140:O141"/>
    <mergeCell ref="O142:O143"/>
    <mergeCell ref="C144:C145"/>
    <mergeCell ref="D144:D145"/>
    <mergeCell ref="E144:E145"/>
    <mergeCell ref="G144:G145"/>
    <mergeCell ref="K144:K145"/>
    <mergeCell ref="L144:L145"/>
    <mergeCell ref="M144:M145"/>
    <mergeCell ref="N144:N145"/>
    <mergeCell ref="O144:O145"/>
  </mergeCells>
  <pageMargins left="0.7" right="0.7" top="0.75" bottom="0.75" header="0.3" footer="0.3"/>
  <ignoredErrors>
    <ignoredError sqref="G16:J21 G5:J10 G27:J30 G32 G31:J31 H32:J32 G42:J47 H49 D48 D59 G53:J60 G64:J71 D11 H12:I12 H23 D22 H33:H34 D33 D85 G79:J86 D96 G90:J97 G101:J106 G116:J121 D122 H122:J123 D133 G127:J134 D144 G138:J139 G142:J145 G141 G140:J140 H141:J141 H107:I108 D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baseLearner_model</vt:lpstr>
      <vt:lpstr>hasil_training_base_selected</vt:lpstr>
      <vt:lpstr>ensemble_learning</vt:lpstr>
      <vt:lpstr>baseLearner_test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2024-07-21T05:31:01Z</dcterms:modified>
</cp:coreProperties>
</file>