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monika\writable\template\"/>
    </mc:Choice>
  </mc:AlternateContent>
  <xr:revisionPtr revIDLastSave="0" documentId="13_ncr:1_{9A2A2A0D-5D47-4A67-B780-153EFC10F778}" xr6:coauthVersionLast="47" xr6:coauthVersionMax="47" xr10:uidLastSave="{00000000-0000-0000-0000-000000000000}"/>
  <bookViews>
    <workbookView xWindow="-108" yWindow="-108" windowWidth="23256" windowHeight="12576" activeTab="1" xr2:uid="{4FDB7C17-884F-4DD8-9F76-403A10EB2253}"/>
  </bookViews>
  <sheets>
    <sheet name="#L3" sheetId="2" r:id="rId1"/>
    <sheet name="L1" sheetId="3" r:id="rId2"/>
  </sheets>
  <externalReferences>
    <externalReference r:id="rId3"/>
    <externalReference r:id="rId4"/>
  </externalReferences>
  <definedNames>
    <definedName name="__VV4">#REF!</definedName>
    <definedName name="_2">#REF!</definedName>
    <definedName name="_96">#REF!</definedName>
    <definedName name="_962">#REF!</definedName>
    <definedName name="_Fill">#REF!</definedName>
    <definedName name="_KOP2">#REF!</definedName>
    <definedName name="a">#REF!</definedName>
    <definedName name="aaaaaaaaaaaaaaa">#REF!</definedName>
    <definedName name="AK">#REF!</definedName>
    <definedName name="alamat">#REF!</definedName>
    <definedName name="anggota1">#REF!</definedName>
    <definedName name="anggota2">#REF!</definedName>
    <definedName name="arwan">#REF!</definedName>
    <definedName name="arwan2">#REF!</definedName>
    <definedName name="arwan3">#REF!</definedName>
    <definedName name="b">#REF!</definedName>
    <definedName name="b_1_fis">#REF!</definedName>
    <definedName name="b_1_kor">#REF!</definedName>
    <definedName name="b_1_wp">#REF!</definedName>
    <definedName name="b_2_fis">#REF!</definedName>
    <definedName name="b_2_kor">#REF!</definedName>
    <definedName name="b_2_wp">#REF!</definedName>
    <definedName name="b_3_fis">#REF!</definedName>
    <definedName name="b_3_kor">#REF!</definedName>
    <definedName name="b_3_wp">#REF!</definedName>
    <definedName name="b_4_fis">#REF!</definedName>
    <definedName name="b_4_kor">#REF!</definedName>
    <definedName name="b_4_wp">#REF!</definedName>
    <definedName name="balai">#REF!</definedName>
    <definedName name="BANG">#REF!</definedName>
    <definedName name="baru">#REF!</definedName>
    <definedName name="copy">#REF!</definedName>
    <definedName name="d">#REF!</definedName>
    <definedName name="d_item">#REF!</definedName>
    <definedName name="DALLA">#REF!</definedName>
    <definedName name="DALLN">#REF!</definedName>
    <definedName name="DB_ITEM">#REF!</definedName>
    <definedName name="DIPA">#REF!</definedName>
    <definedName name="dppppn_fis">#REF!</definedName>
    <definedName name="dppppn_wp">#REF!</definedName>
    <definedName name="e_1_1_fis">#REF!</definedName>
    <definedName name="e_1_1_wp">#REF!</definedName>
    <definedName name="e_1_2_fis">#REF!</definedName>
    <definedName name="e_1_2_wp">#REF!</definedName>
    <definedName name="err">#REF!</definedName>
    <definedName name="errr">#REF!</definedName>
    <definedName name="ewtewgf">#REF!</definedName>
    <definedName name="fdghd">#REF!</definedName>
    <definedName name="i">#REF!</definedName>
    <definedName name="il">#REF!</definedName>
    <definedName name="jenisusaha">#REF!</definedName>
    <definedName name="jmlbulan">#REF!</definedName>
    <definedName name="jmlsanksi25_fis">#REF!</definedName>
    <definedName name="kabid">#REF!</definedName>
    <definedName name="kepala">#REF!</definedName>
    <definedName name="ketuatim">#REF!</definedName>
    <definedName name="klu">#REF!</definedName>
    <definedName name="kode">#REF!</definedName>
    <definedName name="kop">#REF!</definedName>
    <definedName name="kota">#REF!</definedName>
    <definedName name="kredit_fis">#REF!</definedName>
    <definedName name="l">#REF!</definedName>
    <definedName name="miring">#REF!</definedName>
    <definedName name="nama">#REF!</definedName>
    <definedName name="nipanggota1">#REF!</definedName>
    <definedName name="nipkabid">#REF!</definedName>
    <definedName name="nipkepala">#REF!</definedName>
    <definedName name="nipketuatim">#REF!</definedName>
    <definedName name="nipsupervisor">#REF!</definedName>
    <definedName name="NO_LPP">#REF!</definedName>
    <definedName name="nopkp">#REF!</definedName>
    <definedName name="noprint">#REF!</definedName>
    <definedName name="o">#REF!</definedName>
    <definedName name="obyek_final_fis">#REF!</definedName>
    <definedName name="obyek_final_wp">#REF!</definedName>
    <definedName name="obyek21_fis">#REF!</definedName>
    <definedName name="obyek21_wp">#REF!</definedName>
    <definedName name="obyek23_fis">#REF!</definedName>
    <definedName name="obyek23_wp">#REF!</definedName>
    <definedName name="obyek26_fis">#REF!</definedName>
    <definedName name="obyek26_wp">#REF!</definedName>
    <definedName name="oooooo">#REF!</definedName>
    <definedName name="pjpa">#REF!</definedName>
    <definedName name="pkp_fis">#REF!</definedName>
    <definedName name="pkp_wp">#REF!</definedName>
    <definedName name="plntm">#REF!</definedName>
    <definedName name="pltnm">#REF!</definedName>
    <definedName name="pph_final_fis">#REF!</definedName>
    <definedName name="pph21_fis">#REF!</definedName>
    <definedName name="pph21_wp">#REF!</definedName>
    <definedName name="pph23_fis">#REF!</definedName>
    <definedName name="pph23_wp">#REF!</definedName>
    <definedName name="pph25_fis">#REF!</definedName>
    <definedName name="pph25_wp">#REF!</definedName>
    <definedName name="pph26_fis">#REF!</definedName>
    <definedName name="PPh26_wp">#REF!</definedName>
    <definedName name="ppn_fis">#REF!</definedName>
    <definedName name="ppn_wp">#REF!</definedName>
    <definedName name="_xlnm.Print_Area" localSheetId="1">'L1'!$A$32:$AJ$95</definedName>
    <definedName name="Print_Area_MI">#REF!</definedName>
    <definedName name="raker">#REF!</definedName>
    <definedName name="rpmikat">#REF!</definedName>
    <definedName name="rpmtm">#REF!</definedName>
    <definedName name="sanksi_13_2_final">#REF!</definedName>
    <definedName name="sanksi_13_2_pph21">#REF!</definedName>
    <definedName name="sanksi_13_2_pph23">#REF!</definedName>
    <definedName name="sanksi_13_2_pph25">#REF!</definedName>
    <definedName name="sanksi_13_2_pph26">#REF!</definedName>
    <definedName name="sanksi_13_2_ppn">#REF!</definedName>
    <definedName name="sanksi_13_3_final">#REF!</definedName>
    <definedName name="sanksi_13_3_pph21">#REF!</definedName>
    <definedName name="sanksi_13_3_pph23">#REF!</definedName>
    <definedName name="sanksi_13_3_pph25">#REF!</definedName>
    <definedName name="sanksi_13_3_pph26">#REF!</definedName>
    <definedName name="sanksi_13_3_ppn">#REF!</definedName>
    <definedName name="sikat">#REF!</definedName>
    <definedName name="Silang_Outcome">#REF!</definedName>
    <definedName name="ssp21_fis">#REF!</definedName>
    <definedName name="ssp21_wp">#REF!</definedName>
    <definedName name="ssp23_fis">#REF!</definedName>
    <definedName name="ssp23_wp">#REF!</definedName>
    <definedName name="ssp25_fis">#REF!</definedName>
    <definedName name="ssp25_wp">#REF!</definedName>
    <definedName name="ssp26_fis">#REF!</definedName>
    <definedName name="ssp26_wp">#REF!</definedName>
    <definedName name="ssp29_fis">#REF!</definedName>
    <definedName name="ssp29_wp">#REF!</definedName>
    <definedName name="sspppn_fis">#REF!</definedName>
    <definedName name="sspppn_wp">#REF!</definedName>
    <definedName name="stp_ppn">#REF!</definedName>
    <definedName name="supervisor">#REF!</definedName>
    <definedName name="t">#REF!</definedName>
    <definedName name="test">#REF!</definedName>
    <definedName name="TGL_LPP">#REF!</definedName>
    <definedName name="tglpkp">#REF!</definedName>
    <definedName name="tglprint">#REF!</definedName>
    <definedName name="tglspt21">#REF!</definedName>
    <definedName name="tglspt25">#REF!</definedName>
    <definedName name="U">#REF!</definedName>
    <definedName name="value">#REF!</definedName>
    <definedName name="value3">#REF!</definedName>
    <definedName name="w">#REF!</definedName>
    <definedName name="ymh_final">#REF!</definedName>
    <definedName name="YMH_pph21">#REF!</definedName>
    <definedName name="YMH_pph25">#REF!</definedName>
    <definedName name="YMH_ppn">#REF!</definedName>
    <definedName name="zzz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7" i="3" l="1"/>
  <c r="AF91" i="3"/>
  <c r="AB91" i="3"/>
  <c r="G91" i="3"/>
  <c r="F91" i="3"/>
  <c r="AF90" i="3"/>
  <c r="AB90" i="3"/>
  <c r="G90" i="3"/>
  <c r="F90" i="3"/>
  <c r="AF89" i="3"/>
  <c r="AB89" i="3"/>
  <c r="G89" i="3"/>
  <c r="F89" i="3"/>
  <c r="AF88" i="3"/>
  <c r="AB88" i="3"/>
  <c r="G88" i="3"/>
  <c r="F88" i="3"/>
  <c r="AF87" i="3"/>
  <c r="G87" i="3"/>
  <c r="F87" i="3"/>
  <c r="AF86" i="3"/>
  <c r="AB86" i="3"/>
  <c r="G86" i="3"/>
  <c r="L67" i="3"/>
  <c r="AN59" i="3"/>
  <c r="N59" i="3"/>
  <c r="AO59" i="3" s="1"/>
  <c r="AN58" i="3"/>
  <c r="K57" i="3"/>
  <c r="AO56" i="3" s="1"/>
  <c r="AN45" i="3"/>
  <c r="N45" i="3"/>
  <c r="AO45" i="3" s="1"/>
  <c r="AN44" i="3"/>
  <c r="K43" i="3"/>
  <c r="AO42" i="3" s="1"/>
  <c r="M34" i="3"/>
  <c r="G6" i="3"/>
  <c r="U14" i="2"/>
  <c r="T14" i="2"/>
  <c r="S14" i="2"/>
  <c r="R14" i="2"/>
  <c r="Q14" i="2"/>
  <c r="U13" i="2"/>
  <c r="T13" i="2"/>
  <c r="S13" i="2"/>
  <c r="R13" i="2"/>
  <c r="Q13" i="2"/>
  <c r="U12" i="2"/>
  <c r="T12" i="2"/>
  <c r="S12" i="2"/>
  <c r="R12" i="2"/>
  <c r="Q12" i="2"/>
  <c r="U11" i="2"/>
  <c r="T11" i="2"/>
  <c r="S11" i="2"/>
  <c r="R11" i="2"/>
  <c r="Q11" i="2"/>
  <c r="U10" i="2"/>
  <c r="T10" i="2"/>
  <c r="S10" i="2"/>
  <c r="R10" i="2"/>
  <c r="Q10" i="2"/>
  <c r="U9" i="2"/>
  <c r="T9" i="2"/>
  <c r="S9" i="2"/>
  <c r="Q9" i="2"/>
  <c r="J39" i="3" l="1"/>
  <c r="AO41" i="3" s="1"/>
  <c r="N44" i="3" l="1"/>
  <c r="AO44" i="3" s="1"/>
  <c r="E38" i="3"/>
  <c r="AN43" i="3" s="1"/>
  <c r="K53" i="3" l="1"/>
  <c r="AO55" i="3" s="1"/>
  <c r="N58" i="3" l="1"/>
  <c r="AO58" i="3" s="1"/>
  <c r="E52" i="3" l="1"/>
  <c r="AN57" i="3" s="1"/>
</calcChain>
</file>

<file path=xl/sharedStrings.xml><?xml version="1.0" encoding="utf-8"?>
<sst xmlns="http://schemas.openxmlformats.org/spreadsheetml/2006/main" count="270" uniqueCount="132">
  <si>
    <t>PROGRESS PER KEGIATAN</t>
  </si>
  <si>
    <t>Kinerja Per Program Kegiatan Output TA 2021</t>
  </si>
  <si>
    <t>DIREKTORAT JENDERAL SUMBER DAYA AIR</t>
  </si>
  <si>
    <t>Bulan : Oktober</t>
  </si>
  <si>
    <t>NO</t>
  </si>
  <si>
    <t>Kode</t>
  </si>
  <si>
    <t>Program/Kegiatan/Output</t>
  </si>
  <si>
    <t>Vol</t>
  </si>
  <si>
    <t>Satuan</t>
  </si>
  <si>
    <t>Pagu</t>
  </si>
  <si>
    <t>Realisasi</t>
  </si>
  <si>
    <t>Keuangan</t>
  </si>
  <si>
    <t>Fisik</t>
  </si>
  <si>
    <t>No</t>
  </si>
  <si>
    <t>Kode 
Kegiatan</t>
  </si>
  <si>
    <t>Kegiatan</t>
  </si>
  <si>
    <t>(Rp Ribu)</t>
  </si>
  <si>
    <t>RN</t>
  </si>
  <si>
    <t>RL</t>
  </si>
  <si>
    <t>Kinerja</t>
  </si>
  <si>
    <t>Rencana</t>
  </si>
  <si>
    <t>Realiasi</t>
  </si>
  <si>
    <t> FC</t>
  </si>
  <si>
    <t>Program Ketahanan Sumber Daya Air</t>
  </si>
  <si>
    <t> 5036</t>
  </si>
  <si>
    <t> 2408</t>
  </si>
  <si>
    <t>Pengendalian Lumpur Sidoarjo</t>
  </si>
  <si>
    <t> 5037</t>
  </si>
  <si>
    <t> ABF</t>
  </si>
  <si>
    <t>Kebijakan Bidang Sarana dan Prasarana</t>
  </si>
  <si>
    <t>Rekomendasi Kebijakan</t>
  </si>
  <si>
    <t> 5039</t>
  </si>
  <si>
    <t> CBH</t>
  </si>
  <si>
    <t>Prasarana Bidang Pengendalian Bencana</t>
  </si>
  <si>
    <t>unit</t>
  </si>
  <si>
    <t> 5040</t>
  </si>
  <si>
    <t> CBR</t>
  </si>
  <si>
    <t>Dukungan Teknis</t>
  </si>
  <si>
    <t>Dokumen</t>
  </si>
  <si>
    <t> 5300</t>
  </si>
  <si>
    <t> CDH</t>
  </si>
  <si>
    <t>OM Prasarana Bidang Pengendalian Bencana</t>
  </si>
  <si>
    <t> CDR</t>
  </si>
  <si>
    <t>OM Prasarana Jaringan Sumber Daya Air</t>
  </si>
  <si>
    <t>Km</t>
  </si>
  <si>
    <t> RBS</t>
  </si>
  <si>
    <t>Prasarana Jaringan Sumber Daya Air</t>
  </si>
  <si>
    <t> 2418</t>
  </si>
  <si>
    <t>Layanan Kesekretariatan Dewan Sumber Daya Air Nasional (DSDAN)</t>
  </si>
  <si>
    <t> 2419</t>
  </si>
  <si>
    <t>Perencanaan, Pemrograman, Penganggaran, dan Evaluasi</t>
  </si>
  <si>
    <t> 4536</t>
  </si>
  <si>
    <t>Kepatuhan Internal Direktorat Jenderal Sumber Daya Air</t>
  </si>
  <si>
    <t> 4537</t>
  </si>
  <si>
    <t>Layanan Teknis SDA</t>
  </si>
  <si>
    <t> AFA</t>
  </si>
  <si>
    <t>Norma, Standard, Prosedur dan Kriteria</t>
  </si>
  <si>
    <t>NSPK</t>
  </si>
  <si>
    <t> BDB</t>
  </si>
  <si>
    <t>Fasilitasi dan Pembinaan Lembaga</t>
  </si>
  <si>
    <t>Lembaga</t>
  </si>
  <si>
    <t> BMA</t>
  </si>
  <si>
    <t>Data dan Informasi Publik</t>
  </si>
  <si>
    <t>layanan</t>
  </si>
  <si>
    <t>Pengembangan dan Rehabilitasi Jaringan Irigasi Permukaan, Rawa dan Non-Padi</t>
  </si>
  <si>
    <t> CBG</t>
  </si>
  <si>
    <t>Prasarana Bidang SDA dan Irigasi</t>
  </si>
  <si>
    <t> CBS</t>
  </si>
  <si>
    <t> RBG</t>
  </si>
  <si>
    <t> RBR</t>
  </si>
  <si>
    <t>Pengendalian Banjir, Lahar, Pengelolaan Drainase Utama Perkotaan, dan Pengaman Pantai</t>
  </si>
  <si>
    <t> RBH</t>
  </si>
  <si>
    <t>Pembangunan Bendungan, Danau, dan Bangunan Penampung Air Lainnya</t>
  </si>
  <si>
    <t>Penyediaan dan Pengelolaan Air Tanah dan Air Baku</t>
  </si>
  <si>
    <t>Operasi dan Pemeliharaan Sarana Prasarana SDA serta Penanggulangan Darurat Akibat Bencana</t>
  </si>
  <si>
    <t> AEA</t>
  </si>
  <si>
    <t>Koordinasi</t>
  </si>
  <si>
    <t>kegiatan</t>
  </si>
  <si>
    <t> AEB</t>
  </si>
  <si>
    <t>Forum</t>
  </si>
  <si>
    <t>forum</t>
  </si>
  <si>
    <t> BHC</t>
  </si>
  <si>
    <t>Operasi Bidang Penanganan Bencana</t>
  </si>
  <si>
    <t>operasi</t>
  </si>
  <si>
    <t> CDG</t>
  </si>
  <si>
    <t>OM Prasarana Bidang SDA dan Irigasi</t>
  </si>
  <si>
    <t> WA</t>
  </si>
  <si>
    <t>Program Dukungan Manajemen</t>
  </si>
  <si>
    <t> 2421</t>
  </si>
  <si>
    <t>Dukungan Manajemen Ditjen Sumber Daya Air</t>
  </si>
  <si>
    <t> EAA</t>
  </si>
  <si>
    <t>Layanan Perkantoran</t>
  </si>
  <si>
    <t>Layanan</t>
  </si>
  <si>
    <t> EAD</t>
  </si>
  <si>
    <t>Layanan Sarana Internal</t>
  </si>
  <si>
    <t> EAE</t>
  </si>
  <si>
    <t>Layanan Prasarana Internal</t>
  </si>
  <si>
    <t> EAH</t>
  </si>
  <si>
    <t>Layanan Organisasi dan Tata Kelola Internal</t>
  </si>
  <si>
    <t>TOTAL</t>
  </si>
  <si>
    <t>Keterangan</t>
  </si>
  <si>
    <t>RN : Rencana</t>
  </si>
  <si>
    <t>RL : Realisasi</t>
  </si>
  <si>
    <t>kinerja &lt; 30</t>
  </si>
  <si>
    <t>30 &lt; kinerja &lt; 50</t>
  </si>
  <si>
    <t>50 &lt; kinerja &lt; 65</t>
  </si>
  <si>
    <t>65 &lt; kinerja &lt; 75</t>
  </si>
  <si>
    <t>75 &lt; kinerja &lt; 85</t>
  </si>
  <si>
    <t>kinerja &gt; 85</t>
  </si>
  <si>
    <t>-</t>
  </si>
  <si>
    <t>Belum bisa dinilai</t>
  </si>
  <si>
    <t>POHON ANGGARAN DIPA TA 2021</t>
  </si>
  <si>
    <t>DIREKTORAT JENDERAL SDA</t>
  </si>
  <si>
    <t>Rp.</t>
  </si>
  <si>
    <t>KETAHANAN SUMBER DAYA AIR</t>
  </si>
  <si>
    <t>DUKUNGAN MANAJEMEN</t>
  </si>
  <si>
    <t>GAJI DAN TUNJANGAN</t>
  </si>
  <si>
    <t>RPM</t>
  </si>
  <si>
    <t>PLN/RMP</t>
  </si>
  <si>
    <t>SBSN</t>
  </si>
  <si>
    <t>ADMINISTRASI SATKER</t>
  </si>
  <si>
    <t>LAYANAN PERKANTORAN, SARANA &amp; PRASARANA</t>
  </si>
  <si>
    <t>PROGRES KEUANGAN &amp; FISIK DITJEN SDA</t>
  </si>
  <si>
    <t>PROGRESS KEUANGAN</t>
  </si>
  <si>
    <t>PROGRESS PER SUMBER DANA</t>
  </si>
  <si>
    <t>SDA</t>
  </si>
  <si>
    <t>PUPR</t>
  </si>
  <si>
    <t>PROGRESS FISIK</t>
  </si>
  <si>
    <t>PROGRESS PER JENIS BELANJA</t>
  </si>
  <si>
    <t>PROGRES KEUANGAN &amp; FISIK PER KEGIATAN</t>
  </si>
  <si>
    <t>Keuangan 
(%)</t>
  </si>
  <si>
    <t>Fisik 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</si>
</sst>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-* #,##0.00_-;\-* #,##0.00_-;_-* &quot;-&quot;_-;_-@_-"/>
    <numFmt numFmtId="166" formatCode="_(* #,##0.00_);_(* \(#,##0.00\);_(* &quot;-&quot;??_);_(@_)"/>
    <numFmt numFmtId="167" formatCode="_-* #,##0.0_-;\-* #,##0.0_-;_-* &quot;-&quot;??_-;_-@_-"/>
  </numFmts>
  <fonts count="2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charset val="134"/>
      <scheme val="minor"/>
    </font>
    <font>
      <b/>
      <sz val="11"/>
      <color rgb="FF212529"/>
      <name val="Source Sans Pro"/>
      <family val="2"/>
    </font>
    <font>
      <sz val="11"/>
      <color rgb="FF212529"/>
      <name val="Source Sans Pro"/>
      <family val="2"/>
    </font>
    <font>
      <b/>
      <sz val="9"/>
      <color rgb="FFFFFFFF"/>
      <name val="Trebuchet MS"/>
      <family val="2"/>
    </font>
    <font>
      <sz val="10"/>
      <color indexed="8"/>
      <name val="Tahoma"/>
      <family val="2"/>
    </font>
    <font>
      <b/>
      <sz val="10"/>
      <color theme="1"/>
      <name val="Candara"/>
      <family val="2"/>
    </font>
    <font>
      <b/>
      <sz val="9"/>
      <color rgb="FF212529"/>
      <name val="Trebuchet MS"/>
      <family val="2"/>
    </font>
    <font>
      <sz val="9"/>
      <color rgb="FF212529"/>
      <name val="Trebuchet MS"/>
      <family val="2"/>
    </font>
    <font>
      <sz val="10"/>
      <color theme="1"/>
      <name val="Candara"/>
      <family val="2"/>
    </font>
    <font>
      <sz val="10"/>
      <color theme="1"/>
      <name val="Tahoma"/>
      <family val="2"/>
    </font>
    <font>
      <sz val="10"/>
      <color rgb="FF212529"/>
      <name val="Trebuchet MS"/>
      <family val="2"/>
    </font>
    <font>
      <u/>
      <sz val="11"/>
      <color rgb="FF0000FF"/>
      <name val="Calibri"/>
      <family val="2"/>
      <scheme val="minor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 Narrow"/>
      <family val="2"/>
      <charset val="1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 tint="-0.14999847407452621"/>
      <name val="Arial Narrow"/>
      <family val="2"/>
    </font>
    <font>
      <sz val="12"/>
      <color rgb="FF212529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E76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3C9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1EAFF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AD5B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4" fillId="0" borderId="0">
      <alignment vertical="center"/>
    </xf>
    <xf numFmtId="164" fontId="8" fillId="0" borderId="0" applyFont="0" applyFill="0" applyBorder="0" applyAlignment="0" applyProtection="0"/>
    <xf numFmtId="0" fontId="13" fillId="0" borderId="0"/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</cellStyleXfs>
  <cellXfs count="101">
    <xf numFmtId="0" fontId="0" fillId="0" borderId="0" xfId="0"/>
    <xf numFmtId="0" fontId="3" fillId="0" borderId="0" xfId="1"/>
    <xf numFmtId="0" fontId="1" fillId="0" borderId="0" xfId="2"/>
    <xf numFmtId="0" fontId="5" fillId="0" borderId="0" xfId="3" applyFont="1" applyAlignment="1">
      <alignment horizontal="center" vertical="center"/>
    </xf>
    <xf numFmtId="0" fontId="4" fillId="0" borderId="0" xfId="3">
      <alignment vertical="center"/>
    </xf>
    <xf numFmtId="0" fontId="5" fillId="2" borderId="0" xfId="3" applyFont="1" applyFill="1" applyAlignment="1">
      <alignment horizontal="center" vertical="center"/>
    </xf>
    <xf numFmtId="0" fontId="6" fillId="0" borderId="0" xfId="3" applyFont="1">
      <alignment vertical="center"/>
    </xf>
    <xf numFmtId="0" fontId="7" fillId="3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164" fontId="9" fillId="4" borderId="5" xfId="4" applyFont="1" applyFill="1" applyBorder="1" applyAlignment="1">
      <alignment horizontal="center" vertical="center"/>
    </xf>
    <xf numFmtId="164" fontId="9" fillId="4" borderId="5" xfId="4" applyFont="1" applyFill="1" applyBorder="1" applyAlignment="1">
      <alignment horizontal="center" vertical="center" wrapText="1"/>
    </xf>
    <xf numFmtId="0" fontId="7" fillId="3" borderId="6" xfId="3" applyFont="1" applyFill="1" applyBorder="1" applyAlignment="1">
      <alignment horizontal="center" vertical="center"/>
    </xf>
    <xf numFmtId="0" fontId="7" fillId="3" borderId="6" xfId="3" applyFont="1" applyFill="1" applyBorder="1" applyAlignment="1">
      <alignment horizontal="center" vertical="center"/>
    </xf>
    <xf numFmtId="0" fontId="7" fillId="3" borderId="7" xfId="3" applyFont="1" applyFill="1" applyBorder="1" applyAlignment="1">
      <alignment horizontal="center" vertical="center"/>
    </xf>
    <xf numFmtId="165" fontId="9" fillId="4" borderId="5" xfId="4" applyNumberFormat="1" applyFont="1" applyFill="1" applyBorder="1" applyAlignment="1">
      <alignment horizontal="center" vertical="center"/>
    </xf>
    <xf numFmtId="0" fontId="10" fillId="5" borderId="7" xfId="3" applyFont="1" applyFill="1" applyBorder="1">
      <alignment vertical="center"/>
    </xf>
    <xf numFmtId="0" fontId="11" fillId="5" borderId="7" xfId="3" applyFont="1" applyFill="1" applyBorder="1">
      <alignment vertical="center"/>
    </xf>
    <xf numFmtId="3" fontId="10" fillId="5" borderId="7" xfId="3" applyNumberFormat="1" applyFont="1" applyFill="1" applyBorder="1" applyAlignment="1">
      <alignment horizontal="right" vertical="top"/>
    </xf>
    <xf numFmtId="0" fontId="10" fillId="5" borderId="7" xfId="3" applyFont="1" applyFill="1" applyBorder="1" applyAlignment="1">
      <alignment horizontal="right" vertical="top"/>
    </xf>
    <xf numFmtId="0" fontId="11" fillId="6" borderId="7" xfId="3" applyFont="1" applyFill="1" applyBorder="1" applyAlignment="1">
      <alignment horizontal="right" vertical="top"/>
    </xf>
    <xf numFmtId="164" fontId="12" fillId="7" borderId="5" xfId="4" applyFont="1" applyFill="1" applyBorder="1" applyAlignment="1">
      <alignment horizontal="center" vertical="center"/>
    </xf>
    <xf numFmtId="0" fontId="14" fillId="7" borderId="5" xfId="5" applyFont="1" applyFill="1" applyBorder="1" applyAlignment="1">
      <alignment vertical="center"/>
    </xf>
    <xf numFmtId="165" fontId="12" fillId="7" borderId="5" xfId="4" applyNumberFormat="1" applyFont="1" applyFill="1" applyBorder="1" applyAlignment="1">
      <alignment vertical="center"/>
    </xf>
    <xf numFmtId="0" fontId="11" fillId="8" borderId="7" xfId="3" applyFont="1" applyFill="1" applyBorder="1">
      <alignment vertical="center"/>
    </xf>
    <xf numFmtId="3" fontId="11" fillId="8" borderId="7" xfId="3" applyNumberFormat="1" applyFont="1" applyFill="1" applyBorder="1" applyAlignment="1">
      <alignment horizontal="right" vertical="top"/>
    </xf>
    <xf numFmtId="0" fontId="11" fillId="8" borderId="7" xfId="3" applyFont="1" applyFill="1" applyBorder="1" applyAlignment="1">
      <alignment horizontal="right" vertical="top"/>
    </xf>
    <xf numFmtId="0" fontId="11" fillId="9" borderId="7" xfId="3" applyFont="1" applyFill="1" applyBorder="1" applyAlignment="1">
      <alignment horizontal="right" vertical="top"/>
    </xf>
    <xf numFmtId="0" fontId="11" fillId="2" borderId="7" xfId="3" applyFont="1" applyFill="1" applyBorder="1">
      <alignment vertical="center"/>
    </xf>
    <xf numFmtId="0" fontId="15" fillId="2" borderId="7" xfId="6" applyFill="1" applyBorder="1" applyAlignment="1">
      <alignment vertical="center"/>
    </xf>
    <xf numFmtId="0" fontId="11" fillId="2" borderId="7" xfId="3" applyFont="1" applyFill="1" applyBorder="1" applyAlignment="1">
      <alignment horizontal="center" vertical="center"/>
    </xf>
    <xf numFmtId="3" fontId="11" fillId="2" borderId="7" xfId="3" applyNumberFormat="1" applyFont="1" applyFill="1" applyBorder="1" applyAlignment="1">
      <alignment horizontal="right" vertical="center"/>
    </xf>
    <xf numFmtId="0" fontId="11" fillId="2" borderId="7" xfId="3" applyFont="1" applyFill="1" applyBorder="1" applyAlignment="1">
      <alignment horizontal="right" vertical="center"/>
    </xf>
    <xf numFmtId="0" fontId="11" fillId="10" borderId="7" xfId="3" applyFont="1" applyFill="1" applyBorder="1" applyAlignment="1">
      <alignment horizontal="right" vertical="top"/>
    </xf>
    <xf numFmtId="0" fontId="13" fillId="7" borderId="5" xfId="5" applyFill="1" applyBorder="1"/>
    <xf numFmtId="0" fontId="11" fillId="11" borderId="7" xfId="3" applyFont="1" applyFill="1" applyBorder="1" applyAlignment="1">
      <alignment horizontal="right" vertical="top"/>
    </xf>
    <xf numFmtId="0" fontId="11" fillId="12" borderId="7" xfId="3" applyFont="1" applyFill="1" applyBorder="1" applyAlignment="1">
      <alignment horizontal="right" vertical="top"/>
    </xf>
    <xf numFmtId="0" fontId="11" fillId="13" borderId="7" xfId="3" applyFont="1" applyFill="1" applyBorder="1" applyAlignment="1">
      <alignment horizontal="right" vertical="top"/>
    </xf>
    <xf numFmtId="3" fontId="7" fillId="3" borderId="7" xfId="3" applyNumberFormat="1" applyFont="1" applyFill="1" applyBorder="1" applyAlignment="1">
      <alignment horizontal="center" vertical="center"/>
    </xf>
    <xf numFmtId="0" fontId="6" fillId="13" borderId="8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12" borderId="10" xfId="3" applyFont="1" applyFill="1" applyBorder="1">
      <alignment vertical="center"/>
    </xf>
    <xf numFmtId="0" fontId="6" fillId="11" borderId="10" xfId="3" applyFont="1" applyFill="1" applyBorder="1">
      <alignment vertical="center"/>
    </xf>
    <xf numFmtId="0" fontId="6" fillId="10" borderId="10" xfId="3" applyFont="1" applyFill="1" applyBorder="1">
      <alignment vertical="center"/>
    </xf>
    <xf numFmtId="0" fontId="6" fillId="9" borderId="10" xfId="3" applyFont="1" applyFill="1" applyBorder="1">
      <alignment vertical="center"/>
    </xf>
    <xf numFmtId="0" fontId="6" fillId="6" borderId="10" xfId="3" applyFont="1" applyFill="1" applyBorder="1">
      <alignment vertical="center"/>
    </xf>
    <xf numFmtId="0" fontId="6" fillId="2" borderId="11" xfId="3" applyFont="1" applyFill="1" applyBorder="1" applyAlignment="1">
      <alignment horizontal="center" vertical="center"/>
    </xf>
    <xf numFmtId="0" fontId="16" fillId="0" borderId="0" xfId="2" applyFont="1" applyAlignment="1">
      <alignment horizontal="center"/>
    </xf>
    <xf numFmtId="0" fontId="17" fillId="0" borderId="0" xfId="2" applyFont="1"/>
    <xf numFmtId="0" fontId="18" fillId="14" borderId="0" xfId="2" applyFont="1" applyFill="1" applyAlignment="1">
      <alignment horizontal="center"/>
    </xf>
    <xf numFmtId="0" fontId="17" fillId="0" borderId="0" xfId="2" applyFont="1" applyAlignment="1">
      <alignment horizontal="center"/>
    </xf>
    <xf numFmtId="0" fontId="18" fillId="14" borderId="0" xfId="2" applyFont="1" applyFill="1" applyAlignment="1">
      <alignment horizontal="center" wrapText="1"/>
    </xf>
    <xf numFmtId="0" fontId="16" fillId="0" borderId="0" xfId="2" applyFont="1" applyAlignment="1">
      <alignment horizontal="center"/>
    </xf>
    <xf numFmtId="0" fontId="19" fillId="0" borderId="0" xfId="2" applyFont="1"/>
    <xf numFmtId="0" fontId="2" fillId="0" borderId="0" xfId="2" applyFont="1"/>
    <xf numFmtId="0" fontId="20" fillId="0" borderId="0" xfId="2" applyFont="1"/>
    <xf numFmtId="10" fontId="20" fillId="0" borderId="0" xfId="7" applyNumberFormat="1" applyFont="1" applyFill="1" applyAlignment="1"/>
    <xf numFmtId="0" fontId="21" fillId="0" borderId="0" xfId="2" applyFont="1" applyAlignment="1">
      <alignment horizontal="center"/>
    </xf>
    <xf numFmtId="166" fontId="17" fillId="0" borderId="0" xfId="2" applyNumberFormat="1" applyFont="1"/>
    <xf numFmtId="10" fontId="23" fillId="0" borderId="0" xfId="8" applyNumberFormat="1" applyFont="1" applyFill="1" applyAlignment="1">
      <alignment horizontal="center"/>
    </xf>
    <xf numFmtId="167" fontId="17" fillId="0" borderId="0" xfId="2" applyNumberFormat="1" applyFont="1"/>
    <xf numFmtId="166" fontId="23" fillId="0" borderId="0" xfId="2" applyNumberFormat="1" applyFont="1"/>
    <xf numFmtId="10" fontId="1" fillId="0" borderId="0" xfId="2" applyNumberFormat="1"/>
    <xf numFmtId="10" fontId="24" fillId="0" borderId="0" xfId="7" applyNumberFormat="1" applyFont="1" applyFill="1" applyAlignment="1">
      <alignment horizontal="center"/>
    </xf>
    <xf numFmtId="0" fontId="20" fillId="15" borderId="0" xfId="2" applyFont="1" applyFill="1"/>
    <xf numFmtId="10" fontId="20" fillId="15" borderId="0" xfId="8" applyNumberFormat="1" applyFont="1" applyFill="1" applyAlignment="1">
      <alignment horizontal="center"/>
    </xf>
    <xf numFmtId="10" fontId="1" fillId="0" borderId="0" xfId="8" applyNumberFormat="1" applyFont="1" applyAlignment="1"/>
    <xf numFmtId="10" fontId="17" fillId="0" borderId="0" xfId="8" applyNumberFormat="1" applyFont="1" applyAlignment="1"/>
    <xf numFmtId="10" fontId="19" fillId="0" borderId="0" xfId="8" applyNumberFormat="1" applyFont="1" applyAlignment="1"/>
    <xf numFmtId="166" fontId="20" fillId="0" borderId="0" xfId="2" applyNumberFormat="1" applyFont="1"/>
    <xf numFmtId="166" fontId="23" fillId="0" borderId="0" xfId="2" applyNumberFormat="1" applyFont="1" applyAlignment="1">
      <alignment horizontal="center"/>
    </xf>
    <xf numFmtId="0" fontId="23" fillId="0" borderId="0" xfId="2" applyFont="1" applyAlignment="1">
      <alignment horizontal="center"/>
    </xf>
    <xf numFmtId="164" fontId="25" fillId="16" borderId="5" xfId="4" applyFont="1" applyFill="1" applyBorder="1" applyAlignment="1">
      <alignment horizontal="center" vertical="center"/>
    </xf>
    <xf numFmtId="164" fontId="25" fillId="16" borderId="5" xfId="4" applyFont="1" applyFill="1" applyBorder="1" applyAlignment="1">
      <alignment horizontal="center" vertical="center" wrapText="1"/>
    </xf>
    <xf numFmtId="164" fontId="25" fillId="16" borderId="12" xfId="4" applyFont="1" applyFill="1" applyBorder="1" applyAlignment="1">
      <alignment horizontal="center" vertical="center"/>
    </xf>
    <xf numFmtId="164" fontId="25" fillId="16" borderId="13" xfId="4" applyFont="1" applyFill="1" applyBorder="1" applyAlignment="1">
      <alignment horizontal="center" vertical="center"/>
    </xf>
    <xf numFmtId="164" fontId="25" fillId="16" borderId="14" xfId="4" applyFont="1" applyFill="1" applyBorder="1" applyAlignment="1">
      <alignment horizontal="center" vertical="center"/>
    </xf>
    <xf numFmtId="164" fontId="25" fillId="16" borderId="12" xfId="4" applyFont="1" applyFill="1" applyBorder="1" applyAlignment="1">
      <alignment horizontal="center" vertical="center" wrapText="1"/>
    </xf>
    <xf numFmtId="164" fontId="25" fillId="16" borderId="15" xfId="4" applyFont="1" applyFill="1" applyBorder="1" applyAlignment="1">
      <alignment horizontal="center" vertical="center"/>
    </xf>
    <xf numFmtId="164" fontId="25" fillId="16" borderId="16" xfId="4" applyFont="1" applyFill="1" applyBorder="1" applyAlignment="1">
      <alignment horizontal="center" vertical="center"/>
    </xf>
    <xf numFmtId="164" fontId="25" fillId="16" borderId="17" xfId="4" applyFont="1" applyFill="1" applyBorder="1" applyAlignment="1">
      <alignment horizontal="center" vertical="center"/>
    </xf>
    <xf numFmtId="0" fontId="17" fillId="0" borderId="0" xfId="2" applyFont="1" applyAlignment="1">
      <alignment wrapText="1"/>
    </xf>
    <xf numFmtId="0" fontId="17" fillId="17" borderId="5" xfId="2" applyFont="1" applyFill="1" applyBorder="1" applyAlignment="1">
      <alignment horizontal="center" vertical="center" wrapText="1"/>
    </xf>
    <xf numFmtId="0" fontId="26" fillId="17" borderId="5" xfId="5" applyFont="1" applyFill="1" applyBorder="1" applyAlignment="1">
      <alignment horizontal="center" vertical="center" wrapText="1"/>
    </xf>
    <xf numFmtId="165" fontId="17" fillId="17" borderId="18" xfId="4" applyNumberFormat="1" applyFont="1" applyFill="1" applyBorder="1" applyAlignment="1">
      <alignment horizontal="left" vertical="center" wrapText="1"/>
    </xf>
    <xf numFmtId="165" fontId="17" fillId="17" borderId="19" xfId="4" applyNumberFormat="1" applyFont="1" applyFill="1" applyBorder="1" applyAlignment="1">
      <alignment horizontal="left" vertical="center" wrapText="1"/>
    </xf>
    <xf numFmtId="165" fontId="17" fillId="17" borderId="20" xfId="4" applyNumberFormat="1" applyFont="1" applyFill="1" applyBorder="1" applyAlignment="1">
      <alignment horizontal="left" vertical="center" wrapText="1"/>
    </xf>
    <xf numFmtId="0" fontId="17" fillId="17" borderId="18" xfId="2" applyFont="1" applyFill="1" applyBorder="1" applyAlignment="1">
      <alignment horizontal="center" vertical="center" wrapText="1"/>
    </xf>
    <xf numFmtId="0" fontId="17" fillId="17" borderId="19" xfId="2" applyFont="1" applyFill="1" applyBorder="1" applyAlignment="1">
      <alignment horizontal="center" vertical="center" wrapText="1"/>
    </xf>
    <xf numFmtId="0" fontId="17" fillId="17" borderId="20" xfId="2" applyFont="1" applyFill="1" applyBorder="1" applyAlignment="1">
      <alignment horizontal="center" vertical="center" wrapText="1"/>
    </xf>
    <xf numFmtId="0" fontId="1" fillId="0" borderId="0" xfId="2" applyAlignment="1">
      <alignment wrapText="1"/>
    </xf>
    <xf numFmtId="0" fontId="17" fillId="17" borderId="5" xfId="2" applyFont="1" applyFill="1" applyBorder="1" applyAlignment="1">
      <alignment horizontal="center" vertical="center"/>
    </xf>
    <xf numFmtId="0" fontId="26" fillId="17" borderId="5" xfId="5" applyFont="1" applyFill="1" applyBorder="1" applyAlignment="1">
      <alignment horizontal="center" vertical="center"/>
    </xf>
    <xf numFmtId="165" fontId="17" fillId="17" borderId="18" xfId="4" applyNumberFormat="1" applyFont="1" applyFill="1" applyBorder="1" applyAlignment="1">
      <alignment horizontal="left" vertical="center"/>
    </xf>
    <xf numFmtId="165" fontId="17" fillId="17" borderId="19" xfId="4" applyNumberFormat="1" applyFont="1" applyFill="1" applyBorder="1" applyAlignment="1">
      <alignment horizontal="left" vertical="center"/>
    </xf>
    <xf numFmtId="165" fontId="17" fillId="17" borderId="20" xfId="4" applyNumberFormat="1" applyFont="1" applyFill="1" applyBorder="1" applyAlignment="1">
      <alignment horizontal="left" vertical="center"/>
    </xf>
    <xf numFmtId="0" fontId="17" fillId="17" borderId="18" xfId="2" applyFont="1" applyFill="1" applyBorder="1" applyAlignment="1">
      <alignment horizontal="center" vertical="center"/>
    </xf>
    <xf numFmtId="0" fontId="17" fillId="17" borderId="19" xfId="2" applyFont="1" applyFill="1" applyBorder="1" applyAlignment="1">
      <alignment horizontal="center" vertical="center"/>
    </xf>
    <xf numFmtId="0" fontId="17" fillId="17" borderId="20" xfId="2" applyFont="1" applyFill="1" applyBorder="1" applyAlignment="1">
      <alignment horizontal="center" vertical="center"/>
    </xf>
  </cellXfs>
  <cellStyles count="9">
    <cellStyle name="Comma [0] 20 2" xfId="4" xr:uid="{F6D24EC6-1D5C-4527-851C-D26A595256D4}"/>
    <cellStyle name="Hyperlink 2" xfId="1" xr:uid="{4CEB38E2-4CFF-44F3-B647-AA23EB419647}"/>
    <cellStyle name="Hyperlink 3" xfId="6" xr:uid="{52B4FBB1-5E3C-44AB-B412-7CE4E6DEE946}"/>
    <cellStyle name="Normal" xfId="0" builtinId="0"/>
    <cellStyle name="Normal 2" xfId="3" xr:uid="{346E8414-4C36-46B5-B529-D260DF80BC68}"/>
    <cellStyle name="Normal 2 2" xfId="5" xr:uid="{3EF9F954-F1F5-460E-99BB-AB127988F091}"/>
    <cellStyle name="Normal 2 39 2" xfId="2" xr:uid="{0AB1D9FF-1BF6-47B8-9B36-B7AA8669197B}"/>
    <cellStyle name="Percent 2" xfId="7" xr:uid="{19F4DFC0-BFBC-405D-BED7-6B2869329263}"/>
    <cellStyle name="Percent 3" xfId="8" xr:uid="{310CFADE-BD88-4D86-91B4-C80FED9F67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Rencana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35A-498D-B67F-F6CF5A97A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'[1]#L2A'!$B$59:$M$59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'[1]#L2A'!$B$3:$M$3</c:f>
              <c:numCache>
                <c:formatCode>General</c:formatCode>
                <c:ptCount val="12"/>
                <c:pt idx="0">
                  <c:v>11.22</c:v>
                </c:pt>
                <c:pt idx="1">
                  <c:v>16.11</c:v>
                </c:pt>
                <c:pt idx="2">
                  <c:v>20.54</c:v>
                </c:pt>
                <c:pt idx="3">
                  <c:v>27.85</c:v>
                </c:pt>
                <c:pt idx="4">
                  <c:v>33.79</c:v>
                </c:pt>
                <c:pt idx="5">
                  <c:v>41.87</c:v>
                </c:pt>
                <c:pt idx="6">
                  <c:v>49.01</c:v>
                </c:pt>
                <c:pt idx="7">
                  <c:v>57.58</c:v>
                </c:pt>
                <c:pt idx="8">
                  <c:v>67.56</c:v>
                </c:pt>
                <c:pt idx="9">
                  <c:v>77.459999999999994</c:v>
                </c:pt>
                <c:pt idx="10">
                  <c:v>86.63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A-498D-B67F-F6CF5A97A54C}"/>
            </c:ext>
          </c:extLst>
        </c:ser>
        <c:ser>
          <c:idx val="1"/>
          <c:order val="1"/>
          <c:tx>
            <c:v>Realisasi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35A-498D-B67F-F6CF5A97A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'[1]#L2A'!$B$59:$M$59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'[1]#L2A'!$B$4:$J$4</c:f>
              <c:numCache>
                <c:formatCode>General</c:formatCode>
                <c:ptCount val="9"/>
                <c:pt idx="0">
                  <c:v>13.45</c:v>
                </c:pt>
                <c:pt idx="1">
                  <c:v>17.2</c:v>
                </c:pt>
                <c:pt idx="2">
                  <c:v>21.61</c:v>
                </c:pt>
                <c:pt idx="3">
                  <c:v>28.53</c:v>
                </c:pt>
                <c:pt idx="4">
                  <c:v>34.08</c:v>
                </c:pt>
                <c:pt idx="5">
                  <c:v>41.53</c:v>
                </c:pt>
                <c:pt idx="6">
                  <c:v>46.92</c:v>
                </c:pt>
                <c:pt idx="7">
                  <c:v>53.94</c:v>
                </c:pt>
                <c:pt idx="8">
                  <c:v>61.77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A-498D-B67F-F6CF5A97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24703"/>
        <c:axId val="295525535"/>
      </c:lineChart>
      <c:catAx>
        <c:axId val="2955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525535"/>
        <c:crosses val="autoZero"/>
        <c:auto val="1"/>
        <c:lblAlgn val="ctr"/>
        <c:lblOffset val="100"/>
        <c:noMultiLvlLbl val="0"/>
      </c:catAx>
      <c:valAx>
        <c:axId val="29552553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5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'[1]#L3'!$R$7:$S$7</c:f>
              <c:strCache>
                <c:ptCount val="1"/>
                <c:pt idx="0">
                  <c:v>Keuangan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'[1]#L3'!$Q$9:$Q$14</c:f>
              <c:strCache>
                <c:ptCount val="6"/>
                <c:pt idx="0">
                  <c:v>Pengembangan dan Rehabilitasi Jaringan Irigasi Permukaan, Rawa dan Non-Padi</c:v>
                </c:pt>
                <c:pt idx="1">
                  <c:v>Pengendalian Banjir, Lahar, Pengelolaan Drainase Utama Perkotaan, dan Pengaman Pantai</c:v>
                </c:pt>
                <c:pt idx="2">
                  <c:v>Pembangunan Bendungan, Danau, dan Bangunan Penampung Air Lainnya</c:v>
                </c:pt>
                <c:pt idx="3">
                  <c:v>Penyediaan dan Pengelolaan Air Tanah dan Air Baku</c:v>
                </c:pt>
                <c:pt idx="4">
                  <c:v>Operasi dan Pemeliharaan Sarana Prasarana SDA serta Penanggulangan Darurat Akibat Bencana</c:v>
                </c:pt>
                <c:pt idx="5">
                  <c:v>Pengendalian Lumpur Sidoarjo</c:v>
                </c:pt>
              </c:strCache>
            </c:strRef>
          </c:cat>
          <c:val>
            <c:numRef>
              <c:f>'[1]#L3'!$S$9:$S$14</c:f>
              <c:numCache>
                <c:formatCode>General</c:formatCode>
                <c:ptCount val="6"/>
                <c:pt idx="0">
                  <c:v>58.24</c:v>
                </c:pt>
                <c:pt idx="1">
                  <c:v>57.32</c:v>
                </c:pt>
                <c:pt idx="2">
                  <c:v>81.010000000000005</c:v>
                </c:pt>
                <c:pt idx="3">
                  <c:v>65.52</c:v>
                </c:pt>
                <c:pt idx="4">
                  <c:v>78.12</c:v>
                </c:pt>
                <c:pt idx="5">
                  <c:v>65.11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BD0-963F-615F1206FE42}"/>
            </c:ext>
          </c:extLst>
        </c:ser>
        <c:ser>
          <c:idx val="1"/>
          <c:order val="1"/>
          <c:tx>
            <c:strRef>
              <c:f>'[1]#L3'!$T$7:$U$7</c:f>
              <c:strCache>
                <c:ptCount val="1"/>
                <c:pt idx="0">
                  <c:v>Fisik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'[1]#L3'!$Q$9:$Q$14</c:f>
              <c:strCache>
                <c:ptCount val="6"/>
                <c:pt idx="0">
                  <c:v>Pengembangan dan Rehabilitasi Jaringan Irigasi Permukaan, Rawa dan Non-Padi</c:v>
                </c:pt>
                <c:pt idx="1">
                  <c:v>Pengendalian Banjir, Lahar, Pengelolaan Drainase Utama Perkotaan, dan Pengaman Pantai</c:v>
                </c:pt>
                <c:pt idx="2">
                  <c:v>Pembangunan Bendungan, Danau, dan Bangunan Penampung Air Lainnya</c:v>
                </c:pt>
                <c:pt idx="3">
                  <c:v>Penyediaan dan Pengelolaan Air Tanah dan Air Baku</c:v>
                </c:pt>
                <c:pt idx="4">
                  <c:v>Operasi dan Pemeliharaan Sarana Prasarana SDA serta Penanggulangan Darurat Akibat Bencana</c:v>
                </c:pt>
                <c:pt idx="5">
                  <c:v>Pengendalian Lumpur Sidoarjo</c:v>
                </c:pt>
              </c:strCache>
            </c:strRef>
          </c:cat>
          <c:val>
            <c:numRef>
              <c:f>'[1]#L3'!$U$9:$U$14</c:f>
              <c:numCache>
                <c:formatCode>General</c:formatCode>
                <c:ptCount val="6"/>
                <c:pt idx="0">
                  <c:v>66.84</c:v>
                </c:pt>
                <c:pt idx="1">
                  <c:v>63.82</c:v>
                </c:pt>
                <c:pt idx="2">
                  <c:v>83.45</c:v>
                </c:pt>
                <c:pt idx="3">
                  <c:v>72.319999999999993</c:v>
                </c:pt>
                <c:pt idx="4">
                  <c:v>80.12</c:v>
                </c:pt>
                <c:pt idx="5">
                  <c:v>67.38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BD0-963F-615F1206FE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394207"/>
        <c:axId val="1165392543"/>
      </c:barChart>
      <c:catAx>
        <c:axId val="11653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5392543"/>
        <c:crosses val="autoZero"/>
        <c:auto val="1"/>
        <c:lblAlgn val="ctr"/>
        <c:lblOffset val="100"/>
        <c:noMultiLvlLbl val="0"/>
      </c:catAx>
      <c:valAx>
        <c:axId val="11653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539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Rencana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4B5-4101-B556-6424105D6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'[1]#L2A'!$B$59:$M$59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'[1]#L2A'!$B$8:$M$8</c:f>
              <c:numCache>
                <c:formatCode>General</c:formatCode>
                <c:ptCount val="12"/>
                <c:pt idx="0">
                  <c:v>7.99</c:v>
                </c:pt>
                <c:pt idx="1">
                  <c:v>12.31</c:v>
                </c:pt>
                <c:pt idx="2">
                  <c:v>17.73</c:v>
                </c:pt>
                <c:pt idx="3">
                  <c:v>24.8</c:v>
                </c:pt>
                <c:pt idx="4">
                  <c:v>32.72</c:v>
                </c:pt>
                <c:pt idx="5">
                  <c:v>41.91</c:v>
                </c:pt>
                <c:pt idx="6">
                  <c:v>51.99</c:v>
                </c:pt>
                <c:pt idx="7">
                  <c:v>62.64</c:v>
                </c:pt>
                <c:pt idx="8">
                  <c:v>72.77</c:v>
                </c:pt>
                <c:pt idx="9">
                  <c:v>82.63</c:v>
                </c:pt>
                <c:pt idx="10">
                  <c:v>91.86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5-4101-B556-6424105D655E}"/>
            </c:ext>
          </c:extLst>
        </c:ser>
        <c:ser>
          <c:idx val="1"/>
          <c:order val="1"/>
          <c:tx>
            <c:v>Realisasi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4B5-4101-B556-6424105D6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'[1]#L2A'!$B$59:$M$59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'[1]#L2A'!$B$9:$J$9</c:f>
              <c:numCache>
                <c:formatCode>General</c:formatCode>
                <c:ptCount val="9"/>
                <c:pt idx="0">
                  <c:v>14.28</c:v>
                </c:pt>
                <c:pt idx="1">
                  <c:v>17.63</c:v>
                </c:pt>
                <c:pt idx="2">
                  <c:v>22.41</c:v>
                </c:pt>
                <c:pt idx="3">
                  <c:v>29.22</c:v>
                </c:pt>
                <c:pt idx="4">
                  <c:v>35.76</c:v>
                </c:pt>
                <c:pt idx="5">
                  <c:v>43.68</c:v>
                </c:pt>
                <c:pt idx="6">
                  <c:v>50.55</c:v>
                </c:pt>
                <c:pt idx="7">
                  <c:v>58.68</c:v>
                </c:pt>
                <c:pt idx="8">
                  <c:v>66.349999999999994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5-4101-B556-6424105D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24703"/>
        <c:axId val="295525535"/>
      </c:lineChart>
      <c:catAx>
        <c:axId val="2955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525535"/>
        <c:crosses val="autoZero"/>
        <c:auto val="1"/>
        <c:lblAlgn val="ctr"/>
        <c:lblOffset val="100"/>
        <c:noMultiLvlLbl val="0"/>
      </c:catAx>
      <c:valAx>
        <c:axId val="29552553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55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Sumber Dana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'[1]#L2B'!$T$7</c:f>
              <c:strCache>
                <c:ptCount val="1"/>
                <c:pt idx="0">
                  <c:v>Keuangan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'[1]#L2B'!$X$8:$X$10</c:f>
              <c:strCache>
                <c:ptCount val="3"/>
                <c:pt idx="0">
                  <c:v>RPM (42.472 M)</c:v>
                </c:pt>
                <c:pt idx="1">
                  <c:v>SBSN (4.357 M)</c:v>
                </c:pt>
                <c:pt idx="2">
                  <c:v>PHLN (5.863 M)</c:v>
                </c:pt>
              </c:strCache>
            </c:strRef>
          </c:cat>
          <c:val>
            <c:numRef>
              <c:f>'[1]#L2B'!$U$8:$U$10</c:f>
              <c:numCache>
                <c:formatCode>General</c:formatCode>
                <c:ptCount val="3"/>
                <c:pt idx="0">
                  <c:v>0.72815458753341311</c:v>
                </c:pt>
                <c:pt idx="1">
                  <c:v>0.62850378204214297</c:v>
                </c:pt>
                <c:pt idx="2">
                  <c:v>0.55650973603827103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9-440E-9E8C-B878EE0437DB}"/>
            </c:ext>
          </c:extLst>
        </c:ser>
        <c:ser>
          <c:idx val="1"/>
          <c:order val="1"/>
          <c:tx>
            <c:strRef>
              <c:f>'[1]#L2B'!$V$7</c:f>
              <c:strCache>
                <c:ptCount val="1"/>
                <c:pt idx="0">
                  <c:v>Fisik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'[1]#L2B'!$X$8:$X$10</c:f>
              <c:strCache>
                <c:ptCount val="3"/>
                <c:pt idx="0">
                  <c:v>RPM (42.472 M)</c:v>
                </c:pt>
                <c:pt idx="1">
                  <c:v>SBSN (4.357 M)</c:v>
                </c:pt>
                <c:pt idx="2">
                  <c:v>PHLN (5.863 M)</c:v>
                </c:pt>
              </c:strCache>
            </c:strRef>
          </c:cat>
          <c:val>
            <c:numRef>
              <c:f>'[1]#L2B'!$W$8:$W$10</c:f>
              <c:numCache>
                <c:formatCode>General</c:formatCode>
                <c:ptCount val="3"/>
                <c:pt idx="0">
                  <c:v>0.77562083485656996</c:v>
                </c:pt>
                <c:pt idx="1">
                  <c:v>0.66947408762383087</c:v>
                </c:pt>
                <c:pt idx="2">
                  <c:v>0.59278696235915207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9-440E-9E8C-B878EE043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0357631"/>
        <c:axId val="1410361791"/>
      </c:barChart>
      <c:catAx>
        <c:axId val="141035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0361791"/>
        <c:crosses val="autoZero"/>
        <c:auto val="1"/>
        <c:lblAlgn val="ctr"/>
        <c:lblOffset val="100"/>
        <c:noMultiLvlLbl val="0"/>
      </c:catAx>
      <c:valAx>
        <c:axId val="14103617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03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Jenis Belanja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'[1]#L2B'!$T$14</c:f>
              <c:strCache>
                <c:ptCount val="1"/>
                <c:pt idx="0">
                  <c:v>Keuangan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'[1]#L2B'!$X$15:$X$17</c:f>
              <c:strCache>
                <c:ptCount val="3"/>
                <c:pt idx="0">
                  <c:v>PEGAWAI (930 M)</c:v>
                </c:pt>
                <c:pt idx="1">
                  <c:v>BARANG (8.825 M)</c:v>
                </c:pt>
                <c:pt idx="2">
                  <c:v>MODAL (42.938 M)</c:v>
                </c:pt>
              </c:strCache>
            </c:strRef>
          </c:cat>
          <c:val>
            <c:numRef>
              <c:f>'[1]#L2B'!$U$15:$U$17</c:f>
              <c:numCache>
                <c:formatCode>General</c:formatCode>
                <c:ptCount val="3"/>
                <c:pt idx="0">
                  <c:v>0.78770790991999429</c:v>
                </c:pt>
                <c:pt idx="1">
                  <c:v>0.77041361841622757</c:v>
                </c:pt>
                <c:pt idx="2">
                  <c:v>0.68462929096542169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B-4C7F-8920-0BB1FA8A1007}"/>
            </c:ext>
          </c:extLst>
        </c:ser>
        <c:ser>
          <c:idx val="1"/>
          <c:order val="1"/>
          <c:tx>
            <c:strRef>
              <c:f>'[1]#L2B'!$V$14</c:f>
              <c:strCache>
                <c:ptCount val="1"/>
                <c:pt idx="0">
                  <c:v>Fisik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'[1]#L2B'!$X$15:$X$17</c:f>
              <c:strCache>
                <c:ptCount val="3"/>
                <c:pt idx="0">
                  <c:v>PEGAWAI (930 M)</c:v>
                </c:pt>
                <c:pt idx="1">
                  <c:v>BARANG (8.825 M)</c:v>
                </c:pt>
                <c:pt idx="2">
                  <c:v>MODAL (42.938 M)</c:v>
                </c:pt>
              </c:strCache>
            </c:strRef>
          </c:cat>
          <c:val>
            <c:numRef>
              <c:f>'[1]#L2B'!$W$15:$W$17</c:f>
              <c:numCache>
                <c:formatCode>General</c:formatCode>
                <c:ptCount val="3"/>
                <c:pt idx="0">
                  <c:v>0.83905626246876375</c:v>
                </c:pt>
                <c:pt idx="1">
                  <c:v>0.82063460717185333</c:v>
                </c:pt>
                <c:pt idx="2">
                  <c:v>0.72925825273537148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4C7F-8920-0BB1FA8A10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0357631"/>
        <c:axId val="1410361791"/>
      </c:barChart>
      <c:catAx>
        <c:axId val="141035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0361791"/>
        <c:crosses val="autoZero"/>
        <c:auto val="1"/>
        <c:lblAlgn val="ctr"/>
        <c:lblOffset val="100"/>
        <c:noMultiLvlLbl val="0"/>
      </c:catAx>
      <c:valAx>
        <c:axId val="14103617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03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35</xdr:row>
      <xdr:rowOff>187324</xdr:rowOff>
    </xdr:from>
    <xdr:to>
      <xdr:col>17</xdr:col>
      <xdr:colOff>1</xdr:colOff>
      <xdr:row>48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7EAC9-86AA-417A-B327-DB1E8686A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67</xdr:row>
      <xdr:rowOff>123825</xdr:rowOff>
    </xdr:from>
    <xdr:to>
      <xdr:col>35</xdr:col>
      <xdr:colOff>0</xdr:colOff>
      <xdr:row>82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BC693-5BF3-46A5-9B5B-B075268A3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24</xdr:col>
      <xdr:colOff>0</xdr:colOff>
      <xdr:row>4</xdr:row>
      <xdr:rowOff>183932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2A4C3DB-8CCE-4752-96E8-FEFB2DA28080}"/>
            </a:ext>
          </a:extLst>
        </xdr:cNvPr>
        <xdr:cNvSpPr/>
      </xdr:nvSpPr>
      <xdr:spPr>
        <a:xfrm>
          <a:off x="3886200" y="624840"/>
          <a:ext cx="2263140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1</xdr:colOff>
      <xdr:row>50</xdr:row>
      <xdr:rowOff>9525</xdr:rowOff>
    </xdr:from>
    <xdr:to>
      <xdr:col>17</xdr:col>
      <xdr:colOff>1</xdr:colOff>
      <xdr:row>62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1A99C-07F4-4B62-86AF-4322692D2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35</xdr:row>
      <xdr:rowOff>190499</xdr:rowOff>
    </xdr:from>
    <xdr:to>
      <xdr:col>34</xdr:col>
      <xdr:colOff>241300</xdr:colOff>
      <xdr:row>48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FE8B7B-D1B4-451B-9AA8-6C6AD4AB5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15</xdr:col>
      <xdr:colOff>243052</xdr:colOff>
      <xdr:row>8</xdr:row>
      <xdr:rowOff>183932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0098BA1-239C-420B-B716-C400AF121EAD}"/>
            </a:ext>
          </a:extLst>
        </xdr:cNvPr>
        <xdr:cNvSpPr/>
      </xdr:nvSpPr>
      <xdr:spPr>
        <a:xfrm>
          <a:off x="1508760" y="1417320"/>
          <a:ext cx="2620492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23</xdr:col>
      <xdr:colOff>0</xdr:colOff>
      <xdr:row>7</xdr:row>
      <xdr:rowOff>0</xdr:rowOff>
    </xdr:from>
    <xdr:to>
      <xdr:col>32</xdr:col>
      <xdr:colOff>243052</xdr:colOff>
      <xdr:row>8</xdr:row>
      <xdr:rowOff>183932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107651-F444-4394-AA53-FD3CE6EC6FA7}"/>
            </a:ext>
          </a:extLst>
        </xdr:cNvPr>
        <xdr:cNvSpPr/>
      </xdr:nvSpPr>
      <xdr:spPr>
        <a:xfrm>
          <a:off x="5897880" y="1417320"/>
          <a:ext cx="2506192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249620</xdr:colOff>
      <xdr:row>12</xdr:row>
      <xdr:rowOff>0</xdr:rowOff>
    </xdr:from>
    <xdr:to>
      <xdr:col>7</xdr:col>
      <xdr:colOff>0</xdr:colOff>
      <xdr:row>13</xdr:row>
      <xdr:rowOff>183932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DC948EE-E77A-48DB-91DD-2679DF5F9A9E}"/>
            </a:ext>
          </a:extLst>
        </xdr:cNvPr>
        <xdr:cNvSpPr/>
      </xdr:nvSpPr>
      <xdr:spPr>
        <a:xfrm>
          <a:off x="501080" y="2407920"/>
          <a:ext cx="1259140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19</xdr:col>
      <xdr:colOff>1</xdr:colOff>
      <xdr:row>13</xdr:row>
      <xdr:rowOff>183932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E352DE-8946-4B7B-8370-664C8F5F3962}"/>
            </a:ext>
          </a:extLst>
        </xdr:cNvPr>
        <xdr:cNvSpPr/>
      </xdr:nvSpPr>
      <xdr:spPr>
        <a:xfrm>
          <a:off x="3634740" y="2407920"/>
          <a:ext cx="1257301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</xdr:colOff>
      <xdr:row>13</xdr:row>
      <xdr:rowOff>183932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B293EB2-B342-4805-B55C-83FDDF833FD9}"/>
            </a:ext>
          </a:extLst>
        </xdr:cNvPr>
        <xdr:cNvSpPr/>
      </xdr:nvSpPr>
      <xdr:spPr>
        <a:xfrm>
          <a:off x="2011680" y="2407920"/>
          <a:ext cx="1371601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243052</xdr:colOff>
      <xdr:row>12</xdr:row>
      <xdr:rowOff>183932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BA2634A-C611-40F3-BCCF-A36839B1FA31}"/>
            </a:ext>
          </a:extLst>
        </xdr:cNvPr>
        <xdr:cNvSpPr/>
      </xdr:nvSpPr>
      <xdr:spPr>
        <a:xfrm>
          <a:off x="5897880" y="2209800"/>
          <a:ext cx="2506192" cy="382052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23</xdr:col>
      <xdr:colOff>0</xdr:colOff>
      <xdr:row>13</xdr:row>
      <xdr:rowOff>183930</xdr:rowOff>
    </xdr:from>
    <xdr:to>
      <xdr:col>32</xdr:col>
      <xdr:colOff>243052</xdr:colOff>
      <xdr:row>15</xdr:row>
      <xdr:rowOff>190499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907AE2-B0AB-448C-8BA9-8646F9040201}"/>
            </a:ext>
          </a:extLst>
        </xdr:cNvPr>
        <xdr:cNvSpPr/>
      </xdr:nvSpPr>
      <xdr:spPr>
        <a:xfrm>
          <a:off x="5897880" y="2789970"/>
          <a:ext cx="2506192" cy="40280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23</xdr:col>
      <xdr:colOff>0</xdr:colOff>
      <xdr:row>16</xdr:row>
      <xdr:rowOff>183931</xdr:rowOff>
    </xdr:from>
    <xdr:to>
      <xdr:col>32</xdr:col>
      <xdr:colOff>243052</xdr:colOff>
      <xdr:row>19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FE1F4DA-61A2-4B0D-8611-F6FD3BE6F944}"/>
            </a:ext>
          </a:extLst>
        </xdr:cNvPr>
        <xdr:cNvSpPr/>
      </xdr:nvSpPr>
      <xdr:spPr>
        <a:xfrm>
          <a:off x="5897880" y="3384331"/>
          <a:ext cx="2506192" cy="41042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50"/>
        </a:p>
      </xdr:txBody>
    </xdr:sp>
    <xdr:clientData/>
  </xdr:twoCellAnchor>
  <xdr:twoCellAnchor>
    <xdr:from>
      <xdr:col>19</xdr:col>
      <xdr:colOff>124810</xdr:colOff>
      <xdr:row>4</xdr:row>
      <xdr:rowOff>183932</xdr:rowOff>
    </xdr:from>
    <xdr:to>
      <xdr:col>27</xdr:col>
      <xdr:colOff>246335</xdr:colOff>
      <xdr:row>7</xdr:row>
      <xdr:rowOff>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985FBD26-BE14-4589-8DFE-9FE8DF735D0C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5878239" y="145503"/>
          <a:ext cx="410428" cy="2133205"/>
        </a:xfrm>
        <a:prstGeom prst="bentConnector3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246336</xdr:colOff>
      <xdr:row>4</xdr:row>
      <xdr:rowOff>183933</xdr:rowOff>
    </xdr:from>
    <xdr:to>
      <xdr:col>19</xdr:col>
      <xdr:colOff>124811</xdr:colOff>
      <xdr:row>7</xdr:row>
      <xdr:rowOff>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6EB6B803-6DF8-4BFC-8F90-C7C6AC22A667}"/>
            </a:ext>
          </a:extLst>
        </xdr:cNvPr>
        <xdr:cNvCxnSpPr>
          <a:stCxn id="4" idx="2"/>
          <a:endCxn id="7" idx="0"/>
        </xdr:cNvCxnSpPr>
      </xdr:nvCxnSpPr>
      <xdr:spPr>
        <a:xfrm rot="5400000">
          <a:off x="3683680" y="84149"/>
          <a:ext cx="410428" cy="2255915"/>
        </a:xfrm>
        <a:prstGeom prst="bentConnector3">
          <a:avLst>
            <a:gd name="adj1" fmla="val 50000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246336</xdr:colOff>
      <xdr:row>8</xdr:row>
      <xdr:rowOff>183932</xdr:rowOff>
    </xdr:from>
    <xdr:to>
      <xdr:col>16</xdr:col>
      <xdr:colOff>124811</xdr:colOff>
      <xdr:row>12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5036BFE5-23BF-4C0E-ADB2-38B45A4C45B6}"/>
            </a:ext>
          </a:extLst>
        </xdr:cNvPr>
        <xdr:cNvCxnSpPr>
          <a:stCxn id="10" idx="0"/>
          <a:endCxn id="7" idx="2"/>
        </xdr:cNvCxnSpPr>
      </xdr:nvCxnSpPr>
      <xdr:spPr>
        <a:xfrm rot="16200000" flipV="1">
          <a:off x="3207430" y="1352878"/>
          <a:ext cx="608548" cy="1501535"/>
        </a:xfrm>
        <a:prstGeom prst="bentConnector3">
          <a:avLst>
            <a:gd name="adj1" fmla="val 50000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124810</xdr:colOff>
      <xdr:row>8</xdr:row>
      <xdr:rowOff>183932</xdr:rowOff>
    </xdr:from>
    <xdr:to>
      <xdr:col>10</xdr:col>
      <xdr:colOff>246336</xdr:colOff>
      <xdr:row>12</xdr:row>
      <xdr:rowOff>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9E2D2E49-7FE5-4F3D-9204-7C33501D73FA}"/>
            </a:ext>
          </a:extLst>
        </xdr:cNvPr>
        <xdr:cNvCxnSpPr>
          <a:stCxn id="9" idx="0"/>
          <a:endCxn id="7" idx="2"/>
        </xdr:cNvCxnSpPr>
      </xdr:nvCxnSpPr>
      <xdr:spPr>
        <a:xfrm rot="5400000" flipH="1" flipV="1">
          <a:off x="1641519" y="1288503"/>
          <a:ext cx="608548" cy="1630286"/>
        </a:xfrm>
        <a:prstGeom prst="bentConnector3">
          <a:avLst>
            <a:gd name="adj1" fmla="val 50000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246336</xdr:colOff>
      <xdr:row>8</xdr:row>
      <xdr:rowOff>183932</xdr:rowOff>
    </xdr:from>
    <xdr:to>
      <xdr:col>27</xdr:col>
      <xdr:colOff>246336</xdr:colOff>
      <xdr:row>11</xdr:row>
      <xdr:rowOff>0</xdr:rowOff>
    </xdr:to>
    <xdr:cxnSp macro="">
      <xdr:nvCxnSpPr>
        <xdr:cNvPr id="19" name="Connector: Elbow 27">
          <a:extLst>
            <a:ext uri="{FF2B5EF4-FFF2-40B4-BE49-F238E27FC236}">
              <a16:creationId xmlns:a16="http://schemas.microsoft.com/office/drawing/2014/main" id="{155EF5FF-8DC7-409C-BDA3-5AC650EABF7E}"/>
            </a:ext>
          </a:extLst>
        </xdr:cNvPr>
        <xdr:cNvCxnSpPr>
          <a:stCxn id="12" idx="0"/>
          <a:endCxn id="8" idx="2"/>
        </xdr:cNvCxnSpPr>
      </xdr:nvCxnSpPr>
      <xdr:spPr>
        <a:xfrm flipV="1">
          <a:off x="7150056" y="1799372"/>
          <a:ext cx="0" cy="410428"/>
        </a:xfrm>
        <a:prstGeom prst="straightConnector1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246336</xdr:colOff>
      <xdr:row>12</xdr:row>
      <xdr:rowOff>183932</xdr:rowOff>
    </xdr:from>
    <xdr:to>
      <xdr:col>27</xdr:col>
      <xdr:colOff>246336</xdr:colOff>
      <xdr:row>13</xdr:row>
      <xdr:rowOff>183930</xdr:rowOff>
    </xdr:to>
    <xdr:cxnSp macro="">
      <xdr:nvCxnSpPr>
        <xdr:cNvPr id="20" name="Connector: Elbow 27">
          <a:extLst>
            <a:ext uri="{FF2B5EF4-FFF2-40B4-BE49-F238E27FC236}">
              <a16:creationId xmlns:a16="http://schemas.microsoft.com/office/drawing/2014/main" id="{0EAAB712-C681-45B1-A052-182AA956C6CD}"/>
            </a:ext>
          </a:extLst>
        </xdr:cNvPr>
        <xdr:cNvCxnSpPr>
          <a:stCxn id="13" idx="0"/>
          <a:endCxn id="12" idx="2"/>
        </xdr:cNvCxnSpPr>
      </xdr:nvCxnSpPr>
      <xdr:spPr>
        <a:xfrm flipV="1">
          <a:off x="7150056" y="2591852"/>
          <a:ext cx="0" cy="198118"/>
        </a:xfrm>
        <a:prstGeom prst="straightConnector1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246336</xdr:colOff>
      <xdr:row>15</xdr:row>
      <xdr:rowOff>190499</xdr:rowOff>
    </xdr:from>
    <xdr:to>
      <xdr:col>27</xdr:col>
      <xdr:colOff>246336</xdr:colOff>
      <xdr:row>16</xdr:row>
      <xdr:rowOff>183931</xdr:rowOff>
    </xdr:to>
    <xdr:cxnSp macro="">
      <xdr:nvCxnSpPr>
        <xdr:cNvPr id="21" name="Connector: Elbow 27">
          <a:extLst>
            <a:ext uri="{FF2B5EF4-FFF2-40B4-BE49-F238E27FC236}">
              <a16:creationId xmlns:a16="http://schemas.microsoft.com/office/drawing/2014/main" id="{D6F7CD46-2315-4E82-BDED-EB2CBB5F3AD2}"/>
            </a:ext>
          </a:extLst>
        </xdr:cNvPr>
        <xdr:cNvCxnSpPr>
          <a:stCxn id="14" idx="0"/>
          <a:endCxn id="13" idx="2"/>
        </xdr:cNvCxnSpPr>
      </xdr:nvCxnSpPr>
      <xdr:spPr>
        <a:xfrm flipV="1">
          <a:off x="7150056" y="3192779"/>
          <a:ext cx="0" cy="191552"/>
        </a:xfrm>
        <a:prstGeom prst="straightConnector1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1970</xdr:colOff>
      <xdr:row>50</xdr:row>
      <xdr:rowOff>0</xdr:rowOff>
    </xdr:from>
    <xdr:to>
      <xdr:col>35</xdr:col>
      <xdr:colOff>0</xdr:colOff>
      <xdr:row>61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1130E9-AC72-408F-A78F-82B1FC587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CITRA.COM\MONIKA\PROGRES_SDA_31_10_2021_16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scar%20M%20Gesssang\Google%20Drive\Templates\DRF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1"/>
      <sheetName val="s2"/>
      <sheetName val="s3"/>
      <sheetName val="s4"/>
      <sheetName val="s5"/>
      <sheetName val="s7"/>
      <sheetName val="s8"/>
      <sheetName val="s9"/>
      <sheetName val="s10"/>
      <sheetName val="TKL"/>
      <sheetName val="L1"/>
      <sheetName val="L4"/>
      <sheetName val="L5"/>
      <sheetName val="L6"/>
      <sheetName val="s6"/>
      <sheetName val="#sorts"/>
      <sheetName val="#10A"/>
      <sheetName val="#10B"/>
      <sheetName val="#10C"/>
      <sheetName val="#s1"/>
      <sheetName val="#s3a"/>
      <sheetName val="#s3b"/>
      <sheetName val="#s3c"/>
      <sheetName val="#L4"/>
      <sheetName val="#L6A"/>
      <sheetName val="#L6B"/>
      <sheetName val="kontrak"/>
      <sheetName val="blmlelang"/>
      <sheetName val="#L2A"/>
      <sheetName val="#L2B"/>
      <sheetName val="#L3"/>
      <sheetName val="#L7"/>
      <sheetName val="L7"/>
      <sheetName val="Pakets"/>
      <sheetName val="paketphln"/>
      <sheetName val="refpaket"/>
      <sheetName val="refregister"/>
      <sheetName val="refsatker"/>
      <sheetName val="DSatkers"/>
    </sheetNames>
    <sheetDataSet>
      <sheetData sheetId="0" refreshError="1"/>
      <sheetData sheetId="1">
        <row r="6">
          <cell r="B6" t="str">
            <v>Status : 31 Oktober 2021 ; 16:00 WIB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B3">
            <v>11.22</v>
          </cell>
          <cell r="C3">
            <v>16.11</v>
          </cell>
          <cell r="D3">
            <v>20.54</v>
          </cell>
          <cell r="E3">
            <v>27.85</v>
          </cell>
          <cell r="F3">
            <v>33.79</v>
          </cell>
          <cell r="G3">
            <v>41.87</v>
          </cell>
          <cell r="H3">
            <v>49.01</v>
          </cell>
          <cell r="I3">
            <v>57.58</v>
          </cell>
          <cell r="J3">
            <v>67.56</v>
          </cell>
          <cell r="K3">
            <v>77.459999999999994</v>
          </cell>
          <cell r="L3">
            <v>86.63</v>
          </cell>
          <cell r="M3">
            <v>100</v>
          </cell>
        </row>
        <row r="4">
          <cell r="B4">
            <v>13.45</v>
          </cell>
          <cell r="C4">
            <v>17.2</v>
          </cell>
          <cell r="D4">
            <v>21.61</v>
          </cell>
          <cell r="E4">
            <v>28.53</v>
          </cell>
          <cell r="F4">
            <v>34.08</v>
          </cell>
          <cell r="G4">
            <v>41.53</v>
          </cell>
          <cell r="H4">
            <v>46.92</v>
          </cell>
          <cell r="I4">
            <v>53.94</v>
          </cell>
          <cell r="J4">
            <v>61.77</v>
          </cell>
          <cell r="K4">
            <v>70.08</v>
          </cell>
        </row>
        <row r="8">
          <cell r="B8">
            <v>7.99</v>
          </cell>
          <cell r="C8">
            <v>12.31</v>
          </cell>
          <cell r="D8">
            <v>17.73</v>
          </cell>
          <cell r="E8">
            <v>24.8</v>
          </cell>
          <cell r="F8">
            <v>32.72</v>
          </cell>
          <cell r="G8">
            <v>41.91</v>
          </cell>
          <cell r="H8">
            <v>51.99</v>
          </cell>
          <cell r="I8">
            <v>62.64</v>
          </cell>
          <cell r="J8">
            <v>72.77</v>
          </cell>
          <cell r="K8">
            <v>82.63</v>
          </cell>
          <cell r="L8">
            <v>91.86</v>
          </cell>
          <cell r="M8">
            <v>100</v>
          </cell>
        </row>
        <row r="9">
          <cell r="B9">
            <v>14.28</v>
          </cell>
          <cell r="C9">
            <v>17.63</v>
          </cell>
          <cell r="D9">
            <v>22.41</v>
          </cell>
          <cell r="E9">
            <v>29.22</v>
          </cell>
          <cell r="F9">
            <v>35.76</v>
          </cell>
          <cell r="G9">
            <v>43.68</v>
          </cell>
          <cell r="H9">
            <v>50.55</v>
          </cell>
          <cell r="I9">
            <v>58.68</v>
          </cell>
          <cell r="J9">
            <v>66.349999999999994</v>
          </cell>
          <cell r="K9">
            <v>74.650000000000006</v>
          </cell>
        </row>
        <row r="59">
          <cell r="B59" t="str">
            <v>Jan</v>
          </cell>
          <cell r="C59" t="str">
            <v>Feb</v>
          </cell>
          <cell r="D59" t="str">
            <v>Mar</v>
          </cell>
          <cell r="E59" t="str">
            <v>Apr</v>
          </cell>
          <cell r="F59" t="str">
            <v>Mei</v>
          </cell>
          <cell r="G59" t="str">
            <v>Jun</v>
          </cell>
          <cell r="H59" t="str">
            <v>Jul</v>
          </cell>
          <cell r="I59" t="str">
            <v>Ags</v>
          </cell>
          <cell r="J59" t="str">
            <v>Sep</v>
          </cell>
          <cell r="K59" t="str">
            <v>Okt</v>
          </cell>
          <cell r="L59" t="str">
            <v>Nov</v>
          </cell>
          <cell r="M59" t="str">
            <v>Des</v>
          </cell>
        </row>
        <row r="60">
          <cell r="P60">
            <v>70.08</v>
          </cell>
          <cell r="Q60">
            <v>86.038387096774187</v>
          </cell>
        </row>
        <row r="61">
          <cell r="P61">
            <v>-15.958387096774189</v>
          </cell>
        </row>
        <row r="62">
          <cell r="P62">
            <v>66.92</v>
          </cell>
        </row>
        <row r="67">
          <cell r="P67">
            <v>74.650000000000006</v>
          </cell>
          <cell r="Q67">
            <v>91.264516129032259</v>
          </cell>
        </row>
        <row r="68">
          <cell r="P68">
            <v>-16.614516129032253</v>
          </cell>
        </row>
        <row r="69">
          <cell r="P69">
            <v>71.760000000000005</v>
          </cell>
        </row>
      </sheetData>
      <sheetData sheetId="30">
        <row r="7">
          <cell r="T7" t="str">
            <v>Keuangan</v>
          </cell>
          <cell r="V7" t="str">
            <v>Fisik</v>
          </cell>
        </row>
        <row r="8">
          <cell r="U8">
            <v>0.72815458753341311</v>
          </cell>
          <cell r="W8">
            <v>0.77562083485656996</v>
          </cell>
          <cell r="X8" t="str">
            <v>RPM (42.472 M)</v>
          </cell>
        </row>
        <row r="9">
          <cell r="U9">
            <v>0.62850378204214297</v>
          </cell>
          <cell r="W9">
            <v>0.66947408762383087</v>
          </cell>
          <cell r="X9" t="str">
            <v>SBSN (4.357 M)</v>
          </cell>
        </row>
        <row r="10">
          <cell r="U10">
            <v>0.55650973603827103</v>
          </cell>
          <cell r="W10">
            <v>0.59278696235915207</v>
          </cell>
          <cell r="X10" t="str">
            <v>PHLN (5.863 M)</v>
          </cell>
        </row>
        <row r="14">
          <cell r="T14" t="str">
            <v>Keuangan</v>
          </cell>
          <cell r="V14" t="str">
            <v>Fisik</v>
          </cell>
        </row>
        <row r="15">
          <cell r="U15">
            <v>0.78770790991999429</v>
          </cell>
          <cell r="W15">
            <v>0.83905626246876375</v>
          </cell>
          <cell r="X15" t="str">
            <v>PEGAWAI (930 M)</v>
          </cell>
        </row>
        <row r="16">
          <cell r="U16">
            <v>0.77041361841622757</v>
          </cell>
          <cell r="W16">
            <v>0.82063460717185333</v>
          </cell>
          <cell r="X16" t="str">
            <v>BARANG (8.825 M)</v>
          </cell>
        </row>
        <row r="17">
          <cell r="U17">
            <v>0.68462929096542169</v>
          </cell>
          <cell r="W17">
            <v>0.72925825273537148</v>
          </cell>
          <cell r="X17" t="str">
            <v>MODAL (42.938 M)</v>
          </cell>
        </row>
      </sheetData>
      <sheetData sheetId="31">
        <row r="7">
          <cell r="R7" t="str">
            <v>Keuangan</v>
          </cell>
          <cell r="T7" t="str">
            <v>Fisik</v>
          </cell>
        </row>
        <row r="9">
          <cell r="Q9" t="str">
            <v>Pengembangan dan Rehabilitasi Jaringan Irigasi Permukaan, Rawa dan Non-Padi</v>
          </cell>
          <cell r="S9">
            <v>58.24</v>
          </cell>
          <cell r="U9">
            <v>66.84</v>
          </cell>
        </row>
        <row r="10">
          <cell r="Q10" t="str">
            <v>Pengendalian Banjir, Lahar, Pengelolaan Drainase Utama Perkotaan, dan Pengaman Pantai</v>
          </cell>
          <cell r="S10">
            <v>57.32</v>
          </cell>
          <cell r="U10">
            <v>63.82</v>
          </cell>
        </row>
        <row r="11">
          <cell r="Q11" t="str">
            <v>Pembangunan Bendungan, Danau, dan Bangunan Penampung Air Lainnya</v>
          </cell>
          <cell r="S11">
            <v>81.010000000000005</v>
          </cell>
          <cell r="U11">
            <v>83.45</v>
          </cell>
        </row>
        <row r="12">
          <cell r="Q12" t="str">
            <v>Penyediaan dan Pengelolaan Air Tanah dan Air Baku</v>
          </cell>
          <cell r="S12">
            <v>65.52</v>
          </cell>
          <cell r="U12">
            <v>72.319999999999993</v>
          </cell>
        </row>
        <row r="13">
          <cell r="Q13" t="str">
            <v>Operasi dan Pemeliharaan Sarana Prasarana SDA serta Penanggulangan Darurat Akibat Bencana</v>
          </cell>
          <cell r="S13">
            <v>78.12</v>
          </cell>
          <cell r="U13">
            <v>80.12</v>
          </cell>
        </row>
        <row r="14">
          <cell r="Q14" t="str">
            <v>Pengendalian Lumpur Sidoarjo</v>
          </cell>
          <cell r="S14">
            <v>65.11</v>
          </cell>
          <cell r="U14">
            <v>67.38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#L2A"/>
      <sheetName val="#L2B"/>
      <sheetName val="#L3"/>
      <sheetName val="L4"/>
      <sheetName val="#L4"/>
      <sheetName val="#L5"/>
      <sheetName val="L6"/>
      <sheetName val="#L6A"/>
      <sheetName val="#L6B"/>
      <sheetName val="L7"/>
      <sheetName val="#L7"/>
      <sheetName val="L5"/>
      <sheetName val="RefSatker"/>
      <sheetName val="RefPaket"/>
      <sheetName val="DRFTB"/>
    </sheetNames>
    <sheetDataSet>
      <sheetData sheetId="0"/>
      <sheetData sheetId="1">
        <row r="59">
          <cell r="B59" t="str">
            <v>Jan</v>
          </cell>
        </row>
      </sheetData>
      <sheetData sheetId="2">
        <row r="7">
          <cell r="T7" t="str">
            <v>Keuangan</v>
          </cell>
        </row>
      </sheetData>
      <sheetData sheetId="3">
        <row r="7">
          <cell r="R7" t="str">
            <v>Keuangan</v>
          </cell>
        </row>
        <row r="10">
          <cell r="Q10" t="str">
            <v>Pengendalian Banjir, Lahar, Pengelolaan Drainase Utama Perkotaan, dan Pengaman Pantai</v>
          </cell>
        </row>
        <row r="11">
          <cell r="Q11" t="str">
            <v>Pembangunan Bendungan, Danau, dan Bangunan Penampung Air Lainnya</v>
          </cell>
        </row>
        <row r="12">
          <cell r="Q12" t="str">
            <v>Penyediaan dan Pengelolaan Air Tanah dan Air Baku</v>
          </cell>
        </row>
        <row r="13">
          <cell r="Q13" t="str">
            <v>Operasi dan Pemeliharaan Sarana Prasarana SDA serta Penanggulangan Darurat Akibat Bencana</v>
          </cell>
        </row>
        <row r="14">
          <cell r="Q14" t="str">
            <v>Pengendalian Lumpur Sidoarjo</v>
          </cell>
        </row>
      </sheetData>
      <sheetData sheetId="4"/>
      <sheetData sheetId="5"/>
      <sheetData sheetId="6">
        <row r="7">
          <cell r="C7" t="str">
            <v>KONTRAKTUAL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monitoring.pu.go.id/kinerja_paket?kdgiat=4537&amp;kdout=BDB&amp;blnx=10&amp;sat=" TargetMode="External"/><Relationship Id="rId18" Type="http://schemas.openxmlformats.org/officeDocument/2006/relationships/hyperlink" Target="http://emonitoring.pu.go.id/kinerja_paket?kdgiat=5036&amp;kdout=CBS&amp;blnx=10&amp;sat=" TargetMode="External"/><Relationship Id="rId26" Type="http://schemas.openxmlformats.org/officeDocument/2006/relationships/hyperlink" Target="http://emonitoring.pu.go.id/kinerja_paket?kdgiat=5037&amp;kdout=RBH&amp;blnx=10&amp;sat=" TargetMode="External"/><Relationship Id="rId39" Type="http://schemas.openxmlformats.org/officeDocument/2006/relationships/hyperlink" Target="http://emonitoring.pu.go.id/kinerja_paket?kdgiat=5040&amp;kdout=RBG&amp;blnx=10&amp;sat=" TargetMode="External"/><Relationship Id="rId21" Type="http://schemas.openxmlformats.org/officeDocument/2006/relationships/hyperlink" Target="http://emonitoring.pu.go.id/kinerja_paket?kdgiat=5036&amp;kdout=RBS&amp;blnx=10&amp;sat=" TargetMode="External"/><Relationship Id="rId34" Type="http://schemas.openxmlformats.org/officeDocument/2006/relationships/hyperlink" Target="http://emonitoring.pu.go.id/kinerja_paket?kdgiat=5039&amp;kdout=RBR&amp;blnx=10&amp;sat=" TargetMode="External"/><Relationship Id="rId42" Type="http://schemas.openxmlformats.org/officeDocument/2006/relationships/hyperlink" Target="http://emonitoring.pu.go.id/kinerja_paket?kdgiat=5300&amp;kdout=AEA&amp;blnx=10&amp;sat=" TargetMode="External"/><Relationship Id="rId47" Type="http://schemas.openxmlformats.org/officeDocument/2006/relationships/hyperlink" Target="http://emonitoring.pu.go.id/kinerja_paket?kdgiat=5300&amp;kdout=CDH&amp;blnx=10&amp;sat=" TargetMode="External"/><Relationship Id="rId50" Type="http://schemas.openxmlformats.org/officeDocument/2006/relationships/hyperlink" Target="http://emonitoring.pu.go.id/kinerja_paket?kdgiat=2421&amp;kdout=EAD&amp;blnx=10&amp;sat=" TargetMode="External"/><Relationship Id="rId7" Type="http://schemas.openxmlformats.org/officeDocument/2006/relationships/hyperlink" Target="http://emonitoring.pu.go.id/kinerja_paket?kdgiat=2408&amp;kdout=RBS&amp;blnx=10&amp;sat=" TargetMode="External"/><Relationship Id="rId2" Type="http://schemas.openxmlformats.org/officeDocument/2006/relationships/hyperlink" Target="http://emonitoring.pu.go.id/kinerja_paket?kdgiat=2408&amp;kdout=ABF&amp;blnx=10&amp;sat=" TargetMode="External"/><Relationship Id="rId16" Type="http://schemas.openxmlformats.org/officeDocument/2006/relationships/hyperlink" Target="http://emonitoring.pu.go.id/kinerja_paket?kdgiat=5036&amp;kdout=CBG&amp;blnx=10&amp;sat=" TargetMode="External"/><Relationship Id="rId29" Type="http://schemas.openxmlformats.org/officeDocument/2006/relationships/hyperlink" Target="http://emonitoring.pu.go.id/kinerja_paket?kdgiat=5039&amp;kdout=ABF&amp;blnx=10&amp;sat=" TargetMode="External"/><Relationship Id="rId11" Type="http://schemas.openxmlformats.org/officeDocument/2006/relationships/hyperlink" Target="http://emonitoring.pu.go.id/kinerja_paket?kdgiat=4537&amp;kdout=ABF&amp;blnx=10&amp;sat=" TargetMode="External"/><Relationship Id="rId24" Type="http://schemas.openxmlformats.org/officeDocument/2006/relationships/hyperlink" Target="http://emonitoring.pu.go.id/kinerja_paket?kdgiat=5037&amp;kdout=CBR&amp;blnx=10&amp;sat=" TargetMode="External"/><Relationship Id="rId32" Type="http://schemas.openxmlformats.org/officeDocument/2006/relationships/hyperlink" Target="http://emonitoring.pu.go.id/kinerja_paket?kdgiat=5039&amp;kdout=CBS&amp;blnx=10&amp;sat=" TargetMode="External"/><Relationship Id="rId37" Type="http://schemas.openxmlformats.org/officeDocument/2006/relationships/hyperlink" Target="http://emonitoring.pu.go.id/kinerja_paket?kdgiat=5040&amp;kdout=CBR&amp;blnx=10&amp;sat=" TargetMode="External"/><Relationship Id="rId40" Type="http://schemas.openxmlformats.org/officeDocument/2006/relationships/hyperlink" Target="http://emonitoring.pu.go.id/kinerja_paket?kdgiat=5040&amp;kdout=RBS&amp;blnx=10&amp;sat=" TargetMode="External"/><Relationship Id="rId45" Type="http://schemas.openxmlformats.org/officeDocument/2006/relationships/hyperlink" Target="http://emonitoring.pu.go.id/kinerja_paket?kdgiat=5300&amp;kdout=CBG&amp;blnx=10&amp;sat=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emonitoring.pu.go.id/kinerja_paket?kdgiat=2408&amp;kdout=CDH&amp;blnx=10&amp;sat=" TargetMode="External"/><Relationship Id="rId10" Type="http://schemas.openxmlformats.org/officeDocument/2006/relationships/hyperlink" Target="http://emonitoring.pu.go.id/kinerja_paket?kdgiat=4536&amp;kdout=ABF&amp;blnx=10&amp;sat=" TargetMode="External"/><Relationship Id="rId19" Type="http://schemas.openxmlformats.org/officeDocument/2006/relationships/hyperlink" Target="http://emonitoring.pu.go.id/kinerja_paket?kdgiat=5036&amp;kdout=RBG&amp;blnx=10&amp;sat=" TargetMode="External"/><Relationship Id="rId31" Type="http://schemas.openxmlformats.org/officeDocument/2006/relationships/hyperlink" Target="http://emonitoring.pu.go.id/kinerja_paket?kdgiat=5039&amp;kdout=CBR&amp;blnx=10&amp;sat=" TargetMode="External"/><Relationship Id="rId44" Type="http://schemas.openxmlformats.org/officeDocument/2006/relationships/hyperlink" Target="http://emonitoring.pu.go.id/kinerja_paket?kdgiat=5300&amp;kdout=BHC&amp;blnx=10&amp;sat=" TargetMode="External"/><Relationship Id="rId52" Type="http://schemas.openxmlformats.org/officeDocument/2006/relationships/hyperlink" Target="http://emonitoring.pu.go.id/kinerja_paket?kdgiat=2421&amp;kdout=EAH&amp;blnx=10&amp;sat=" TargetMode="External"/><Relationship Id="rId4" Type="http://schemas.openxmlformats.org/officeDocument/2006/relationships/hyperlink" Target="http://emonitoring.pu.go.id/kinerja_paket?kdgiat=2408&amp;kdout=CBR&amp;blnx=10&amp;sat=" TargetMode="External"/><Relationship Id="rId9" Type="http://schemas.openxmlformats.org/officeDocument/2006/relationships/hyperlink" Target="http://emonitoring.pu.go.id/kinerja_paket?kdgiat=2419&amp;kdout=ABF&amp;blnx=10&amp;sat=" TargetMode="External"/><Relationship Id="rId14" Type="http://schemas.openxmlformats.org/officeDocument/2006/relationships/hyperlink" Target="http://emonitoring.pu.go.id/kinerja_paket?kdgiat=4537&amp;kdout=BMA&amp;blnx=10&amp;sat=" TargetMode="External"/><Relationship Id="rId22" Type="http://schemas.openxmlformats.org/officeDocument/2006/relationships/hyperlink" Target="http://emonitoring.pu.go.id/kinerja_paket?kdgiat=5037&amp;kdout=ABF&amp;blnx=10&amp;sat=" TargetMode="External"/><Relationship Id="rId27" Type="http://schemas.openxmlformats.org/officeDocument/2006/relationships/hyperlink" Target="http://emonitoring.pu.go.id/kinerja_paket?kdgiat=5037&amp;kdout=RBR&amp;blnx=10&amp;sat=" TargetMode="External"/><Relationship Id="rId30" Type="http://schemas.openxmlformats.org/officeDocument/2006/relationships/hyperlink" Target="http://emonitoring.pu.go.id/kinerja_paket?kdgiat=5039&amp;kdout=CBG&amp;blnx=10&amp;sat=" TargetMode="External"/><Relationship Id="rId35" Type="http://schemas.openxmlformats.org/officeDocument/2006/relationships/hyperlink" Target="http://emonitoring.pu.go.id/kinerja_paket?kdgiat=5040&amp;kdout=ABF&amp;blnx=10&amp;sat=" TargetMode="External"/><Relationship Id="rId43" Type="http://schemas.openxmlformats.org/officeDocument/2006/relationships/hyperlink" Target="http://emonitoring.pu.go.id/kinerja_paket?kdgiat=5300&amp;kdout=AEB&amp;blnx=10&amp;sat=" TargetMode="External"/><Relationship Id="rId48" Type="http://schemas.openxmlformats.org/officeDocument/2006/relationships/hyperlink" Target="http://emonitoring.pu.go.id/kinerja_paket?kdgiat=5300&amp;kdout=CDR&amp;blnx=10&amp;sat=" TargetMode="External"/><Relationship Id="rId8" Type="http://schemas.openxmlformats.org/officeDocument/2006/relationships/hyperlink" Target="http://emonitoring.pu.go.id/kinerja_paket?kdgiat=2418&amp;kdout=ABF&amp;blnx=10&amp;sat=" TargetMode="External"/><Relationship Id="rId51" Type="http://schemas.openxmlformats.org/officeDocument/2006/relationships/hyperlink" Target="http://emonitoring.pu.go.id/kinerja_paket?kdgiat=2421&amp;kdout=EAE&amp;blnx=10&amp;sat=" TargetMode="External"/><Relationship Id="rId3" Type="http://schemas.openxmlformats.org/officeDocument/2006/relationships/hyperlink" Target="http://emonitoring.pu.go.id/kinerja_paket?kdgiat=2408&amp;kdout=CBH&amp;blnx=10&amp;sat=" TargetMode="External"/><Relationship Id="rId12" Type="http://schemas.openxmlformats.org/officeDocument/2006/relationships/hyperlink" Target="http://emonitoring.pu.go.id/kinerja_paket?kdgiat=4537&amp;kdout=AFA&amp;blnx=10&amp;sat=" TargetMode="External"/><Relationship Id="rId17" Type="http://schemas.openxmlformats.org/officeDocument/2006/relationships/hyperlink" Target="http://emonitoring.pu.go.id/kinerja_paket?kdgiat=5036&amp;kdout=CBR&amp;blnx=10&amp;sat=" TargetMode="External"/><Relationship Id="rId25" Type="http://schemas.openxmlformats.org/officeDocument/2006/relationships/hyperlink" Target="http://emonitoring.pu.go.id/kinerja_paket?kdgiat=5037&amp;kdout=CBS&amp;blnx=10&amp;sat=" TargetMode="External"/><Relationship Id="rId33" Type="http://schemas.openxmlformats.org/officeDocument/2006/relationships/hyperlink" Target="http://emonitoring.pu.go.id/kinerja_paket?kdgiat=5039&amp;kdout=RBG&amp;blnx=10&amp;sat=" TargetMode="External"/><Relationship Id="rId38" Type="http://schemas.openxmlformats.org/officeDocument/2006/relationships/hyperlink" Target="http://emonitoring.pu.go.id/kinerja_paket?kdgiat=5040&amp;kdout=CBS&amp;blnx=10&amp;sat=" TargetMode="External"/><Relationship Id="rId46" Type="http://schemas.openxmlformats.org/officeDocument/2006/relationships/hyperlink" Target="http://emonitoring.pu.go.id/kinerja_paket?kdgiat=5300&amp;kdout=CDG&amp;blnx=10&amp;sat=" TargetMode="External"/><Relationship Id="rId20" Type="http://schemas.openxmlformats.org/officeDocument/2006/relationships/hyperlink" Target="http://emonitoring.pu.go.id/kinerja_paket?kdgiat=5036&amp;kdout=RBR&amp;blnx=10&amp;sat=" TargetMode="External"/><Relationship Id="rId41" Type="http://schemas.openxmlformats.org/officeDocument/2006/relationships/hyperlink" Target="http://emonitoring.pu.go.id/kinerja_paket?kdgiat=5300&amp;kdout=ABF&amp;blnx=10&amp;sat=" TargetMode="External"/><Relationship Id="rId1" Type="http://schemas.openxmlformats.org/officeDocument/2006/relationships/hyperlink" Target="http://emonitoring.pu.go.id/kinerja_output" TargetMode="External"/><Relationship Id="rId6" Type="http://schemas.openxmlformats.org/officeDocument/2006/relationships/hyperlink" Target="http://emonitoring.pu.go.id/kinerja_paket?kdgiat=2408&amp;kdout=CDR&amp;blnx=10&amp;sat=" TargetMode="External"/><Relationship Id="rId15" Type="http://schemas.openxmlformats.org/officeDocument/2006/relationships/hyperlink" Target="http://emonitoring.pu.go.id/kinerja_paket?kdgiat=5036&amp;kdout=ABF&amp;blnx=10&amp;sat=" TargetMode="External"/><Relationship Id="rId23" Type="http://schemas.openxmlformats.org/officeDocument/2006/relationships/hyperlink" Target="http://emonitoring.pu.go.id/kinerja_paket?kdgiat=5037&amp;kdout=CBH&amp;blnx=10&amp;sat=" TargetMode="External"/><Relationship Id="rId28" Type="http://schemas.openxmlformats.org/officeDocument/2006/relationships/hyperlink" Target="http://emonitoring.pu.go.id/kinerja_paket?kdgiat=5037&amp;kdout=RBS&amp;blnx=10&amp;sat=" TargetMode="External"/><Relationship Id="rId36" Type="http://schemas.openxmlformats.org/officeDocument/2006/relationships/hyperlink" Target="http://emonitoring.pu.go.id/kinerja_paket?kdgiat=5040&amp;kdout=CBG&amp;blnx=10&amp;sat=" TargetMode="External"/><Relationship Id="rId49" Type="http://schemas.openxmlformats.org/officeDocument/2006/relationships/hyperlink" Target="http://emonitoring.pu.go.id/kinerja_paket?kdgiat=2421&amp;kdout=EAA&amp;blnx=10&amp;sat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9507-5515-4D9D-9347-13BE02F2DC7C}">
  <sheetPr>
    <tabColor rgb="FFFF0000"/>
  </sheetPr>
  <dimension ref="A1:U84"/>
  <sheetViews>
    <sheetView workbookViewId="0">
      <selection activeCell="Q16" sqref="Q16"/>
    </sheetView>
  </sheetViews>
  <sheetFormatPr defaultColWidth="9.109375" defaultRowHeight="14.4"/>
  <cols>
    <col min="1" max="5" width="9.109375" style="2"/>
    <col min="6" max="7" width="13.88671875" style="2" bestFit="1" customWidth="1"/>
    <col min="8" max="14" width="9.109375" style="2"/>
    <col min="15" max="15" width="4.109375" style="2" bestFit="1" customWidth="1"/>
    <col min="16" max="16" width="10.109375" style="2" customWidth="1"/>
    <col min="17" max="17" width="28.88671875" style="2" customWidth="1"/>
    <col min="18" max="18" width="8.5546875" style="2" bestFit="1" customWidth="1"/>
    <col min="19" max="19" width="7.6640625" style="2" bestFit="1" customWidth="1"/>
    <col min="20" max="20" width="8.5546875" style="2" bestFit="1" customWidth="1"/>
    <col min="21" max="21" width="7.6640625" style="2" bestFit="1" customWidth="1"/>
    <col min="22" max="16384" width="9.109375" style="2"/>
  </cols>
  <sheetData>
    <row r="1" spans="1:21">
      <c r="A1" s="1" t="s">
        <v>0</v>
      </c>
    </row>
    <row r="3" spans="1:2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2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21">
      <c r="A5" s="5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21" ht="15" thickBot="1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21" ht="29.25" customHeight="1" thickBot="1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8" t="s">
        <v>9</v>
      </c>
      <c r="G7" s="8" t="s">
        <v>10</v>
      </c>
      <c r="H7" s="9" t="s">
        <v>11</v>
      </c>
      <c r="I7" s="10"/>
      <c r="J7" s="9" t="s">
        <v>12</v>
      </c>
      <c r="K7" s="11"/>
      <c r="L7" s="10"/>
      <c r="O7" s="12" t="s">
        <v>13</v>
      </c>
      <c r="P7" s="13" t="s">
        <v>14</v>
      </c>
      <c r="Q7" s="12" t="s">
        <v>15</v>
      </c>
      <c r="R7" s="12" t="s">
        <v>11</v>
      </c>
      <c r="S7" s="12"/>
      <c r="T7" s="12" t="s">
        <v>12</v>
      </c>
      <c r="U7" s="12"/>
    </row>
    <row r="8" spans="1:21" ht="15" thickBot="1">
      <c r="A8" s="14"/>
      <c r="B8" s="14"/>
      <c r="C8" s="14"/>
      <c r="D8" s="14"/>
      <c r="E8" s="14"/>
      <c r="F8" s="15" t="s">
        <v>16</v>
      </c>
      <c r="G8" s="15" t="s">
        <v>16</v>
      </c>
      <c r="H8" s="16" t="s">
        <v>17</v>
      </c>
      <c r="I8" s="16" t="s">
        <v>18</v>
      </c>
      <c r="J8" s="16" t="s">
        <v>17</v>
      </c>
      <c r="K8" s="16" t="s">
        <v>18</v>
      </c>
      <c r="L8" s="16" t="s">
        <v>19</v>
      </c>
      <c r="O8" s="12"/>
      <c r="P8" s="13"/>
      <c r="Q8" s="12"/>
      <c r="R8" s="17" t="s">
        <v>20</v>
      </c>
      <c r="S8" s="17" t="s">
        <v>21</v>
      </c>
      <c r="T8" s="17" t="s">
        <v>20</v>
      </c>
      <c r="U8" s="17" t="s">
        <v>21</v>
      </c>
    </row>
    <row r="9" spans="1:21" ht="15" thickBot="1">
      <c r="A9" s="18">
        <v>1</v>
      </c>
      <c r="B9" s="18" t="s">
        <v>22</v>
      </c>
      <c r="C9" s="18" t="s">
        <v>23</v>
      </c>
      <c r="D9" s="19"/>
      <c r="E9" s="19"/>
      <c r="F9" s="20">
        <v>50547203005</v>
      </c>
      <c r="G9" s="20">
        <v>35292007167</v>
      </c>
      <c r="H9" s="21">
        <v>77.45</v>
      </c>
      <c r="I9" s="21">
        <v>69.819999999999993</v>
      </c>
      <c r="J9" s="21">
        <v>76.39</v>
      </c>
      <c r="K9" s="21">
        <v>74.599999999999994</v>
      </c>
      <c r="L9" s="22">
        <v>97.65</v>
      </c>
      <c r="O9" s="23">
        <v>1</v>
      </c>
      <c r="P9" s="24" t="s">
        <v>24</v>
      </c>
      <c r="Q9" s="25" t="str">
        <f>VLOOKUP($P9,$B:$L,2,0)</f>
        <v>Pengembangan dan Rehabilitasi Jaringan Irigasi Permukaan, Rawa dan Non-Padi</v>
      </c>
      <c r="R9" s="25">
        <v>55.9</v>
      </c>
      <c r="S9" s="25">
        <f>VLOOKUP($P9,$B:$L,8,0)</f>
        <v>58.24</v>
      </c>
      <c r="T9" s="25">
        <f>VLOOKUP($P9,$B:$L,9,0)</f>
        <v>74.14</v>
      </c>
      <c r="U9" s="25">
        <f>VLOOKUP($P9,$B:$L,10,0)</f>
        <v>66.84</v>
      </c>
    </row>
    <row r="10" spans="1:21" ht="15" thickBot="1">
      <c r="A10" s="26">
        <v>1</v>
      </c>
      <c r="B10" s="26" t="s">
        <v>25</v>
      </c>
      <c r="C10" s="26" t="s">
        <v>26</v>
      </c>
      <c r="D10" s="26"/>
      <c r="E10" s="26"/>
      <c r="F10" s="27">
        <v>256491505</v>
      </c>
      <c r="G10" s="27">
        <v>166989347</v>
      </c>
      <c r="H10" s="28">
        <v>76.209999999999994</v>
      </c>
      <c r="I10" s="28">
        <v>65.11</v>
      </c>
      <c r="J10" s="28">
        <v>80.040000000000006</v>
      </c>
      <c r="K10" s="28">
        <v>67.38</v>
      </c>
      <c r="L10" s="29">
        <v>84.18</v>
      </c>
      <c r="O10" s="23">
        <v>2</v>
      </c>
      <c r="P10" s="24" t="s">
        <v>27</v>
      </c>
      <c r="Q10" s="25" t="str">
        <f t="shared" ref="Q10:Q14" si="0">VLOOKUP($P10,$B:$L,2,0)</f>
        <v>Pengendalian Banjir, Lahar, Pengelolaan Drainase Utama Perkotaan, dan Pengaman Pantai</v>
      </c>
      <c r="R10" s="25">
        <f t="shared" ref="R10:R14" si="1">VLOOKUP($P10,$B:$L,7,0)</f>
        <v>73.09</v>
      </c>
      <c r="S10" s="25">
        <f t="shared" ref="S10:S14" si="2">VLOOKUP($P10,$B:$L,8,0)</f>
        <v>57.32</v>
      </c>
      <c r="T10" s="25">
        <f t="shared" ref="T10:T14" si="3">VLOOKUP($P10,$B:$L,9,0)</f>
        <v>67.819999999999993</v>
      </c>
      <c r="U10" s="25">
        <f t="shared" ref="U10:U14" si="4">VLOOKUP($P10,$B:$L,10,0)</f>
        <v>63.82</v>
      </c>
    </row>
    <row r="11" spans="1:21" ht="15" thickBot="1">
      <c r="A11" s="30">
        <v>1</v>
      </c>
      <c r="B11" s="30" t="s">
        <v>28</v>
      </c>
      <c r="C11" s="31" t="s">
        <v>29</v>
      </c>
      <c r="D11" s="32">
        <v>1</v>
      </c>
      <c r="E11" s="32" t="s">
        <v>30</v>
      </c>
      <c r="F11" s="33">
        <v>2085364</v>
      </c>
      <c r="G11" s="33">
        <v>1359643</v>
      </c>
      <c r="H11" s="34">
        <v>71.56</v>
      </c>
      <c r="I11" s="34">
        <v>65.2</v>
      </c>
      <c r="J11" s="34">
        <v>75.28</v>
      </c>
      <c r="K11" s="34">
        <v>65.2</v>
      </c>
      <c r="L11" s="22">
        <v>86.61</v>
      </c>
      <c r="O11" s="23">
        <v>3</v>
      </c>
      <c r="P11" s="24" t="s">
        <v>31</v>
      </c>
      <c r="Q11" s="25" t="str">
        <f t="shared" si="0"/>
        <v>Pembangunan Bendungan, Danau, dan Bangunan Penampung Air Lainnya</v>
      </c>
      <c r="R11" s="25">
        <f t="shared" si="1"/>
        <v>81.84</v>
      </c>
      <c r="S11" s="25">
        <f t="shared" si="2"/>
        <v>81.010000000000005</v>
      </c>
      <c r="T11" s="25">
        <f t="shared" si="3"/>
        <v>82.09</v>
      </c>
      <c r="U11" s="25">
        <f t="shared" si="4"/>
        <v>83.45</v>
      </c>
    </row>
    <row r="12" spans="1:21" ht="15" thickBot="1">
      <c r="A12" s="30">
        <v>2</v>
      </c>
      <c r="B12" s="30" t="s">
        <v>32</v>
      </c>
      <c r="C12" s="31" t="s">
        <v>33</v>
      </c>
      <c r="D12" s="32">
        <v>1</v>
      </c>
      <c r="E12" s="32" t="s">
        <v>34</v>
      </c>
      <c r="F12" s="33">
        <v>29200511</v>
      </c>
      <c r="G12" s="33">
        <v>13318635</v>
      </c>
      <c r="H12" s="34">
        <v>59.36</v>
      </c>
      <c r="I12" s="34">
        <v>45.61</v>
      </c>
      <c r="J12" s="34">
        <v>74.56</v>
      </c>
      <c r="K12" s="34">
        <v>52.21</v>
      </c>
      <c r="L12" s="35">
        <v>70.02</v>
      </c>
      <c r="O12" s="23">
        <v>4</v>
      </c>
      <c r="P12" s="24" t="s">
        <v>35</v>
      </c>
      <c r="Q12" s="25" t="str">
        <f t="shared" si="0"/>
        <v>Penyediaan dan Pengelolaan Air Tanah dan Air Baku</v>
      </c>
      <c r="R12" s="25">
        <f t="shared" si="1"/>
        <v>76.97</v>
      </c>
      <c r="S12" s="25">
        <f t="shared" si="2"/>
        <v>65.52</v>
      </c>
      <c r="T12" s="25">
        <f t="shared" si="3"/>
        <v>75.83</v>
      </c>
      <c r="U12" s="25">
        <f t="shared" si="4"/>
        <v>72.319999999999993</v>
      </c>
    </row>
    <row r="13" spans="1:21" ht="15" thickBot="1">
      <c r="A13" s="30">
        <v>3</v>
      </c>
      <c r="B13" s="30" t="s">
        <v>36</v>
      </c>
      <c r="C13" s="31" t="s">
        <v>37</v>
      </c>
      <c r="D13" s="32">
        <v>5</v>
      </c>
      <c r="E13" s="32" t="s">
        <v>38</v>
      </c>
      <c r="F13" s="33">
        <v>8787532</v>
      </c>
      <c r="G13" s="33">
        <v>5734393</v>
      </c>
      <c r="H13" s="34">
        <v>95.91</v>
      </c>
      <c r="I13" s="34">
        <v>65.260000000000005</v>
      </c>
      <c r="J13" s="34">
        <v>96.4</v>
      </c>
      <c r="K13" s="34">
        <v>78.42</v>
      </c>
      <c r="L13" s="29">
        <v>81.349999999999994</v>
      </c>
      <c r="O13" s="23">
        <v>5</v>
      </c>
      <c r="P13" s="24" t="s">
        <v>39</v>
      </c>
      <c r="Q13" s="25" t="str">
        <f t="shared" si="0"/>
        <v>Operasi dan Pemeliharaan Sarana Prasarana SDA serta Penanggulangan Darurat Akibat Bencana</v>
      </c>
      <c r="R13" s="25">
        <f t="shared" si="1"/>
        <v>81.489999999999995</v>
      </c>
      <c r="S13" s="25">
        <f t="shared" si="2"/>
        <v>78.12</v>
      </c>
      <c r="T13" s="25">
        <f t="shared" si="3"/>
        <v>77.3</v>
      </c>
      <c r="U13" s="25">
        <f t="shared" si="4"/>
        <v>80.12</v>
      </c>
    </row>
    <row r="14" spans="1:21" ht="15" thickBot="1">
      <c r="A14" s="30">
        <v>4</v>
      </c>
      <c r="B14" s="30" t="s">
        <v>40</v>
      </c>
      <c r="C14" s="31" t="s">
        <v>41</v>
      </c>
      <c r="D14" s="32">
        <v>1</v>
      </c>
      <c r="E14" s="32" t="s">
        <v>34</v>
      </c>
      <c r="F14" s="33">
        <v>139642918</v>
      </c>
      <c r="G14" s="33">
        <v>114137675</v>
      </c>
      <c r="H14" s="34">
        <v>80.349999999999994</v>
      </c>
      <c r="I14" s="34">
        <v>81.739999999999995</v>
      </c>
      <c r="J14" s="34">
        <v>87.99</v>
      </c>
      <c r="K14" s="34">
        <v>83.68</v>
      </c>
      <c r="L14" s="22">
        <v>95.1</v>
      </c>
      <c r="O14" s="23">
        <v>6</v>
      </c>
      <c r="P14" s="36" t="s">
        <v>25</v>
      </c>
      <c r="Q14" s="25" t="str">
        <f t="shared" si="0"/>
        <v>Pengendalian Lumpur Sidoarjo</v>
      </c>
      <c r="R14" s="25">
        <f t="shared" si="1"/>
        <v>76.209999999999994</v>
      </c>
      <c r="S14" s="25">
        <f t="shared" si="2"/>
        <v>65.11</v>
      </c>
      <c r="T14" s="25">
        <f t="shared" si="3"/>
        <v>80.040000000000006</v>
      </c>
      <c r="U14" s="25">
        <f t="shared" si="4"/>
        <v>67.38</v>
      </c>
    </row>
    <row r="15" spans="1:21" ht="15" thickBot="1">
      <c r="A15" s="30">
        <v>5</v>
      </c>
      <c r="B15" s="30" t="s">
        <v>42</v>
      </c>
      <c r="C15" s="31" t="s">
        <v>43</v>
      </c>
      <c r="D15" s="32">
        <v>1.9</v>
      </c>
      <c r="E15" s="32" t="s">
        <v>44</v>
      </c>
      <c r="F15" s="33">
        <v>3545000</v>
      </c>
      <c r="G15" s="33">
        <v>2606709</v>
      </c>
      <c r="H15" s="34">
        <v>83.45</v>
      </c>
      <c r="I15" s="34">
        <v>73.53</v>
      </c>
      <c r="J15" s="34">
        <v>81.63</v>
      </c>
      <c r="K15" s="34">
        <v>74.55</v>
      </c>
      <c r="L15" s="22">
        <v>91.32</v>
      </c>
    </row>
    <row r="16" spans="1:21" ht="15" thickBot="1">
      <c r="A16" s="30">
        <v>6</v>
      </c>
      <c r="B16" s="30" t="s">
        <v>45</v>
      </c>
      <c r="C16" s="31" t="s">
        <v>46</v>
      </c>
      <c r="D16" s="32">
        <v>1.9</v>
      </c>
      <c r="E16" s="32" t="s">
        <v>44</v>
      </c>
      <c r="F16" s="33">
        <v>73230180</v>
      </c>
      <c r="G16" s="33">
        <v>29832292</v>
      </c>
      <c r="H16" s="34">
        <v>72.47</v>
      </c>
      <c r="I16" s="34">
        <v>40.74</v>
      </c>
      <c r="J16" s="34">
        <v>65.17</v>
      </c>
      <c r="K16" s="34">
        <v>40.74</v>
      </c>
      <c r="L16" s="37">
        <v>62.5</v>
      </c>
    </row>
    <row r="17" spans="1:12" ht="15" thickBot="1">
      <c r="A17" s="26">
        <v>2</v>
      </c>
      <c r="B17" s="26" t="s">
        <v>47</v>
      </c>
      <c r="C17" s="26" t="s">
        <v>48</v>
      </c>
      <c r="D17" s="26"/>
      <c r="E17" s="26"/>
      <c r="F17" s="27">
        <v>5748723</v>
      </c>
      <c r="G17" s="27">
        <v>4944369</v>
      </c>
      <c r="H17" s="28">
        <v>80</v>
      </c>
      <c r="I17" s="28">
        <v>86.01</v>
      </c>
      <c r="J17" s="28">
        <v>80</v>
      </c>
      <c r="K17" s="28">
        <v>86.01</v>
      </c>
      <c r="L17" s="22">
        <v>107.51</v>
      </c>
    </row>
    <row r="18" spans="1:12" ht="15" thickBot="1">
      <c r="A18" s="30">
        <v>7</v>
      </c>
      <c r="B18" s="30" t="s">
        <v>28</v>
      </c>
      <c r="C18" s="31" t="s">
        <v>29</v>
      </c>
      <c r="D18" s="32">
        <v>7</v>
      </c>
      <c r="E18" s="32" t="s">
        <v>30</v>
      </c>
      <c r="F18" s="33">
        <v>5748723</v>
      </c>
      <c r="G18" s="33">
        <v>4944369</v>
      </c>
      <c r="H18" s="34">
        <v>80</v>
      </c>
      <c r="I18" s="34">
        <v>86.01</v>
      </c>
      <c r="J18" s="34">
        <v>80</v>
      </c>
      <c r="K18" s="34">
        <v>86.01</v>
      </c>
      <c r="L18" s="22">
        <v>107.51</v>
      </c>
    </row>
    <row r="19" spans="1:12" ht="15" thickBot="1">
      <c r="A19" s="26">
        <v>3</v>
      </c>
      <c r="B19" s="26" t="s">
        <v>49</v>
      </c>
      <c r="C19" s="26" t="s">
        <v>50</v>
      </c>
      <c r="D19" s="26"/>
      <c r="E19" s="26"/>
      <c r="F19" s="27">
        <v>91270513</v>
      </c>
      <c r="G19" s="27">
        <v>58771606</v>
      </c>
      <c r="H19" s="28">
        <v>79.069999999999993</v>
      </c>
      <c r="I19" s="28">
        <v>64.39</v>
      </c>
      <c r="J19" s="28">
        <v>82</v>
      </c>
      <c r="K19" s="28">
        <v>65.88</v>
      </c>
      <c r="L19" s="29">
        <v>80.349999999999994</v>
      </c>
    </row>
    <row r="20" spans="1:12" ht="15" thickBot="1">
      <c r="A20" s="30">
        <v>8</v>
      </c>
      <c r="B20" s="30" t="s">
        <v>28</v>
      </c>
      <c r="C20" s="31" t="s">
        <v>29</v>
      </c>
      <c r="D20" s="32">
        <v>96.000399999999999</v>
      </c>
      <c r="E20" s="32" t="s">
        <v>30</v>
      </c>
      <c r="F20" s="33">
        <v>91270513</v>
      </c>
      <c r="G20" s="33">
        <v>58771606</v>
      </c>
      <c r="H20" s="34">
        <v>79.069999999999993</v>
      </c>
      <c r="I20" s="34">
        <v>64.39</v>
      </c>
      <c r="J20" s="34">
        <v>82</v>
      </c>
      <c r="K20" s="34">
        <v>65.88</v>
      </c>
      <c r="L20" s="29">
        <v>80.349999999999994</v>
      </c>
    </row>
    <row r="21" spans="1:12" ht="15" thickBot="1">
      <c r="A21" s="26">
        <v>4</v>
      </c>
      <c r="B21" s="26" t="s">
        <v>51</v>
      </c>
      <c r="C21" s="26" t="s">
        <v>52</v>
      </c>
      <c r="D21" s="26"/>
      <c r="E21" s="26"/>
      <c r="F21" s="27">
        <v>6043359</v>
      </c>
      <c r="G21" s="27">
        <v>2166803</v>
      </c>
      <c r="H21" s="28">
        <v>89.56</v>
      </c>
      <c r="I21" s="28">
        <v>35.85</v>
      </c>
      <c r="J21" s="28">
        <v>78.650000000000006</v>
      </c>
      <c r="K21" s="28">
        <v>35.85</v>
      </c>
      <c r="L21" s="38">
        <v>45.59</v>
      </c>
    </row>
    <row r="22" spans="1:12" ht="15" thickBot="1">
      <c r="A22" s="30">
        <v>9</v>
      </c>
      <c r="B22" s="30" t="s">
        <v>28</v>
      </c>
      <c r="C22" s="31" t="s">
        <v>29</v>
      </c>
      <c r="D22" s="32">
        <v>6</v>
      </c>
      <c r="E22" s="32" t="s">
        <v>30</v>
      </c>
      <c r="F22" s="33">
        <v>6043359</v>
      </c>
      <c r="G22" s="33">
        <v>2166803</v>
      </c>
      <c r="H22" s="34">
        <v>89.56</v>
      </c>
      <c r="I22" s="34">
        <v>35.85</v>
      </c>
      <c r="J22" s="34">
        <v>78.650000000000006</v>
      </c>
      <c r="K22" s="34">
        <v>35.85</v>
      </c>
      <c r="L22" s="38">
        <v>45.59</v>
      </c>
    </row>
    <row r="23" spans="1:12" ht="15" thickBot="1">
      <c r="A23" s="26">
        <v>5</v>
      </c>
      <c r="B23" s="26" t="s">
        <v>53</v>
      </c>
      <c r="C23" s="26" t="s">
        <v>54</v>
      </c>
      <c r="D23" s="26"/>
      <c r="E23" s="26"/>
      <c r="F23" s="27">
        <v>160210958</v>
      </c>
      <c r="G23" s="27">
        <v>114719060</v>
      </c>
      <c r="H23" s="28">
        <v>80.05</v>
      </c>
      <c r="I23" s="28">
        <v>71.61</v>
      </c>
      <c r="J23" s="28">
        <v>77.84</v>
      </c>
      <c r="K23" s="28">
        <v>72.45</v>
      </c>
      <c r="L23" s="22">
        <v>93.07</v>
      </c>
    </row>
    <row r="24" spans="1:12" ht="15" thickBot="1">
      <c r="A24" s="30">
        <v>10</v>
      </c>
      <c r="B24" s="30" t="s">
        <v>28</v>
      </c>
      <c r="C24" s="31" t="s">
        <v>29</v>
      </c>
      <c r="D24" s="32">
        <v>34.000100000000003</v>
      </c>
      <c r="E24" s="32" t="s">
        <v>30</v>
      </c>
      <c r="F24" s="33">
        <v>41505829</v>
      </c>
      <c r="G24" s="33">
        <v>32833163</v>
      </c>
      <c r="H24" s="34">
        <v>81.11</v>
      </c>
      <c r="I24" s="34">
        <v>79.099999999999994</v>
      </c>
      <c r="J24" s="34">
        <v>74.91</v>
      </c>
      <c r="K24" s="34">
        <v>78.66</v>
      </c>
      <c r="L24" s="22">
        <v>105</v>
      </c>
    </row>
    <row r="25" spans="1:12" ht="15" thickBot="1">
      <c r="A25" s="30">
        <v>11</v>
      </c>
      <c r="B25" s="30" t="s">
        <v>55</v>
      </c>
      <c r="C25" s="31" t="s">
        <v>56</v>
      </c>
      <c r="D25" s="32">
        <v>10</v>
      </c>
      <c r="E25" s="32" t="s">
        <v>57</v>
      </c>
      <c r="F25" s="33">
        <v>3677963</v>
      </c>
      <c r="G25" s="33">
        <v>2233340</v>
      </c>
      <c r="H25" s="34">
        <v>82.83</v>
      </c>
      <c r="I25" s="34">
        <v>60.72</v>
      </c>
      <c r="J25" s="34">
        <v>82.53</v>
      </c>
      <c r="K25" s="34">
        <v>56.59</v>
      </c>
      <c r="L25" s="35">
        <v>68.569999999999993</v>
      </c>
    </row>
    <row r="26" spans="1:12" ht="15" thickBot="1">
      <c r="A26" s="30">
        <v>12</v>
      </c>
      <c r="B26" s="30" t="s">
        <v>58</v>
      </c>
      <c r="C26" s="31" t="s">
        <v>59</v>
      </c>
      <c r="D26" s="32">
        <v>1</v>
      </c>
      <c r="E26" s="32" t="s">
        <v>60</v>
      </c>
      <c r="F26" s="33">
        <v>448401</v>
      </c>
      <c r="G26" s="33">
        <v>68940</v>
      </c>
      <c r="H26" s="34">
        <v>84</v>
      </c>
      <c r="I26" s="34">
        <v>15.37</v>
      </c>
      <c r="J26" s="34">
        <v>75</v>
      </c>
      <c r="K26" s="34">
        <v>15.38</v>
      </c>
      <c r="L26" s="39">
        <v>20.5</v>
      </c>
    </row>
    <row r="27" spans="1:12" ht="15" thickBot="1">
      <c r="A27" s="30">
        <v>13</v>
      </c>
      <c r="B27" s="30" t="s">
        <v>61</v>
      </c>
      <c r="C27" s="31" t="s">
        <v>62</v>
      </c>
      <c r="D27" s="32">
        <v>83</v>
      </c>
      <c r="E27" s="32" t="s">
        <v>63</v>
      </c>
      <c r="F27" s="33">
        <v>114578765</v>
      </c>
      <c r="G27" s="33">
        <v>79583617</v>
      </c>
      <c r="H27" s="34">
        <v>79.569999999999993</v>
      </c>
      <c r="I27" s="34">
        <v>69.459999999999994</v>
      </c>
      <c r="J27" s="34">
        <v>78.760000000000005</v>
      </c>
      <c r="K27" s="34">
        <v>70.930000000000007</v>
      </c>
      <c r="L27" s="22">
        <v>90.06</v>
      </c>
    </row>
    <row r="28" spans="1:12" ht="15" thickBot="1">
      <c r="A28" s="26">
        <v>6</v>
      </c>
      <c r="B28" s="26" t="s">
        <v>24</v>
      </c>
      <c r="C28" s="26" t="s">
        <v>64</v>
      </c>
      <c r="D28" s="26"/>
      <c r="E28" s="26"/>
      <c r="F28" s="27">
        <v>10864619353</v>
      </c>
      <c r="G28" s="27">
        <v>6327470035</v>
      </c>
      <c r="H28" s="28">
        <v>71.400000000000006</v>
      </c>
      <c r="I28" s="28">
        <v>58.24</v>
      </c>
      <c r="J28" s="28">
        <v>74.14</v>
      </c>
      <c r="K28" s="28">
        <v>66.84</v>
      </c>
      <c r="L28" s="22">
        <v>90.16</v>
      </c>
    </row>
    <row r="29" spans="1:12" ht="15" thickBot="1">
      <c r="A29" s="30">
        <v>14</v>
      </c>
      <c r="B29" s="30" t="s">
        <v>28</v>
      </c>
      <c r="C29" s="31" t="s">
        <v>29</v>
      </c>
      <c r="D29" s="32">
        <v>68</v>
      </c>
      <c r="E29" s="32" t="s">
        <v>30</v>
      </c>
      <c r="F29" s="33">
        <v>452037904</v>
      </c>
      <c r="G29" s="33">
        <v>203082943</v>
      </c>
      <c r="H29" s="34">
        <v>72.31</v>
      </c>
      <c r="I29" s="34">
        <v>44.93</v>
      </c>
      <c r="J29" s="34">
        <v>74.61</v>
      </c>
      <c r="K29" s="34">
        <v>54.69</v>
      </c>
      <c r="L29" s="35">
        <v>73.290000000000006</v>
      </c>
    </row>
    <row r="30" spans="1:12" ht="15" thickBot="1">
      <c r="A30" s="30">
        <v>15</v>
      </c>
      <c r="B30" s="30" t="s">
        <v>65</v>
      </c>
      <c r="C30" s="31" t="s">
        <v>66</v>
      </c>
      <c r="D30" s="32">
        <v>19.7501</v>
      </c>
      <c r="E30" s="32" t="s">
        <v>34</v>
      </c>
      <c r="F30" s="33">
        <v>466899230</v>
      </c>
      <c r="G30" s="33">
        <v>283244699</v>
      </c>
      <c r="H30" s="34">
        <v>69.73</v>
      </c>
      <c r="I30" s="34">
        <v>60.67</v>
      </c>
      <c r="J30" s="34">
        <v>74.650000000000006</v>
      </c>
      <c r="K30" s="34">
        <v>63.98</v>
      </c>
      <c r="L30" s="22">
        <v>85.71</v>
      </c>
    </row>
    <row r="31" spans="1:12" ht="15" thickBot="1">
      <c r="A31" s="30">
        <v>16</v>
      </c>
      <c r="B31" s="30" t="s">
        <v>36</v>
      </c>
      <c r="C31" s="31" t="s">
        <v>37</v>
      </c>
      <c r="D31" s="32">
        <v>214.0001</v>
      </c>
      <c r="E31" s="32" t="s">
        <v>38</v>
      </c>
      <c r="F31" s="33">
        <v>692548140</v>
      </c>
      <c r="G31" s="33">
        <v>94457501</v>
      </c>
      <c r="H31" s="34">
        <v>75.5</v>
      </c>
      <c r="I31" s="34">
        <v>13.64</v>
      </c>
      <c r="J31" s="34">
        <v>55.1</v>
      </c>
      <c r="K31" s="34">
        <v>14.11</v>
      </c>
      <c r="L31" s="39">
        <v>25.6</v>
      </c>
    </row>
    <row r="32" spans="1:12" ht="15" thickBot="1">
      <c r="A32" s="30">
        <v>17</v>
      </c>
      <c r="B32" s="30" t="s">
        <v>67</v>
      </c>
      <c r="C32" s="31" t="s">
        <v>46</v>
      </c>
      <c r="D32" s="32">
        <v>444.64960000000002</v>
      </c>
      <c r="E32" s="32" t="s">
        <v>44</v>
      </c>
      <c r="F32" s="33">
        <v>1132723997</v>
      </c>
      <c r="G32" s="33">
        <v>861395462</v>
      </c>
      <c r="H32" s="34">
        <v>80.319999999999993</v>
      </c>
      <c r="I32" s="34">
        <v>76.05</v>
      </c>
      <c r="J32" s="34">
        <v>82.28</v>
      </c>
      <c r="K32" s="34">
        <v>82.04</v>
      </c>
      <c r="L32" s="22">
        <v>99.71</v>
      </c>
    </row>
    <row r="33" spans="1:12" ht="15" thickBot="1">
      <c r="A33" s="30">
        <v>18</v>
      </c>
      <c r="B33" s="30" t="s">
        <v>68</v>
      </c>
      <c r="C33" s="31" t="s">
        <v>66</v>
      </c>
      <c r="D33" s="32">
        <v>10.0007</v>
      </c>
      <c r="E33" s="32" t="s">
        <v>34</v>
      </c>
      <c r="F33" s="33">
        <v>541852084</v>
      </c>
      <c r="G33" s="33">
        <v>404358853</v>
      </c>
      <c r="H33" s="34">
        <v>78.61</v>
      </c>
      <c r="I33" s="34">
        <v>74.63</v>
      </c>
      <c r="J33" s="34">
        <v>96</v>
      </c>
      <c r="K33" s="34">
        <v>85.57</v>
      </c>
      <c r="L33" s="22">
        <v>89.13</v>
      </c>
    </row>
    <row r="34" spans="1:12" ht="15" thickBot="1">
      <c r="A34" s="30">
        <v>19</v>
      </c>
      <c r="B34" s="30" t="s">
        <v>69</v>
      </c>
      <c r="C34" s="31" t="s">
        <v>37</v>
      </c>
      <c r="D34" s="32">
        <v>114.0014</v>
      </c>
      <c r="E34" s="32" t="s">
        <v>38</v>
      </c>
      <c r="F34" s="33">
        <v>175063009</v>
      </c>
      <c r="G34" s="33">
        <v>108129453</v>
      </c>
      <c r="H34" s="34">
        <v>69.55</v>
      </c>
      <c r="I34" s="34">
        <v>61.77</v>
      </c>
      <c r="J34" s="34">
        <v>55.1</v>
      </c>
      <c r="K34" s="34">
        <v>54.3</v>
      </c>
      <c r="L34" s="22">
        <v>98.55</v>
      </c>
    </row>
    <row r="35" spans="1:12" ht="15" thickBot="1">
      <c r="A35" s="30">
        <v>20</v>
      </c>
      <c r="B35" s="30" t="s">
        <v>45</v>
      </c>
      <c r="C35" s="31" t="s">
        <v>46</v>
      </c>
      <c r="D35" s="32">
        <v>8022.2867999999999</v>
      </c>
      <c r="E35" s="32" t="s">
        <v>44</v>
      </c>
      <c r="F35" s="33">
        <v>7403494989</v>
      </c>
      <c r="G35" s="33">
        <v>4372801124</v>
      </c>
      <c r="H35" s="34">
        <v>69.22</v>
      </c>
      <c r="I35" s="34">
        <v>59.06</v>
      </c>
      <c r="J35" s="34">
        <v>73.58</v>
      </c>
      <c r="K35" s="34">
        <v>69.400000000000006</v>
      </c>
      <c r="L35" s="22">
        <v>94.33</v>
      </c>
    </row>
    <row r="36" spans="1:12" ht="15" thickBot="1">
      <c r="A36" s="26">
        <v>7</v>
      </c>
      <c r="B36" s="26" t="s">
        <v>27</v>
      </c>
      <c r="C36" s="26" t="s">
        <v>70</v>
      </c>
      <c r="D36" s="26"/>
      <c r="E36" s="26"/>
      <c r="F36" s="27">
        <v>10021193430</v>
      </c>
      <c r="G36" s="27">
        <v>5743729328</v>
      </c>
      <c r="H36" s="28">
        <v>73.09</v>
      </c>
      <c r="I36" s="28">
        <v>57.32</v>
      </c>
      <c r="J36" s="28">
        <v>67.819999999999993</v>
      </c>
      <c r="K36" s="28">
        <v>63.82</v>
      </c>
      <c r="L36" s="22">
        <v>94.11</v>
      </c>
    </row>
    <row r="37" spans="1:12" ht="15" thickBot="1">
      <c r="A37" s="30">
        <v>21</v>
      </c>
      <c r="B37" s="30" t="s">
        <v>28</v>
      </c>
      <c r="C37" s="31" t="s">
        <v>29</v>
      </c>
      <c r="D37" s="32">
        <v>15</v>
      </c>
      <c r="E37" s="32" t="s">
        <v>30</v>
      </c>
      <c r="F37" s="33">
        <v>63166558</v>
      </c>
      <c r="G37" s="33">
        <v>50689843</v>
      </c>
      <c r="H37" s="34">
        <v>97.02</v>
      </c>
      <c r="I37" s="34">
        <v>80.25</v>
      </c>
      <c r="J37" s="34">
        <v>93.28</v>
      </c>
      <c r="K37" s="34">
        <v>80.25</v>
      </c>
      <c r="L37" s="22">
        <v>86.03</v>
      </c>
    </row>
    <row r="38" spans="1:12" ht="15" thickBot="1">
      <c r="A38" s="30">
        <v>22</v>
      </c>
      <c r="B38" s="30" t="s">
        <v>32</v>
      </c>
      <c r="C38" s="31" t="s">
        <v>33</v>
      </c>
      <c r="D38" s="32">
        <v>14.001099999999999</v>
      </c>
      <c r="E38" s="32" t="s">
        <v>34</v>
      </c>
      <c r="F38" s="33">
        <v>271318292</v>
      </c>
      <c r="G38" s="33">
        <v>158932600</v>
      </c>
      <c r="H38" s="34">
        <v>69.56</v>
      </c>
      <c r="I38" s="34">
        <v>58.58</v>
      </c>
      <c r="J38" s="34">
        <v>65.34</v>
      </c>
      <c r="K38" s="34">
        <v>62.59</v>
      </c>
      <c r="L38" s="22">
        <v>95.79</v>
      </c>
    </row>
    <row r="39" spans="1:12" ht="15" thickBot="1">
      <c r="A39" s="30">
        <v>23</v>
      </c>
      <c r="B39" s="30" t="s">
        <v>36</v>
      </c>
      <c r="C39" s="31" t="s">
        <v>37</v>
      </c>
      <c r="D39" s="32">
        <v>171</v>
      </c>
      <c r="E39" s="32" t="s">
        <v>38</v>
      </c>
      <c r="F39" s="33">
        <v>1164765066</v>
      </c>
      <c r="G39" s="33">
        <v>182016321</v>
      </c>
      <c r="H39" s="34">
        <v>70.040000000000006</v>
      </c>
      <c r="I39" s="34">
        <v>15.63</v>
      </c>
      <c r="J39" s="34">
        <v>32.58</v>
      </c>
      <c r="K39" s="34">
        <v>14.65</v>
      </c>
      <c r="L39" s="38">
        <v>44.98</v>
      </c>
    </row>
    <row r="40" spans="1:12" ht="15" thickBot="1">
      <c r="A40" s="30">
        <v>24</v>
      </c>
      <c r="B40" s="30" t="s">
        <v>67</v>
      </c>
      <c r="C40" s="31" t="s">
        <v>46</v>
      </c>
      <c r="D40" s="32">
        <v>191.21549999999999</v>
      </c>
      <c r="E40" s="32" t="s">
        <v>44</v>
      </c>
      <c r="F40" s="33">
        <v>2127913804</v>
      </c>
      <c r="G40" s="33">
        <v>1104690284</v>
      </c>
      <c r="H40" s="34">
        <v>72.790000000000006</v>
      </c>
      <c r="I40" s="34">
        <v>51.91</v>
      </c>
      <c r="J40" s="34">
        <v>64.16</v>
      </c>
      <c r="K40" s="34">
        <v>54.67</v>
      </c>
      <c r="L40" s="22">
        <v>85.22</v>
      </c>
    </row>
    <row r="41" spans="1:12" ht="15" thickBot="1">
      <c r="A41" s="30">
        <v>25</v>
      </c>
      <c r="B41" s="30" t="s">
        <v>71</v>
      </c>
      <c r="C41" s="31" t="s">
        <v>33</v>
      </c>
      <c r="D41" s="32">
        <v>31.0001</v>
      </c>
      <c r="E41" s="32" t="s">
        <v>34</v>
      </c>
      <c r="F41" s="33">
        <v>939072806</v>
      </c>
      <c r="G41" s="33">
        <v>456779295</v>
      </c>
      <c r="H41" s="34">
        <v>65.650000000000006</v>
      </c>
      <c r="I41" s="34">
        <v>48.64</v>
      </c>
      <c r="J41" s="34">
        <v>60.62</v>
      </c>
      <c r="K41" s="34">
        <v>47.12</v>
      </c>
      <c r="L41" s="29">
        <v>77.73</v>
      </c>
    </row>
    <row r="42" spans="1:12" ht="15" thickBot="1">
      <c r="A42" s="30">
        <v>26</v>
      </c>
      <c r="B42" s="30" t="s">
        <v>69</v>
      </c>
      <c r="C42" s="31" t="s">
        <v>37</v>
      </c>
      <c r="D42" s="32">
        <v>7</v>
      </c>
      <c r="E42" s="32" t="s">
        <v>38</v>
      </c>
      <c r="F42" s="33">
        <v>80061117</v>
      </c>
      <c r="G42" s="33">
        <v>18802348</v>
      </c>
      <c r="H42" s="34">
        <v>36.85</v>
      </c>
      <c r="I42" s="34">
        <v>23.48</v>
      </c>
      <c r="J42" s="34">
        <v>76.78</v>
      </c>
      <c r="K42" s="34">
        <v>58.72</v>
      </c>
      <c r="L42" s="29">
        <v>76.48</v>
      </c>
    </row>
    <row r="43" spans="1:12" ht="15" thickBot="1">
      <c r="A43" s="30">
        <v>27</v>
      </c>
      <c r="B43" s="30" t="s">
        <v>45</v>
      </c>
      <c r="C43" s="31" t="s">
        <v>46</v>
      </c>
      <c r="D43" s="32">
        <v>152.7124</v>
      </c>
      <c r="E43" s="32" t="s">
        <v>44</v>
      </c>
      <c r="F43" s="33">
        <v>5374895787</v>
      </c>
      <c r="G43" s="33">
        <v>3771818636</v>
      </c>
      <c r="H43" s="34">
        <v>75.599999999999994</v>
      </c>
      <c r="I43" s="34">
        <v>70.17</v>
      </c>
      <c r="J43" s="34">
        <v>77.849999999999994</v>
      </c>
      <c r="K43" s="34">
        <v>80.97</v>
      </c>
      <c r="L43" s="22">
        <v>104</v>
      </c>
    </row>
    <row r="44" spans="1:12" ht="15" thickBot="1">
      <c r="A44" s="26">
        <v>8</v>
      </c>
      <c r="B44" s="26" t="s">
        <v>31</v>
      </c>
      <c r="C44" s="26" t="s">
        <v>72</v>
      </c>
      <c r="D44" s="26"/>
      <c r="E44" s="26"/>
      <c r="F44" s="27">
        <v>18235413812</v>
      </c>
      <c r="G44" s="27">
        <v>14772513223</v>
      </c>
      <c r="H44" s="28">
        <v>81.84</v>
      </c>
      <c r="I44" s="28">
        <v>81.010000000000005</v>
      </c>
      <c r="J44" s="28">
        <v>82.09</v>
      </c>
      <c r="K44" s="28">
        <v>83.45</v>
      </c>
      <c r="L44" s="22">
        <v>101.66</v>
      </c>
    </row>
    <row r="45" spans="1:12" ht="15" thickBot="1">
      <c r="A45" s="30">
        <v>28</v>
      </c>
      <c r="B45" s="30" t="s">
        <v>28</v>
      </c>
      <c r="C45" s="31" t="s">
        <v>29</v>
      </c>
      <c r="D45" s="32">
        <v>30</v>
      </c>
      <c r="E45" s="32" t="s">
        <v>30</v>
      </c>
      <c r="F45" s="33">
        <v>141450943</v>
      </c>
      <c r="G45" s="33">
        <v>79175242</v>
      </c>
      <c r="H45" s="34">
        <v>95.86</v>
      </c>
      <c r="I45" s="34">
        <v>55.97</v>
      </c>
      <c r="J45" s="34">
        <v>97.74</v>
      </c>
      <c r="K45" s="34">
        <v>57.31</v>
      </c>
      <c r="L45" s="37">
        <v>58.63</v>
      </c>
    </row>
    <row r="46" spans="1:12" ht="15" thickBot="1">
      <c r="A46" s="30">
        <v>29</v>
      </c>
      <c r="B46" s="30" t="s">
        <v>65</v>
      </c>
      <c r="C46" s="31" t="s">
        <v>66</v>
      </c>
      <c r="D46" s="32">
        <v>60.053600000000003</v>
      </c>
      <c r="E46" s="32" t="s">
        <v>34</v>
      </c>
      <c r="F46" s="33">
        <v>915386242</v>
      </c>
      <c r="G46" s="33">
        <v>644713027</v>
      </c>
      <c r="H46" s="34">
        <v>70.05</v>
      </c>
      <c r="I46" s="34">
        <v>70.430000000000007</v>
      </c>
      <c r="J46" s="34">
        <v>84.14</v>
      </c>
      <c r="K46" s="34">
        <v>80.59</v>
      </c>
      <c r="L46" s="22">
        <v>95.79</v>
      </c>
    </row>
    <row r="47" spans="1:12" ht="15" thickBot="1">
      <c r="A47" s="30">
        <v>30</v>
      </c>
      <c r="B47" s="30" t="s">
        <v>36</v>
      </c>
      <c r="C47" s="31" t="s">
        <v>37</v>
      </c>
      <c r="D47" s="32">
        <v>199</v>
      </c>
      <c r="E47" s="32" t="s">
        <v>38</v>
      </c>
      <c r="F47" s="33">
        <v>670116255</v>
      </c>
      <c r="G47" s="33">
        <v>175165222</v>
      </c>
      <c r="H47" s="34">
        <v>72.95</v>
      </c>
      <c r="I47" s="34">
        <v>26.14</v>
      </c>
      <c r="J47" s="34">
        <v>20.440000000000001</v>
      </c>
      <c r="K47" s="34">
        <v>25.09</v>
      </c>
      <c r="L47" s="22">
        <v>122.72</v>
      </c>
    </row>
    <row r="48" spans="1:12" ht="15" thickBot="1">
      <c r="A48" s="30">
        <v>31</v>
      </c>
      <c r="B48" s="30" t="s">
        <v>67</v>
      </c>
      <c r="C48" s="31" t="s">
        <v>46</v>
      </c>
      <c r="D48" s="32">
        <v>8.18</v>
      </c>
      <c r="E48" s="32" t="s">
        <v>44</v>
      </c>
      <c r="F48" s="33">
        <v>86029511</v>
      </c>
      <c r="G48" s="33">
        <v>68518652</v>
      </c>
      <c r="H48" s="34">
        <v>91.96</v>
      </c>
      <c r="I48" s="34">
        <v>79.650000000000006</v>
      </c>
      <c r="J48" s="34">
        <v>58.23</v>
      </c>
      <c r="K48" s="34">
        <v>82.18</v>
      </c>
      <c r="L48" s="22">
        <v>141.12</v>
      </c>
    </row>
    <row r="49" spans="1:12" ht="15" thickBot="1">
      <c r="A49" s="30">
        <v>32</v>
      </c>
      <c r="B49" s="30" t="s">
        <v>68</v>
      </c>
      <c r="C49" s="31" t="s">
        <v>66</v>
      </c>
      <c r="D49" s="32">
        <v>60.100200000000001</v>
      </c>
      <c r="E49" s="32" t="s">
        <v>34</v>
      </c>
      <c r="F49" s="33">
        <v>16390890463</v>
      </c>
      <c r="G49" s="33">
        <v>13794862067</v>
      </c>
      <c r="H49" s="34">
        <v>82.73</v>
      </c>
      <c r="I49" s="34">
        <v>84.16</v>
      </c>
      <c r="J49" s="34">
        <v>84.49</v>
      </c>
      <c r="K49" s="34">
        <v>86.33</v>
      </c>
      <c r="L49" s="22">
        <v>102.17</v>
      </c>
    </row>
    <row r="50" spans="1:12" ht="15" thickBot="1">
      <c r="A50" s="30">
        <v>33</v>
      </c>
      <c r="B50" s="30" t="s">
        <v>69</v>
      </c>
      <c r="C50" s="31" t="s">
        <v>37</v>
      </c>
      <c r="D50" s="32">
        <v>6</v>
      </c>
      <c r="E50" s="32" t="s">
        <v>38</v>
      </c>
      <c r="F50" s="33">
        <v>31540398</v>
      </c>
      <c r="G50" s="33">
        <v>10079013</v>
      </c>
      <c r="H50" s="34">
        <v>57.92</v>
      </c>
      <c r="I50" s="34">
        <v>31.96</v>
      </c>
      <c r="J50" s="34">
        <v>78.150000000000006</v>
      </c>
      <c r="K50" s="34">
        <v>31.7</v>
      </c>
      <c r="L50" s="38">
        <v>40.56</v>
      </c>
    </row>
    <row r="51" spans="1:12" ht="15" thickBot="1">
      <c r="A51" s="26">
        <v>9</v>
      </c>
      <c r="B51" s="26" t="s">
        <v>35</v>
      </c>
      <c r="C51" s="26" t="s">
        <v>73</v>
      </c>
      <c r="D51" s="26"/>
      <c r="E51" s="26"/>
      <c r="F51" s="27">
        <v>3330481687</v>
      </c>
      <c r="G51" s="27">
        <v>2182216716</v>
      </c>
      <c r="H51" s="28">
        <v>76.97</v>
      </c>
      <c r="I51" s="28">
        <v>65.52</v>
      </c>
      <c r="J51" s="28">
        <v>75.83</v>
      </c>
      <c r="K51" s="28">
        <v>72.319999999999993</v>
      </c>
      <c r="L51" s="22">
        <v>95.38</v>
      </c>
    </row>
    <row r="52" spans="1:12" ht="15" thickBot="1">
      <c r="A52" s="30">
        <v>34</v>
      </c>
      <c r="B52" s="30" t="s">
        <v>28</v>
      </c>
      <c r="C52" s="31" t="s">
        <v>29</v>
      </c>
      <c r="D52" s="32">
        <v>4</v>
      </c>
      <c r="E52" s="32" t="s">
        <v>30</v>
      </c>
      <c r="F52" s="33">
        <v>106780714</v>
      </c>
      <c r="G52" s="33">
        <v>37164208</v>
      </c>
      <c r="H52" s="34">
        <v>61.25</v>
      </c>
      <c r="I52" s="34">
        <v>34.799999999999997</v>
      </c>
      <c r="J52" s="34">
        <v>80.5</v>
      </c>
      <c r="K52" s="34">
        <v>34.799999999999997</v>
      </c>
      <c r="L52" s="38">
        <v>43.23</v>
      </c>
    </row>
    <row r="53" spans="1:12" ht="15" thickBot="1">
      <c r="A53" s="30">
        <v>35</v>
      </c>
      <c r="B53" s="30" t="s">
        <v>65</v>
      </c>
      <c r="C53" s="31" t="s">
        <v>66</v>
      </c>
      <c r="D53" s="32">
        <v>857.10500000000002</v>
      </c>
      <c r="E53" s="32" t="s">
        <v>34</v>
      </c>
      <c r="F53" s="33">
        <v>767988687</v>
      </c>
      <c r="G53" s="33">
        <v>516506998</v>
      </c>
      <c r="H53" s="34">
        <v>78.83</v>
      </c>
      <c r="I53" s="34">
        <v>67.25</v>
      </c>
      <c r="J53" s="34">
        <v>70.89</v>
      </c>
      <c r="K53" s="34">
        <v>74.06</v>
      </c>
      <c r="L53" s="22">
        <v>104.47</v>
      </c>
    </row>
    <row r="54" spans="1:12" ht="15" thickBot="1">
      <c r="A54" s="30">
        <v>36</v>
      </c>
      <c r="B54" s="30" t="s">
        <v>36</v>
      </c>
      <c r="C54" s="31" t="s">
        <v>37</v>
      </c>
      <c r="D54" s="32">
        <v>150.00049999999999</v>
      </c>
      <c r="E54" s="32" t="s">
        <v>38</v>
      </c>
      <c r="F54" s="33">
        <v>191296614</v>
      </c>
      <c r="G54" s="33">
        <v>108237019</v>
      </c>
      <c r="H54" s="34">
        <v>78.36</v>
      </c>
      <c r="I54" s="34">
        <v>56.58</v>
      </c>
      <c r="J54" s="34">
        <v>61.26</v>
      </c>
      <c r="K54" s="34">
        <v>64.34</v>
      </c>
      <c r="L54" s="22">
        <v>105.03</v>
      </c>
    </row>
    <row r="55" spans="1:12" ht="15" thickBot="1">
      <c r="A55" s="30">
        <v>37</v>
      </c>
      <c r="B55" s="30" t="s">
        <v>67</v>
      </c>
      <c r="C55" s="31" t="s">
        <v>46</v>
      </c>
      <c r="D55" s="32">
        <v>486.36309999999997</v>
      </c>
      <c r="E55" s="32" t="s">
        <v>44</v>
      </c>
      <c r="F55" s="33">
        <v>1249265142</v>
      </c>
      <c r="G55" s="33">
        <v>863897204</v>
      </c>
      <c r="H55" s="34">
        <v>77.349999999999994</v>
      </c>
      <c r="I55" s="34">
        <v>69.150000000000006</v>
      </c>
      <c r="J55" s="34">
        <v>82.5</v>
      </c>
      <c r="K55" s="34">
        <v>74.75</v>
      </c>
      <c r="L55" s="22">
        <v>90.6</v>
      </c>
    </row>
    <row r="56" spans="1:12" ht="15" thickBot="1">
      <c r="A56" s="30">
        <v>38</v>
      </c>
      <c r="B56" s="30" t="s">
        <v>68</v>
      </c>
      <c r="C56" s="31" t="s">
        <v>66</v>
      </c>
      <c r="D56" s="32">
        <v>3</v>
      </c>
      <c r="E56" s="32" t="s">
        <v>34</v>
      </c>
      <c r="F56" s="33">
        <v>73375000</v>
      </c>
      <c r="G56" s="33">
        <v>38393208</v>
      </c>
      <c r="H56" s="34">
        <v>76.010000000000005</v>
      </c>
      <c r="I56" s="34">
        <v>52.32</v>
      </c>
      <c r="J56" s="34">
        <v>53.45</v>
      </c>
      <c r="K56" s="34">
        <v>55.98</v>
      </c>
      <c r="L56" s="22">
        <v>104.72</v>
      </c>
    </row>
    <row r="57" spans="1:12" ht="15" thickBot="1">
      <c r="A57" s="30">
        <v>39</v>
      </c>
      <c r="B57" s="30" t="s">
        <v>45</v>
      </c>
      <c r="C57" s="31" t="s">
        <v>46</v>
      </c>
      <c r="D57" s="32">
        <v>76.840699999999998</v>
      </c>
      <c r="E57" s="32" t="s">
        <v>44</v>
      </c>
      <c r="F57" s="33">
        <v>941775530</v>
      </c>
      <c r="G57" s="33">
        <v>618018079</v>
      </c>
      <c r="H57" s="34">
        <v>76.540000000000006</v>
      </c>
      <c r="I57" s="34">
        <v>65.62</v>
      </c>
      <c r="J57" s="34">
        <v>74.95</v>
      </c>
      <c r="K57" s="34">
        <v>74.64</v>
      </c>
      <c r="L57" s="22">
        <v>99.58</v>
      </c>
    </row>
    <row r="58" spans="1:12" ht="15" thickBot="1">
      <c r="A58" s="26">
        <v>10</v>
      </c>
      <c r="B58" s="26" t="s">
        <v>39</v>
      </c>
      <c r="C58" s="26" t="s">
        <v>74</v>
      </c>
      <c r="D58" s="26"/>
      <c r="E58" s="26"/>
      <c r="F58" s="27">
        <v>7575729665</v>
      </c>
      <c r="G58" s="27">
        <v>5918486680</v>
      </c>
      <c r="H58" s="28">
        <v>81.489999999999995</v>
      </c>
      <c r="I58" s="28">
        <v>78.12</v>
      </c>
      <c r="J58" s="28">
        <v>77.3</v>
      </c>
      <c r="K58" s="28">
        <v>80.12</v>
      </c>
      <c r="L58" s="22">
        <v>103.65</v>
      </c>
    </row>
    <row r="59" spans="1:12" ht="15" thickBot="1">
      <c r="A59" s="30">
        <v>40</v>
      </c>
      <c r="B59" s="30" t="s">
        <v>28</v>
      </c>
      <c r="C59" s="31" t="s">
        <v>29</v>
      </c>
      <c r="D59" s="32">
        <v>177.00020000000001</v>
      </c>
      <c r="E59" s="32" t="s">
        <v>30</v>
      </c>
      <c r="F59" s="33">
        <v>161222698</v>
      </c>
      <c r="G59" s="33">
        <v>70169707</v>
      </c>
      <c r="H59" s="34">
        <v>72.41</v>
      </c>
      <c r="I59" s="34">
        <v>43.52</v>
      </c>
      <c r="J59" s="34">
        <v>76.8</v>
      </c>
      <c r="K59" s="34">
        <v>56.1</v>
      </c>
      <c r="L59" s="35">
        <v>73.05</v>
      </c>
    </row>
    <row r="60" spans="1:12" ht="15" thickBot="1">
      <c r="A60" s="30">
        <v>41</v>
      </c>
      <c r="B60" s="30" t="s">
        <v>75</v>
      </c>
      <c r="C60" s="31" t="s">
        <v>76</v>
      </c>
      <c r="D60" s="32">
        <v>136</v>
      </c>
      <c r="E60" s="32" t="s">
        <v>77</v>
      </c>
      <c r="F60" s="33">
        <v>102536962</v>
      </c>
      <c r="G60" s="33">
        <v>42814723</v>
      </c>
      <c r="H60" s="34">
        <v>66.849999999999994</v>
      </c>
      <c r="I60" s="34">
        <v>41.76</v>
      </c>
      <c r="J60" s="34">
        <v>57.21</v>
      </c>
      <c r="K60" s="34">
        <v>44.21</v>
      </c>
      <c r="L60" s="29">
        <v>77.28</v>
      </c>
    </row>
    <row r="61" spans="1:12" ht="15" thickBot="1">
      <c r="A61" s="30">
        <v>42</v>
      </c>
      <c r="B61" s="30" t="s">
        <v>78</v>
      </c>
      <c r="C61" s="31" t="s">
        <v>79</v>
      </c>
      <c r="D61" s="32">
        <v>33</v>
      </c>
      <c r="E61" s="32" t="s">
        <v>80</v>
      </c>
      <c r="F61" s="33">
        <v>13562091</v>
      </c>
      <c r="G61" s="33">
        <v>9281407</v>
      </c>
      <c r="H61" s="34">
        <v>74.06</v>
      </c>
      <c r="I61" s="34">
        <v>68.44</v>
      </c>
      <c r="J61" s="34">
        <v>70.88</v>
      </c>
      <c r="K61" s="34">
        <v>69.599999999999994</v>
      </c>
      <c r="L61" s="22">
        <v>98.19</v>
      </c>
    </row>
    <row r="62" spans="1:12" ht="15" thickBot="1">
      <c r="A62" s="30">
        <v>43</v>
      </c>
      <c r="B62" s="30" t="s">
        <v>81</v>
      </c>
      <c r="C62" s="31" t="s">
        <v>82</v>
      </c>
      <c r="D62" s="32">
        <v>98</v>
      </c>
      <c r="E62" s="32" t="s">
        <v>83</v>
      </c>
      <c r="F62" s="33">
        <v>738978404</v>
      </c>
      <c r="G62" s="33">
        <v>346269110</v>
      </c>
      <c r="H62" s="34">
        <v>78.45</v>
      </c>
      <c r="I62" s="34">
        <v>46.86</v>
      </c>
      <c r="J62" s="34">
        <v>80.8</v>
      </c>
      <c r="K62" s="34">
        <v>54.42</v>
      </c>
      <c r="L62" s="35">
        <v>67.349999999999994</v>
      </c>
    </row>
    <row r="63" spans="1:12" ht="15" thickBot="1">
      <c r="A63" s="30">
        <v>44</v>
      </c>
      <c r="B63" s="30" t="s">
        <v>65</v>
      </c>
      <c r="C63" s="31" t="s">
        <v>66</v>
      </c>
      <c r="D63" s="32">
        <v>15</v>
      </c>
      <c r="E63" s="32" t="s">
        <v>34</v>
      </c>
      <c r="F63" s="33">
        <v>4377320</v>
      </c>
      <c r="G63" s="33">
        <v>2156801</v>
      </c>
      <c r="H63" s="34">
        <v>79.86</v>
      </c>
      <c r="I63" s="34">
        <v>49.27</v>
      </c>
      <c r="J63" s="34">
        <v>85.27</v>
      </c>
      <c r="K63" s="34">
        <v>49.29</v>
      </c>
      <c r="L63" s="37">
        <v>57.8</v>
      </c>
    </row>
    <row r="64" spans="1:12" ht="15" thickBot="1">
      <c r="A64" s="30">
        <v>45</v>
      </c>
      <c r="B64" s="30" t="s">
        <v>84</v>
      </c>
      <c r="C64" s="31" t="s">
        <v>85</v>
      </c>
      <c r="D64" s="32">
        <v>3066.0104999999999</v>
      </c>
      <c r="E64" s="32" t="s">
        <v>34</v>
      </c>
      <c r="F64" s="33">
        <v>2143177055</v>
      </c>
      <c r="G64" s="33">
        <v>1539437324</v>
      </c>
      <c r="H64" s="34">
        <v>75.400000000000006</v>
      </c>
      <c r="I64" s="34">
        <v>71.83</v>
      </c>
      <c r="J64" s="34">
        <v>70.03</v>
      </c>
      <c r="K64" s="34">
        <v>72.77</v>
      </c>
      <c r="L64" s="22">
        <v>103.92</v>
      </c>
    </row>
    <row r="65" spans="1:12" ht="15" thickBot="1">
      <c r="A65" s="30">
        <v>46</v>
      </c>
      <c r="B65" s="30" t="s">
        <v>40</v>
      </c>
      <c r="C65" s="31" t="s">
        <v>41</v>
      </c>
      <c r="D65" s="32">
        <v>1404.5</v>
      </c>
      <c r="E65" s="32" t="s">
        <v>34</v>
      </c>
      <c r="F65" s="33">
        <v>164840694</v>
      </c>
      <c r="G65" s="33">
        <v>120068748</v>
      </c>
      <c r="H65" s="34">
        <v>74.55</v>
      </c>
      <c r="I65" s="34">
        <v>72.84</v>
      </c>
      <c r="J65" s="34">
        <v>69.48</v>
      </c>
      <c r="K65" s="34">
        <v>80.44</v>
      </c>
      <c r="L65" s="22">
        <v>115.77</v>
      </c>
    </row>
    <row r="66" spans="1:12" ht="15" thickBot="1">
      <c r="A66" s="30">
        <v>47</v>
      </c>
      <c r="B66" s="30" t="s">
        <v>42</v>
      </c>
      <c r="C66" s="31" t="s">
        <v>43</v>
      </c>
      <c r="D66" s="32">
        <v>38527.976699999999</v>
      </c>
      <c r="E66" s="32" t="s">
        <v>44</v>
      </c>
      <c r="F66" s="33">
        <v>4247034441</v>
      </c>
      <c r="G66" s="33">
        <v>3788288860</v>
      </c>
      <c r="H66" s="34">
        <v>86.08</v>
      </c>
      <c r="I66" s="34">
        <v>89.2</v>
      </c>
      <c r="J66" s="34">
        <v>81.209999999999994</v>
      </c>
      <c r="K66" s="34">
        <v>90.16</v>
      </c>
      <c r="L66" s="22">
        <v>111.02</v>
      </c>
    </row>
    <row r="67" spans="1:12" ht="15" thickBot="1">
      <c r="A67" s="18">
        <v>2</v>
      </c>
      <c r="B67" s="18" t="s">
        <v>86</v>
      </c>
      <c r="C67" s="18" t="s">
        <v>87</v>
      </c>
      <c r="D67" s="19"/>
      <c r="E67" s="19"/>
      <c r="F67" s="20">
        <v>2145392385</v>
      </c>
      <c r="G67" s="20">
        <v>1616727091</v>
      </c>
      <c r="H67" s="21">
        <v>78.23</v>
      </c>
      <c r="I67" s="21">
        <v>75.36</v>
      </c>
      <c r="J67" s="21">
        <v>78.38</v>
      </c>
      <c r="K67" s="21">
        <v>75.930000000000007</v>
      </c>
      <c r="L67" s="22">
        <v>96.88</v>
      </c>
    </row>
    <row r="68" spans="1:12" ht="15" thickBot="1">
      <c r="A68" s="26">
        <v>11</v>
      </c>
      <c r="B68" s="26" t="s">
        <v>88</v>
      </c>
      <c r="C68" s="26" t="s">
        <v>89</v>
      </c>
      <c r="D68" s="26"/>
      <c r="E68" s="26"/>
      <c r="F68" s="27">
        <v>2145392385</v>
      </c>
      <c r="G68" s="27">
        <v>1616727091</v>
      </c>
      <c r="H68" s="28">
        <v>78.23</v>
      </c>
      <c r="I68" s="28">
        <v>75.36</v>
      </c>
      <c r="J68" s="28">
        <v>78.38</v>
      </c>
      <c r="K68" s="28">
        <v>75.930000000000007</v>
      </c>
      <c r="L68" s="22">
        <v>96.88</v>
      </c>
    </row>
    <row r="69" spans="1:12" ht="15" thickBot="1">
      <c r="A69" s="30">
        <v>48</v>
      </c>
      <c r="B69" s="30" t="s">
        <v>90</v>
      </c>
      <c r="C69" s="31" t="s">
        <v>91</v>
      </c>
      <c r="D69" s="32">
        <v>728</v>
      </c>
      <c r="E69" s="32" t="s">
        <v>92</v>
      </c>
      <c r="F69" s="33">
        <v>1589449773</v>
      </c>
      <c r="G69" s="33">
        <v>1229227065</v>
      </c>
      <c r="H69" s="34">
        <v>78.84</v>
      </c>
      <c r="I69" s="34">
        <v>77.34</v>
      </c>
      <c r="J69" s="34">
        <v>78.03</v>
      </c>
      <c r="K69" s="34">
        <v>77.7</v>
      </c>
      <c r="L69" s="22">
        <v>99.58</v>
      </c>
    </row>
    <row r="70" spans="1:12" ht="15" thickBot="1">
      <c r="A70" s="30">
        <v>49</v>
      </c>
      <c r="B70" s="30" t="s">
        <v>93</v>
      </c>
      <c r="C70" s="31" t="s">
        <v>94</v>
      </c>
      <c r="D70" s="32">
        <v>100</v>
      </c>
      <c r="E70" s="32" t="s">
        <v>34</v>
      </c>
      <c r="F70" s="33">
        <v>29750919</v>
      </c>
      <c r="G70" s="33">
        <v>15363725</v>
      </c>
      <c r="H70" s="34">
        <v>75.739999999999995</v>
      </c>
      <c r="I70" s="34">
        <v>51.64</v>
      </c>
      <c r="J70" s="34">
        <v>83.29</v>
      </c>
      <c r="K70" s="34">
        <v>53.4</v>
      </c>
      <c r="L70" s="37">
        <v>64.12</v>
      </c>
    </row>
    <row r="71" spans="1:12" ht="15" thickBot="1">
      <c r="A71" s="30">
        <v>50</v>
      </c>
      <c r="B71" s="30" t="s">
        <v>95</v>
      </c>
      <c r="C71" s="31" t="s">
        <v>96</v>
      </c>
      <c r="D71" s="32">
        <v>7.0000999999999998</v>
      </c>
      <c r="E71" s="32" t="s">
        <v>34</v>
      </c>
      <c r="F71" s="33">
        <v>58426514</v>
      </c>
      <c r="G71" s="33">
        <v>41337326</v>
      </c>
      <c r="H71" s="34">
        <v>73.510000000000005</v>
      </c>
      <c r="I71" s="34">
        <v>70.75</v>
      </c>
      <c r="J71" s="34">
        <v>89.36</v>
      </c>
      <c r="K71" s="34">
        <v>76.41</v>
      </c>
      <c r="L71" s="22">
        <v>85.51</v>
      </c>
    </row>
    <row r="72" spans="1:12" ht="15" thickBot="1">
      <c r="A72" s="30">
        <v>51</v>
      </c>
      <c r="B72" s="30" t="s">
        <v>97</v>
      </c>
      <c r="C72" s="31" t="s">
        <v>98</v>
      </c>
      <c r="D72" s="32">
        <v>344</v>
      </c>
      <c r="E72" s="32" t="s">
        <v>92</v>
      </c>
      <c r="F72" s="33">
        <v>467765179</v>
      </c>
      <c r="G72" s="33">
        <v>330798974</v>
      </c>
      <c r="H72" s="34">
        <v>76.91</v>
      </c>
      <c r="I72" s="34">
        <v>70.72</v>
      </c>
      <c r="J72" s="34">
        <v>77.959999999999994</v>
      </c>
      <c r="K72" s="34">
        <v>71.34</v>
      </c>
      <c r="L72" s="22">
        <v>91.52</v>
      </c>
    </row>
    <row r="73" spans="1:12" ht="15" thickBot="1">
      <c r="A73" s="16"/>
      <c r="B73" s="16" t="s">
        <v>99</v>
      </c>
      <c r="C73" s="16"/>
      <c r="D73" s="16"/>
      <c r="E73" s="16"/>
      <c r="F73" s="40">
        <v>52692595390</v>
      </c>
      <c r="G73" s="40">
        <v>36908734257</v>
      </c>
      <c r="H73" s="16">
        <v>77.48</v>
      </c>
      <c r="I73" s="16">
        <v>70.05</v>
      </c>
      <c r="J73" s="16">
        <v>76.48</v>
      </c>
      <c r="K73" s="16">
        <v>74.66</v>
      </c>
      <c r="L73" s="16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6" t="s">
        <v>100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6" t="s">
        <v>101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6" t="s">
        <v>102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1"/>
      <c r="B78" s="42" t="s">
        <v>103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3"/>
      <c r="B79" s="42" t="s">
        <v>104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4"/>
      <c r="B80" s="42" t="s">
        <v>105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5"/>
      <c r="B81" s="42" t="s">
        <v>106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6"/>
      <c r="B82" s="42" t="s">
        <v>107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7"/>
      <c r="B83" s="42" t="s">
        <v>108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8" t="s">
        <v>109</v>
      </c>
      <c r="B84" s="42" t="s">
        <v>110</v>
      </c>
      <c r="C84" s="4"/>
      <c r="D84" s="4"/>
      <c r="E84" s="4"/>
      <c r="F84" s="4"/>
      <c r="G84" s="4"/>
      <c r="H84" s="4"/>
      <c r="I84" s="4"/>
      <c r="J84" s="4"/>
      <c r="K84" s="4"/>
      <c r="L84" s="4"/>
    </row>
  </sheetData>
  <mergeCells count="12">
    <mergeCell ref="J7:L7"/>
    <mergeCell ref="O7:O8"/>
    <mergeCell ref="P7:P8"/>
    <mergeCell ref="Q7:Q8"/>
    <mergeCell ref="R7:S7"/>
    <mergeCell ref="T7:U7"/>
    <mergeCell ref="A7:A8"/>
    <mergeCell ref="B7:B8"/>
    <mergeCell ref="C7:C8"/>
    <mergeCell ref="D7:D8"/>
    <mergeCell ref="E7:E8"/>
    <mergeCell ref="H7:I7"/>
  </mergeCells>
  <hyperlinks>
    <hyperlink ref="A1" r:id="rId1" xr:uid="{3D59D8E0-BBB6-4DFC-BE6B-3A2DA083DBA0}"/>
    <hyperlink ref="C11" r:id="rId2" display="http://emonitoring.pu.go.id/kinerja_paket?kdgiat=2408&amp;kdout=ABF&amp;blnx=10&amp;sat=" xr:uid="{5AF7F99C-73A9-4FD0-ABA0-19277BDA8039}"/>
    <hyperlink ref="C12" r:id="rId3" display="http://emonitoring.pu.go.id/kinerja_paket?kdgiat=2408&amp;kdout=CBH&amp;blnx=10&amp;sat=" xr:uid="{9F4066BE-D0D0-4DB7-A678-88E61DCEBFB7}"/>
    <hyperlink ref="C13" r:id="rId4" display="http://emonitoring.pu.go.id/kinerja_paket?kdgiat=2408&amp;kdout=CBR&amp;blnx=10&amp;sat=" xr:uid="{3C3AC2F6-44D9-447C-8456-264A2442E15C}"/>
    <hyperlink ref="C14" r:id="rId5" display="http://emonitoring.pu.go.id/kinerja_paket?kdgiat=2408&amp;kdout=CDH&amp;blnx=10&amp;sat=" xr:uid="{8C443F84-FAFB-4E2F-8E4C-04C75ABD6D50}"/>
    <hyperlink ref="C15" r:id="rId6" display="http://emonitoring.pu.go.id/kinerja_paket?kdgiat=2408&amp;kdout=CDR&amp;blnx=10&amp;sat=" xr:uid="{7321153E-7C57-4F7E-8A59-674585693C74}"/>
    <hyperlink ref="C16" r:id="rId7" display="http://emonitoring.pu.go.id/kinerja_paket?kdgiat=2408&amp;kdout=RBS&amp;blnx=10&amp;sat=" xr:uid="{2A159110-A449-47E0-8026-DE887509BB67}"/>
    <hyperlink ref="C18" r:id="rId8" display="http://emonitoring.pu.go.id/kinerja_paket?kdgiat=2418&amp;kdout=ABF&amp;blnx=10&amp;sat=" xr:uid="{1502B03C-3180-4EB7-BBEE-B30356D1FF9F}"/>
    <hyperlink ref="C20" r:id="rId9" display="http://emonitoring.pu.go.id/kinerja_paket?kdgiat=2419&amp;kdout=ABF&amp;blnx=10&amp;sat=" xr:uid="{AB21A433-0A60-4EAD-8D66-044026019AEB}"/>
    <hyperlink ref="C22" r:id="rId10" display="http://emonitoring.pu.go.id/kinerja_paket?kdgiat=4536&amp;kdout=ABF&amp;blnx=10&amp;sat=" xr:uid="{72B98A24-FFF4-4A14-935D-CDEE7EB913E9}"/>
    <hyperlink ref="C24" r:id="rId11" display="http://emonitoring.pu.go.id/kinerja_paket?kdgiat=4537&amp;kdout=ABF&amp;blnx=10&amp;sat=" xr:uid="{A65688C4-2820-4501-8F5D-0A40B728EEAA}"/>
    <hyperlink ref="C25" r:id="rId12" display="http://emonitoring.pu.go.id/kinerja_paket?kdgiat=4537&amp;kdout=AFA&amp;blnx=10&amp;sat=" xr:uid="{668166A3-A0C8-44B7-BFF8-989A6EF2CA1B}"/>
    <hyperlink ref="C26" r:id="rId13" display="http://emonitoring.pu.go.id/kinerja_paket?kdgiat=4537&amp;kdout=BDB&amp;blnx=10&amp;sat=" xr:uid="{5107669F-3222-4352-8F00-435F4531E711}"/>
    <hyperlink ref="C27" r:id="rId14" display="http://emonitoring.pu.go.id/kinerja_paket?kdgiat=4537&amp;kdout=BMA&amp;blnx=10&amp;sat=" xr:uid="{20270247-932F-48BF-B910-0FA9483529A9}"/>
    <hyperlink ref="C29" r:id="rId15" display="http://emonitoring.pu.go.id/kinerja_paket?kdgiat=5036&amp;kdout=ABF&amp;blnx=10&amp;sat=" xr:uid="{BF937CF3-DC0D-4BD4-8319-7D980F898EFD}"/>
    <hyperlink ref="C30" r:id="rId16" display="http://emonitoring.pu.go.id/kinerja_paket?kdgiat=5036&amp;kdout=CBG&amp;blnx=10&amp;sat=" xr:uid="{6F15DD4E-4FD8-480D-BEBD-E8E6B26A7E8B}"/>
    <hyperlink ref="C31" r:id="rId17" display="http://emonitoring.pu.go.id/kinerja_paket?kdgiat=5036&amp;kdout=CBR&amp;blnx=10&amp;sat=" xr:uid="{C74AB900-A196-4FD1-B367-DC8AC13FEAB6}"/>
    <hyperlink ref="C32" r:id="rId18" display="http://emonitoring.pu.go.id/kinerja_paket?kdgiat=5036&amp;kdout=CBS&amp;blnx=10&amp;sat=" xr:uid="{20C6DE6B-17FD-4D62-B080-5F82E832E2BB}"/>
    <hyperlink ref="C33" r:id="rId19" display="http://emonitoring.pu.go.id/kinerja_paket?kdgiat=5036&amp;kdout=RBG&amp;blnx=10&amp;sat=" xr:uid="{FEAF6124-9848-410C-96BA-FC6C2300698C}"/>
    <hyperlink ref="C34" r:id="rId20" display="http://emonitoring.pu.go.id/kinerja_paket?kdgiat=5036&amp;kdout=RBR&amp;blnx=10&amp;sat=" xr:uid="{BEB35E1E-2036-4C53-A9A9-4A937AD31178}"/>
    <hyperlink ref="C35" r:id="rId21" display="http://emonitoring.pu.go.id/kinerja_paket?kdgiat=5036&amp;kdout=RBS&amp;blnx=10&amp;sat=" xr:uid="{703A0904-DB8F-4104-9BA6-B0ADAB79196E}"/>
    <hyperlink ref="C37" r:id="rId22" display="http://emonitoring.pu.go.id/kinerja_paket?kdgiat=5037&amp;kdout=ABF&amp;blnx=10&amp;sat=" xr:uid="{422374D4-AFF5-404E-ABB9-830EB8803335}"/>
    <hyperlink ref="C38" r:id="rId23" display="http://emonitoring.pu.go.id/kinerja_paket?kdgiat=5037&amp;kdout=CBH&amp;blnx=10&amp;sat=" xr:uid="{9BE65537-1689-4439-B177-3E6F81E412C5}"/>
    <hyperlink ref="C39" r:id="rId24" display="http://emonitoring.pu.go.id/kinerja_paket?kdgiat=5037&amp;kdout=CBR&amp;blnx=10&amp;sat=" xr:uid="{CD326FB1-3DD6-43EC-8505-449ACEC2439C}"/>
    <hyperlink ref="C40" r:id="rId25" display="http://emonitoring.pu.go.id/kinerja_paket?kdgiat=5037&amp;kdout=CBS&amp;blnx=10&amp;sat=" xr:uid="{8930846E-BB63-4277-A7E3-016316BE34CD}"/>
    <hyperlink ref="C41" r:id="rId26" display="http://emonitoring.pu.go.id/kinerja_paket?kdgiat=5037&amp;kdout=RBH&amp;blnx=10&amp;sat=" xr:uid="{69A3FE3F-25DE-460C-80AC-DB1634B1BF5E}"/>
    <hyperlink ref="C42" r:id="rId27" display="http://emonitoring.pu.go.id/kinerja_paket?kdgiat=5037&amp;kdout=RBR&amp;blnx=10&amp;sat=" xr:uid="{49B4B219-885E-4615-94C1-FDE6D122188C}"/>
    <hyperlink ref="C43" r:id="rId28" display="http://emonitoring.pu.go.id/kinerja_paket?kdgiat=5037&amp;kdout=RBS&amp;blnx=10&amp;sat=" xr:uid="{D5BE2235-8E1A-4B48-8CFC-864F3530052F}"/>
    <hyperlink ref="C45" r:id="rId29" display="http://emonitoring.pu.go.id/kinerja_paket?kdgiat=5039&amp;kdout=ABF&amp;blnx=10&amp;sat=" xr:uid="{1037EF55-ED05-4950-89B6-75CC2DFAA34E}"/>
    <hyperlink ref="C46" r:id="rId30" display="http://emonitoring.pu.go.id/kinerja_paket?kdgiat=5039&amp;kdout=CBG&amp;blnx=10&amp;sat=" xr:uid="{CC40A858-D9B6-4483-BC95-392C003B6BD6}"/>
    <hyperlink ref="C47" r:id="rId31" display="http://emonitoring.pu.go.id/kinerja_paket?kdgiat=5039&amp;kdout=CBR&amp;blnx=10&amp;sat=" xr:uid="{425730CF-664E-4E28-9ACD-CBC713B5DDA1}"/>
    <hyperlink ref="C48" r:id="rId32" display="http://emonitoring.pu.go.id/kinerja_paket?kdgiat=5039&amp;kdout=CBS&amp;blnx=10&amp;sat=" xr:uid="{AEB66E58-C3F7-40BD-8B92-1F4FBC6A54DC}"/>
    <hyperlink ref="C49" r:id="rId33" display="http://emonitoring.pu.go.id/kinerja_paket?kdgiat=5039&amp;kdout=RBG&amp;blnx=10&amp;sat=" xr:uid="{0DB3846F-BA33-4B24-BB84-570A1B8181CB}"/>
    <hyperlink ref="C50" r:id="rId34" display="http://emonitoring.pu.go.id/kinerja_paket?kdgiat=5039&amp;kdout=RBR&amp;blnx=10&amp;sat=" xr:uid="{B948185D-871F-4DBB-A600-B9162332C61B}"/>
    <hyperlink ref="C52" r:id="rId35" display="http://emonitoring.pu.go.id/kinerja_paket?kdgiat=5040&amp;kdout=ABF&amp;blnx=10&amp;sat=" xr:uid="{4B081FAD-5955-44E3-A507-115691E8D1A9}"/>
    <hyperlink ref="C53" r:id="rId36" display="http://emonitoring.pu.go.id/kinerja_paket?kdgiat=5040&amp;kdout=CBG&amp;blnx=10&amp;sat=" xr:uid="{C357E6F7-2E7B-4E18-9BD7-70A0190F4C45}"/>
    <hyperlink ref="C54" r:id="rId37" display="http://emonitoring.pu.go.id/kinerja_paket?kdgiat=5040&amp;kdout=CBR&amp;blnx=10&amp;sat=" xr:uid="{9AC3DEFB-D9A1-4853-8AE8-492E81655CDA}"/>
    <hyperlink ref="C55" r:id="rId38" display="http://emonitoring.pu.go.id/kinerja_paket?kdgiat=5040&amp;kdout=CBS&amp;blnx=10&amp;sat=" xr:uid="{055DB754-70E9-44F4-ACA7-C889DAD817CD}"/>
    <hyperlink ref="C56" r:id="rId39" display="http://emonitoring.pu.go.id/kinerja_paket?kdgiat=5040&amp;kdout=RBG&amp;blnx=10&amp;sat=" xr:uid="{8AF9B7BD-DDAE-4B7A-82C6-03E874FFC5CE}"/>
    <hyperlink ref="C57" r:id="rId40" display="http://emonitoring.pu.go.id/kinerja_paket?kdgiat=5040&amp;kdout=RBS&amp;blnx=10&amp;sat=" xr:uid="{DE6C7AA2-A6DE-4FA4-AD2A-857528AED9E2}"/>
    <hyperlink ref="C59" r:id="rId41" display="http://emonitoring.pu.go.id/kinerja_paket?kdgiat=5300&amp;kdout=ABF&amp;blnx=10&amp;sat=" xr:uid="{F88F9706-8F84-4FD3-87F8-A7F0037D8ABF}"/>
    <hyperlink ref="C60" r:id="rId42" display="http://emonitoring.pu.go.id/kinerja_paket?kdgiat=5300&amp;kdout=AEA&amp;blnx=10&amp;sat=" xr:uid="{15163528-5065-4DC9-BFD4-27EE440C6021}"/>
    <hyperlink ref="C61" r:id="rId43" display="http://emonitoring.pu.go.id/kinerja_paket?kdgiat=5300&amp;kdout=AEB&amp;blnx=10&amp;sat=" xr:uid="{A8FA7BA2-D376-4E76-8149-BB59CBDAF56F}"/>
    <hyperlink ref="C62" r:id="rId44" display="http://emonitoring.pu.go.id/kinerja_paket?kdgiat=5300&amp;kdout=BHC&amp;blnx=10&amp;sat=" xr:uid="{AF6E9B08-4769-418B-8DE4-D7114BD703EB}"/>
    <hyperlink ref="C63" r:id="rId45" display="http://emonitoring.pu.go.id/kinerja_paket?kdgiat=5300&amp;kdout=CBG&amp;blnx=10&amp;sat=" xr:uid="{BB931AF9-FCE4-4233-A36E-8697C6B29CCF}"/>
    <hyperlink ref="C64" r:id="rId46" display="http://emonitoring.pu.go.id/kinerja_paket?kdgiat=5300&amp;kdout=CDG&amp;blnx=10&amp;sat=" xr:uid="{BD96DF09-2590-4399-9E50-ACE9F087E940}"/>
    <hyperlink ref="C65" r:id="rId47" display="http://emonitoring.pu.go.id/kinerja_paket?kdgiat=5300&amp;kdout=CDH&amp;blnx=10&amp;sat=" xr:uid="{C8C1C589-CF73-4187-AAFE-604A4A30017F}"/>
    <hyperlink ref="C66" r:id="rId48" display="http://emonitoring.pu.go.id/kinerja_paket?kdgiat=5300&amp;kdout=CDR&amp;blnx=10&amp;sat=" xr:uid="{AD8A9DB1-C6E9-43C2-A3CA-BFEB5B61BF54}"/>
    <hyperlink ref="C69" r:id="rId49" display="http://emonitoring.pu.go.id/kinerja_paket?kdgiat=2421&amp;kdout=EAA&amp;blnx=10&amp;sat=" xr:uid="{37EB00D4-063E-48C1-A4ED-787E68DD88DA}"/>
    <hyperlink ref="C70" r:id="rId50" display="http://emonitoring.pu.go.id/kinerja_paket?kdgiat=2421&amp;kdout=EAD&amp;blnx=10&amp;sat=" xr:uid="{60B7B977-D761-463D-8580-DFA2332F1FCF}"/>
    <hyperlink ref="C71" r:id="rId51" display="http://emonitoring.pu.go.id/kinerja_paket?kdgiat=2421&amp;kdout=EAE&amp;blnx=10&amp;sat=" xr:uid="{501C6EBE-90AF-4CFA-A6F6-C1925A4EE7BB}"/>
    <hyperlink ref="C72" r:id="rId52" display="http://emonitoring.pu.go.id/kinerja_paket?kdgiat=2421&amp;kdout=EAH&amp;blnx=10&amp;sat=" xr:uid="{608FA8BA-FBCF-49EE-912E-8E470CA1D316}"/>
  </hyperlinks>
  <pageMargins left="0.7" right="0.7" top="0.75" bottom="0.75" header="0.3" footer="0.3"/>
  <pageSetup paperSize="9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E133-A3C2-49D6-B87C-4285F9A508BB}">
  <sheetPr>
    <tabColor rgb="FF00B050"/>
    <pageSetUpPr fitToPage="1"/>
  </sheetPr>
  <dimension ref="A1:AO99"/>
  <sheetViews>
    <sheetView showGridLines="0" tabSelected="1" view="pageBreakPreview" topLeftCell="B72" zoomScaleNormal="100" zoomScaleSheetLayoutView="100" workbookViewId="0">
      <selection activeCell="AB87" sqref="AB87:AE87"/>
    </sheetView>
  </sheetViews>
  <sheetFormatPr defaultColWidth="9.109375" defaultRowHeight="15.6"/>
  <cols>
    <col min="1" max="12" width="3.6640625" style="50" customWidth="1"/>
    <col min="13" max="13" width="5.33203125" style="50" bestFit="1" customWidth="1"/>
    <col min="14" max="36" width="3.6640625" style="50" customWidth="1"/>
    <col min="37" max="16384" width="9.109375" style="2"/>
  </cols>
  <sheetData>
    <row r="1" spans="1:37" ht="18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2">
        <v>1</v>
      </c>
    </row>
    <row r="2" spans="1:37">
      <c r="AK2" s="2">
        <v>2</v>
      </c>
    </row>
    <row r="3" spans="1:37">
      <c r="AK3" s="2">
        <v>3</v>
      </c>
    </row>
    <row r="4" spans="1:37">
      <c r="P4" s="51" t="s">
        <v>112</v>
      </c>
      <c r="Q4" s="51"/>
      <c r="R4" s="51"/>
      <c r="S4" s="51"/>
      <c r="T4" s="51"/>
      <c r="U4" s="51"/>
      <c r="V4" s="51"/>
      <c r="W4" s="51"/>
      <c r="X4" s="51"/>
      <c r="AK4" s="2">
        <v>4</v>
      </c>
    </row>
    <row r="5" spans="1:37">
      <c r="P5" s="52" t="s">
        <v>113</v>
      </c>
      <c r="Q5" s="52"/>
      <c r="R5" s="52"/>
      <c r="S5" s="52"/>
      <c r="T5" s="52"/>
      <c r="U5" s="52"/>
      <c r="V5" s="52"/>
      <c r="W5" s="52"/>
      <c r="X5" s="52"/>
      <c r="AK5" s="2">
        <v>5</v>
      </c>
    </row>
    <row r="6" spans="1:37">
      <c r="G6" s="50" t="e">
        <f>VLOOKUP($B6,$V$6:$AL$17,6,0)</f>
        <v>#N/A</v>
      </c>
      <c r="AK6" s="2">
        <v>6</v>
      </c>
    </row>
    <row r="7" spans="1:37">
      <c r="AK7" s="2">
        <v>7</v>
      </c>
    </row>
    <row r="8" spans="1:37">
      <c r="G8" s="51" t="s">
        <v>114</v>
      </c>
      <c r="H8" s="51"/>
      <c r="I8" s="51"/>
      <c r="J8" s="51"/>
      <c r="K8" s="51"/>
      <c r="L8" s="51"/>
      <c r="M8" s="51"/>
      <c r="N8" s="51"/>
      <c r="O8" s="51"/>
      <c r="P8" s="51"/>
      <c r="X8" s="51" t="s">
        <v>115</v>
      </c>
      <c r="Y8" s="51"/>
      <c r="Z8" s="51"/>
      <c r="AA8" s="51"/>
      <c r="AB8" s="51"/>
      <c r="AC8" s="51"/>
      <c r="AD8" s="51"/>
      <c r="AE8" s="51"/>
      <c r="AF8" s="51"/>
      <c r="AG8" s="51"/>
      <c r="AK8" s="2">
        <v>8</v>
      </c>
    </row>
    <row r="9" spans="1:37">
      <c r="G9" s="52" t="s">
        <v>113</v>
      </c>
      <c r="H9" s="52"/>
      <c r="I9" s="52"/>
      <c r="J9" s="52"/>
      <c r="K9" s="52"/>
      <c r="L9" s="52"/>
      <c r="M9" s="52"/>
      <c r="N9" s="52"/>
      <c r="O9" s="52"/>
      <c r="P9" s="52"/>
      <c r="X9" s="52" t="s">
        <v>113</v>
      </c>
      <c r="Y9" s="52"/>
      <c r="Z9" s="52"/>
      <c r="AA9" s="52"/>
      <c r="AB9" s="52"/>
      <c r="AC9" s="52"/>
      <c r="AD9" s="52"/>
      <c r="AE9" s="52"/>
      <c r="AF9" s="52"/>
      <c r="AG9" s="52"/>
      <c r="AK9" s="2">
        <v>9</v>
      </c>
    </row>
    <row r="10" spans="1:37">
      <c r="AK10" s="2">
        <v>10</v>
      </c>
    </row>
    <row r="11" spans="1:37">
      <c r="AK11" s="2">
        <v>11</v>
      </c>
    </row>
    <row r="12" spans="1:37">
      <c r="X12" s="51" t="s">
        <v>116</v>
      </c>
      <c r="Y12" s="51"/>
      <c r="Z12" s="51"/>
      <c r="AA12" s="51"/>
      <c r="AB12" s="51"/>
      <c r="AC12" s="51"/>
      <c r="AD12" s="51"/>
      <c r="AE12" s="51"/>
      <c r="AF12" s="51"/>
      <c r="AG12" s="51"/>
      <c r="AK12" s="2">
        <v>12</v>
      </c>
    </row>
    <row r="13" spans="1:37">
      <c r="C13" s="51" t="s">
        <v>117</v>
      </c>
      <c r="D13" s="51"/>
      <c r="E13" s="51"/>
      <c r="F13" s="51"/>
      <c r="G13" s="51"/>
      <c r="I13" s="51" t="s">
        <v>118</v>
      </c>
      <c r="J13" s="51"/>
      <c r="K13" s="51"/>
      <c r="L13" s="51"/>
      <c r="M13" s="51"/>
      <c r="O13" s="51" t="s">
        <v>119</v>
      </c>
      <c r="P13" s="51"/>
      <c r="Q13" s="51"/>
      <c r="R13" s="51"/>
      <c r="S13" s="51"/>
      <c r="X13" s="52" t="s">
        <v>113</v>
      </c>
      <c r="Y13" s="52"/>
      <c r="Z13" s="52"/>
      <c r="AA13" s="52"/>
      <c r="AB13" s="52"/>
      <c r="AC13" s="52"/>
      <c r="AD13" s="52"/>
      <c r="AE13" s="52"/>
      <c r="AF13" s="52"/>
      <c r="AG13" s="52"/>
      <c r="AK13" s="2">
        <v>13</v>
      </c>
    </row>
    <row r="14" spans="1:37">
      <c r="C14" s="52" t="s">
        <v>113</v>
      </c>
      <c r="D14" s="52"/>
      <c r="E14" s="52"/>
      <c r="F14" s="52"/>
      <c r="G14" s="52"/>
      <c r="I14" s="52" t="s">
        <v>113</v>
      </c>
      <c r="J14" s="52"/>
      <c r="K14" s="52"/>
      <c r="L14" s="52"/>
      <c r="M14" s="52"/>
      <c r="O14" s="52" t="s">
        <v>113</v>
      </c>
      <c r="P14" s="52"/>
      <c r="Q14" s="52"/>
      <c r="R14" s="52"/>
      <c r="S14" s="52"/>
      <c r="AK14" s="2">
        <v>14</v>
      </c>
    </row>
    <row r="15" spans="1:37">
      <c r="X15" s="51" t="s">
        <v>120</v>
      </c>
      <c r="Y15" s="51"/>
      <c r="Z15" s="51"/>
      <c r="AA15" s="51"/>
      <c r="AB15" s="51"/>
      <c r="AC15" s="51"/>
      <c r="AD15" s="51"/>
      <c r="AE15" s="51"/>
      <c r="AF15" s="51"/>
      <c r="AG15" s="51"/>
      <c r="AK15" s="2">
        <v>15</v>
      </c>
    </row>
    <row r="16" spans="1:37">
      <c r="X16" s="52" t="s">
        <v>113</v>
      </c>
      <c r="Y16" s="52"/>
      <c r="Z16" s="52"/>
      <c r="AA16" s="52"/>
      <c r="AB16" s="52"/>
      <c r="AC16" s="52"/>
      <c r="AD16" s="52"/>
      <c r="AE16" s="52"/>
      <c r="AF16" s="52"/>
      <c r="AG16" s="52"/>
      <c r="AK16" s="2">
        <v>16</v>
      </c>
    </row>
    <row r="17" spans="24:37">
      <c r="AK17" s="2">
        <v>17</v>
      </c>
    </row>
    <row r="18" spans="24:37">
      <c r="X18" s="53" t="s">
        <v>121</v>
      </c>
      <c r="Y18" s="53"/>
      <c r="Z18" s="53"/>
      <c r="AA18" s="53"/>
      <c r="AB18" s="53"/>
      <c r="AC18" s="53"/>
      <c r="AD18" s="53"/>
      <c r="AE18" s="53"/>
      <c r="AF18" s="53"/>
      <c r="AG18" s="53"/>
      <c r="AK18" s="2">
        <v>18</v>
      </c>
    </row>
    <row r="19" spans="24:37">
      <c r="X19" s="52" t="s">
        <v>113</v>
      </c>
      <c r="Y19" s="52"/>
      <c r="Z19" s="52"/>
      <c r="AA19" s="52"/>
      <c r="AB19" s="52"/>
      <c r="AC19" s="52"/>
      <c r="AD19" s="52"/>
      <c r="AE19" s="52"/>
      <c r="AF19" s="52"/>
      <c r="AG19" s="52"/>
      <c r="AK19" s="2">
        <v>19</v>
      </c>
    </row>
    <row r="20" spans="24:37">
      <c r="AK20" s="2">
        <v>20</v>
      </c>
    </row>
    <row r="21" spans="24:37">
      <c r="AK21" s="2">
        <v>21</v>
      </c>
    </row>
    <row r="22" spans="24:37">
      <c r="AK22" s="2">
        <v>22</v>
      </c>
    </row>
    <row r="23" spans="24:37">
      <c r="AK23" s="2">
        <v>23</v>
      </c>
    </row>
    <row r="24" spans="24:37">
      <c r="AK24" s="2">
        <v>24</v>
      </c>
    </row>
    <row r="25" spans="24:37">
      <c r="AK25" s="2">
        <v>25</v>
      </c>
    </row>
    <row r="26" spans="24:37">
      <c r="AK26" s="2">
        <v>26</v>
      </c>
    </row>
    <row r="27" spans="24:37">
      <c r="AK27" s="2">
        <v>27</v>
      </c>
    </row>
    <row r="28" spans="24:37">
      <c r="AK28" s="2">
        <v>28</v>
      </c>
    </row>
    <row r="29" spans="24:37">
      <c r="AK29" s="2">
        <v>29</v>
      </c>
    </row>
    <row r="30" spans="24:37">
      <c r="AK30" s="2">
        <v>30</v>
      </c>
    </row>
    <row r="31" spans="24:37">
      <c r="AK31" s="2">
        <v>32</v>
      </c>
    </row>
    <row r="32" spans="24:37">
      <c r="AK32" s="2">
        <v>33</v>
      </c>
    </row>
    <row r="33" spans="1:41" ht="18">
      <c r="A33" s="49" t="s">
        <v>122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2">
        <v>1</v>
      </c>
    </row>
    <row r="34" spans="1:41" ht="18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2" t="str">
        <f>[1]s1!B6</f>
        <v>Status : 31 Oktober 2021 ; 16:00 WIB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</row>
    <row r="35" spans="1:41">
      <c r="AK35" s="2">
        <v>2</v>
      </c>
    </row>
    <row r="36" spans="1:41" s="56" customFormat="1">
      <c r="A36" s="55" t="s">
        <v>123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 t="s">
        <v>124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6">
        <v>3</v>
      </c>
    </row>
    <row r="37" spans="1:41">
      <c r="AK37" s="2">
        <v>4</v>
      </c>
    </row>
    <row r="38" spans="1:41">
      <c r="C38" s="57"/>
      <c r="D38" s="58"/>
      <c r="E38" s="59" t="str">
        <f>CONCATENATE("Deviasi ",TEXT('[1]#L2A'!P61,"00,00"),"%")</f>
        <v>Deviasi -15,96%</v>
      </c>
      <c r="F38" s="59"/>
      <c r="G38" s="59"/>
      <c r="H38" s="59"/>
      <c r="I38" s="59"/>
      <c r="J38" s="59"/>
      <c r="AK38" s="2">
        <v>5</v>
      </c>
    </row>
    <row r="39" spans="1:41">
      <c r="C39" s="57"/>
      <c r="D39" s="58"/>
      <c r="E39" s="58"/>
      <c r="F39" s="60"/>
      <c r="J39" s="61">
        <f>'[1]#L2A'!Q60/100</f>
        <v>0.86038387096774183</v>
      </c>
      <c r="K39" s="61"/>
      <c r="AK39" s="2">
        <v>6</v>
      </c>
    </row>
    <row r="40" spans="1:41">
      <c r="D40" s="62"/>
      <c r="E40" s="60"/>
      <c r="F40" s="60"/>
      <c r="I40" s="63"/>
      <c r="J40" s="63"/>
      <c r="AK40" s="2">
        <v>7</v>
      </c>
    </row>
    <row r="41" spans="1:41">
      <c r="C41" s="60"/>
      <c r="D41" s="60"/>
      <c r="AK41" s="2">
        <v>8</v>
      </c>
      <c r="AN41" s="2" t="s">
        <v>20</v>
      </c>
      <c r="AO41" s="64">
        <f>J39</f>
        <v>0.86038387096774183</v>
      </c>
    </row>
    <row r="42" spans="1:41">
      <c r="AK42" s="2">
        <v>9</v>
      </c>
      <c r="AN42" s="2" t="s">
        <v>10</v>
      </c>
      <c r="AO42" s="64">
        <f>K43</f>
        <v>0.70079999999999998</v>
      </c>
    </row>
    <row r="43" spans="1:41">
      <c r="K43" s="65">
        <f>MAX('[1]#L2A'!$B$4:$M$4)/100</f>
        <v>0.70079999999999998</v>
      </c>
      <c r="L43" s="65"/>
      <c r="AK43" s="2">
        <v>10</v>
      </c>
      <c r="AN43" s="2" t="str">
        <f>E38</f>
        <v>Deviasi -15,96%</v>
      </c>
    </row>
    <row r="44" spans="1:41">
      <c r="M44" s="66" t="s">
        <v>125</v>
      </c>
      <c r="N44" s="67">
        <f>'[1]#L2A'!P60/100</f>
        <v>0.70079999999999998</v>
      </c>
      <c r="O44" s="67"/>
      <c r="AK44" s="2">
        <v>11</v>
      </c>
      <c r="AN44" s="2" t="str">
        <f>M44</f>
        <v>SDA</v>
      </c>
      <c r="AO44" s="68">
        <f>N44</f>
        <v>0.70079999999999998</v>
      </c>
    </row>
    <row r="45" spans="1:41">
      <c r="M45" s="66" t="s">
        <v>126</v>
      </c>
      <c r="N45" s="67">
        <f>'[1]#L2A'!P62/100</f>
        <v>0.66920000000000002</v>
      </c>
      <c r="O45" s="67"/>
      <c r="AK45" s="2">
        <v>12</v>
      </c>
      <c r="AN45" s="2" t="str">
        <f>M45</f>
        <v>PUPR</v>
      </c>
      <c r="AO45" s="68">
        <f>N45</f>
        <v>0.66920000000000002</v>
      </c>
    </row>
    <row r="46" spans="1:41">
      <c r="N46" s="69"/>
      <c r="O46" s="69"/>
      <c r="AK46" s="2">
        <v>13</v>
      </c>
    </row>
    <row r="47" spans="1:41">
      <c r="N47" s="69"/>
      <c r="O47" s="69"/>
      <c r="AK47" s="2">
        <v>14</v>
      </c>
    </row>
    <row r="48" spans="1:41">
      <c r="N48" s="69"/>
      <c r="O48" s="69"/>
      <c r="AK48" s="2">
        <v>15</v>
      </c>
    </row>
    <row r="49" spans="1:41">
      <c r="N49" s="69"/>
      <c r="O49" s="69"/>
      <c r="AK49" s="2">
        <v>16</v>
      </c>
    </row>
    <row r="50" spans="1:41" s="56" customFormat="1">
      <c r="A50" s="55" t="s">
        <v>127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70"/>
      <c r="O50" s="70"/>
      <c r="P50" s="55"/>
      <c r="Q50" s="55"/>
      <c r="R50" s="55"/>
      <c r="S50" s="55" t="s">
        <v>128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6">
        <v>18</v>
      </c>
    </row>
    <row r="51" spans="1:41">
      <c r="N51" s="69"/>
      <c r="O51" s="69"/>
      <c r="AK51" s="2">
        <v>19</v>
      </c>
    </row>
    <row r="52" spans="1:41">
      <c r="C52" s="57"/>
      <c r="D52" s="58"/>
      <c r="E52" s="59" t="str">
        <f>CONCATENATE("Deviasi ",TEXT('[1]#L2A'!P68,"00,00"),"%")</f>
        <v>Deviasi -16,61%</v>
      </c>
      <c r="F52" s="59"/>
      <c r="G52" s="59"/>
      <c r="H52" s="59"/>
      <c r="I52" s="59"/>
      <c r="J52" s="59"/>
      <c r="N52" s="69"/>
      <c r="O52" s="69"/>
      <c r="AK52" s="2">
        <v>20</v>
      </c>
    </row>
    <row r="53" spans="1:41">
      <c r="C53" s="57"/>
      <c r="D53" s="58"/>
      <c r="E53" s="58"/>
      <c r="F53" s="71"/>
      <c r="G53" s="57"/>
      <c r="K53" s="61">
        <f>'[1]#L2A'!Q67/100</f>
        <v>0.91264516129032258</v>
      </c>
      <c r="L53" s="61"/>
      <c r="N53" s="69"/>
      <c r="O53" s="69"/>
      <c r="AK53" s="2">
        <v>21</v>
      </c>
    </row>
    <row r="54" spans="1:41">
      <c r="D54" s="57"/>
      <c r="E54" s="57"/>
      <c r="F54" s="57"/>
      <c r="G54" s="57"/>
      <c r="I54" s="72"/>
      <c r="J54" s="73"/>
      <c r="N54" s="69"/>
      <c r="O54" s="69"/>
      <c r="AK54" s="2">
        <v>22</v>
      </c>
    </row>
    <row r="55" spans="1:41">
      <c r="N55" s="69"/>
      <c r="O55" s="69"/>
      <c r="AK55" s="2">
        <v>23</v>
      </c>
      <c r="AN55" s="2" t="s">
        <v>20</v>
      </c>
      <c r="AO55" s="64">
        <f>K53</f>
        <v>0.91264516129032258</v>
      </c>
    </row>
    <row r="56" spans="1:41">
      <c r="N56" s="69"/>
      <c r="O56" s="69"/>
      <c r="AK56" s="2">
        <v>24</v>
      </c>
      <c r="AN56" s="2" t="s">
        <v>10</v>
      </c>
      <c r="AO56" s="64">
        <f>K57</f>
        <v>0.74650000000000005</v>
      </c>
    </row>
    <row r="57" spans="1:41">
      <c r="K57" s="65">
        <f>MAX('[1]#L2A'!$B$9:$M$9)/100</f>
        <v>0.74650000000000005</v>
      </c>
      <c r="L57" s="65"/>
      <c r="N57" s="69"/>
      <c r="O57" s="69"/>
      <c r="AK57" s="2">
        <v>25</v>
      </c>
      <c r="AN57" s="2" t="str">
        <f>E52</f>
        <v>Deviasi -16,61%</v>
      </c>
    </row>
    <row r="58" spans="1:41">
      <c r="M58" s="66" t="s">
        <v>125</v>
      </c>
      <c r="N58" s="67">
        <f>'[1]#L2A'!P67/100</f>
        <v>0.74650000000000005</v>
      </c>
      <c r="O58" s="67"/>
      <c r="AK58" s="2">
        <v>26</v>
      </c>
      <c r="AN58" s="2" t="str">
        <f>M58</f>
        <v>SDA</v>
      </c>
      <c r="AO58" s="68">
        <f>N58</f>
        <v>0.74650000000000005</v>
      </c>
    </row>
    <row r="59" spans="1:41">
      <c r="M59" s="66" t="s">
        <v>126</v>
      </c>
      <c r="N59" s="67">
        <f>'[1]#L2A'!P69/100</f>
        <v>0.71760000000000002</v>
      </c>
      <c r="O59" s="67"/>
      <c r="AK59" s="2">
        <v>27</v>
      </c>
      <c r="AN59" s="2" t="str">
        <f>M59</f>
        <v>PUPR</v>
      </c>
      <c r="AO59" s="68">
        <f>N59</f>
        <v>0.71760000000000002</v>
      </c>
    </row>
    <row r="60" spans="1:41">
      <c r="AK60" s="2">
        <v>28</v>
      </c>
    </row>
    <row r="61" spans="1:41">
      <c r="AK61" s="2">
        <v>29</v>
      </c>
    </row>
    <row r="62" spans="1:41">
      <c r="AK62" s="2">
        <v>30</v>
      </c>
    </row>
    <row r="63" spans="1:41">
      <c r="AK63" s="2">
        <v>31</v>
      </c>
    </row>
    <row r="64" spans="1:41">
      <c r="AK64" s="2">
        <v>32</v>
      </c>
    </row>
    <row r="65" spans="1:37">
      <c r="AK65" s="2">
        <v>33</v>
      </c>
    </row>
    <row r="66" spans="1:37" ht="18">
      <c r="A66" s="49" t="s">
        <v>129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2">
        <v>1</v>
      </c>
    </row>
    <row r="67" spans="1:37" ht="1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2" t="str">
        <f>[1]s1!B6</f>
        <v>Status : 31 Oktober 2021 ; 16:00 WIB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</row>
    <row r="68" spans="1:37">
      <c r="AK68" s="2">
        <v>2</v>
      </c>
    </row>
    <row r="69" spans="1:37">
      <c r="AK69" s="2">
        <v>3</v>
      </c>
    </row>
    <row r="70" spans="1:37">
      <c r="AK70" s="2">
        <v>4</v>
      </c>
    </row>
    <row r="71" spans="1:37">
      <c r="AK71" s="2">
        <v>5</v>
      </c>
    </row>
    <row r="72" spans="1:37">
      <c r="AK72" s="2">
        <v>6</v>
      </c>
    </row>
    <row r="73" spans="1:37">
      <c r="AK73" s="2">
        <v>7</v>
      </c>
    </row>
    <row r="74" spans="1:37">
      <c r="AK74" s="2">
        <v>8</v>
      </c>
    </row>
    <row r="75" spans="1:37">
      <c r="AK75" s="2">
        <v>9</v>
      </c>
    </row>
    <row r="76" spans="1:37">
      <c r="AK76" s="2">
        <v>10</v>
      </c>
    </row>
    <row r="77" spans="1:37">
      <c r="AK77" s="2">
        <v>11</v>
      </c>
    </row>
    <row r="78" spans="1:37">
      <c r="AK78" s="2">
        <v>12</v>
      </c>
    </row>
    <row r="79" spans="1:37">
      <c r="AK79" s="2">
        <v>13</v>
      </c>
    </row>
    <row r="80" spans="1:37">
      <c r="AK80" s="2">
        <v>14</v>
      </c>
    </row>
    <row r="81" spans="1:37">
      <c r="AK81" s="2">
        <v>15</v>
      </c>
    </row>
    <row r="82" spans="1:37">
      <c r="AK82" s="2">
        <v>16</v>
      </c>
    </row>
    <row r="83" spans="1:37">
      <c r="AK83" s="2">
        <v>17</v>
      </c>
    </row>
    <row r="84" spans="1:37">
      <c r="B84" s="74" t="s">
        <v>13</v>
      </c>
      <c r="C84" s="74"/>
      <c r="D84" s="75" t="s">
        <v>14</v>
      </c>
      <c r="E84" s="75"/>
      <c r="F84" s="75"/>
      <c r="G84" s="76" t="s">
        <v>15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8"/>
      <c r="AB84" s="75" t="s">
        <v>130</v>
      </c>
      <c r="AC84" s="74"/>
      <c r="AD84" s="74"/>
      <c r="AE84" s="74"/>
      <c r="AF84" s="79" t="s">
        <v>131</v>
      </c>
      <c r="AG84" s="77"/>
      <c r="AH84" s="77"/>
      <c r="AI84" s="78"/>
      <c r="AK84" s="2">
        <v>18</v>
      </c>
    </row>
    <row r="85" spans="1:37">
      <c r="B85" s="74"/>
      <c r="C85" s="74"/>
      <c r="D85" s="75"/>
      <c r="E85" s="75"/>
      <c r="F85" s="75"/>
      <c r="G85" s="80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2"/>
      <c r="AB85" s="74"/>
      <c r="AC85" s="74"/>
      <c r="AD85" s="74"/>
      <c r="AE85" s="74"/>
      <c r="AF85" s="80"/>
      <c r="AG85" s="81"/>
      <c r="AH85" s="81"/>
      <c r="AI85" s="82"/>
      <c r="AK85" s="2">
        <v>19</v>
      </c>
    </row>
    <row r="86" spans="1:37" s="92" customFormat="1">
      <c r="A86" s="83"/>
      <c r="B86" s="84">
        <v>1</v>
      </c>
      <c r="C86" s="84"/>
      <c r="D86" s="85" t="s">
        <v>24</v>
      </c>
      <c r="E86" s="85"/>
      <c r="F86" s="85"/>
      <c r="G86" s="86" t="str">
        <f>'[1]#L3'!Q9</f>
        <v>Pengembangan dan Rehabilitasi Jaringan Irigasi Permukaan, Rawa dan Non-Padi</v>
      </c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8"/>
      <c r="AB86" s="84">
        <f>'[1]#L3'!S9</f>
        <v>58.24</v>
      </c>
      <c r="AC86" s="84"/>
      <c r="AD86" s="84"/>
      <c r="AE86" s="84"/>
      <c r="AF86" s="89">
        <f>'[1]#L3'!U9</f>
        <v>66.84</v>
      </c>
      <c r="AG86" s="90"/>
      <c r="AH86" s="90"/>
      <c r="AI86" s="91"/>
      <c r="AJ86" s="83"/>
      <c r="AK86" s="92">
        <v>20</v>
      </c>
    </row>
    <row r="87" spans="1:37" s="92" customFormat="1">
      <c r="A87" s="83"/>
      <c r="B87" s="84">
        <v>2</v>
      </c>
      <c r="C87" s="84"/>
      <c r="D87" s="85" t="s">
        <v>27</v>
      </c>
      <c r="E87" s="85"/>
      <c r="F87" s="85" t="str">
        <f>'[2]#L3'!Q10</f>
        <v>Pengendalian Banjir, Lahar, Pengelolaan Drainase Utama Perkotaan, dan Pengaman Pantai</v>
      </c>
      <c r="G87" s="86" t="str">
        <f>'[1]#L3'!Q10</f>
        <v>Pengendalian Banjir, Lahar, Pengelolaan Drainase Utama Perkotaan, dan Pengaman Pantai</v>
      </c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8"/>
      <c r="AB87" s="84">
        <f>'#L3'!S10</f>
        <v>57.32</v>
      </c>
      <c r="AC87" s="84"/>
      <c r="AD87" s="84"/>
      <c r="AE87" s="84"/>
      <c r="AF87" s="89">
        <f>'[1]#L3'!U10</f>
        <v>63.82</v>
      </c>
      <c r="AG87" s="90"/>
      <c r="AH87" s="90"/>
      <c r="AI87" s="91"/>
      <c r="AJ87" s="83"/>
      <c r="AK87" s="92">
        <v>21</v>
      </c>
    </row>
    <row r="88" spans="1:37" s="92" customFormat="1">
      <c r="A88" s="83"/>
      <c r="B88" s="84">
        <v>3</v>
      </c>
      <c r="C88" s="84"/>
      <c r="D88" s="85" t="s">
        <v>31</v>
      </c>
      <c r="E88" s="85"/>
      <c r="F88" s="85" t="str">
        <f>'[2]#L3'!Q11</f>
        <v>Pembangunan Bendungan, Danau, dan Bangunan Penampung Air Lainnya</v>
      </c>
      <c r="G88" s="86" t="str">
        <f>'[1]#L3'!Q11</f>
        <v>Pembangunan Bendungan, Danau, dan Bangunan Penampung Air Lainnya</v>
      </c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8"/>
      <c r="AB88" s="84">
        <f>'[1]#L3'!S11</f>
        <v>81.010000000000005</v>
      </c>
      <c r="AC88" s="84"/>
      <c r="AD88" s="84"/>
      <c r="AE88" s="84"/>
      <c r="AF88" s="89">
        <f>'[1]#L3'!U11</f>
        <v>83.45</v>
      </c>
      <c r="AG88" s="90"/>
      <c r="AH88" s="90"/>
      <c r="AI88" s="91"/>
      <c r="AJ88" s="83"/>
      <c r="AK88" s="92">
        <v>22</v>
      </c>
    </row>
    <row r="89" spans="1:37" s="92" customFormat="1">
      <c r="A89" s="83"/>
      <c r="B89" s="84">
        <v>4</v>
      </c>
      <c r="C89" s="84"/>
      <c r="D89" s="85" t="s">
        <v>35</v>
      </c>
      <c r="E89" s="85"/>
      <c r="F89" s="85" t="str">
        <f>'[2]#L3'!Q12</f>
        <v>Penyediaan dan Pengelolaan Air Tanah dan Air Baku</v>
      </c>
      <c r="G89" s="86" t="str">
        <f>'[1]#L3'!Q12</f>
        <v>Penyediaan dan Pengelolaan Air Tanah dan Air Baku</v>
      </c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8"/>
      <c r="AB89" s="84">
        <f>'[1]#L3'!S12</f>
        <v>65.52</v>
      </c>
      <c r="AC89" s="84"/>
      <c r="AD89" s="84"/>
      <c r="AE89" s="84"/>
      <c r="AF89" s="89">
        <f>'[1]#L3'!U12</f>
        <v>72.319999999999993</v>
      </c>
      <c r="AG89" s="90"/>
      <c r="AH89" s="90"/>
      <c r="AI89" s="91"/>
      <c r="AJ89" s="83"/>
      <c r="AK89" s="92">
        <v>23</v>
      </c>
    </row>
    <row r="90" spans="1:37">
      <c r="B90" s="93">
        <v>5</v>
      </c>
      <c r="C90" s="93"/>
      <c r="D90" s="94" t="s">
        <v>39</v>
      </c>
      <c r="E90" s="94"/>
      <c r="F90" s="94" t="str">
        <f>'[2]#L3'!Q13</f>
        <v>Operasi dan Pemeliharaan Sarana Prasarana SDA serta Penanggulangan Darurat Akibat Bencana</v>
      </c>
      <c r="G90" s="95" t="str">
        <f>'[1]#L3'!Q13</f>
        <v>Operasi dan Pemeliharaan Sarana Prasarana SDA serta Penanggulangan Darurat Akibat Bencana</v>
      </c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7"/>
      <c r="AB90" s="93">
        <f>'[1]#L3'!S13</f>
        <v>78.12</v>
      </c>
      <c r="AC90" s="93"/>
      <c r="AD90" s="93"/>
      <c r="AE90" s="93"/>
      <c r="AF90" s="98">
        <f>'[1]#L3'!U13</f>
        <v>80.12</v>
      </c>
      <c r="AG90" s="99"/>
      <c r="AH90" s="99"/>
      <c r="AI90" s="100"/>
      <c r="AK90" s="2">
        <v>24</v>
      </c>
    </row>
    <row r="91" spans="1:37" s="92" customFormat="1">
      <c r="A91" s="83"/>
      <c r="B91" s="84">
        <v>6</v>
      </c>
      <c r="C91" s="84"/>
      <c r="D91" s="85" t="s">
        <v>25</v>
      </c>
      <c r="E91" s="85"/>
      <c r="F91" s="85" t="str">
        <f>'[2]#L3'!Q14</f>
        <v>Pengendalian Lumpur Sidoarjo</v>
      </c>
      <c r="G91" s="86" t="str">
        <f>'[1]#L3'!Q14</f>
        <v>Pengendalian Lumpur Sidoarjo</v>
      </c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8"/>
      <c r="AB91" s="84">
        <f>'[1]#L3'!S14</f>
        <v>65.11</v>
      </c>
      <c r="AC91" s="84"/>
      <c r="AD91" s="84"/>
      <c r="AE91" s="84"/>
      <c r="AF91" s="89">
        <f>'[1]#L3'!U14</f>
        <v>67.38</v>
      </c>
      <c r="AG91" s="90"/>
      <c r="AH91" s="90"/>
      <c r="AI91" s="91"/>
      <c r="AJ91" s="83"/>
      <c r="AK91" s="92">
        <v>25</v>
      </c>
    </row>
    <row r="92" spans="1:37">
      <c r="AK92" s="2">
        <v>26</v>
      </c>
    </row>
    <row r="93" spans="1:37">
      <c r="AK93" s="2">
        <v>27</v>
      </c>
    </row>
    <row r="94" spans="1:37">
      <c r="AK94" s="2">
        <v>28</v>
      </c>
    </row>
    <row r="95" spans="1:37">
      <c r="AK95" s="2">
        <v>29</v>
      </c>
    </row>
    <row r="96" spans="1:37">
      <c r="AK96" s="2">
        <v>30</v>
      </c>
    </row>
    <row r="97" spans="37:37">
      <c r="AK97" s="2">
        <v>31</v>
      </c>
    </row>
    <row r="98" spans="37:37">
      <c r="AK98" s="2">
        <v>32</v>
      </c>
    </row>
    <row r="99" spans="37:37">
      <c r="AK99" s="2">
        <v>33</v>
      </c>
    </row>
  </sheetData>
  <mergeCells count="69">
    <mergeCell ref="B90:C90"/>
    <mergeCell ref="D90:F90"/>
    <mergeCell ref="G90:AA90"/>
    <mergeCell ref="AB90:AE90"/>
    <mergeCell ref="AF90:AI90"/>
    <mergeCell ref="B91:C91"/>
    <mergeCell ref="D91:F91"/>
    <mergeCell ref="G91:AA91"/>
    <mergeCell ref="AB91:AE91"/>
    <mergeCell ref="AF91:AI91"/>
    <mergeCell ref="B88:C88"/>
    <mergeCell ref="D88:F88"/>
    <mergeCell ref="G88:AA88"/>
    <mergeCell ref="AB88:AE88"/>
    <mergeCell ref="AF88:AI88"/>
    <mergeCell ref="B89:C89"/>
    <mergeCell ref="D89:F89"/>
    <mergeCell ref="G89:AA89"/>
    <mergeCell ref="AB89:AE89"/>
    <mergeCell ref="AF89:AI89"/>
    <mergeCell ref="B86:C86"/>
    <mergeCell ref="D86:F86"/>
    <mergeCell ref="G86:AA86"/>
    <mergeCell ref="AB86:AE86"/>
    <mergeCell ref="AF86:AI86"/>
    <mergeCell ref="B87:C87"/>
    <mergeCell ref="D87:F87"/>
    <mergeCell ref="G87:AA87"/>
    <mergeCell ref="AB87:AE87"/>
    <mergeCell ref="AF87:AI87"/>
    <mergeCell ref="L67:Y67"/>
    <mergeCell ref="B84:C85"/>
    <mergeCell ref="D84:F85"/>
    <mergeCell ref="G84:AA85"/>
    <mergeCell ref="AB84:AE85"/>
    <mergeCell ref="AF84:AI85"/>
    <mergeCell ref="K53:L53"/>
    <mergeCell ref="I54:J54"/>
    <mergeCell ref="K57:L57"/>
    <mergeCell ref="N58:O58"/>
    <mergeCell ref="N59:O59"/>
    <mergeCell ref="A66:AJ66"/>
    <mergeCell ref="E38:J38"/>
    <mergeCell ref="J39:K39"/>
    <mergeCell ref="K43:L43"/>
    <mergeCell ref="N44:O44"/>
    <mergeCell ref="N45:O45"/>
    <mergeCell ref="E52:J52"/>
    <mergeCell ref="X15:AG15"/>
    <mergeCell ref="X16:AG16"/>
    <mergeCell ref="X18:AG18"/>
    <mergeCell ref="X19:AG19"/>
    <mergeCell ref="A33:AJ33"/>
    <mergeCell ref="M34:X34"/>
    <mergeCell ref="X12:AG12"/>
    <mergeCell ref="C13:G13"/>
    <mergeCell ref="I13:M13"/>
    <mergeCell ref="O13:S13"/>
    <mergeCell ref="X13:AG13"/>
    <mergeCell ref="C14:G14"/>
    <mergeCell ref="I14:M14"/>
    <mergeCell ref="O14:S14"/>
    <mergeCell ref="A1:AJ1"/>
    <mergeCell ref="P4:X4"/>
    <mergeCell ref="P5:X5"/>
    <mergeCell ref="G8:P8"/>
    <mergeCell ref="X8:AG8"/>
    <mergeCell ref="G9:P9"/>
    <mergeCell ref="X9:AG9"/>
  </mergeCells>
  <printOptions horizontalCentered="1"/>
  <pageMargins left="0.19685039370078741" right="0.19685039370078741" top="0.19685039370078741" bottom="0.19685039370078741" header="0.19685039370078741" footer="0.19685039370078741"/>
  <pageSetup paperSize="9" fitToHeight="0" orientation="landscape" r:id="rId1"/>
  <headerFooter>
    <oddFooter>&amp;L&amp;G&amp;C&amp;G&amp;R&amp;G</oddFooter>
  </headerFooter>
  <rowBreaks count="2" manualBreakCount="2">
    <brk id="31" max="35" man="1"/>
    <brk id="63" max="3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#L3</vt:lpstr>
      <vt:lpstr>L1</vt:lpstr>
      <vt:lpstr>'L1'!Print_Area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2021-11-29T09:40:34Z</dcterms:created>
  <dcterms:modified xsi:type="dcterms:W3CDTF">2021-11-29T09:43:25Z</dcterms:modified>
</cp:coreProperties>
</file>