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6690" yWindow="-135" windowWidth="10290" windowHeight="7500" firstSheet="22" activeTab="26"/>
  </bookViews>
  <sheets>
    <sheet name="201605" sheetId="1" state="hidden" r:id="rId1"/>
    <sheet name="201606" sheetId="4" state="hidden" r:id="rId2"/>
    <sheet name="201607" sheetId="5" state="hidden" r:id="rId3"/>
    <sheet name="201608" sheetId="6" state="hidden" r:id="rId4"/>
    <sheet name="201609" sheetId="7" state="hidden" r:id="rId5"/>
    <sheet name="201610" sheetId="8" state="hidden" r:id="rId6"/>
    <sheet name="201611" sheetId="9" state="hidden" r:id="rId7"/>
    <sheet name="201612" sheetId="10" state="hidden" r:id="rId8"/>
    <sheet name="202001" sheetId="81" r:id="rId9"/>
    <sheet name="202001(稳)" sheetId="82" r:id="rId10"/>
    <sheet name="202001（驻迅达) " sheetId="83" r:id="rId11"/>
    <sheet name="202002" sheetId="84" r:id="rId12"/>
    <sheet name="202002(稳)" sheetId="85" r:id="rId13"/>
    <sheet name="202002（驻迅达)" sheetId="86" r:id="rId14"/>
    <sheet name="202003" sheetId="88" r:id="rId15"/>
    <sheet name="202003(稳)" sheetId="89" r:id="rId16"/>
    <sheet name="202003（驻迅达) " sheetId="87" r:id="rId17"/>
    <sheet name="202004" sheetId="90" r:id="rId18"/>
    <sheet name="202004(稳)" sheetId="91" r:id="rId19"/>
    <sheet name="202004（驻迅达)" sheetId="92" r:id="rId20"/>
    <sheet name="202005" sheetId="93" r:id="rId21"/>
    <sheet name="202005(稳) " sheetId="94" r:id="rId22"/>
    <sheet name="202005（驻迅达)" sheetId="95" r:id="rId23"/>
    <sheet name="202006" sheetId="96" r:id="rId24"/>
    <sheet name="202006(稳)" sheetId="97" r:id="rId25"/>
    <sheet name="202006（驻迅达)" sheetId="98" r:id="rId26"/>
    <sheet name="202007" sheetId="99" r:id="rId27"/>
    <sheet name="202007(稳)" sheetId="100" r:id="rId28"/>
    <sheet name="202007（驻迅达)" sheetId="101" r:id="rId29"/>
  </sheets>
  <definedNames>
    <definedName name="_xlnm._FilterDatabase" localSheetId="2" hidden="1">'201607'!$A$26:$L$34</definedName>
    <definedName name="_xlnm._FilterDatabase" localSheetId="3" hidden="1">'201608'!$A$26:$L$34</definedName>
    <definedName name="_xlnm._FilterDatabase" localSheetId="4" hidden="1">'201609'!$A$26:$L$34</definedName>
    <definedName name="_xlnm._FilterDatabase" localSheetId="5" hidden="1">'201610'!$A$26:$L$34</definedName>
    <definedName name="_xlnm._FilterDatabase" localSheetId="6" hidden="1">'201611'!$A$26:$L$34</definedName>
    <definedName name="_xlnm._FilterDatabase" localSheetId="7" hidden="1">'201612'!$A$26:$L$34</definedName>
  </definedNames>
  <calcPr calcId="124519"/>
</workbook>
</file>

<file path=xl/calcChain.xml><?xml version="1.0" encoding="utf-8"?>
<calcChain xmlns="http://schemas.openxmlformats.org/spreadsheetml/2006/main">
  <c r="H33" i="99"/>
  <c r="I33"/>
  <c r="J33"/>
  <c r="K33"/>
  <c r="M30"/>
  <c r="M31"/>
  <c r="M32"/>
  <c r="M29"/>
  <c r="F22"/>
  <c r="G22"/>
  <c r="H22"/>
  <c r="I22"/>
  <c r="J22"/>
  <c r="K22"/>
  <c r="L22"/>
  <c r="M20"/>
  <c r="M21"/>
  <c r="M22" s="1"/>
  <c r="M6"/>
  <c r="M7"/>
  <c r="M8"/>
  <c r="M9"/>
  <c r="M10"/>
  <c r="M11"/>
  <c r="M12"/>
  <c r="M13"/>
  <c r="M14"/>
  <c r="M15"/>
  <c r="M16"/>
  <c r="M17"/>
  <c r="M18"/>
  <c r="M19"/>
  <c r="M5"/>
  <c r="M4"/>
  <c r="M3"/>
  <c r="F5" i="100"/>
  <c r="G5"/>
  <c r="H5"/>
  <c r="J5"/>
  <c r="M5"/>
  <c r="M4"/>
  <c r="M3"/>
  <c r="D9" i="101"/>
  <c r="E9"/>
  <c r="F9"/>
  <c r="G9"/>
  <c r="H9"/>
  <c r="H6"/>
  <c r="H7"/>
  <c r="H8"/>
  <c r="H5"/>
  <c r="L5" i="100"/>
  <c r="K5"/>
  <c r="I5"/>
  <c r="K46" i="99"/>
  <c r="I45"/>
  <c r="F45"/>
  <c r="C45"/>
  <c r="L44"/>
  <c r="H44"/>
  <c r="L43"/>
  <c r="H43"/>
  <c r="L42"/>
  <c r="H42"/>
  <c r="L41"/>
  <c r="H41"/>
  <c r="L40"/>
  <c r="H40"/>
  <c r="L39"/>
  <c r="H39"/>
  <c r="L38"/>
  <c r="L33"/>
  <c r="G32"/>
  <c r="G31"/>
  <c r="K30"/>
  <c r="G30"/>
  <c r="K29"/>
  <c r="G29"/>
  <c r="G28"/>
  <c r="M28" s="1"/>
  <c r="M33" s="1"/>
  <c r="A26"/>
  <c r="M23"/>
  <c r="H23" i="96"/>
  <c r="I23"/>
  <c r="L23"/>
  <c r="G33" i="99" l="1"/>
  <c r="H45"/>
  <c r="L45"/>
  <c r="F23" i="96"/>
  <c r="G23"/>
  <c r="J23"/>
  <c r="K23"/>
  <c r="L5"/>
  <c r="L6"/>
  <c r="L7"/>
  <c r="L8"/>
  <c r="L9"/>
  <c r="L10"/>
  <c r="L11"/>
  <c r="L12"/>
  <c r="L13"/>
  <c r="L14"/>
  <c r="L15"/>
  <c r="L16"/>
  <c r="L17"/>
  <c r="L18"/>
  <c r="L19"/>
  <c r="L20"/>
  <c r="L21"/>
  <c r="L22"/>
  <c r="L4"/>
  <c r="L3"/>
  <c r="L34"/>
  <c r="G34"/>
  <c r="J34"/>
  <c r="L31"/>
  <c r="L32"/>
  <c r="L33"/>
  <c r="L30"/>
  <c r="L29"/>
  <c r="F5" i="97"/>
  <c r="L5"/>
  <c r="L4"/>
  <c r="L3"/>
  <c r="L24" i="96"/>
  <c r="F20"/>
  <c r="F22"/>
  <c r="G5" i="98"/>
  <c r="F7"/>
  <c r="G6"/>
  <c r="K5" i="97"/>
  <c r="J5"/>
  <c r="I5"/>
  <c r="H5"/>
  <c r="G5"/>
  <c r="L47" i="96"/>
  <c r="I46"/>
  <c r="F46"/>
  <c r="C46"/>
  <c r="L45"/>
  <c r="H45"/>
  <c r="H44"/>
  <c r="L44" s="1"/>
  <c r="H43"/>
  <c r="L43" s="1"/>
  <c r="H42"/>
  <c r="L42" s="1"/>
  <c r="H41"/>
  <c r="L41" s="1"/>
  <c r="H40"/>
  <c r="H46" s="1"/>
  <c r="L39"/>
  <c r="K34"/>
  <c r="I34"/>
  <c r="H34"/>
  <c r="G33"/>
  <c r="G32"/>
  <c r="J31"/>
  <c r="G31"/>
  <c r="J30"/>
  <c r="G30"/>
  <c r="G29"/>
  <c r="A27"/>
  <c r="L34" i="93"/>
  <c r="L30"/>
  <c r="L31"/>
  <c r="L32"/>
  <c r="L33"/>
  <c r="L29"/>
  <c r="F8" i="95"/>
  <c r="G8"/>
  <c r="G6"/>
  <c r="G7"/>
  <c r="G5"/>
  <c r="L5" i="94"/>
  <c r="G34" i="93"/>
  <c r="H34"/>
  <c r="I34"/>
  <c r="J34"/>
  <c r="F23"/>
  <c r="G23"/>
  <c r="H23"/>
  <c r="I23"/>
  <c r="J23"/>
  <c r="K23"/>
  <c r="L23"/>
  <c r="J30"/>
  <c r="L11"/>
  <c r="L12"/>
  <c r="I23" i="90"/>
  <c r="E8" i="95"/>
  <c r="K5" i="94"/>
  <c r="J5"/>
  <c r="I5"/>
  <c r="H5"/>
  <c r="G5"/>
  <c r="F5"/>
  <c r="L4"/>
  <c r="L3"/>
  <c r="L47" i="93"/>
  <c r="I46"/>
  <c r="F46"/>
  <c r="C46"/>
  <c r="L45"/>
  <c r="H45"/>
  <c r="H44"/>
  <c r="L44" s="1"/>
  <c r="L43"/>
  <c r="H43"/>
  <c r="H42"/>
  <c r="L42" s="1"/>
  <c r="L41"/>
  <c r="H41"/>
  <c r="H40"/>
  <c r="L40" s="1"/>
  <c r="L39"/>
  <c r="K34"/>
  <c r="G33"/>
  <c r="G32"/>
  <c r="J31"/>
  <c r="G31"/>
  <c r="G30"/>
  <c r="G29"/>
  <c r="A27"/>
  <c r="L24"/>
  <c r="L22"/>
  <c r="L21"/>
  <c r="L20"/>
  <c r="L19"/>
  <c r="L18"/>
  <c r="L17"/>
  <c r="L16"/>
  <c r="L15"/>
  <c r="L14"/>
  <c r="L13"/>
  <c r="L10"/>
  <c r="L9"/>
  <c r="L8"/>
  <c r="L7"/>
  <c r="L6"/>
  <c r="L5"/>
  <c r="L4"/>
  <c r="L3"/>
  <c r="K23" i="90"/>
  <c r="L23"/>
  <c r="L8"/>
  <c r="L9"/>
  <c r="F6" i="92"/>
  <c r="E6"/>
  <c r="G5"/>
  <c r="G6"/>
  <c r="K5" i="91"/>
  <c r="J5"/>
  <c r="I5"/>
  <c r="H5"/>
  <c r="G5"/>
  <c r="F5"/>
  <c r="L4"/>
  <c r="L3"/>
  <c r="L5" s="1"/>
  <c r="L47" i="90"/>
  <c r="I46"/>
  <c r="F46"/>
  <c r="C46"/>
  <c r="L45"/>
  <c r="H45"/>
  <c r="H44"/>
  <c r="L44" s="1"/>
  <c r="H43"/>
  <c r="L43" s="1"/>
  <c r="H42"/>
  <c r="L42" s="1"/>
  <c r="H41"/>
  <c r="L41" s="1"/>
  <c r="H40"/>
  <c r="L40" s="1"/>
  <c r="L39"/>
  <c r="I34"/>
  <c r="H34"/>
  <c r="G33"/>
  <c r="L33" s="1"/>
  <c r="G32"/>
  <c r="L32" s="1"/>
  <c r="J31"/>
  <c r="G31"/>
  <c r="L31" s="1"/>
  <c r="L30"/>
  <c r="J30"/>
  <c r="J34" s="1"/>
  <c r="G30"/>
  <c r="G29"/>
  <c r="A27"/>
  <c r="L24"/>
  <c r="J23"/>
  <c r="H23"/>
  <c r="G23"/>
  <c r="F23"/>
  <c r="L22"/>
  <c r="L21"/>
  <c r="L20"/>
  <c r="L19"/>
  <c r="L18"/>
  <c r="L17"/>
  <c r="L16"/>
  <c r="L15"/>
  <c r="L14"/>
  <c r="L13"/>
  <c r="L12"/>
  <c r="L11"/>
  <c r="L10"/>
  <c r="L7"/>
  <c r="L6"/>
  <c r="L5"/>
  <c r="L4"/>
  <c r="L3"/>
  <c r="F5" i="89"/>
  <c r="L6"/>
  <c r="F6"/>
  <c r="L5"/>
  <c r="G6"/>
  <c r="H6"/>
  <c r="I6"/>
  <c r="J6"/>
  <c r="K6"/>
  <c r="G34" i="88"/>
  <c r="L34" s="1"/>
  <c r="K28"/>
  <c r="K35" s="1"/>
  <c r="L6" i="85"/>
  <c r="F6"/>
  <c r="L5"/>
  <c r="J3" i="84"/>
  <c r="L4" i="89"/>
  <c r="L3"/>
  <c r="L48" i="88"/>
  <c r="I47"/>
  <c r="F47"/>
  <c r="C47"/>
  <c r="H46"/>
  <c r="L46" s="1"/>
  <c r="H45"/>
  <c r="L45" s="1"/>
  <c r="H44"/>
  <c r="L44" s="1"/>
  <c r="L43"/>
  <c r="H43"/>
  <c r="H42"/>
  <c r="L42" s="1"/>
  <c r="H41"/>
  <c r="L41" s="1"/>
  <c r="L40"/>
  <c r="I35"/>
  <c r="H35"/>
  <c r="L33"/>
  <c r="G33"/>
  <c r="G32"/>
  <c r="L32" s="1"/>
  <c r="G31"/>
  <c r="L31" s="1"/>
  <c r="J30"/>
  <c r="G30"/>
  <c r="J29"/>
  <c r="G29"/>
  <c r="G28"/>
  <c r="A26"/>
  <c r="L23"/>
  <c r="K22"/>
  <c r="J22"/>
  <c r="I22"/>
  <c r="H22"/>
  <c r="G22"/>
  <c r="F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F8" i="87"/>
  <c r="E8"/>
  <c r="G7"/>
  <c r="G6"/>
  <c r="G8" s="1"/>
  <c r="G5"/>
  <c r="F6" i="86"/>
  <c r="E6"/>
  <c r="G5"/>
  <c r="G6" s="1"/>
  <c r="K6" i="85"/>
  <c r="J6"/>
  <c r="I6"/>
  <c r="H6"/>
  <c r="G6"/>
  <c r="L4"/>
  <c r="L3"/>
  <c r="L47" i="84"/>
  <c r="I46"/>
  <c r="F46"/>
  <c r="C46"/>
  <c r="H45"/>
  <c r="L45" s="1"/>
  <c r="L44"/>
  <c r="H44"/>
  <c r="H43"/>
  <c r="L43" s="1"/>
  <c r="L42"/>
  <c r="H42"/>
  <c r="H41"/>
  <c r="L41" s="1"/>
  <c r="L40"/>
  <c r="H40"/>
  <c r="H46" s="1"/>
  <c r="L39"/>
  <c r="K34"/>
  <c r="I34"/>
  <c r="H34"/>
  <c r="G33"/>
  <c r="L33" s="1"/>
  <c r="G32"/>
  <c r="L32" s="1"/>
  <c r="G31"/>
  <c r="L31" s="1"/>
  <c r="J30"/>
  <c r="G30"/>
  <c r="J29"/>
  <c r="G29"/>
  <c r="L29" s="1"/>
  <c r="G28"/>
  <c r="L28" s="1"/>
  <c r="A26"/>
  <c r="L23"/>
  <c r="K22"/>
  <c r="J22"/>
  <c r="I22"/>
  <c r="H22"/>
  <c r="G22"/>
  <c r="F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2" s="1"/>
  <c r="G34" i="81"/>
  <c r="H34"/>
  <c r="J34"/>
  <c r="L29"/>
  <c r="L30"/>
  <c r="L31"/>
  <c r="L34" s="1"/>
  <c r="L32"/>
  <c r="L33"/>
  <c r="L28"/>
  <c r="G28"/>
  <c r="L5" i="82"/>
  <c r="L4"/>
  <c r="L3"/>
  <c r="G7" i="98" l="1"/>
  <c r="L40" i="96"/>
  <c r="L46" s="1"/>
  <c r="L46" i="93"/>
  <c r="H46"/>
  <c r="H46" i="90"/>
  <c r="L46"/>
  <c r="L29"/>
  <c r="L34" s="1"/>
  <c r="G34"/>
  <c r="K34"/>
  <c r="G35" i="88"/>
  <c r="L29"/>
  <c r="L47"/>
  <c r="J35"/>
  <c r="H47"/>
  <c r="L28"/>
  <c r="L35" s="1"/>
  <c r="L30"/>
  <c r="L22"/>
  <c r="L30" i="84"/>
  <c r="L34" s="1"/>
  <c r="J34"/>
  <c r="L46"/>
  <c r="G34"/>
  <c r="G8" i="83"/>
  <c r="F8"/>
  <c r="F22" i="81" l="1"/>
  <c r="G22"/>
  <c r="H22"/>
  <c r="K22"/>
  <c r="L4"/>
  <c r="L5"/>
  <c r="L6"/>
  <c r="L7"/>
  <c r="L8"/>
  <c r="L9"/>
  <c r="L10"/>
  <c r="L11"/>
  <c r="L12"/>
  <c r="L13"/>
  <c r="L14"/>
  <c r="L15"/>
  <c r="L16"/>
  <c r="L17"/>
  <c r="L18"/>
  <c r="L19"/>
  <c r="L20"/>
  <c r="L21"/>
  <c r="L3"/>
  <c r="E8" i="83"/>
  <c r="G7"/>
  <c r="G6"/>
  <c r="G5"/>
  <c r="K5" i="82"/>
  <c r="J5"/>
  <c r="I5"/>
  <c r="H5"/>
  <c r="G5"/>
  <c r="F5"/>
  <c r="L47" i="81"/>
  <c r="I46"/>
  <c r="F46"/>
  <c r="C46"/>
  <c r="H45"/>
  <c r="L45" s="1"/>
  <c r="H44"/>
  <c r="L44" s="1"/>
  <c r="H43"/>
  <c r="L43" s="1"/>
  <c r="H42"/>
  <c r="L42" s="1"/>
  <c r="L41"/>
  <c r="H41"/>
  <c r="H40"/>
  <c r="L39"/>
  <c r="K34"/>
  <c r="I34"/>
  <c r="G33"/>
  <c r="G32"/>
  <c r="G31"/>
  <c r="J30"/>
  <c r="G30"/>
  <c r="J29"/>
  <c r="G29"/>
  <c r="A26"/>
  <c r="L23"/>
  <c r="J22"/>
  <c r="I22"/>
  <c r="L22" l="1"/>
  <c r="H46"/>
  <c r="L40"/>
  <c r="L46" s="1"/>
  <c r="I33" i="10" l="1"/>
  <c r="H33"/>
  <c r="K32"/>
  <c r="G32"/>
  <c r="G31"/>
  <c r="K31" s="1"/>
  <c r="K30"/>
  <c r="G30"/>
  <c r="K29"/>
  <c r="G29"/>
  <c r="K28"/>
  <c r="G28"/>
  <c r="G27"/>
  <c r="A25"/>
  <c r="K23"/>
  <c r="J22"/>
  <c r="I22"/>
  <c r="H22"/>
  <c r="G22"/>
  <c r="F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2" s="1"/>
  <c r="I33" i="9"/>
  <c r="H33"/>
  <c r="K32"/>
  <c r="G32"/>
  <c r="K31"/>
  <c r="G31"/>
  <c r="K30"/>
  <c r="G30"/>
  <c r="K29"/>
  <c r="G29"/>
  <c r="G28"/>
  <c r="K28" s="1"/>
  <c r="G27"/>
  <c r="G33" s="1"/>
  <c r="A25"/>
  <c r="K23"/>
  <c r="J22"/>
  <c r="I22"/>
  <c r="H22"/>
  <c r="G22"/>
  <c r="F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2" s="1"/>
  <c r="I33" i="8"/>
  <c r="H33"/>
  <c r="K32"/>
  <c r="G32"/>
  <c r="G31"/>
  <c r="K31" s="1"/>
  <c r="K30"/>
  <c r="G30"/>
  <c r="G29"/>
  <c r="K29" s="1"/>
  <c r="G28"/>
  <c r="K28" s="1"/>
  <c r="G27"/>
  <c r="A25"/>
  <c r="K23"/>
  <c r="J22"/>
  <c r="I22"/>
  <c r="H22"/>
  <c r="G22"/>
  <c r="F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G33" i="7"/>
  <c r="I33"/>
  <c r="H33"/>
  <c r="K32"/>
  <c r="G32"/>
  <c r="G31"/>
  <c r="K31" s="1"/>
  <c r="K30"/>
  <c r="G30"/>
  <c r="G29"/>
  <c r="K29" s="1"/>
  <c r="K28"/>
  <c r="G28"/>
  <c r="G27"/>
  <c r="K27" s="1"/>
  <c r="A25"/>
  <c r="K23"/>
  <c r="J22"/>
  <c r="I22"/>
  <c r="H22"/>
  <c r="G22"/>
  <c r="F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2" s="1"/>
  <c r="A25" i="6"/>
  <c r="I33"/>
  <c r="H33"/>
  <c r="K32"/>
  <c r="G32"/>
  <c r="G31"/>
  <c r="K31" s="1"/>
  <c r="K30"/>
  <c r="G30"/>
  <c r="G29"/>
  <c r="K29" s="1"/>
  <c r="K28"/>
  <c r="G28"/>
  <c r="G27"/>
  <c r="K27" s="1"/>
  <c r="K23"/>
  <c r="J22"/>
  <c r="I22"/>
  <c r="H22"/>
  <c r="G22"/>
  <c r="F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2" s="1"/>
  <c r="K23" i="5"/>
  <c r="I33"/>
  <c r="H33"/>
  <c r="G32"/>
  <c r="K32" s="1"/>
  <c r="G31"/>
  <c r="K31" s="1"/>
  <c r="G30"/>
  <c r="K30" s="1"/>
  <c r="G29"/>
  <c r="K29" s="1"/>
  <c r="G28"/>
  <c r="K28" s="1"/>
  <c r="K27"/>
  <c r="G27"/>
  <c r="J22"/>
  <c r="I22"/>
  <c r="H22"/>
  <c r="G22"/>
  <c r="F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E32" i="4"/>
  <c r="G32" s="1"/>
  <c r="K32" s="1"/>
  <c r="I33"/>
  <c r="I22"/>
  <c r="G31"/>
  <c r="K31" s="1"/>
  <c r="K20"/>
  <c r="H33"/>
  <c r="G30"/>
  <c r="K30" s="1"/>
  <c r="K29"/>
  <c r="G29"/>
  <c r="G28"/>
  <c r="K28" s="1"/>
  <c r="G27"/>
  <c r="K27" s="1"/>
  <c r="J22"/>
  <c r="H22"/>
  <c r="G22"/>
  <c r="F22"/>
  <c r="K21"/>
  <c r="K19"/>
  <c r="K18"/>
  <c r="K17"/>
  <c r="K16"/>
  <c r="K15"/>
  <c r="K14"/>
  <c r="K13"/>
  <c r="K12"/>
  <c r="K11"/>
  <c r="K10"/>
  <c r="K9"/>
  <c r="K8"/>
  <c r="K7"/>
  <c r="K6"/>
  <c r="K5"/>
  <c r="K4"/>
  <c r="K3"/>
  <c r="J25" i="1"/>
  <c r="G26"/>
  <c r="J26" s="1"/>
  <c r="G27"/>
  <c r="J27" s="1"/>
  <c r="G28"/>
  <c r="J28" s="1"/>
  <c r="G29"/>
  <c r="J29" s="1"/>
  <c r="G25"/>
  <c r="H30"/>
  <c r="G21"/>
  <c r="H21"/>
  <c r="I21"/>
  <c r="F21"/>
  <c r="J4"/>
  <c r="J5"/>
  <c r="J6"/>
  <c r="J7"/>
  <c r="J8"/>
  <c r="J9"/>
  <c r="J10"/>
  <c r="J11"/>
  <c r="J12"/>
  <c r="J13"/>
  <c r="J14"/>
  <c r="J15"/>
  <c r="J16"/>
  <c r="J17"/>
  <c r="J18"/>
  <c r="J19"/>
  <c r="J20"/>
  <c r="J3"/>
  <c r="G33" i="10" l="1"/>
  <c r="K27"/>
  <c r="K33" s="1"/>
  <c r="K27" i="9"/>
  <c r="K33" s="1"/>
  <c r="G33" i="8"/>
  <c r="K27"/>
  <c r="K33" s="1"/>
  <c r="K22"/>
  <c r="K33" i="7"/>
  <c r="K33" i="6"/>
  <c r="K22" i="5"/>
  <c r="K33"/>
  <c r="K22" i="4"/>
  <c r="K33"/>
  <c r="J30" i="1"/>
  <c r="J21"/>
</calcChain>
</file>

<file path=xl/comments1.xml><?xml version="1.0" encoding="utf-8"?>
<comments xmlns="http://schemas.openxmlformats.org/spreadsheetml/2006/main">
  <authors>
    <author>作者</author>
  </authors>
  <commentList>
    <comment ref="J28" authorId="0">
      <text>
        <r>
          <rPr>
            <b/>
            <sz val="9"/>
            <color indexed="81"/>
            <rFont val="宋体"/>
            <family val="3"/>
            <charset val="134"/>
          </rPr>
          <t>小厨房做菜补贴！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食堂帮忙每月多记3工</t>
        </r>
      </text>
    </comment>
    <comment ref="J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按出勤，每工25元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K28" authorId="0">
      <text>
        <r>
          <rPr>
            <b/>
            <sz val="9"/>
            <color indexed="81"/>
            <rFont val="宋体"/>
            <family val="3"/>
            <charset val="134"/>
          </rPr>
          <t>小厨房做菜补贴</t>
        </r>
      </text>
    </comment>
    <comment ref="K29" authorId="0">
      <text>
        <r>
          <rPr>
            <sz val="9"/>
            <color indexed="81"/>
            <rFont val="宋体"/>
            <family val="3"/>
            <charset val="134"/>
          </rPr>
          <t>打扫宿舍卫生每月多记30元/工</t>
        </r>
      </text>
    </comment>
    <comment ref="K30" authorId="0">
      <text>
        <r>
          <rPr>
            <sz val="9"/>
            <color indexed="81"/>
            <rFont val="宋体"/>
            <family val="3"/>
            <charset val="134"/>
          </rPr>
          <t>清理宿舍垃圾按出勤，每工多计25元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上月盘点费用200元，本月开线2841根，多余基数1641根，为此加1200元</t>
        </r>
      </text>
    </comment>
    <comment ref="F6" authorId="0">
      <text>
        <r>
          <rPr>
            <b/>
            <sz val="9"/>
            <color indexed="81"/>
            <rFont val="宋体"/>
            <family val="3"/>
            <charset val="134"/>
          </rPr>
          <t>本月开线</t>
        </r>
        <r>
          <rPr>
            <b/>
            <sz val="9"/>
            <color indexed="81"/>
            <rFont val="Tahoma"/>
            <family val="2"/>
          </rPr>
          <t>1610</t>
        </r>
        <r>
          <rPr>
            <b/>
            <sz val="9"/>
            <color indexed="81"/>
            <rFont val="宋体"/>
            <family val="3"/>
            <charset val="134"/>
          </rPr>
          <t>根，多余基数</t>
        </r>
        <r>
          <rPr>
            <b/>
            <sz val="9"/>
            <color indexed="81"/>
            <rFont val="Tahoma"/>
            <family val="2"/>
          </rPr>
          <t>410</t>
        </r>
        <r>
          <rPr>
            <b/>
            <sz val="9"/>
            <color indexed="81"/>
            <rFont val="宋体"/>
            <family val="3"/>
            <charset val="134"/>
          </rPr>
          <t>根，为此加</t>
        </r>
        <r>
          <rPr>
            <b/>
            <sz val="9"/>
            <color indexed="81"/>
            <rFont val="Tahoma"/>
            <family val="2"/>
          </rPr>
          <t>400</t>
        </r>
        <r>
          <rPr>
            <b/>
            <sz val="9"/>
            <color indexed="81"/>
            <rFont val="宋体"/>
            <family val="3"/>
            <charset val="134"/>
          </rPr>
          <t>元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5" authorId="0">
      <text>
        <r>
          <rPr>
            <b/>
            <sz val="9"/>
            <color indexed="81"/>
            <rFont val="宋体"/>
            <family val="3"/>
            <charset val="134"/>
          </rPr>
          <t>上月盘点费用200元，清洁费100元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J28" authorId="0">
      <text>
        <r>
          <rPr>
            <b/>
            <sz val="9"/>
            <color indexed="81"/>
            <rFont val="宋体"/>
            <family val="3"/>
            <charset val="134"/>
          </rPr>
          <t>小厨房做菜补贴！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食堂帮忙每月多记3工</t>
        </r>
      </text>
    </comment>
    <comment ref="J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按出勤，每工25元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J28" authorId="0">
      <text>
        <r>
          <rPr>
            <b/>
            <sz val="9"/>
            <color indexed="81"/>
            <rFont val="宋体"/>
            <family val="3"/>
            <charset val="134"/>
          </rPr>
          <t>小厨房做菜补贴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月招待客人</t>
        </r>
      </text>
    </comment>
    <comment ref="J29" authorId="0">
      <text>
        <r>
          <rPr>
            <sz val="9"/>
            <color indexed="81"/>
            <rFont val="宋体"/>
            <family val="3"/>
            <charset val="134"/>
          </rPr>
          <t>食堂帮忙每月多记3工</t>
        </r>
      </text>
    </comment>
    <comment ref="J30" authorId="0">
      <text>
        <r>
          <rPr>
            <sz val="9"/>
            <color indexed="81"/>
            <rFont val="宋体"/>
            <family val="3"/>
            <charset val="134"/>
          </rPr>
          <t>清理宿舍垃圾按出勤，每工多计25元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5" authorId="0">
      <text>
        <r>
          <rPr>
            <b/>
            <sz val="9"/>
            <color indexed="81"/>
            <rFont val="宋体"/>
            <family val="3"/>
            <charset val="134"/>
          </rPr>
          <t>上月盘点费用200元，本月开线1610根，多余基数410根，为此加400元</t>
        </r>
      </text>
    </comment>
    <comment ref="E6" authorId="0">
      <text>
        <r>
          <rPr>
            <b/>
            <sz val="9"/>
            <color indexed="81"/>
            <rFont val="宋体"/>
            <family val="3"/>
            <charset val="134"/>
          </rPr>
          <t>本月开线</t>
        </r>
        <r>
          <rPr>
            <b/>
            <sz val="9"/>
            <color indexed="81"/>
            <rFont val="Tahoma"/>
            <family val="2"/>
          </rPr>
          <t>1610</t>
        </r>
        <r>
          <rPr>
            <b/>
            <sz val="9"/>
            <color indexed="81"/>
            <rFont val="宋体"/>
            <family val="3"/>
            <charset val="134"/>
          </rPr>
          <t>根，多余基数</t>
        </r>
        <r>
          <rPr>
            <b/>
            <sz val="9"/>
            <color indexed="81"/>
            <rFont val="Tahoma"/>
            <family val="2"/>
          </rPr>
          <t>410</t>
        </r>
        <r>
          <rPr>
            <b/>
            <sz val="9"/>
            <color indexed="81"/>
            <rFont val="宋体"/>
            <family val="3"/>
            <charset val="134"/>
          </rPr>
          <t>根，为此加</t>
        </r>
        <r>
          <rPr>
            <b/>
            <sz val="9"/>
            <color indexed="81"/>
            <rFont val="Tahoma"/>
            <family val="2"/>
          </rPr>
          <t>400</t>
        </r>
        <r>
          <rPr>
            <b/>
            <sz val="9"/>
            <color indexed="81"/>
            <rFont val="宋体"/>
            <family val="3"/>
            <charset val="134"/>
          </rPr>
          <t>元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J29" authorId="0">
      <text>
        <r>
          <rPr>
            <b/>
            <sz val="9"/>
            <color indexed="81"/>
            <rFont val="宋体"/>
            <family val="3"/>
            <charset val="134"/>
          </rPr>
          <t>小厨房做菜补贴</t>
        </r>
      </text>
    </comment>
    <comment ref="J30" authorId="0">
      <text>
        <r>
          <rPr>
            <sz val="9"/>
            <color indexed="81"/>
            <rFont val="宋体"/>
            <family val="3"/>
            <charset val="134"/>
          </rPr>
          <t>食堂帮忙每月多记3工</t>
        </r>
      </text>
    </comment>
    <comment ref="J31" authorId="0">
      <text>
        <r>
          <rPr>
            <sz val="9"/>
            <color indexed="81"/>
            <rFont val="宋体"/>
            <family val="3"/>
            <charset val="134"/>
          </rPr>
          <t>清理宿舍垃圾按出勤，每工多计25元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J29" authorId="0">
      <text>
        <r>
          <rPr>
            <b/>
            <sz val="9"/>
            <color indexed="81"/>
            <rFont val="宋体"/>
            <family val="3"/>
            <charset val="134"/>
          </rPr>
          <t>小厨房做菜补贴</t>
        </r>
      </text>
    </comment>
    <comment ref="J30" authorId="0">
      <text>
        <r>
          <rPr>
            <sz val="9"/>
            <color indexed="81"/>
            <rFont val="宋体"/>
            <family val="3"/>
            <charset val="134"/>
          </rPr>
          <t>打扫宿舍卫生每月多记30元/工</t>
        </r>
      </text>
    </comment>
    <comment ref="J31" authorId="0">
      <text>
        <r>
          <rPr>
            <sz val="9"/>
            <color indexed="81"/>
            <rFont val="宋体"/>
            <family val="3"/>
            <charset val="134"/>
          </rPr>
          <t>清理宿舍垃圾按出勤，每工多计25元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5" authorId="0">
      <text>
        <r>
          <rPr>
            <b/>
            <sz val="9"/>
            <color indexed="81"/>
            <rFont val="宋体"/>
            <family val="3"/>
            <charset val="134"/>
          </rPr>
          <t>上月盘点费用200元，本月开线2620根，多余基数1420根，为此加1000元</t>
        </r>
      </text>
    </comment>
    <comment ref="E6" authorId="0">
      <text>
        <r>
          <rPr>
            <b/>
            <sz val="9"/>
            <color indexed="81"/>
            <rFont val="宋体"/>
            <family val="3"/>
            <charset val="134"/>
          </rPr>
          <t>本月开线</t>
        </r>
        <r>
          <rPr>
            <b/>
            <sz val="9"/>
            <color indexed="81"/>
            <rFont val="Tahoma"/>
            <family val="2"/>
          </rPr>
          <t>1610</t>
        </r>
        <r>
          <rPr>
            <b/>
            <sz val="9"/>
            <color indexed="81"/>
            <rFont val="宋体"/>
            <family val="3"/>
            <charset val="134"/>
          </rPr>
          <t>根，多余基数</t>
        </r>
        <r>
          <rPr>
            <b/>
            <sz val="9"/>
            <color indexed="81"/>
            <rFont val="Tahoma"/>
            <family val="2"/>
          </rPr>
          <t>410</t>
        </r>
        <r>
          <rPr>
            <b/>
            <sz val="9"/>
            <color indexed="81"/>
            <rFont val="宋体"/>
            <family val="3"/>
            <charset val="134"/>
          </rPr>
          <t>根，为此加</t>
        </r>
        <r>
          <rPr>
            <b/>
            <sz val="9"/>
            <color indexed="81"/>
            <rFont val="Tahoma"/>
            <family val="2"/>
          </rPr>
          <t>400</t>
        </r>
        <r>
          <rPr>
            <b/>
            <sz val="9"/>
            <color indexed="81"/>
            <rFont val="宋体"/>
            <family val="3"/>
            <charset val="134"/>
          </rPr>
          <t>元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J29" authorId="0">
      <text>
        <r>
          <rPr>
            <b/>
            <sz val="9"/>
            <color indexed="81"/>
            <rFont val="宋体"/>
            <family val="3"/>
            <charset val="134"/>
          </rPr>
          <t>小厨房做菜补贴</t>
        </r>
      </text>
    </comment>
    <comment ref="J30" authorId="0">
      <text>
        <r>
          <rPr>
            <sz val="9"/>
            <color indexed="81"/>
            <rFont val="宋体"/>
            <family val="3"/>
            <charset val="134"/>
          </rPr>
          <t>打扫宿舍卫生每月多记30元/工</t>
        </r>
      </text>
    </comment>
    <comment ref="J31" authorId="0">
      <text>
        <r>
          <rPr>
            <sz val="9"/>
            <color indexed="81"/>
            <rFont val="宋体"/>
            <family val="3"/>
            <charset val="134"/>
          </rPr>
          <t>清理宿舍垃圾按出勤，每工多计25元</t>
        </r>
      </text>
    </comment>
  </commentList>
</comments>
</file>

<file path=xl/sharedStrings.xml><?xml version="1.0" encoding="utf-8"?>
<sst xmlns="http://schemas.openxmlformats.org/spreadsheetml/2006/main" count="1831" uniqueCount="189">
  <si>
    <t>序号</t>
    <phoneticPr fontId="1" type="noConversion"/>
  </si>
  <si>
    <t>姓名</t>
    <phoneticPr fontId="1" type="noConversion"/>
  </si>
  <si>
    <t>备注</t>
    <phoneticPr fontId="1" type="noConversion"/>
  </si>
  <si>
    <t>储根标</t>
    <phoneticPr fontId="1" type="noConversion"/>
  </si>
  <si>
    <t>薛忠祥</t>
    <phoneticPr fontId="1" type="noConversion"/>
  </si>
  <si>
    <t>王龙昌</t>
    <phoneticPr fontId="1" type="noConversion"/>
  </si>
  <si>
    <t>计炳全</t>
    <phoneticPr fontId="1" type="noConversion"/>
  </si>
  <si>
    <t>张轮玉</t>
    <phoneticPr fontId="1" type="noConversion"/>
  </si>
  <si>
    <t>邱林生</t>
    <phoneticPr fontId="1" type="noConversion"/>
  </si>
  <si>
    <t>龚海清</t>
    <phoneticPr fontId="1" type="noConversion"/>
  </si>
  <si>
    <t>蔡良才</t>
    <phoneticPr fontId="1" type="noConversion"/>
  </si>
  <si>
    <t>倪爱国</t>
    <phoneticPr fontId="1" type="noConversion"/>
  </si>
  <si>
    <t>范桂彬</t>
    <phoneticPr fontId="1" type="noConversion"/>
  </si>
  <si>
    <t>俞萍</t>
    <phoneticPr fontId="1" type="noConversion"/>
  </si>
  <si>
    <t>倪桂芳</t>
    <phoneticPr fontId="1" type="noConversion"/>
  </si>
  <si>
    <t>王龙明</t>
    <phoneticPr fontId="1" type="noConversion"/>
  </si>
  <si>
    <t>严忠妹</t>
    <phoneticPr fontId="1" type="noConversion"/>
  </si>
  <si>
    <t>董凤仙</t>
    <phoneticPr fontId="1" type="noConversion"/>
  </si>
  <si>
    <t>朱正伯</t>
    <phoneticPr fontId="1" type="noConversion"/>
  </si>
  <si>
    <t>董龙仙</t>
    <phoneticPr fontId="1" type="noConversion"/>
  </si>
  <si>
    <t>曹国鑫</t>
    <phoneticPr fontId="1" type="noConversion"/>
  </si>
  <si>
    <t>褚芹仙</t>
    <phoneticPr fontId="1" type="noConversion"/>
  </si>
  <si>
    <t>吴红花</t>
    <phoneticPr fontId="1" type="noConversion"/>
  </si>
  <si>
    <t>沈新华</t>
    <phoneticPr fontId="1" type="noConversion"/>
  </si>
  <si>
    <t>严志明</t>
    <phoneticPr fontId="1" type="noConversion"/>
  </si>
  <si>
    <t>罗卫龙</t>
    <phoneticPr fontId="1" type="noConversion"/>
  </si>
  <si>
    <t>岗位</t>
    <phoneticPr fontId="1" type="noConversion"/>
  </si>
  <si>
    <t>工号</t>
    <phoneticPr fontId="1" type="noConversion"/>
  </si>
  <si>
    <t>出勤</t>
    <phoneticPr fontId="1" type="noConversion"/>
  </si>
  <si>
    <t>基本工资</t>
    <phoneticPr fontId="1" type="noConversion"/>
  </si>
  <si>
    <t>职务津贴</t>
    <phoneticPr fontId="1" type="noConversion"/>
  </si>
  <si>
    <t>绩效工资</t>
    <phoneticPr fontId="1" type="noConversion"/>
  </si>
  <si>
    <t>工龄补贴</t>
    <phoneticPr fontId="1" type="noConversion"/>
  </si>
  <si>
    <t>合计工资</t>
    <phoneticPr fontId="1" type="noConversion"/>
  </si>
  <si>
    <t>门卫</t>
    <phoneticPr fontId="1" type="noConversion"/>
  </si>
  <si>
    <t>老厂</t>
    <phoneticPr fontId="1" type="noConversion"/>
  </si>
  <si>
    <t>食堂</t>
    <phoneticPr fontId="1" type="noConversion"/>
  </si>
  <si>
    <t>清洁工</t>
    <phoneticPr fontId="1" type="noConversion"/>
  </si>
  <si>
    <t>杂务工</t>
    <phoneticPr fontId="1" type="noConversion"/>
  </si>
  <si>
    <t>审核：</t>
    <phoneticPr fontId="1" type="noConversion"/>
  </si>
  <si>
    <t>编制：</t>
    <phoneticPr fontId="1" type="noConversion"/>
  </si>
  <si>
    <t>新厂</t>
    <phoneticPr fontId="1" type="noConversion"/>
  </si>
  <si>
    <t>工资小计</t>
    <phoneticPr fontId="1" type="noConversion"/>
  </si>
  <si>
    <t>其它</t>
    <phoneticPr fontId="1" type="noConversion"/>
  </si>
  <si>
    <t>合计</t>
    <phoneticPr fontId="1" type="noConversion"/>
  </si>
  <si>
    <t>序号</t>
    <phoneticPr fontId="1" type="noConversion"/>
  </si>
  <si>
    <t>岗位</t>
    <phoneticPr fontId="1" type="noConversion"/>
  </si>
  <si>
    <t>姓名</t>
    <phoneticPr fontId="1" type="noConversion"/>
  </si>
  <si>
    <t>工号</t>
    <phoneticPr fontId="1" type="noConversion"/>
  </si>
  <si>
    <t>出勤</t>
    <phoneticPr fontId="1" type="noConversion"/>
  </si>
  <si>
    <t>日工资(元/工)</t>
    <phoneticPr fontId="1" type="noConversion"/>
  </si>
  <si>
    <t>工龄补贴</t>
    <phoneticPr fontId="1" type="noConversion"/>
  </si>
  <si>
    <t>合计工资</t>
    <phoneticPr fontId="1" type="noConversion"/>
  </si>
  <si>
    <t>备注</t>
    <phoneticPr fontId="1" type="noConversion"/>
  </si>
  <si>
    <t>合计</t>
    <phoneticPr fontId="1" type="noConversion"/>
  </si>
  <si>
    <t>顾秀凤2016/6/14</t>
    <phoneticPr fontId="1" type="noConversion"/>
  </si>
  <si>
    <t>长顺公司后勤人员5月份工资</t>
    <phoneticPr fontId="1" type="noConversion"/>
  </si>
  <si>
    <t>褚玉平</t>
    <phoneticPr fontId="1" type="noConversion"/>
  </si>
  <si>
    <t>长顺公司后勤人员6月份工资</t>
    <phoneticPr fontId="1" type="noConversion"/>
  </si>
  <si>
    <t>新增</t>
    <phoneticPr fontId="1" type="noConversion"/>
  </si>
  <si>
    <t>木工</t>
    <phoneticPr fontId="1" type="noConversion"/>
  </si>
  <si>
    <t>唐祥海</t>
    <phoneticPr fontId="1" type="noConversion"/>
  </si>
  <si>
    <t>高温费</t>
    <phoneticPr fontId="1" type="noConversion"/>
  </si>
  <si>
    <t>顾秀凤2016/7/14</t>
    <phoneticPr fontId="1" type="noConversion"/>
  </si>
  <si>
    <t>日工资
(元/工)</t>
    <phoneticPr fontId="1" type="noConversion"/>
  </si>
  <si>
    <t>长顺公司后勤人员7月份工资</t>
    <phoneticPr fontId="1" type="noConversion"/>
  </si>
  <si>
    <t>新厂西门卫</t>
    <phoneticPr fontId="1" type="noConversion"/>
  </si>
  <si>
    <t>顾秀凤2016/8/10</t>
    <phoneticPr fontId="1" type="noConversion"/>
  </si>
  <si>
    <t>注：</t>
    <phoneticPr fontId="1" type="noConversion"/>
  </si>
  <si>
    <t>唐祥海补出勤2天</t>
    <phoneticPr fontId="1" type="noConversion"/>
  </si>
  <si>
    <t>长顺公司后勤人员8月份工资</t>
    <phoneticPr fontId="1" type="noConversion"/>
  </si>
  <si>
    <t>顾秀凤2016/9/13</t>
    <phoneticPr fontId="1" type="noConversion"/>
  </si>
  <si>
    <t>行政楼</t>
    <phoneticPr fontId="1" type="noConversion"/>
  </si>
  <si>
    <t>长顺公司后勤人员9月份工资</t>
    <phoneticPr fontId="1" type="noConversion"/>
  </si>
  <si>
    <t>顾秀凤2016/10/13</t>
    <phoneticPr fontId="1" type="noConversion"/>
  </si>
  <si>
    <t>胡学明</t>
    <phoneticPr fontId="1" type="noConversion"/>
  </si>
  <si>
    <t>新入职</t>
    <phoneticPr fontId="1" type="noConversion"/>
  </si>
  <si>
    <t>顾秀凤2016/11/8</t>
    <phoneticPr fontId="1" type="noConversion"/>
  </si>
  <si>
    <t>长顺公司后勤人员10月份工资</t>
    <phoneticPr fontId="1" type="noConversion"/>
  </si>
  <si>
    <t>长顺公司后勤人员11月份工资</t>
    <phoneticPr fontId="1" type="noConversion"/>
  </si>
  <si>
    <t>顾秀凤2016/12/9</t>
    <phoneticPr fontId="1" type="noConversion"/>
  </si>
  <si>
    <t>长顺公司后勤人员12月份工资</t>
    <phoneticPr fontId="1" type="noConversion"/>
  </si>
  <si>
    <t>顾秀凤2017/1/10</t>
    <phoneticPr fontId="1" type="noConversion"/>
  </si>
  <si>
    <t>傅正宇</t>
    <phoneticPr fontId="1" type="noConversion"/>
  </si>
  <si>
    <t>后勤</t>
    <phoneticPr fontId="1" type="noConversion"/>
  </si>
  <si>
    <t>孙金凤</t>
    <phoneticPr fontId="1" type="noConversion"/>
  </si>
  <si>
    <t>顾战瑛</t>
    <phoneticPr fontId="1" type="noConversion"/>
  </si>
  <si>
    <t>行政</t>
    <phoneticPr fontId="1" type="noConversion"/>
  </si>
  <si>
    <t>代红梅</t>
    <phoneticPr fontId="1" type="noConversion"/>
  </si>
  <si>
    <t>奖励</t>
    <phoneticPr fontId="1" type="noConversion"/>
  </si>
  <si>
    <t>扣款</t>
    <phoneticPr fontId="1" type="noConversion"/>
  </si>
  <si>
    <t>应发工资</t>
    <phoneticPr fontId="1" type="noConversion"/>
  </si>
  <si>
    <t>保险</t>
    <phoneticPr fontId="1" type="noConversion"/>
  </si>
  <si>
    <t>工会费</t>
    <phoneticPr fontId="1" type="noConversion"/>
  </si>
  <si>
    <t>个调税</t>
    <phoneticPr fontId="1" type="noConversion"/>
  </si>
  <si>
    <t>实发工资</t>
    <phoneticPr fontId="1" type="noConversion"/>
  </si>
  <si>
    <t>陆军</t>
    <phoneticPr fontId="1" type="noConversion"/>
  </si>
  <si>
    <t>祝金彪</t>
    <phoneticPr fontId="1" type="noConversion"/>
  </si>
  <si>
    <t>龚福民</t>
    <phoneticPr fontId="1" type="noConversion"/>
  </si>
  <si>
    <t>上海长顺电梯电缆有限公司</t>
    <phoneticPr fontId="17" type="noConversion"/>
  </si>
  <si>
    <t>序号</t>
    <phoneticPr fontId="17" type="noConversion"/>
  </si>
  <si>
    <t>姓名</t>
    <phoneticPr fontId="17" type="noConversion"/>
  </si>
  <si>
    <t>出勤</t>
    <phoneticPr fontId="17" type="noConversion"/>
  </si>
  <si>
    <t>其它</t>
    <phoneticPr fontId="17" type="noConversion"/>
  </si>
  <si>
    <t>工资</t>
    <phoneticPr fontId="17" type="noConversion"/>
  </si>
  <si>
    <t>合计</t>
    <phoneticPr fontId="17" type="noConversion"/>
  </si>
  <si>
    <t>李江勇</t>
    <phoneticPr fontId="17" type="noConversion"/>
  </si>
  <si>
    <t>审核:</t>
    <phoneticPr fontId="17" type="noConversion"/>
  </si>
  <si>
    <t>吴俊可</t>
    <phoneticPr fontId="17" type="noConversion"/>
  </si>
  <si>
    <t>王红梅</t>
    <phoneticPr fontId="1" type="noConversion"/>
  </si>
  <si>
    <t>郁洁</t>
    <phoneticPr fontId="1" type="noConversion"/>
  </si>
  <si>
    <t>倪国明</t>
    <phoneticPr fontId="1" type="noConversion"/>
  </si>
  <si>
    <t>葛大明</t>
    <phoneticPr fontId="1" type="noConversion"/>
  </si>
  <si>
    <t>陆振明</t>
    <phoneticPr fontId="1" type="noConversion"/>
  </si>
  <si>
    <t>徐南芳</t>
    <phoneticPr fontId="1" type="noConversion"/>
  </si>
  <si>
    <t>黄晓伟</t>
    <phoneticPr fontId="17" type="noConversion"/>
  </si>
  <si>
    <t>顾新昌</t>
    <phoneticPr fontId="1" type="noConversion"/>
  </si>
  <si>
    <t>沈红丽</t>
    <phoneticPr fontId="1" type="noConversion"/>
  </si>
  <si>
    <t>全勤</t>
    <phoneticPr fontId="1" type="noConversion"/>
  </si>
  <si>
    <t>全勤</t>
    <phoneticPr fontId="17" type="noConversion"/>
  </si>
  <si>
    <t>2020年01月份稳投福人员工资</t>
    <phoneticPr fontId="1" type="noConversion"/>
  </si>
  <si>
    <t>驻西继迅达员工2020年01月份工资</t>
    <phoneticPr fontId="17" type="noConversion"/>
  </si>
  <si>
    <t>2020年01月长顺公司残疾人员工资</t>
    <phoneticPr fontId="1" type="noConversion"/>
  </si>
  <si>
    <t>2020年01月份长顺公司后勤人员工资</t>
    <phoneticPr fontId="1" type="noConversion"/>
  </si>
  <si>
    <t>陶桂华</t>
    <phoneticPr fontId="1" type="noConversion"/>
  </si>
  <si>
    <t>储根标</t>
    <phoneticPr fontId="1" type="noConversion"/>
  </si>
  <si>
    <t>顾凤祥</t>
    <phoneticPr fontId="1" type="noConversion"/>
  </si>
  <si>
    <t>门卫</t>
    <phoneticPr fontId="1" type="noConversion"/>
  </si>
  <si>
    <t>康龙福</t>
    <phoneticPr fontId="1" type="noConversion"/>
  </si>
  <si>
    <t>制表: 富惠红     2020/2/17</t>
    <phoneticPr fontId="17" type="noConversion"/>
  </si>
  <si>
    <t>富惠红 2020/2/17</t>
    <phoneticPr fontId="1" type="noConversion"/>
  </si>
  <si>
    <t>富惠红   2020/2/17</t>
    <phoneticPr fontId="1" type="noConversion"/>
  </si>
  <si>
    <t>驻西继迅达员工2020年02月份工资</t>
    <phoneticPr fontId="17" type="noConversion"/>
  </si>
  <si>
    <t>2020年02月份稳投福人员工资</t>
    <phoneticPr fontId="1" type="noConversion"/>
  </si>
  <si>
    <t>2020年02月份长顺公司后勤人员工资</t>
    <phoneticPr fontId="1" type="noConversion"/>
  </si>
  <si>
    <t>2020年02月长顺公司残疾人员工资</t>
    <phoneticPr fontId="1" type="noConversion"/>
  </si>
  <si>
    <t>制表: 富惠红     2020/3/16</t>
    <phoneticPr fontId="17" type="noConversion"/>
  </si>
  <si>
    <t>富惠红 2020/3/16</t>
    <phoneticPr fontId="1" type="noConversion"/>
  </si>
  <si>
    <t>富惠红   2020/3/16</t>
    <phoneticPr fontId="1" type="noConversion"/>
  </si>
  <si>
    <t>朱江磊</t>
    <phoneticPr fontId="1" type="noConversion"/>
  </si>
  <si>
    <t>2020年03月份长顺公司后勤人员工资</t>
    <phoneticPr fontId="1" type="noConversion"/>
  </si>
  <si>
    <t>2020年03月长顺公司残疾人员工资</t>
    <phoneticPr fontId="1" type="noConversion"/>
  </si>
  <si>
    <t>2020年03月份稳投福人员工资</t>
    <phoneticPr fontId="1" type="noConversion"/>
  </si>
  <si>
    <t>驻西继迅达员工2020年03月份工资</t>
    <phoneticPr fontId="17" type="noConversion"/>
  </si>
  <si>
    <t>龚海清</t>
    <phoneticPr fontId="1" type="noConversion"/>
  </si>
  <si>
    <t>富惠红 2020/4/10</t>
    <phoneticPr fontId="1" type="noConversion"/>
  </si>
  <si>
    <t>制表: 富惠红     2020/4/10</t>
    <phoneticPr fontId="17" type="noConversion"/>
  </si>
  <si>
    <t>富惠红   2020/4/10</t>
    <phoneticPr fontId="1" type="noConversion"/>
  </si>
  <si>
    <t>从4月起调出</t>
    <phoneticPr fontId="1" type="noConversion"/>
  </si>
  <si>
    <t>周林芳</t>
    <phoneticPr fontId="1" type="noConversion"/>
  </si>
  <si>
    <t>备注：1~2项每月开线以1200根为基数,每多开300根增加200元工资，3月共计开线1610根。</t>
    <phoneticPr fontId="17" type="noConversion"/>
  </si>
  <si>
    <t>龚海清</t>
    <phoneticPr fontId="1" type="noConversion"/>
  </si>
  <si>
    <t>2020年04月份长顺公司后勤人员工资</t>
    <phoneticPr fontId="1" type="noConversion"/>
  </si>
  <si>
    <t>2020年04月长顺公司残疾人员工资</t>
    <phoneticPr fontId="1" type="noConversion"/>
  </si>
  <si>
    <t>2020年04月份稳投福人员工资</t>
    <phoneticPr fontId="1" type="noConversion"/>
  </si>
  <si>
    <t>驻西继迅达员工2020年04月份工资</t>
    <phoneticPr fontId="17" type="noConversion"/>
  </si>
  <si>
    <t>褚新国</t>
    <phoneticPr fontId="1" type="noConversion"/>
  </si>
  <si>
    <t>制表: 富惠红     2020/5/13</t>
    <phoneticPr fontId="17" type="noConversion"/>
  </si>
  <si>
    <t>富惠红 2020/5/13</t>
    <phoneticPr fontId="1" type="noConversion"/>
  </si>
  <si>
    <t>富惠红   2020/5/13</t>
    <phoneticPr fontId="1" type="noConversion"/>
  </si>
  <si>
    <t>2020年05月份长顺公司后勤人员工资</t>
    <phoneticPr fontId="1" type="noConversion"/>
  </si>
  <si>
    <t>2020年05月份稳投福人员工资</t>
    <phoneticPr fontId="1" type="noConversion"/>
  </si>
  <si>
    <t>驻西继迅达员工2020年05月份工资</t>
    <phoneticPr fontId="17" type="noConversion"/>
  </si>
  <si>
    <t>备注：1~2项每月开线以1200根为基数,每多开300根增加200元工资，3月共计开线2620根。</t>
    <phoneticPr fontId="17" type="noConversion"/>
  </si>
  <si>
    <t>补发4月差额</t>
    <phoneticPr fontId="1" type="noConversion"/>
  </si>
  <si>
    <t>富惠红 2020/6/15</t>
    <phoneticPr fontId="1" type="noConversion"/>
  </si>
  <si>
    <t>制表: 富惠红     2020/6/15</t>
    <phoneticPr fontId="17" type="noConversion"/>
  </si>
  <si>
    <t>富惠红   2020/6/15</t>
    <phoneticPr fontId="1" type="noConversion"/>
  </si>
  <si>
    <t>郝玉来</t>
    <phoneticPr fontId="1" type="noConversion"/>
  </si>
  <si>
    <t>瞿永官</t>
    <phoneticPr fontId="1" type="noConversion"/>
  </si>
  <si>
    <t>倪桂芳</t>
    <phoneticPr fontId="1" type="noConversion"/>
  </si>
  <si>
    <t>备注</t>
    <phoneticPr fontId="17" type="noConversion"/>
  </si>
  <si>
    <t>富惠红   2020/7/20</t>
    <phoneticPr fontId="1" type="noConversion"/>
  </si>
  <si>
    <t>富惠红 2020/7/20</t>
    <phoneticPr fontId="1" type="noConversion"/>
  </si>
  <si>
    <t>制表: 富惠红     2020/7/20</t>
    <phoneticPr fontId="17" type="noConversion"/>
  </si>
  <si>
    <t>2020年06月份长顺公司后勤人员工资</t>
    <phoneticPr fontId="1" type="noConversion"/>
  </si>
  <si>
    <t>2020年06月长顺公司残疾人员工资</t>
    <phoneticPr fontId="1" type="noConversion"/>
  </si>
  <si>
    <t>2020年06月份稳投福人员工资</t>
    <phoneticPr fontId="1" type="noConversion"/>
  </si>
  <si>
    <t>驻西继迅达员工2020年06月份工资</t>
    <phoneticPr fontId="17" type="noConversion"/>
  </si>
  <si>
    <t>高温</t>
    <phoneticPr fontId="1" type="noConversion"/>
  </si>
  <si>
    <t>高温</t>
    <phoneticPr fontId="1" type="noConversion"/>
  </si>
  <si>
    <t>2020年07月份长顺公司后勤人员工资</t>
    <phoneticPr fontId="1" type="noConversion"/>
  </si>
  <si>
    <t>2020年07月长顺公司残疾人员工资</t>
    <phoneticPr fontId="1" type="noConversion"/>
  </si>
  <si>
    <t>2020年07月份稳投福人员工资</t>
    <phoneticPr fontId="1" type="noConversion"/>
  </si>
  <si>
    <t>驻西继迅达员工2020年07月份工资</t>
    <phoneticPr fontId="17" type="noConversion"/>
  </si>
  <si>
    <t>富惠红   2020/8/20</t>
    <phoneticPr fontId="1" type="noConversion"/>
  </si>
  <si>
    <t>富惠红 2020/8/20</t>
    <phoneticPr fontId="1" type="noConversion"/>
  </si>
  <si>
    <t>制表: 富惠红     2020/8/20</t>
    <phoneticPr fontId="17" type="noConversion"/>
  </si>
  <si>
    <t>备注:1~2项每月开线以1200根为基数,每多开300根增加200元工资，3月共计开线2841根。</t>
    <phoneticPr fontId="17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</si>
</sst>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0.00_ "/>
    <numFmt numFmtId="177" formatCode="0_ "/>
  </numFmts>
  <fonts count="2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5"/>
      <color theme="1"/>
      <name val="宋体"/>
      <family val="2"/>
      <charset val="134"/>
      <scheme val="minor"/>
    </font>
    <font>
      <sz val="15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5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sz val="2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3" fontId="6" fillId="0" borderId="1" xfId="1" applyFont="1" applyBorder="1" applyAlignment="1">
      <alignment horizontal="center" vertical="center"/>
    </xf>
    <xf numFmtId="0" fontId="7" fillId="0" borderId="0" xfId="0" applyFont="1" applyFill="1">
      <alignment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3" fontId="9" fillId="0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15" fillId="0" borderId="0" xfId="0" applyFont="1">
      <alignment vertical="center"/>
    </xf>
    <xf numFmtId="0" fontId="19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/>
    </xf>
    <xf numFmtId="176" fontId="9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left" vertical="center" wrapText="1"/>
    </xf>
    <xf numFmtId="177" fontId="7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5" fillId="0" borderId="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0" fillId="0" borderId="1" xfId="0" applyFont="1" applyFill="1" applyBorder="1" applyAlignment="1">
      <alignment horizontal="left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31"/>
  <sheetViews>
    <sheetView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F16" sqref="F16"/>
    </sheetView>
  </sheetViews>
  <sheetFormatPr defaultRowHeight="13.5"/>
  <cols>
    <col min="1" max="1" width="5.375" style="1" customWidth="1"/>
    <col min="2" max="2" width="10.75" style="1" customWidth="1"/>
    <col min="3" max="3" width="11.25" style="1" customWidth="1"/>
    <col min="4" max="4" width="9.125" style="1" customWidth="1"/>
    <col min="5" max="5" width="12.5" style="9" customWidth="1"/>
    <col min="6" max="8" width="13.75" style="9" customWidth="1"/>
    <col min="9" max="9" width="12.625" style="1" customWidth="1"/>
    <col min="10" max="10" width="17" style="1" customWidth="1"/>
    <col min="11" max="11" width="10.75" style="1" customWidth="1"/>
  </cols>
  <sheetData>
    <row r="1" spans="1:11" ht="24" customHeight="1">
      <c r="A1" s="64" t="s">
        <v>56</v>
      </c>
      <c r="B1" s="64"/>
      <c r="C1" s="65"/>
      <c r="D1" s="65"/>
      <c r="E1" s="65"/>
      <c r="F1" s="65"/>
      <c r="G1" s="65"/>
      <c r="H1" s="65"/>
      <c r="I1" s="65"/>
      <c r="J1" s="65"/>
      <c r="K1" s="65"/>
    </row>
    <row r="2" spans="1:11" ht="17.25" customHeight="1">
      <c r="A2" s="5" t="s">
        <v>0</v>
      </c>
      <c r="B2" s="5" t="s">
        <v>26</v>
      </c>
      <c r="C2" s="5" t="s">
        <v>1</v>
      </c>
      <c r="D2" s="5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5" t="s">
        <v>32</v>
      </c>
      <c r="J2" s="5" t="s">
        <v>33</v>
      </c>
      <c r="K2" s="5" t="s">
        <v>2</v>
      </c>
    </row>
    <row r="3" spans="1:11" ht="17.25" customHeight="1">
      <c r="A3" s="2">
        <v>1</v>
      </c>
      <c r="B3" s="2" t="s">
        <v>34</v>
      </c>
      <c r="C3" s="2" t="s">
        <v>3</v>
      </c>
      <c r="D3" s="2">
        <v>24</v>
      </c>
      <c r="E3" s="7">
        <v>21</v>
      </c>
      <c r="F3" s="7">
        <v>2190</v>
      </c>
      <c r="G3" s="7">
        <v>100</v>
      </c>
      <c r="H3" s="7"/>
      <c r="I3" s="2">
        <v>0</v>
      </c>
      <c r="J3" s="13">
        <f>SUM(F3:I3)</f>
        <v>2290</v>
      </c>
      <c r="K3" s="2" t="s">
        <v>35</v>
      </c>
    </row>
    <row r="4" spans="1:11" ht="17.25" customHeight="1">
      <c r="A4" s="2">
        <v>2</v>
      </c>
      <c r="B4" s="2" t="s">
        <v>34</v>
      </c>
      <c r="C4" s="2" t="s">
        <v>4</v>
      </c>
      <c r="D4" s="2">
        <v>645</v>
      </c>
      <c r="E4" s="7">
        <v>21</v>
      </c>
      <c r="F4" s="7">
        <v>2190</v>
      </c>
      <c r="G4" s="7">
        <v>100</v>
      </c>
      <c r="H4" s="7"/>
      <c r="I4" s="2">
        <v>0</v>
      </c>
      <c r="J4" s="13">
        <f t="shared" ref="J4:J20" si="0">SUM(F4:I4)</f>
        <v>2290</v>
      </c>
      <c r="K4" s="2" t="s">
        <v>35</v>
      </c>
    </row>
    <row r="5" spans="1:11" ht="17.25" customHeight="1">
      <c r="A5" s="2">
        <v>3</v>
      </c>
      <c r="B5" s="2" t="s">
        <v>34</v>
      </c>
      <c r="C5" s="2" t="s">
        <v>5</v>
      </c>
      <c r="D5" s="2">
        <v>76</v>
      </c>
      <c r="E5" s="7">
        <v>21</v>
      </c>
      <c r="F5" s="7">
        <v>2190</v>
      </c>
      <c r="G5" s="7">
        <v>100</v>
      </c>
      <c r="H5" s="7"/>
      <c r="I5" s="2">
        <v>60</v>
      </c>
      <c r="J5" s="13">
        <f t="shared" si="0"/>
        <v>2350</v>
      </c>
      <c r="K5" s="2" t="s">
        <v>35</v>
      </c>
    </row>
    <row r="6" spans="1:11" ht="17.25" customHeight="1">
      <c r="A6" s="2">
        <v>4</v>
      </c>
      <c r="B6" s="2" t="s">
        <v>34</v>
      </c>
      <c r="C6" s="2" t="s">
        <v>6</v>
      </c>
      <c r="D6" s="2">
        <v>596</v>
      </c>
      <c r="E6" s="7">
        <v>21</v>
      </c>
      <c r="F6" s="7">
        <v>2190</v>
      </c>
      <c r="G6" s="7">
        <v>100</v>
      </c>
      <c r="H6" s="7"/>
      <c r="I6" s="2">
        <v>40</v>
      </c>
      <c r="J6" s="13">
        <f t="shared" si="0"/>
        <v>2330</v>
      </c>
      <c r="K6" s="2" t="s">
        <v>35</v>
      </c>
    </row>
    <row r="7" spans="1:11" ht="17.25" customHeight="1">
      <c r="A7" s="2">
        <v>5</v>
      </c>
      <c r="B7" s="2" t="s">
        <v>34</v>
      </c>
      <c r="C7" s="2" t="s">
        <v>7</v>
      </c>
      <c r="D7" s="2">
        <v>16</v>
      </c>
      <c r="E7" s="7">
        <v>21</v>
      </c>
      <c r="F7" s="7">
        <v>2190</v>
      </c>
      <c r="G7" s="7">
        <v>200</v>
      </c>
      <c r="H7" s="7"/>
      <c r="I7" s="2">
        <v>100</v>
      </c>
      <c r="J7" s="13">
        <f t="shared" si="0"/>
        <v>2490</v>
      </c>
      <c r="K7" s="2" t="s">
        <v>41</v>
      </c>
    </row>
    <row r="8" spans="1:11" ht="17.25" customHeight="1">
      <c r="A8" s="2">
        <v>6</v>
      </c>
      <c r="B8" s="2" t="s">
        <v>34</v>
      </c>
      <c r="C8" s="2" t="s">
        <v>8</v>
      </c>
      <c r="D8" s="2">
        <v>91</v>
      </c>
      <c r="E8" s="7">
        <v>21</v>
      </c>
      <c r="F8" s="7">
        <v>2190</v>
      </c>
      <c r="G8" s="7">
        <v>200</v>
      </c>
      <c r="H8" s="7">
        <v>180</v>
      </c>
      <c r="I8" s="2">
        <v>180</v>
      </c>
      <c r="J8" s="13">
        <f t="shared" si="0"/>
        <v>2750</v>
      </c>
      <c r="K8" s="2" t="s">
        <v>41</v>
      </c>
    </row>
    <row r="9" spans="1:11" ht="17.25" customHeight="1">
      <c r="A9" s="2">
        <v>7</v>
      </c>
      <c r="B9" s="2" t="s">
        <v>34</v>
      </c>
      <c r="C9" s="2" t="s">
        <v>9</v>
      </c>
      <c r="D9" s="2">
        <v>125</v>
      </c>
      <c r="E9" s="7">
        <v>21</v>
      </c>
      <c r="F9" s="7">
        <v>2190</v>
      </c>
      <c r="G9" s="7">
        <v>200</v>
      </c>
      <c r="H9" s="7">
        <v>180</v>
      </c>
      <c r="I9" s="2">
        <v>160</v>
      </c>
      <c r="J9" s="13">
        <f t="shared" si="0"/>
        <v>2730</v>
      </c>
      <c r="K9" s="2" t="s">
        <v>41</v>
      </c>
    </row>
    <row r="10" spans="1:11" ht="17.25" customHeight="1">
      <c r="A10" s="2">
        <v>8</v>
      </c>
      <c r="B10" s="2" t="s">
        <v>34</v>
      </c>
      <c r="C10" s="2" t="s">
        <v>10</v>
      </c>
      <c r="D10" s="2">
        <v>55</v>
      </c>
      <c r="E10" s="7">
        <v>21</v>
      </c>
      <c r="F10" s="7">
        <v>2190</v>
      </c>
      <c r="G10" s="7">
        <v>200</v>
      </c>
      <c r="H10" s="7"/>
      <c r="I10" s="2">
        <v>20</v>
      </c>
      <c r="J10" s="13">
        <f t="shared" si="0"/>
        <v>2410</v>
      </c>
      <c r="K10" s="2" t="s">
        <v>41</v>
      </c>
    </row>
    <row r="11" spans="1:11" ht="17.25" customHeight="1">
      <c r="A11" s="2">
        <v>9</v>
      </c>
      <c r="B11" s="2" t="s">
        <v>34</v>
      </c>
      <c r="C11" s="2" t="s">
        <v>11</v>
      </c>
      <c r="D11" s="2">
        <v>124</v>
      </c>
      <c r="E11" s="7">
        <v>21</v>
      </c>
      <c r="F11" s="7">
        <v>2190</v>
      </c>
      <c r="G11" s="7">
        <v>200</v>
      </c>
      <c r="H11" s="7"/>
      <c r="I11" s="2">
        <v>180</v>
      </c>
      <c r="J11" s="13">
        <f t="shared" si="0"/>
        <v>2570</v>
      </c>
      <c r="K11" s="2" t="s">
        <v>41</v>
      </c>
    </row>
    <row r="12" spans="1:11" ht="17.25" customHeight="1">
      <c r="A12" s="2">
        <v>10</v>
      </c>
      <c r="B12" s="2" t="s">
        <v>34</v>
      </c>
      <c r="C12" s="2" t="s">
        <v>12</v>
      </c>
      <c r="D12" s="2">
        <v>559</v>
      </c>
      <c r="E12" s="7">
        <v>21</v>
      </c>
      <c r="F12" s="7">
        <v>2190</v>
      </c>
      <c r="G12" s="7">
        <v>200</v>
      </c>
      <c r="H12" s="7"/>
      <c r="I12" s="2">
        <v>0</v>
      </c>
      <c r="J12" s="13">
        <f t="shared" si="0"/>
        <v>2390</v>
      </c>
      <c r="K12" s="2" t="s">
        <v>41</v>
      </c>
    </row>
    <row r="13" spans="1:11" ht="17.25" customHeight="1">
      <c r="A13" s="2">
        <v>11</v>
      </c>
      <c r="B13" s="2" t="s">
        <v>36</v>
      </c>
      <c r="C13" s="2" t="s">
        <v>13</v>
      </c>
      <c r="D13" s="2">
        <v>144</v>
      </c>
      <c r="E13" s="7">
        <v>28</v>
      </c>
      <c r="F13" s="7">
        <v>2190</v>
      </c>
      <c r="G13" s="7"/>
      <c r="H13" s="7">
        <v>500</v>
      </c>
      <c r="I13" s="2">
        <v>200</v>
      </c>
      <c r="J13" s="13">
        <f t="shared" si="0"/>
        <v>2890</v>
      </c>
      <c r="K13" s="2"/>
    </row>
    <row r="14" spans="1:11" ht="17.25" customHeight="1">
      <c r="A14" s="2">
        <v>12</v>
      </c>
      <c r="B14" s="2" t="s">
        <v>36</v>
      </c>
      <c r="C14" s="2" t="s">
        <v>14</v>
      </c>
      <c r="D14" s="2">
        <v>545</v>
      </c>
      <c r="E14" s="7">
        <v>26</v>
      </c>
      <c r="F14" s="7">
        <v>2190</v>
      </c>
      <c r="G14" s="7"/>
      <c r="H14" s="7">
        <v>100</v>
      </c>
      <c r="I14" s="2">
        <v>20</v>
      </c>
      <c r="J14" s="13">
        <f t="shared" si="0"/>
        <v>2310</v>
      </c>
      <c r="K14" s="2"/>
    </row>
    <row r="15" spans="1:11" ht="17.25" customHeight="1">
      <c r="A15" s="2">
        <v>13</v>
      </c>
      <c r="B15" s="2" t="s">
        <v>36</v>
      </c>
      <c r="C15" s="2" t="s">
        <v>15</v>
      </c>
      <c r="D15" s="2">
        <v>225</v>
      </c>
      <c r="E15" s="7">
        <v>27</v>
      </c>
      <c r="F15" s="7">
        <v>2190</v>
      </c>
      <c r="G15" s="7">
        <v>100</v>
      </c>
      <c r="H15" s="7">
        <v>650</v>
      </c>
      <c r="I15" s="2">
        <v>200</v>
      </c>
      <c r="J15" s="13">
        <f t="shared" si="0"/>
        <v>3140</v>
      </c>
      <c r="K15" s="2"/>
    </row>
    <row r="16" spans="1:11" ht="17.25" customHeight="1">
      <c r="A16" s="2">
        <v>14</v>
      </c>
      <c r="B16" s="2" t="s">
        <v>36</v>
      </c>
      <c r="C16" s="2" t="s">
        <v>16</v>
      </c>
      <c r="D16" s="2">
        <v>197</v>
      </c>
      <c r="E16" s="7">
        <v>28</v>
      </c>
      <c r="F16" s="7">
        <v>2190</v>
      </c>
      <c r="G16" s="7"/>
      <c r="H16" s="7">
        <v>350</v>
      </c>
      <c r="I16" s="2">
        <v>20</v>
      </c>
      <c r="J16" s="13">
        <f t="shared" si="0"/>
        <v>2560</v>
      </c>
      <c r="K16" s="2"/>
    </row>
    <row r="17" spans="1:11" ht="17.25" customHeight="1">
      <c r="A17" s="2">
        <v>15</v>
      </c>
      <c r="B17" s="2" t="s">
        <v>36</v>
      </c>
      <c r="C17" s="2" t="s">
        <v>17</v>
      </c>
      <c r="D17" s="2">
        <v>635</v>
      </c>
      <c r="E17" s="7">
        <v>27</v>
      </c>
      <c r="F17" s="7">
        <v>2190</v>
      </c>
      <c r="G17" s="7"/>
      <c r="H17" s="7">
        <v>200</v>
      </c>
      <c r="I17" s="2">
        <v>60</v>
      </c>
      <c r="J17" s="13">
        <f t="shared" si="0"/>
        <v>2450</v>
      </c>
      <c r="K17" s="2"/>
    </row>
    <row r="18" spans="1:11" ht="17.25" customHeight="1">
      <c r="A18" s="2">
        <v>16</v>
      </c>
      <c r="B18" s="2" t="s">
        <v>36</v>
      </c>
      <c r="C18" s="2" t="s">
        <v>18</v>
      </c>
      <c r="D18" s="2">
        <v>90</v>
      </c>
      <c r="E18" s="7">
        <v>26</v>
      </c>
      <c r="F18" s="7">
        <v>2190</v>
      </c>
      <c r="G18" s="7">
        <v>100</v>
      </c>
      <c r="H18" s="7">
        <v>800</v>
      </c>
      <c r="I18" s="2">
        <v>180</v>
      </c>
      <c r="J18" s="13">
        <f t="shared" si="0"/>
        <v>3270</v>
      </c>
      <c r="K18" s="2"/>
    </row>
    <row r="19" spans="1:11" ht="17.25" customHeight="1">
      <c r="A19" s="2">
        <v>17</v>
      </c>
      <c r="B19" s="2" t="s">
        <v>36</v>
      </c>
      <c r="C19" s="2" t="s">
        <v>19</v>
      </c>
      <c r="D19" s="2">
        <v>695</v>
      </c>
      <c r="E19" s="7">
        <v>27</v>
      </c>
      <c r="F19" s="7">
        <v>2190</v>
      </c>
      <c r="G19" s="7"/>
      <c r="H19" s="7">
        <v>150</v>
      </c>
      <c r="I19" s="2">
        <v>20</v>
      </c>
      <c r="J19" s="13">
        <f t="shared" si="0"/>
        <v>2360</v>
      </c>
      <c r="K19" s="2"/>
    </row>
    <row r="20" spans="1:11" ht="17.25" customHeight="1">
      <c r="A20" s="2">
        <v>18</v>
      </c>
      <c r="B20" s="2" t="s">
        <v>36</v>
      </c>
      <c r="C20" s="2" t="s">
        <v>20</v>
      </c>
      <c r="D20" s="2">
        <v>53</v>
      </c>
      <c r="E20" s="7">
        <v>27</v>
      </c>
      <c r="F20" s="7">
        <v>2190</v>
      </c>
      <c r="G20" s="7">
        <v>100</v>
      </c>
      <c r="H20" s="7"/>
      <c r="I20" s="2">
        <v>20</v>
      </c>
      <c r="J20" s="13">
        <f t="shared" si="0"/>
        <v>2310</v>
      </c>
      <c r="K20" s="2"/>
    </row>
    <row r="21" spans="1:11" s="12" customFormat="1" ht="17.25" customHeight="1">
      <c r="A21" s="10"/>
      <c r="B21" s="10" t="s">
        <v>44</v>
      </c>
      <c r="C21" s="10"/>
      <c r="D21" s="10"/>
      <c r="E21" s="11"/>
      <c r="F21" s="11">
        <f>SUM(F3:F20)</f>
        <v>39420</v>
      </c>
      <c r="G21" s="11">
        <f>SUM(G3:G20)</f>
        <v>1900</v>
      </c>
      <c r="H21" s="11">
        <f>SUM(H3:H20)</f>
        <v>3110</v>
      </c>
      <c r="I21" s="10">
        <f>SUM(I3:I20)</f>
        <v>1460</v>
      </c>
      <c r="J21" s="13">
        <f>SUM(J3:J20)</f>
        <v>45890</v>
      </c>
      <c r="K21" s="10"/>
    </row>
    <row r="22" spans="1:11" ht="6" customHeight="1">
      <c r="A22" s="4"/>
      <c r="B22" s="4"/>
      <c r="C22" s="4"/>
      <c r="D22" s="4"/>
      <c r="E22" s="8"/>
      <c r="F22" s="8"/>
      <c r="G22" s="8"/>
      <c r="H22" s="8"/>
      <c r="I22" s="4"/>
      <c r="J22" s="4"/>
      <c r="K22" s="4"/>
    </row>
    <row r="23" spans="1:11" s="3" customFormat="1" ht="21.75" customHeight="1">
      <c r="A23" s="64" t="s">
        <v>56</v>
      </c>
      <c r="B23" s="64"/>
      <c r="C23" s="65"/>
      <c r="D23" s="65"/>
      <c r="E23" s="65"/>
      <c r="F23" s="65"/>
      <c r="G23" s="65"/>
      <c r="H23" s="65"/>
      <c r="I23" s="65"/>
      <c r="J23" s="65"/>
      <c r="K23" s="65"/>
    </row>
    <row r="24" spans="1:11" s="12" customFormat="1" ht="17.25" customHeight="1">
      <c r="A24" s="5" t="s">
        <v>45</v>
      </c>
      <c r="B24" s="5" t="s">
        <v>46</v>
      </c>
      <c r="C24" s="5" t="s">
        <v>47</v>
      </c>
      <c r="D24" s="5" t="s">
        <v>48</v>
      </c>
      <c r="E24" s="6" t="s">
        <v>49</v>
      </c>
      <c r="F24" s="6" t="s">
        <v>50</v>
      </c>
      <c r="G24" s="6" t="s">
        <v>42</v>
      </c>
      <c r="H24" s="6" t="s">
        <v>51</v>
      </c>
      <c r="I24" s="5" t="s">
        <v>43</v>
      </c>
      <c r="J24" s="5" t="s">
        <v>52</v>
      </c>
      <c r="K24" s="5" t="s">
        <v>53</v>
      </c>
    </row>
    <row r="25" spans="1:11" ht="17.25" customHeight="1">
      <c r="A25" s="2">
        <v>1</v>
      </c>
      <c r="B25" s="2" t="s">
        <v>37</v>
      </c>
      <c r="C25" s="2" t="s">
        <v>21</v>
      </c>
      <c r="D25" s="2">
        <v>676</v>
      </c>
      <c r="E25" s="7">
        <v>25.4</v>
      </c>
      <c r="F25" s="7">
        <v>120</v>
      </c>
      <c r="G25" s="7">
        <f>E25*F25</f>
        <v>3048</v>
      </c>
      <c r="H25" s="7">
        <v>20</v>
      </c>
      <c r="I25" s="2"/>
      <c r="J25" s="13">
        <f>SUM(G25:I25)</f>
        <v>3068</v>
      </c>
      <c r="K25" s="2"/>
    </row>
    <row r="26" spans="1:11" ht="17.25" customHeight="1">
      <c r="A26" s="2">
        <v>2</v>
      </c>
      <c r="B26" s="2" t="s">
        <v>37</v>
      </c>
      <c r="C26" s="2" t="s">
        <v>22</v>
      </c>
      <c r="D26" s="2">
        <v>633</v>
      </c>
      <c r="E26" s="7">
        <v>25.4</v>
      </c>
      <c r="F26" s="7">
        <v>105</v>
      </c>
      <c r="G26" s="7">
        <f t="shared" ref="G26:G29" si="1">E26*F26</f>
        <v>2667</v>
      </c>
      <c r="H26" s="7">
        <v>0</v>
      </c>
      <c r="I26" s="2"/>
      <c r="J26" s="13">
        <f t="shared" ref="J26:J29" si="2">SUM(G26:I26)</f>
        <v>2667</v>
      </c>
      <c r="K26" s="2"/>
    </row>
    <row r="27" spans="1:11" ht="17.25" customHeight="1">
      <c r="A27" s="2">
        <v>3</v>
      </c>
      <c r="B27" s="2" t="s">
        <v>37</v>
      </c>
      <c r="C27" s="2" t="s">
        <v>23</v>
      </c>
      <c r="D27" s="2">
        <v>204</v>
      </c>
      <c r="E27" s="7">
        <v>21</v>
      </c>
      <c r="F27" s="7">
        <v>100</v>
      </c>
      <c r="G27" s="7">
        <f t="shared" si="1"/>
        <v>2100</v>
      </c>
      <c r="H27" s="7">
        <v>20</v>
      </c>
      <c r="I27" s="2"/>
      <c r="J27" s="13">
        <f t="shared" si="2"/>
        <v>2120</v>
      </c>
      <c r="K27" s="2"/>
    </row>
    <row r="28" spans="1:11" ht="17.25" customHeight="1">
      <c r="A28" s="2">
        <v>4</v>
      </c>
      <c r="B28" s="2" t="s">
        <v>38</v>
      </c>
      <c r="C28" s="2" t="s">
        <v>24</v>
      </c>
      <c r="D28" s="2">
        <v>560</v>
      </c>
      <c r="E28" s="7">
        <v>28.1</v>
      </c>
      <c r="F28" s="7">
        <v>115</v>
      </c>
      <c r="G28" s="7">
        <f t="shared" si="1"/>
        <v>3231.5</v>
      </c>
      <c r="H28" s="7">
        <v>20</v>
      </c>
      <c r="I28" s="2"/>
      <c r="J28" s="13">
        <f t="shared" si="2"/>
        <v>3251.5</v>
      </c>
      <c r="K28" s="2"/>
    </row>
    <row r="29" spans="1:11" ht="17.25" customHeight="1">
      <c r="A29" s="2">
        <v>5</v>
      </c>
      <c r="B29" s="2" t="s">
        <v>38</v>
      </c>
      <c r="C29" s="2" t="s">
        <v>25</v>
      </c>
      <c r="D29" s="2">
        <v>207</v>
      </c>
      <c r="E29" s="7">
        <v>27.3</v>
      </c>
      <c r="F29" s="7">
        <v>100</v>
      </c>
      <c r="G29" s="7">
        <f t="shared" si="1"/>
        <v>2730</v>
      </c>
      <c r="H29" s="7">
        <v>180</v>
      </c>
      <c r="I29" s="2"/>
      <c r="J29" s="13">
        <f t="shared" si="2"/>
        <v>2910</v>
      </c>
      <c r="K29" s="2"/>
    </row>
    <row r="30" spans="1:11" s="12" customFormat="1" ht="17.25" customHeight="1">
      <c r="A30" s="10"/>
      <c r="B30" s="10" t="s">
        <v>54</v>
      </c>
      <c r="C30" s="10"/>
      <c r="D30" s="10"/>
      <c r="E30" s="11"/>
      <c r="F30" s="11"/>
      <c r="G30" s="11"/>
      <c r="H30" s="11">
        <f>SUM(H25:H29)</f>
        <v>240</v>
      </c>
      <c r="I30" s="10"/>
      <c r="J30" s="13">
        <f>SUM(J25:J29)</f>
        <v>14016.5</v>
      </c>
      <c r="K30" s="10"/>
    </row>
    <row r="31" spans="1:11" ht="28.5" customHeight="1">
      <c r="E31" s="9" t="s">
        <v>39</v>
      </c>
      <c r="I31" s="1" t="s">
        <v>40</v>
      </c>
      <c r="J31" s="1" t="s">
        <v>55</v>
      </c>
    </row>
  </sheetData>
  <mergeCells count="2">
    <mergeCell ref="A1:K1"/>
    <mergeCell ref="A23:K23"/>
  </mergeCells>
  <phoneticPr fontId="1" type="noConversion"/>
  <printOptions horizontalCentered="1"/>
  <pageMargins left="0.70866141732283472" right="0.70866141732283472" top="0.31496062992125984" bottom="0.27559055118110237" header="0.31496062992125984" footer="0.31496062992125984"/>
  <pageSetup paperSize="9" orientation="landscape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L6" sqref="L6:M6"/>
    </sheetView>
  </sheetViews>
  <sheetFormatPr defaultRowHeight="13.5"/>
  <cols>
    <col min="1" max="1" width="6" customWidth="1"/>
    <col min="2" max="11" width="10.75" customWidth="1"/>
    <col min="12" max="12" width="14.625" customWidth="1"/>
    <col min="13" max="13" width="14" customWidth="1"/>
  </cols>
  <sheetData>
    <row r="1" spans="1:13" ht="39.75" customHeight="1">
      <c r="A1" s="69" t="s">
        <v>120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20.100000000000001" customHeight="1">
      <c r="A2" s="15" t="s">
        <v>0</v>
      </c>
      <c r="B2" s="15" t="s">
        <v>26</v>
      </c>
      <c r="C2" s="15" t="s">
        <v>1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118</v>
      </c>
      <c r="J2" s="15" t="s">
        <v>43</v>
      </c>
      <c r="K2" s="15" t="s">
        <v>32</v>
      </c>
      <c r="L2" s="15" t="s">
        <v>33</v>
      </c>
      <c r="M2" s="15" t="s">
        <v>2</v>
      </c>
    </row>
    <row r="3" spans="1:13" ht="20.100000000000001" customHeight="1">
      <c r="A3" s="16">
        <v>1</v>
      </c>
      <c r="B3" s="16" t="s">
        <v>87</v>
      </c>
      <c r="C3" s="16" t="s">
        <v>86</v>
      </c>
      <c r="D3" s="16">
        <v>2</v>
      </c>
      <c r="E3" s="16">
        <v>14</v>
      </c>
      <c r="F3" s="16">
        <v>5000</v>
      </c>
      <c r="G3" s="16">
        <v>5000</v>
      </c>
      <c r="H3" s="16">
        <v>3400</v>
      </c>
      <c r="I3" s="16"/>
      <c r="J3" s="16"/>
      <c r="K3" s="16">
        <v>200</v>
      </c>
      <c r="L3" s="17">
        <f>SUM(F3:K3)</f>
        <v>13600</v>
      </c>
      <c r="M3" s="16"/>
    </row>
    <row r="4" spans="1:13" ht="20.100000000000001" customHeight="1">
      <c r="A4" s="16">
        <v>2</v>
      </c>
      <c r="B4" s="16" t="s">
        <v>84</v>
      </c>
      <c r="C4" s="16" t="s">
        <v>85</v>
      </c>
      <c r="D4" s="16">
        <v>17</v>
      </c>
      <c r="E4" s="16">
        <v>19</v>
      </c>
      <c r="F4" s="16">
        <v>2480</v>
      </c>
      <c r="G4" s="16">
        <v>500</v>
      </c>
      <c r="H4" s="16">
        <v>1200</v>
      </c>
      <c r="I4" s="16"/>
      <c r="J4" s="16"/>
      <c r="K4" s="16">
        <v>200</v>
      </c>
      <c r="L4" s="17">
        <f>SUM(F4:K4)</f>
        <v>4380</v>
      </c>
      <c r="M4" s="16"/>
    </row>
    <row r="5" spans="1:13" ht="20.100000000000001" customHeight="1">
      <c r="A5" s="18"/>
      <c r="B5" s="18" t="s">
        <v>44</v>
      </c>
      <c r="C5" s="18"/>
      <c r="D5" s="18"/>
      <c r="E5" s="18"/>
      <c r="F5" s="18">
        <f t="shared" ref="F5:L5" si="0">SUM(F3:F4)</f>
        <v>7480</v>
      </c>
      <c r="G5" s="18">
        <f t="shared" si="0"/>
        <v>5500</v>
      </c>
      <c r="H5" s="18">
        <f t="shared" si="0"/>
        <v>4600</v>
      </c>
      <c r="I5" s="18">
        <f t="shared" si="0"/>
        <v>0</v>
      </c>
      <c r="J5" s="18">
        <f t="shared" si="0"/>
        <v>0</v>
      </c>
      <c r="K5" s="18">
        <f t="shared" si="0"/>
        <v>400</v>
      </c>
      <c r="L5" s="17">
        <f t="shared" si="0"/>
        <v>17980</v>
      </c>
      <c r="M5" s="18"/>
    </row>
    <row r="6" spans="1:13" ht="20.100000000000001" customHeight="1">
      <c r="A6" s="20"/>
      <c r="B6" s="20"/>
      <c r="C6" s="20"/>
      <c r="D6" s="20"/>
      <c r="E6" s="21" t="s">
        <v>39</v>
      </c>
      <c r="F6" s="21"/>
      <c r="G6" s="21"/>
      <c r="H6" s="21"/>
      <c r="I6" s="21"/>
      <c r="J6" s="21"/>
      <c r="K6" s="21" t="s">
        <v>40</v>
      </c>
      <c r="L6" s="67" t="s">
        <v>130</v>
      </c>
      <c r="M6" s="67"/>
    </row>
    <row r="7" spans="1:13">
      <c r="A7" s="20"/>
      <c r="B7" s="20"/>
      <c r="C7" s="20"/>
      <c r="D7" s="20"/>
      <c r="E7" s="21"/>
      <c r="F7" s="21"/>
      <c r="G7" s="21"/>
      <c r="H7" s="21"/>
      <c r="I7" s="21"/>
      <c r="J7" s="21"/>
      <c r="K7" s="21"/>
      <c r="L7" s="21"/>
      <c r="M7" s="20"/>
    </row>
  </sheetData>
  <mergeCells count="2">
    <mergeCell ref="A1:M1"/>
    <mergeCell ref="L6:M6"/>
  </mergeCells>
  <phoneticPr fontId="1" type="noConversion"/>
  <printOptions horizontalCentered="1"/>
  <pageMargins left="0.43307086614173229" right="0.19685039370078741" top="0.74803149606299213" bottom="0.74803149606299213" header="0.31496062992125984" footer="0.31496062992125984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I17" sqref="I17"/>
    </sheetView>
  </sheetViews>
  <sheetFormatPr defaultRowHeight="13.5"/>
  <cols>
    <col min="1" max="1" width="15.625" customWidth="1"/>
    <col min="2" max="7" width="18.625" customWidth="1"/>
  </cols>
  <sheetData>
    <row r="1" spans="1:7" ht="25.5">
      <c r="A1" s="71" t="s">
        <v>99</v>
      </c>
      <c r="B1" s="72"/>
      <c r="C1" s="72"/>
      <c r="D1" s="72"/>
      <c r="E1" s="72"/>
      <c r="F1" s="72"/>
      <c r="G1" s="72"/>
    </row>
    <row r="2" spans="1:7" ht="25.5">
      <c r="A2" s="73" t="s">
        <v>121</v>
      </c>
      <c r="B2" s="74"/>
      <c r="C2" s="74"/>
      <c r="D2" s="74"/>
      <c r="E2" s="74"/>
      <c r="F2" s="74"/>
      <c r="G2" s="74"/>
    </row>
    <row r="3" spans="1:7" ht="25.5">
      <c r="A3" s="42"/>
      <c r="B3" s="43"/>
      <c r="C3" s="43"/>
      <c r="D3" s="43"/>
      <c r="E3" s="43"/>
      <c r="F3" s="43"/>
      <c r="G3" s="43"/>
    </row>
    <row r="4" spans="1:7" ht="18.75">
      <c r="A4" s="29" t="s">
        <v>100</v>
      </c>
      <c r="B4" s="29" t="s">
        <v>101</v>
      </c>
      <c r="C4" s="29" t="s">
        <v>102</v>
      </c>
      <c r="D4" s="30" t="s">
        <v>119</v>
      </c>
      <c r="E4" s="30" t="s">
        <v>103</v>
      </c>
      <c r="F4" s="29" t="s">
        <v>104</v>
      </c>
      <c r="G4" s="29" t="s">
        <v>105</v>
      </c>
    </row>
    <row r="5" spans="1:7" ht="18.75">
      <c r="A5" s="31">
        <v>1</v>
      </c>
      <c r="B5" s="31" t="s">
        <v>106</v>
      </c>
      <c r="C5" s="31"/>
      <c r="D5" s="30"/>
      <c r="E5" s="30">
        <v>300</v>
      </c>
      <c r="F5" s="29">
        <v>3960</v>
      </c>
      <c r="G5" s="31">
        <f>SUM(D5:F5)</f>
        <v>4260</v>
      </c>
    </row>
    <row r="6" spans="1:7" ht="18.75">
      <c r="A6" s="31">
        <v>2</v>
      </c>
      <c r="B6" s="31" t="s">
        <v>115</v>
      </c>
      <c r="C6" s="31"/>
      <c r="D6" s="30"/>
      <c r="E6" s="30"/>
      <c r="F6" s="29">
        <v>3700</v>
      </c>
      <c r="G6" s="31">
        <f>SUM(D6:F6)</f>
        <v>3700</v>
      </c>
    </row>
    <row r="7" spans="1:7" ht="18.75">
      <c r="A7" s="31">
        <v>3</v>
      </c>
      <c r="B7" s="31" t="s">
        <v>108</v>
      </c>
      <c r="C7" s="31"/>
      <c r="D7" s="30"/>
      <c r="E7" s="30"/>
      <c r="F7" s="29">
        <v>2000</v>
      </c>
      <c r="G7" s="31">
        <f>SUM(D7:F7)</f>
        <v>2000</v>
      </c>
    </row>
    <row r="8" spans="1:7" ht="18.75">
      <c r="A8" s="31"/>
      <c r="B8" s="31" t="s">
        <v>44</v>
      </c>
      <c r="C8" s="31"/>
      <c r="D8" s="30"/>
      <c r="E8" s="30">
        <f>SUM(E5:E7)</f>
        <v>300</v>
      </c>
      <c r="F8" s="29">
        <f>SUM(F5:F7)</f>
        <v>9660</v>
      </c>
      <c r="G8" s="31">
        <f>SUM(G5:G7)</f>
        <v>9960</v>
      </c>
    </row>
    <row r="9" spans="1:7" ht="21" customHeight="1">
      <c r="A9" s="33"/>
      <c r="B9" s="34"/>
      <c r="C9" s="33"/>
      <c r="D9" s="9"/>
      <c r="E9" s="9"/>
      <c r="F9" s="33"/>
      <c r="G9" s="33"/>
    </row>
    <row r="10" spans="1:7" ht="18.75">
      <c r="A10" s="75" t="s">
        <v>129</v>
      </c>
      <c r="B10" s="75"/>
      <c r="C10" s="38"/>
      <c r="D10" s="44" t="s">
        <v>107</v>
      </c>
      <c r="E10" s="32"/>
      <c r="F10" s="33"/>
      <c r="G10" s="33"/>
    </row>
  </sheetData>
  <mergeCells count="3">
    <mergeCell ref="A1:G1"/>
    <mergeCell ref="A2:G2"/>
    <mergeCell ref="A10:B10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47"/>
  <sheetViews>
    <sheetView topLeftCell="A4" workbookViewId="0">
      <selection activeCell="A14" sqref="A14:XFD14"/>
    </sheetView>
  </sheetViews>
  <sheetFormatPr defaultRowHeight="13.5"/>
  <cols>
    <col min="1" max="1" width="6" customWidth="1"/>
    <col min="2" max="2" width="9.75" customWidth="1"/>
    <col min="3" max="3" width="9.75" style="36" customWidth="1"/>
    <col min="4" max="5" width="9.75" customWidth="1"/>
    <col min="6" max="6" width="12" customWidth="1"/>
    <col min="7" max="7" width="10.375" customWidth="1"/>
    <col min="8" max="8" width="9.75" customWidth="1"/>
    <col min="9" max="9" width="11" customWidth="1"/>
    <col min="10" max="10" width="8.25" customWidth="1"/>
    <col min="11" max="11" width="9.75" customWidth="1"/>
    <col min="12" max="13" width="13.5" customWidth="1"/>
  </cols>
  <sheetData>
    <row r="1" spans="1:13" ht="42" customHeight="1">
      <c r="A1" s="69" t="s">
        <v>134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20.100000000000001" customHeight="1">
      <c r="A2" s="15" t="s">
        <v>0</v>
      </c>
      <c r="B2" s="15" t="s">
        <v>26</v>
      </c>
      <c r="C2" s="15" t="s">
        <v>1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118</v>
      </c>
      <c r="J2" s="15" t="s">
        <v>43</v>
      </c>
      <c r="K2" s="15" t="s">
        <v>32</v>
      </c>
      <c r="L2" s="15" t="s">
        <v>33</v>
      </c>
      <c r="M2" s="15" t="s">
        <v>2</v>
      </c>
    </row>
    <row r="3" spans="1:13" ht="20.100000000000001" customHeight="1">
      <c r="A3" s="16">
        <v>1</v>
      </c>
      <c r="B3" s="16" t="s">
        <v>34</v>
      </c>
      <c r="C3" s="16" t="s">
        <v>124</v>
      </c>
      <c r="D3" s="16">
        <v>145</v>
      </c>
      <c r="E3" s="16">
        <v>15</v>
      </c>
      <c r="F3" s="16">
        <v>2480</v>
      </c>
      <c r="G3" s="16">
        <v>200</v>
      </c>
      <c r="H3" s="16"/>
      <c r="I3" s="16"/>
      <c r="J3" s="16">
        <f>517.5*2</f>
        <v>1035</v>
      </c>
      <c r="K3" s="35">
        <v>60</v>
      </c>
      <c r="L3" s="17">
        <f>SUM(F3:K3)</f>
        <v>3775</v>
      </c>
      <c r="M3" s="16" t="s">
        <v>66</v>
      </c>
    </row>
    <row r="4" spans="1:13" ht="20.100000000000001" customHeight="1">
      <c r="A4" s="16">
        <v>2</v>
      </c>
      <c r="B4" s="16" t="s">
        <v>34</v>
      </c>
      <c r="C4" s="16" t="s">
        <v>126</v>
      </c>
      <c r="D4" s="16">
        <v>32</v>
      </c>
      <c r="E4" s="16">
        <v>15</v>
      </c>
      <c r="F4" s="16">
        <v>2480</v>
      </c>
      <c r="G4" s="16">
        <v>200</v>
      </c>
      <c r="H4" s="16"/>
      <c r="I4" s="16"/>
      <c r="J4" s="16"/>
      <c r="K4" s="35">
        <v>0</v>
      </c>
      <c r="L4" s="17">
        <f t="shared" ref="L4:L21" si="0">SUM(F4:K4)</f>
        <v>2680</v>
      </c>
      <c r="M4" s="16" t="s">
        <v>66</v>
      </c>
    </row>
    <row r="5" spans="1:13" ht="20.100000000000001" customHeight="1">
      <c r="A5" s="16">
        <v>3</v>
      </c>
      <c r="B5" s="16" t="s">
        <v>34</v>
      </c>
      <c r="C5" s="16" t="s">
        <v>112</v>
      </c>
      <c r="D5" s="16">
        <v>61</v>
      </c>
      <c r="E5" s="16">
        <v>15</v>
      </c>
      <c r="F5" s="16">
        <v>2480</v>
      </c>
      <c r="G5" s="16">
        <v>200</v>
      </c>
      <c r="H5" s="16"/>
      <c r="I5" s="16"/>
      <c r="J5" s="16"/>
      <c r="K5" s="35">
        <v>20</v>
      </c>
      <c r="L5" s="17">
        <f t="shared" si="0"/>
        <v>2700</v>
      </c>
      <c r="M5" s="16" t="s">
        <v>66</v>
      </c>
    </row>
    <row r="6" spans="1:13" ht="20.100000000000001" customHeight="1">
      <c r="A6" s="16">
        <v>4</v>
      </c>
      <c r="B6" s="16" t="s">
        <v>34</v>
      </c>
      <c r="C6" s="16" t="s">
        <v>128</v>
      </c>
      <c r="D6" s="16">
        <v>18</v>
      </c>
      <c r="E6" s="16">
        <v>15</v>
      </c>
      <c r="F6" s="16">
        <v>2480</v>
      </c>
      <c r="G6" s="16">
        <v>200</v>
      </c>
      <c r="H6" s="16"/>
      <c r="I6" s="16"/>
      <c r="J6" s="16"/>
      <c r="K6" s="35">
        <v>0</v>
      </c>
      <c r="L6" s="17">
        <f t="shared" si="0"/>
        <v>2680</v>
      </c>
      <c r="M6" s="16" t="s">
        <v>66</v>
      </c>
    </row>
    <row r="7" spans="1:13" ht="20.100000000000001" customHeight="1">
      <c r="A7" s="16">
        <v>5</v>
      </c>
      <c r="B7" s="16" t="s">
        <v>34</v>
      </c>
      <c r="C7" s="16" t="s">
        <v>75</v>
      </c>
      <c r="D7" s="16">
        <v>52</v>
      </c>
      <c r="E7" s="16">
        <v>15</v>
      </c>
      <c r="F7" s="16">
        <v>2480</v>
      </c>
      <c r="G7" s="16">
        <v>200</v>
      </c>
      <c r="H7" s="16"/>
      <c r="I7" s="16"/>
      <c r="J7" s="16"/>
      <c r="K7" s="35">
        <v>60</v>
      </c>
      <c r="L7" s="17">
        <f t="shared" si="0"/>
        <v>2740</v>
      </c>
      <c r="M7" s="16" t="s">
        <v>41</v>
      </c>
    </row>
    <row r="8" spans="1:13" ht="20.100000000000001" customHeight="1">
      <c r="A8" s="16">
        <v>6</v>
      </c>
      <c r="B8" s="16" t="s">
        <v>34</v>
      </c>
      <c r="C8" s="16" t="s">
        <v>113</v>
      </c>
      <c r="D8" s="16">
        <v>11</v>
      </c>
      <c r="E8" s="16">
        <v>15</v>
      </c>
      <c r="F8" s="16">
        <v>2480</v>
      </c>
      <c r="G8" s="16">
        <v>200</v>
      </c>
      <c r="H8" s="16">
        <v>200</v>
      </c>
      <c r="I8" s="16"/>
      <c r="J8" s="16"/>
      <c r="K8" s="35">
        <v>200</v>
      </c>
      <c r="L8" s="17">
        <f t="shared" si="0"/>
        <v>3080</v>
      </c>
      <c r="M8" s="16" t="s">
        <v>41</v>
      </c>
    </row>
    <row r="9" spans="1:13" ht="20.100000000000001" customHeight="1">
      <c r="A9" s="16">
        <v>7</v>
      </c>
      <c r="B9" s="16" t="s">
        <v>34</v>
      </c>
      <c r="C9" s="16" t="s">
        <v>6</v>
      </c>
      <c r="D9" s="16">
        <v>596</v>
      </c>
      <c r="E9" s="16">
        <v>15</v>
      </c>
      <c r="F9" s="16">
        <v>2480</v>
      </c>
      <c r="G9" s="16">
        <v>100</v>
      </c>
      <c r="H9" s="16"/>
      <c r="I9" s="16"/>
      <c r="J9" s="16"/>
      <c r="K9" s="35">
        <v>120</v>
      </c>
      <c r="L9" s="17">
        <f t="shared" si="0"/>
        <v>2700</v>
      </c>
      <c r="M9" s="16" t="s">
        <v>35</v>
      </c>
    </row>
    <row r="10" spans="1:13" ht="20.100000000000001" customHeight="1">
      <c r="A10" s="16">
        <v>8</v>
      </c>
      <c r="B10" s="16" t="s">
        <v>34</v>
      </c>
      <c r="C10" s="16" t="s">
        <v>3</v>
      </c>
      <c r="D10" s="16">
        <v>22</v>
      </c>
      <c r="E10" s="16">
        <v>15</v>
      </c>
      <c r="F10" s="16">
        <v>2480</v>
      </c>
      <c r="G10" s="16">
        <v>100</v>
      </c>
      <c r="H10" s="16"/>
      <c r="I10" s="16"/>
      <c r="J10" s="16"/>
      <c r="K10" s="35">
        <v>0</v>
      </c>
      <c r="L10" s="17">
        <f t="shared" si="0"/>
        <v>2580</v>
      </c>
      <c r="M10" s="16" t="s">
        <v>35</v>
      </c>
    </row>
    <row r="11" spans="1:13" ht="20.100000000000001" customHeight="1">
      <c r="A11" s="16">
        <v>9</v>
      </c>
      <c r="B11" s="16" t="s">
        <v>36</v>
      </c>
      <c r="C11" s="16" t="s">
        <v>13</v>
      </c>
      <c r="D11" s="16">
        <v>144</v>
      </c>
      <c r="E11" s="16">
        <v>19</v>
      </c>
      <c r="F11" s="16">
        <v>2480</v>
      </c>
      <c r="G11" s="16"/>
      <c r="H11" s="16">
        <v>600</v>
      </c>
      <c r="I11" s="16"/>
      <c r="J11" s="16"/>
      <c r="K11" s="35">
        <v>200</v>
      </c>
      <c r="L11" s="17">
        <f t="shared" si="0"/>
        <v>3280</v>
      </c>
      <c r="M11" s="16"/>
    </row>
    <row r="12" spans="1:13" ht="20.100000000000001" customHeight="1">
      <c r="A12" s="16">
        <v>10</v>
      </c>
      <c r="B12" s="16" t="s">
        <v>36</v>
      </c>
      <c r="C12" s="16" t="s">
        <v>114</v>
      </c>
      <c r="D12" s="16">
        <v>391</v>
      </c>
      <c r="E12" s="16">
        <v>19</v>
      </c>
      <c r="F12" s="16">
        <v>2480</v>
      </c>
      <c r="G12" s="16"/>
      <c r="H12" s="16"/>
      <c r="I12" s="16"/>
      <c r="J12" s="16"/>
      <c r="K12" s="35">
        <v>0</v>
      </c>
      <c r="L12" s="17">
        <f t="shared" si="0"/>
        <v>2480</v>
      </c>
      <c r="M12" s="16"/>
    </row>
    <row r="13" spans="1:13" ht="20.100000000000001" customHeight="1">
      <c r="A13" s="16">
        <v>11</v>
      </c>
      <c r="B13" s="16" t="s">
        <v>36</v>
      </c>
      <c r="C13" s="16" t="s">
        <v>15</v>
      </c>
      <c r="D13" s="16">
        <v>225</v>
      </c>
      <c r="E13" s="16">
        <v>18</v>
      </c>
      <c r="F13" s="16">
        <v>2480</v>
      </c>
      <c r="G13" s="16">
        <v>200</v>
      </c>
      <c r="H13" s="16">
        <v>750</v>
      </c>
      <c r="I13" s="16"/>
      <c r="J13" s="16"/>
      <c r="K13" s="35">
        <v>200</v>
      </c>
      <c r="L13" s="17">
        <f t="shared" si="0"/>
        <v>3630</v>
      </c>
      <c r="M13" s="16"/>
    </row>
    <row r="14" spans="1:13" ht="20.100000000000001" customHeight="1">
      <c r="A14" s="16">
        <v>12</v>
      </c>
      <c r="B14" s="16" t="s">
        <v>36</v>
      </c>
      <c r="C14" s="16" t="s">
        <v>16</v>
      </c>
      <c r="D14" s="16">
        <v>197</v>
      </c>
      <c r="E14" s="16">
        <v>0</v>
      </c>
      <c r="F14" s="16">
        <v>0</v>
      </c>
      <c r="G14" s="16"/>
      <c r="H14" s="16">
        <v>0</v>
      </c>
      <c r="I14" s="16"/>
      <c r="J14" s="16"/>
      <c r="K14" s="35">
        <v>0</v>
      </c>
      <c r="L14" s="17">
        <f t="shared" si="0"/>
        <v>0</v>
      </c>
      <c r="M14" s="16"/>
    </row>
    <row r="15" spans="1:13" ht="20.100000000000001" customHeight="1">
      <c r="A15" s="16">
        <v>13</v>
      </c>
      <c r="B15" s="16" t="s">
        <v>36</v>
      </c>
      <c r="C15" s="16" t="s">
        <v>17</v>
      </c>
      <c r="D15" s="16">
        <v>635</v>
      </c>
      <c r="E15" s="16">
        <v>19</v>
      </c>
      <c r="F15" s="16">
        <v>2480</v>
      </c>
      <c r="G15" s="16"/>
      <c r="H15" s="16">
        <v>300</v>
      </c>
      <c r="I15" s="16"/>
      <c r="J15" s="16"/>
      <c r="K15" s="35">
        <v>140</v>
      </c>
      <c r="L15" s="17">
        <f t="shared" si="0"/>
        <v>2920</v>
      </c>
      <c r="M15" s="16"/>
    </row>
    <row r="16" spans="1:13" ht="20.100000000000001" customHeight="1">
      <c r="A16" s="16">
        <v>14</v>
      </c>
      <c r="B16" s="16" t="s">
        <v>36</v>
      </c>
      <c r="C16" s="16" t="s">
        <v>18</v>
      </c>
      <c r="D16" s="16">
        <v>90</v>
      </c>
      <c r="E16" s="16">
        <v>19</v>
      </c>
      <c r="F16" s="16">
        <v>2480</v>
      </c>
      <c r="G16" s="16">
        <v>200</v>
      </c>
      <c r="H16" s="16">
        <v>1000</v>
      </c>
      <c r="I16" s="16"/>
      <c r="J16" s="16"/>
      <c r="K16" s="35">
        <v>200</v>
      </c>
      <c r="L16" s="17">
        <f t="shared" si="0"/>
        <v>3880</v>
      </c>
      <c r="M16" s="16"/>
    </row>
    <row r="17" spans="1:13" ht="20.100000000000001" customHeight="1">
      <c r="A17" s="16">
        <v>15</v>
      </c>
      <c r="B17" s="16" t="s">
        <v>36</v>
      </c>
      <c r="C17" s="16" t="s">
        <v>19</v>
      </c>
      <c r="D17" s="16">
        <v>695</v>
      </c>
      <c r="E17" s="16">
        <v>19</v>
      </c>
      <c r="F17" s="16">
        <v>2480</v>
      </c>
      <c r="G17" s="16"/>
      <c r="H17" s="16">
        <v>350</v>
      </c>
      <c r="I17" s="16"/>
      <c r="J17" s="16"/>
      <c r="K17" s="35">
        <v>100</v>
      </c>
      <c r="L17" s="17">
        <f t="shared" si="0"/>
        <v>2930</v>
      </c>
      <c r="M17" s="16"/>
    </row>
    <row r="18" spans="1:13" ht="20.100000000000001" customHeight="1">
      <c r="A18" s="16">
        <v>16</v>
      </c>
      <c r="B18" s="16" t="s">
        <v>36</v>
      </c>
      <c r="C18" s="16" t="s">
        <v>20</v>
      </c>
      <c r="D18" s="16">
        <v>53</v>
      </c>
      <c r="E18" s="16">
        <v>0</v>
      </c>
      <c r="F18" s="16">
        <v>0</v>
      </c>
      <c r="G18" s="16">
        <v>0</v>
      </c>
      <c r="H18" s="16"/>
      <c r="I18" s="16"/>
      <c r="J18" s="16"/>
      <c r="K18" s="35">
        <v>0</v>
      </c>
      <c r="L18" s="17">
        <f t="shared" si="0"/>
        <v>0</v>
      </c>
      <c r="M18" s="16"/>
    </row>
    <row r="19" spans="1:13" ht="20.100000000000001" customHeight="1">
      <c r="A19" s="16">
        <v>17</v>
      </c>
      <c r="B19" s="16" t="s">
        <v>36</v>
      </c>
      <c r="C19" s="16" t="s">
        <v>83</v>
      </c>
      <c r="D19" s="16">
        <v>669</v>
      </c>
      <c r="E19" s="16">
        <v>19</v>
      </c>
      <c r="F19" s="16">
        <v>2480</v>
      </c>
      <c r="G19" s="16">
        <v>100</v>
      </c>
      <c r="H19" s="16">
        <v>900</v>
      </c>
      <c r="I19" s="16"/>
      <c r="J19" s="16"/>
      <c r="K19" s="35">
        <v>40</v>
      </c>
      <c r="L19" s="17">
        <f t="shared" si="0"/>
        <v>3520</v>
      </c>
      <c r="M19" s="16"/>
    </row>
    <row r="20" spans="1:13" ht="20.100000000000001" customHeight="1">
      <c r="A20" s="16">
        <v>18</v>
      </c>
      <c r="B20" s="16" t="s">
        <v>36</v>
      </c>
      <c r="C20" s="16" t="s">
        <v>88</v>
      </c>
      <c r="D20" s="16">
        <v>726</v>
      </c>
      <c r="E20" s="16">
        <v>19</v>
      </c>
      <c r="F20" s="16">
        <v>2480</v>
      </c>
      <c r="G20" s="16"/>
      <c r="H20" s="16">
        <v>100</v>
      </c>
      <c r="I20" s="16"/>
      <c r="J20" s="16"/>
      <c r="K20" s="35">
        <v>20</v>
      </c>
      <c r="L20" s="17">
        <f t="shared" si="0"/>
        <v>2600</v>
      </c>
      <c r="M20" s="16"/>
    </row>
    <row r="21" spans="1:13" ht="20.100000000000001" customHeight="1">
      <c r="A21" s="16">
        <v>19</v>
      </c>
      <c r="B21" s="16" t="s">
        <v>36</v>
      </c>
      <c r="C21" s="16" t="s">
        <v>116</v>
      </c>
      <c r="D21" s="16">
        <v>385</v>
      </c>
      <c r="E21" s="16">
        <v>19</v>
      </c>
      <c r="F21" s="41">
        <v>2480</v>
      </c>
      <c r="G21" s="16"/>
      <c r="H21" s="16"/>
      <c r="I21" s="16"/>
      <c r="J21" s="16"/>
      <c r="K21" s="35">
        <v>0</v>
      </c>
      <c r="L21" s="17">
        <f t="shared" si="0"/>
        <v>2480</v>
      </c>
      <c r="M21" s="16"/>
    </row>
    <row r="22" spans="1:13" ht="20.100000000000001" customHeight="1">
      <c r="A22" s="18"/>
      <c r="B22" s="18" t="s">
        <v>44</v>
      </c>
      <c r="C22" s="18"/>
      <c r="D22" s="18"/>
      <c r="E22" s="18"/>
      <c r="F22" s="39">
        <f>SUM(F3:F21)</f>
        <v>42160</v>
      </c>
      <c r="G22" s="18">
        <f>SUM(G3:G21)</f>
        <v>1900</v>
      </c>
      <c r="H22" s="18">
        <f>SUM(H3:H21)</f>
        <v>4200</v>
      </c>
      <c r="I22" s="18">
        <f t="shared" ref="I22" si="1">SUM(I3:I20)</f>
        <v>0</v>
      </c>
      <c r="J22" s="18">
        <f>SUM(J3:J21)</f>
        <v>1035</v>
      </c>
      <c r="K22" s="18">
        <f>SUM(K3:K21)</f>
        <v>1360</v>
      </c>
      <c r="L22" s="17">
        <f>SUM(L3:L21)</f>
        <v>50655</v>
      </c>
      <c r="M22" s="18"/>
    </row>
    <row r="23" spans="1:13" ht="20.100000000000001" customHeight="1">
      <c r="A23" s="20"/>
      <c r="B23" s="20"/>
      <c r="C23" s="20"/>
      <c r="D23" s="20"/>
      <c r="E23" s="21" t="s">
        <v>39</v>
      </c>
      <c r="F23" s="21"/>
      <c r="G23" s="21"/>
      <c r="H23" s="21"/>
      <c r="I23" s="21"/>
      <c r="J23" s="21"/>
      <c r="K23" s="21" t="s">
        <v>40</v>
      </c>
      <c r="L23" s="67" t="str">
        <f>L35</f>
        <v>富惠红   2020/3/16</v>
      </c>
      <c r="M23" s="67"/>
    </row>
    <row r="24" spans="1:13" ht="20.100000000000001" customHeight="1">
      <c r="A24" s="20"/>
      <c r="B24" s="20"/>
      <c r="C24" s="20"/>
      <c r="D24" s="20"/>
      <c r="E24" s="21"/>
      <c r="F24" s="21"/>
      <c r="G24" s="21"/>
      <c r="H24" s="21"/>
      <c r="I24" s="21"/>
      <c r="J24" s="21"/>
      <c r="K24" s="21"/>
      <c r="L24" s="37"/>
      <c r="M24" s="37"/>
    </row>
    <row r="25" spans="1:13" ht="20.100000000000001" customHeight="1">
      <c r="A25" s="20"/>
      <c r="B25" s="20"/>
      <c r="C25" s="20"/>
      <c r="D25" s="20"/>
      <c r="E25" s="21"/>
      <c r="F25" s="21"/>
      <c r="G25" s="21"/>
      <c r="H25" s="21"/>
      <c r="I25" s="21"/>
      <c r="J25" s="21"/>
      <c r="K25" s="21"/>
      <c r="L25" s="37"/>
      <c r="M25" s="37"/>
    </row>
    <row r="26" spans="1:13" ht="37.5" customHeight="1">
      <c r="A26" s="69" t="str">
        <f>'202002'!A1:M1</f>
        <v>2020年02月份长顺公司后勤人员工资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</row>
    <row r="27" spans="1:13" ht="31.5" customHeight="1">
      <c r="A27" s="15" t="s">
        <v>0</v>
      </c>
      <c r="B27" s="15" t="s">
        <v>26</v>
      </c>
      <c r="C27" s="15" t="s">
        <v>1</v>
      </c>
      <c r="D27" s="15" t="s">
        <v>27</v>
      </c>
      <c r="E27" s="15" t="s">
        <v>28</v>
      </c>
      <c r="F27" s="23" t="s">
        <v>64</v>
      </c>
      <c r="G27" s="15" t="s">
        <v>42</v>
      </c>
      <c r="H27" s="15" t="s">
        <v>32</v>
      </c>
      <c r="I27" s="15" t="s">
        <v>118</v>
      </c>
      <c r="J27" s="15" t="s">
        <v>43</v>
      </c>
      <c r="K27" s="15" t="s">
        <v>43</v>
      </c>
      <c r="L27" s="15" t="s">
        <v>33</v>
      </c>
      <c r="M27" s="15" t="s">
        <v>2</v>
      </c>
    </row>
    <row r="28" spans="1:13" ht="28.5" customHeight="1">
      <c r="A28" s="16">
        <v>1</v>
      </c>
      <c r="B28" s="16" t="s">
        <v>37</v>
      </c>
      <c r="C28" s="16" t="s">
        <v>21</v>
      </c>
      <c r="D28" s="16">
        <v>676</v>
      </c>
      <c r="E28" s="16">
        <v>23.13</v>
      </c>
      <c r="F28" s="16">
        <v>128</v>
      </c>
      <c r="G28" s="16">
        <f>F28*E28</f>
        <v>2960.64</v>
      </c>
      <c r="H28" s="35">
        <v>100</v>
      </c>
      <c r="I28" s="16"/>
      <c r="J28" s="16">
        <v>650</v>
      </c>
      <c r="K28" s="16"/>
      <c r="L28" s="17">
        <f>SUM(G28:K28)</f>
        <v>3710.64</v>
      </c>
      <c r="M28" s="40"/>
    </row>
    <row r="29" spans="1:13" ht="20.100000000000001" customHeight="1">
      <c r="A29" s="16">
        <v>2</v>
      </c>
      <c r="B29" s="16" t="s">
        <v>37</v>
      </c>
      <c r="C29" s="16" t="s">
        <v>22</v>
      </c>
      <c r="D29" s="16">
        <v>633</v>
      </c>
      <c r="E29" s="16">
        <v>16.38</v>
      </c>
      <c r="F29" s="16">
        <v>118</v>
      </c>
      <c r="G29" s="16">
        <f t="shared" ref="G29:G33" si="2">F29*E29</f>
        <v>1932.84</v>
      </c>
      <c r="H29" s="35">
        <v>80</v>
      </c>
      <c r="I29" s="16"/>
      <c r="J29" s="16">
        <f>3*F29</f>
        <v>354</v>
      </c>
      <c r="K29" s="16"/>
      <c r="L29" s="17">
        <f t="shared" ref="L29:L33" si="3">SUM(G29:K29)</f>
        <v>2366.84</v>
      </c>
      <c r="M29" s="16"/>
    </row>
    <row r="30" spans="1:13" ht="20.100000000000001" customHeight="1">
      <c r="A30" s="16">
        <v>3</v>
      </c>
      <c r="B30" s="16" t="s">
        <v>37</v>
      </c>
      <c r="C30" s="16" t="s">
        <v>23</v>
      </c>
      <c r="D30" s="16">
        <v>204</v>
      </c>
      <c r="E30" s="16">
        <v>25.06</v>
      </c>
      <c r="F30" s="16">
        <v>118</v>
      </c>
      <c r="G30" s="16">
        <f t="shared" si="2"/>
        <v>2957.08</v>
      </c>
      <c r="H30" s="35">
        <v>100</v>
      </c>
      <c r="I30" s="16"/>
      <c r="J30" s="16">
        <f>25*E30</f>
        <v>626.5</v>
      </c>
      <c r="K30" s="16"/>
      <c r="L30" s="17">
        <f t="shared" si="3"/>
        <v>3683.58</v>
      </c>
      <c r="M30" s="16"/>
    </row>
    <row r="31" spans="1:13" ht="20.100000000000001" customHeight="1">
      <c r="A31" s="16">
        <v>5</v>
      </c>
      <c r="B31" s="16" t="s">
        <v>38</v>
      </c>
      <c r="C31" s="16" t="s">
        <v>24</v>
      </c>
      <c r="D31" s="16">
        <v>560</v>
      </c>
      <c r="E31" s="16">
        <v>13.38</v>
      </c>
      <c r="F31" s="16">
        <v>123</v>
      </c>
      <c r="G31" s="16">
        <f t="shared" si="2"/>
        <v>1645.74</v>
      </c>
      <c r="H31" s="35">
        <v>100</v>
      </c>
      <c r="I31" s="16"/>
      <c r="J31" s="16"/>
      <c r="K31" s="16"/>
      <c r="L31" s="17">
        <f t="shared" si="3"/>
        <v>1745.74</v>
      </c>
      <c r="M31" s="16"/>
    </row>
    <row r="32" spans="1:13" ht="20.100000000000001" customHeight="1">
      <c r="A32" s="16">
        <v>6</v>
      </c>
      <c r="B32" s="16" t="s">
        <v>38</v>
      </c>
      <c r="C32" s="16" t="s">
        <v>25</v>
      </c>
      <c r="D32" s="16">
        <v>207</v>
      </c>
      <c r="E32" s="16">
        <v>12.38</v>
      </c>
      <c r="F32" s="16">
        <v>113</v>
      </c>
      <c r="G32" s="16">
        <f t="shared" si="2"/>
        <v>1398.94</v>
      </c>
      <c r="H32" s="35">
        <v>200</v>
      </c>
      <c r="I32" s="16"/>
      <c r="J32" s="16"/>
      <c r="K32" s="16"/>
      <c r="L32" s="17">
        <f t="shared" si="3"/>
        <v>1598.94</v>
      </c>
      <c r="M32" s="16"/>
    </row>
    <row r="33" spans="1:13" ht="20.100000000000001" customHeight="1">
      <c r="A33" s="16">
        <v>7</v>
      </c>
      <c r="B33" s="16" t="s">
        <v>60</v>
      </c>
      <c r="C33" s="16" t="s">
        <v>61</v>
      </c>
      <c r="D33" s="16">
        <v>71</v>
      </c>
      <c r="E33" s="16">
        <v>11</v>
      </c>
      <c r="F33" s="16">
        <v>140</v>
      </c>
      <c r="G33" s="16">
        <f t="shared" si="2"/>
        <v>1540</v>
      </c>
      <c r="H33" s="35">
        <v>200</v>
      </c>
      <c r="I33" s="16"/>
      <c r="J33" s="16"/>
      <c r="K33" s="16"/>
      <c r="L33" s="17">
        <f t="shared" si="3"/>
        <v>1740</v>
      </c>
      <c r="M33" s="16"/>
    </row>
    <row r="34" spans="1:13" ht="20.100000000000001" customHeight="1">
      <c r="A34" s="18"/>
      <c r="B34" s="18" t="s">
        <v>44</v>
      </c>
      <c r="C34" s="18"/>
      <c r="D34" s="18"/>
      <c r="E34" s="18"/>
      <c r="F34" s="18"/>
      <c r="G34" s="18">
        <f>SUM(G28:G33)</f>
        <v>12435.24</v>
      </c>
      <c r="H34" s="18">
        <f>SUM(H28:H33)</f>
        <v>780</v>
      </c>
      <c r="I34" s="18">
        <f t="shared" ref="I34:K34" si="4">SUM(I28:I33)</f>
        <v>0</v>
      </c>
      <c r="J34" s="18">
        <f>SUM(J28:J33)</f>
        <v>1630.5</v>
      </c>
      <c r="K34" s="18">
        <f t="shared" si="4"/>
        <v>0</v>
      </c>
      <c r="L34" s="17">
        <f>SUM(L28:L33)</f>
        <v>14845.74</v>
      </c>
      <c r="M34" s="18"/>
    </row>
    <row r="35" spans="1:13" ht="20.100000000000001" customHeight="1">
      <c r="A35" s="21"/>
      <c r="B35" s="21"/>
      <c r="C35" s="21"/>
      <c r="D35" s="21"/>
      <c r="E35" s="21" t="s">
        <v>39</v>
      </c>
      <c r="F35" s="21"/>
      <c r="G35" s="21"/>
      <c r="H35" s="21"/>
      <c r="I35" s="21"/>
      <c r="J35" s="21"/>
      <c r="K35" s="21" t="s">
        <v>40</v>
      </c>
      <c r="L35" s="67" t="s">
        <v>138</v>
      </c>
      <c r="M35" s="67"/>
    </row>
    <row r="37" spans="1:13" s="28" customFormat="1" ht="41.1" customHeight="1">
      <c r="A37" s="70" t="s">
        <v>135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</row>
    <row r="38" spans="1:13" s="1" customFormat="1" ht="24.95" customHeight="1">
      <c r="A38" s="15" t="s">
        <v>0</v>
      </c>
      <c r="B38" s="15" t="s">
        <v>1</v>
      </c>
      <c r="C38" s="15" t="s">
        <v>29</v>
      </c>
      <c r="D38" s="15" t="s">
        <v>30</v>
      </c>
      <c r="E38" s="15" t="s">
        <v>31</v>
      </c>
      <c r="F38" s="15" t="s">
        <v>91</v>
      </c>
      <c r="G38" s="15" t="s">
        <v>89</v>
      </c>
      <c r="H38" s="15" t="s">
        <v>90</v>
      </c>
      <c r="I38" s="15" t="s">
        <v>92</v>
      </c>
      <c r="J38" s="15" t="s">
        <v>93</v>
      </c>
      <c r="K38" s="15" t="s">
        <v>94</v>
      </c>
      <c r="L38" s="15" t="s">
        <v>95</v>
      </c>
      <c r="M38" s="15" t="s">
        <v>2</v>
      </c>
    </row>
    <row r="39" spans="1:13" s="1" customFormat="1" ht="20.100000000000001" customHeight="1">
      <c r="A39" s="2">
        <v>1</v>
      </c>
      <c r="B39" s="2" t="s">
        <v>96</v>
      </c>
      <c r="C39" s="7">
        <v>2480</v>
      </c>
      <c r="D39" s="2"/>
      <c r="E39" s="2"/>
      <c r="F39" s="2">
        <v>2480</v>
      </c>
      <c r="G39" s="2"/>
      <c r="H39" s="2">
        <v>462.5</v>
      </c>
      <c r="I39" s="2">
        <v>517.5</v>
      </c>
      <c r="J39" s="2"/>
      <c r="K39" s="2"/>
      <c r="L39" s="10">
        <f>F39+G39-H39-I39-J39-K39</f>
        <v>1500</v>
      </c>
      <c r="M39" s="2"/>
    </row>
    <row r="40" spans="1:13" s="1" customFormat="1" ht="20.100000000000001" customHeight="1">
      <c r="A40" s="2">
        <v>2</v>
      </c>
      <c r="B40" s="2" t="s">
        <v>97</v>
      </c>
      <c r="C40" s="7">
        <v>2480</v>
      </c>
      <c r="D40" s="2"/>
      <c r="E40" s="2"/>
      <c r="F40" s="2">
        <v>2480</v>
      </c>
      <c r="G40" s="2"/>
      <c r="H40" s="2">
        <f>686.6-24.1</f>
        <v>662.5</v>
      </c>
      <c r="I40" s="2">
        <v>517.5</v>
      </c>
      <c r="J40" s="2"/>
      <c r="K40" s="2"/>
      <c r="L40" s="10">
        <f t="shared" ref="L40:L43" si="5">F40+G40-H40-I40-J40-K40</f>
        <v>1300</v>
      </c>
      <c r="M40" s="2"/>
    </row>
    <row r="41" spans="1:13" s="1" customFormat="1" ht="20.100000000000001" customHeight="1">
      <c r="A41" s="2">
        <v>3</v>
      </c>
      <c r="B41" s="2" t="s">
        <v>117</v>
      </c>
      <c r="C41" s="7">
        <v>2480</v>
      </c>
      <c r="D41" s="2"/>
      <c r="E41" s="2"/>
      <c r="F41" s="2">
        <v>2480</v>
      </c>
      <c r="G41" s="2"/>
      <c r="H41" s="2">
        <f t="shared" ref="H41:H43" si="6">686.6-24.1</f>
        <v>662.5</v>
      </c>
      <c r="I41" s="2">
        <v>517.5</v>
      </c>
      <c r="J41" s="2"/>
      <c r="K41" s="2"/>
      <c r="L41" s="10">
        <f t="shared" si="5"/>
        <v>1300</v>
      </c>
      <c r="M41" s="2"/>
    </row>
    <row r="42" spans="1:13" s="1" customFormat="1" ht="20.100000000000001" customHeight="1">
      <c r="A42" s="2">
        <v>4</v>
      </c>
      <c r="B42" s="2" t="s">
        <v>98</v>
      </c>
      <c r="C42" s="7">
        <v>2480</v>
      </c>
      <c r="D42" s="2"/>
      <c r="E42" s="2"/>
      <c r="F42" s="2">
        <v>2480</v>
      </c>
      <c r="G42" s="2"/>
      <c r="H42" s="2">
        <f t="shared" si="6"/>
        <v>662.5</v>
      </c>
      <c r="I42" s="2">
        <v>517.5</v>
      </c>
      <c r="J42" s="2"/>
      <c r="K42" s="2"/>
      <c r="L42" s="10">
        <f t="shared" si="5"/>
        <v>1300</v>
      </c>
      <c r="M42" s="2"/>
    </row>
    <row r="43" spans="1:13" s="1" customFormat="1" ht="20.100000000000001" customHeight="1">
      <c r="A43" s="2">
        <v>5</v>
      </c>
      <c r="B43" s="2" t="s">
        <v>109</v>
      </c>
      <c r="C43" s="7">
        <v>2480</v>
      </c>
      <c r="D43" s="2"/>
      <c r="E43" s="2"/>
      <c r="F43" s="2">
        <v>2480</v>
      </c>
      <c r="G43" s="2"/>
      <c r="H43" s="2">
        <f t="shared" si="6"/>
        <v>662.5</v>
      </c>
      <c r="I43" s="2">
        <v>517.5</v>
      </c>
      <c r="J43" s="2"/>
      <c r="K43" s="2"/>
      <c r="L43" s="10">
        <f t="shared" si="5"/>
        <v>1300</v>
      </c>
      <c r="M43" s="10"/>
    </row>
    <row r="44" spans="1:13" s="1" customFormat="1" ht="20.100000000000001" customHeight="1">
      <c r="A44" s="2">
        <v>6</v>
      </c>
      <c r="B44" s="2" t="s">
        <v>110</v>
      </c>
      <c r="C44" s="7">
        <v>2480</v>
      </c>
      <c r="D44" s="2"/>
      <c r="E44" s="2"/>
      <c r="F44" s="2">
        <v>2480</v>
      </c>
      <c r="G44" s="2"/>
      <c r="H44" s="2">
        <f>586.6-24.1</f>
        <v>562.5</v>
      </c>
      <c r="I44" s="2">
        <v>517.5</v>
      </c>
      <c r="J44" s="2"/>
      <c r="K44" s="2"/>
      <c r="L44" s="10">
        <f>F44+G44-H44-I44</f>
        <v>1400</v>
      </c>
      <c r="M44" s="10"/>
    </row>
    <row r="45" spans="1:13" s="1" customFormat="1" ht="20.100000000000001" customHeight="1">
      <c r="A45" s="2">
        <v>7</v>
      </c>
      <c r="B45" s="2" t="s">
        <v>111</v>
      </c>
      <c r="C45" s="7">
        <v>2480</v>
      </c>
      <c r="D45" s="2"/>
      <c r="E45" s="2"/>
      <c r="F45" s="2">
        <v>2480</v>
      </c>
      <c r="G45" s="2"/>
      <c r="H45" s="2">
        <f>586.6-24.1</f>
        <v>562.5</v>
      </c>
      <c r="I45" s="2">
        <v>517.5</v>
      </c>
      <c r="J45" s="2"/>
      <c r="K45" s="2"/>
      <c r="L45" s="10">
        <f>F45+G45-H45-I45</f>
        <v>1400</v>
      </c>
      <c r="M45" s="10"/>
    </row>
    <row r="46" spans="1:13" s="1" customFormat="1" ht="20.100000000000001" customHeight="1">
      <c r="A46" s="10"/>
      <c r="B46" s="10" t="s">
        <v>44</v>
      </c>
      <c r="C46" s="11">
        <f>SUM(C39:C45)</f>
        <v>17360</v>
      </c>
      <c r="D46" s="10"/>
      <c r="E46" s="10"/>
      <c r="F46" s="10">
        <f>SUM(F39:F45)</f>
        <v>17360</v>
      </c>
      <c r="G46" s="10"/>
      <c r="H46" s="10">
        <f>SUM(H39:H45)</f>
        <v>4237.5</v>
      </c>
      <c r="I46" s="10">
        <f>SUM(I39:I45)</f>
        <v>3622.5</v>
      </c>
      <c r="J46" s="10"/>
      <c r="K46" s="10"/>
      <c r="L46" s="10">
        <f>SUM(L39:L45)</f>
        <v>9500</v>
      </c>
      <c r="M46" s="10"/>
    </row>
    <row r="47" spans="1:13">
      <c r="E47" s="21" t="s">
        <v>39</v>
      </c>
      <c r="K47" s="21" t="s">
        <v>40</v>
      </c>
      <c r="L47" s="68" t="str">
        <f>L35</f>
        <v>富惠红   2020/3/16</v>
      </c>
      <c r="M47" s="68"/>
    </row>
  </sheetData>
  <mergeCells count="6">
    <mergeCell ref="L47:M47"/>
    <mergeCell ref="A1:M1"/>
    <mergeCell ref="L23:M23"/>
    <mergeCell ref="A26:M26"/>
    <mergeCell ref="L35:M35"/>
    <mergeCell ref="A37:M37"/>
  </mergeCells>
  <phoneticPr fontId="1" type="noConversion"/>
  <printOptions horizontalCentered="1"/>
  <pageMargins left="0.35433070866141736" right="0.39370078740157483" top="0.62992125984251968" bottom="0.27559055118110237" header="0.31496062992125984" footer="0.15748031496062992"/>
  <pageSetup paperSize="9" orientation="landscape" cellComments="asDisplayed" horizontalDpi="200" verticalDpi="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H17" sqref="H17"/>
    </sheetView>
  </sheetViews>
  <sheetFormatPr defaultRowHeight="13.5"/>
  <cols>
    <col min="1" max="1" width="6" customWidth="1"/>
    <col min="2" max="11" width="10.75" customWidth="1"/>
    <col min="12" max="12" width="14.625" customWidth="1"/>
    <col min="13" max="13" width="14" customWidth="1"/>
  </cols>
  <sheetData>
    <row r="1" spans="1:13" ht="39.75" customHeight="1">
      <c r="A1" s="69" t="s">
        <v>133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20.100000000000001" customHeight="1">
      <c r="A2" s="15" t="s">
        <v>0</v>
      </c>
      <c r="B2" s="15" t="s">
        <v>26</v>
      </c>
      <c r="C2" s="15" t="s">
        <v>1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118</v>
      </c>
      <c r="J2" s="15" t="s">
        <v>43</v>
      </c>
      <c r="K2" s="15" t="s">
        <v>32</v>
      </c>
      <c r="L2" s="15" t="s">
        <v>33</v>
      </c>
      <c r="M2" s="15" t="s">
        <v>2</v>
      </c>
    </row>
    <row r="3" spans="1:13" ht="20.100000000000001" customHeight="1">
      <c r="A3" s="16">
        <v>1</v>
      </c>
      <c r="B3" s="16" t="s">
        <v>87</v>
      </c>
      <c r="C3" s="16" t="s">
        <v>86</v>
      </c>
      <c r="D3" s="16">
        <v>2</v>
      </c>
      <c r="E3" s="16">
        <v>15</v>
      </c>
      <c r="F3" s="16">
        <v>16300</v>
      </c>
      <c r="G3" s="16">
        <v>5000</v>
      </c>
      <c r="H3" s="16">
        <v>3400</v>
      </c>
      <c r="I3" s="16"/>
      <c r="J3" s="16"/>
      <c r="K3" s="16">
        <v>200</v>
      </c>
      <c r="L3" s="17">
        <f>SUM(F3:K3)</f>
        <v>24900</v>
      </c>
      <c r="M3" s="16"/>
    </row>
    <row r="4" spans="1:13" ht="20.100000000000001" customHeight="1">
      <c r="A4" s="16">
        <v>2</v>
      </c>
      <c r="B4" s="16" t="s">
        <v>84</v>
      </c>
      <c r="C4" s="16" t="s">
        <v>85</v>
      </c>
      <c r="D4" s="16">
        <v>17</v>
      </c>
      <c r="E4" s="16">
        <v>26</v>
      </c>
      <c r="F4" s="16">
        <v>2480</v>
      </c>
      <c r="G4" s="16">
        <v>500</v>
      </c>
      <c r="H4" s="16">
        <v>1200</v>
      </c>
      <c r="I4" s="16"/>
      <c r="J4" s="16"/>
      <c r="K4" s="16">
        <v>200</v>
      </c>
      <c r="L4" s="17">
        <f>SUM(F4:K4)</f>
        <v>4380</v>
      </c>
      <c r="M4" s="16"/>
    </row>
    <row r="5" spans="1:13" ht="20.100000000000001" customHeight="1">
      <c r="A5" s="16">
        <v>3</v>
      </c>
      <c r="B5" s="16" t="s">
        <v>84</v>
      </c>
      <c r="C5" s="16" t="s">
        <v>144</v>
      </c>
      <c r="D5" s="16"/>
      <c r="E5" s="16"/>
      <c r="F5" s="16">
        <v>2480</v>
      </c>
      <c r="G5" s="16">
        <v>0</v>
      </c>
      <c r="H5" s="16">
        <v>0</v>
      </c>
      <c r="I5" s="16"/>
      <c r="J5" s="16"/>
      <c r="K5" s="16">
        <v>0</v>
      </c>
      <c r="L5" s="17">
        <f>SUM(F5:K5)</f>
        <v>2480</v>
      </c>
      <c r="M5" s="16"/>
    </row>
    <row r="6" spans="1:13" ht="20.100000000000001" customHeight="1">
      <c r="A6" s="18"/>
      <c r="B6" s="18" t="s">
        <v>44</v>
      </c>
      <c r="C6" s="18"/>
      <c r="D6" s="18"/>
      <c r="E6" s="18"/>
      <c r="F6" s="18">
        <f>SUM(F3:F5)</f>
        <v>21260</v>
      </c>
      <c r="G6" s="18">
        <f t="shared" ref="G6:K6" si="0">SUM(G3:G4)</f>
        <v>5500</v>
      </c>
      <c r="H6" s="18">
        <f t="shared" si="0"/>
        <v>4600</v>
      </c>
      <c r="I6" s="18">
        <f t="shared" si="0"/>
        <v>0</v>
      </c>
      <c r="J6" s="18">
        <f t="shared" si="0"/>
        <v>0</v>
      </c>
      <c r="K6" s="18">
        <f t="shared" si="0"/>
        <v>400</v>
      </c>
      <c r="L6" s="17">
        <f>SUM(L3:L5)</f>
        <v>31760</v>
      </c>
      <c r="M6" s="18"/>
    </row>
    <row r="7" spans="1:13" ht="20.100000000000001" customHeight="1">
      <c r="A7" s="20"/>
      <c r="B7" s="20"/>
      <c r="C7" s="20"/>
      <c r="D7" s="20"/>
      <c r="E7" s="21" t="s">
        <v>39</v>
      </c>
      <c r="F7" s="21"/>
      <c r="G7" s="21"/>
      <c r="H7" s="21"/>
      <c r="I7" s="21"/>
      <c r="J7" s="21"/>
      <c r="K7" s="21" t="s">
        <v>40</v>
      </c>
      <c r="L7" s="67" t="s">
        <v>137</v>
      </c>
      <c r="M7" s="67"/>
    </row>
    <row r="8" spans="1:13">
      <c r="A8" s="20"/>
      <c r="B8" s="20"/>
      <c r="C8" s="20"/>
      <c r="D8" s="20"/>
      <c r="E8" s="21"/>
      <c r="F8" s="21"/>
      <c r="G8" s="21"/>
      <c r="H8" s="21"/>
      <c r="I8" s="21"/>
      <c r="J8" s="21"/>
      <c r="K8" s="21"/>
      <c r="L8" s="21"/>
      <c r="M8" s="20"/>
    </row>
  </sheetData>
  <mergeCells count="2">
    <mergeCell ref="A1:M1"/>
    <mergeCell ref="L7:M7"/>
  </mergeCells>
  <phoneticPr fontId="1" type="noConversion"/>
  <printOptions horizontalCentered="1"/>
  <pageMargins left="0.43307086614173229" right="0.19685039370078741" top="0.74803149606299213" bottom="0.74803149606299213" header="0.31496062992125984" footer="0.31496062992125984"/>
  <pageSetup paperSize="9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F14" sqref="F14"/>
    </sheetView>
  </sheetViews>
  <sheetFormatPr defaultRowHeight="13.5"/>
  <cols>
    <col min="1" max="1" width="15.625" customWidth="1"/>
    <col min="2" max="7" width="18.625" customWidth="1"/>
  </cols>
  <sheetData>
    <row r="1" spans="1:7" ht="25.5">
      <c r="A1" s="71" t="s">
        <v>99</v>
      </c>
      <c r="B1" s="72"/>
      <c r="C1" s="72"/>
      <c r="D1" s="72"/>
      <c r="E1" s="72"/>
      <c r="F1" s="72"/>
      <c r="G1" s="72"/>
    </row>
    <row r="2" spans="1:7" ht="25.5">
      <c r="A2" s="73" t="s">
        <v>132</v>
      </c>
      <c r="B2" s="74"/>
      <c r="C2" s="74"/>
      <c r="D2" s="74"/>
      <c r="E2" s="74"/>
      <c r="F2" s="74"/>
      <c r="G2" s="74"/>
    </row>
    <row r="3" spans="1:7" ht="25.5">
      <c r="A3" s="45"/>
      <c r="B3" s="46"/>
      <c r="C3" s="46"/>
      <c r="D3" s="46"/>
      <c r="E3" s="46"/>
      <c r="F3" s="46"/>
      <c r="G3" s="46"/>
    </row>
    <row r="4" spans="1:7" ht="18.75">
      <c r="A4" s="29" t="s">
        <v>100</v>
      </c>
      <c r="B4" s="29" t="s">
        <v>101</v>
      </c>
      <c r="C4" s="29" t="s">
        <v>102</v>
      </c>
      <c r="D4" s="30" t="s">
        <v>119</v>
      </c>
      <c r="E4" s="30" t="s">
        <v>103</v>
      </c>
      <c r="F4" s="29" t="s">
        <v>104</v>
      </c>
      <c r="G4" s="29" t="s">
        <v>105</v>
      </c>
    </row>
    <row r="5" spans="1:7" ht="18.75">
      <c r="A5" s="31">
        <v>3</v>
      </c>
      <c r="B5" s="31" t="s">
        <v>108</v>
      </c>
      <c r="C5" s="31"/>
      <c r="D5" s="30"/>
      <c r="E5" s="30"/>
      <c r="F5" s="29">
        <v>2000</v>
      </c>
      <c r="G5" s="31">
        <f>SUM(D5:F5)</f>
        <v>2000</v>
      </c>
    </row>
    <row r="6" spans="1:7" ht="18.75">
      <c r="A6" s="31"/>
      <c r="B6" s="31" t="s">
        <v>44</v>
      </c>
      <c r="C6" s="31"/>
      <c r="D6" s="30"/>
      <c r="E6" s="30">
        <f>SUM(E5:E5)</f>
        <v>0</v>
      </c>
      <c r="F6" s="29">
        <f>SUM(F5:F5)</f>
        <v>2000</v>
      </c>
      <c r="G6" s="31">
        <f>SUM(G5:G5)</f>
        <v>2000</v>
      </c>
    </row>
    <row r="7" spans="1:7" ht="21" customHeight="1">
      <c r="A7" s="33"/>
      <c r="B7" s="34"/>
      <c r="C7" s="33"/>
      <c r="D7" s="9"/>
      <c r="E7" s="9"/>
      <c r="F7" s="33"/>
      <c r="G7" s="33"/>
    </row>
    <row r="8" spans="1:7" ht="18.75">
      <c r="A8" s="75" t="s">
        <v>136</v>
      </c>
      <c r="B8" s="75"/>
      <c r="C8" s="38"/>
      <c r="D8" s="47" t="s">
        <v>107</v>
      </c>
      <c r="E8" s="32"/>
      <c r="F8" s="33"/>
      <c r="G8" s="33"/>
    </row>
  </sheetData>
  <mergeCells count="3">
    <mergeCell ref="A1:G1"/>
    <mergeCell ref="A2:G2"/>
    <mergeCell ref="A8:B8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48"/>
  <sheetViews>
    <sheetView topLeftCell="A25" workbookViewId="0">
      <selection activeCell="C39" sqref="C39"/>
    </sheetView>
  </sheetViews>
  <sheetFormatPr defaultRowHeight="13.5"/>
  <cols>
    <col min="1" max="1" width="6" customWidth="1"/>
    <col min="2" max="2" width="9.75" customWidth="1"/>
    <col min="3" max="3" width="9.75" style="36" customWidth="1"/>
    <col min="4" max="5" width="9.75" customWidth="1"/>
    <col min="6" max="6" width="12" customWidth="1"/>
    <col min="7" max="7" width="10.375" customWidth="1"/>
    <col min="8" max="8" width="9.75" customWidth="1"/>
    <col min="9" max="9" width="11" customWidth="1"/>
    <col min="10" max="10" width="8.25" customWidth="1"/>
    <col min="11" max="11" width="9.75" customWidth="1"/>
    <col min="12" max="13" width="13.5" customWidth="1"/>
  </cols>
  <sheetData>
    <row r="1" spans="1:13" ht="42" customHeight="1">
      <c r="A1" s="69" t="s">
        <v>140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20.100000000000001" customHeight="1">
      <c r="A2" s="15" t="s">
        <v>0</v>
      </c>
      <c r="B2" s="15" t="s">
        <v>26</v>
      </c>
      <c r="C2" s="15" t="s">
        <v>1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118</v>
      </c>
      <c r="J2" s="15" t="s">
        <v>43</v>
      </c>
      <c r="K2" s="15" t="s">
        <v>32</v>
      </c>
      <c r="L2" s="15" t="s">
        <v>33</v>
      </c>
      <c r="M2" s="15" t="s">
        <v>2</v>
      </c>
    </row>
    <row r="3" spans="1:13" ht="20.100000000000001" customHeight="1">
      <c r="A3" s="16">
        <v>1</v>
      </c>
      <c r="B3" s="16" t="s">
        <v>34</v>
      </c>
      <c r="C3" s="16" t="s">
        <v>124</v>
      </c>
      <c r="D3" s="16">
        <v>145</v>
      </c>
      <c r="E3" s="16">
        <v>22</v>
      </c>
      <c r="F3" s="16">
        <v>2480</v>
      </c>
      <c r="G3" s="16">
        <v>200</v>
      </c>
      <c r="H3" s="16"/>
      <c r="I3" s="16"/>
      <c r="J3" s="16">
        <v>517.5</v>
      </c>
      <c r="K3" s="35">
        <v>60</v>
      </c>
      <c r="L3" s="17">
        <f>SUM(F3:K3)</f>
        <v>3257.5</v>
      </c>
      <c r="M3" s="16" t="s">
        <v>66</v>
      </c>
    </row>
    <row r="4" spans="1:13" ht="20.100000000000001" customHeight="1">
      <c r="A4" s="16">
        <v>2</v>
      </c>
      <c r="B4" s="16" t="s">
        <v>34</v>
      </c>
      <c r="C4" s="16" t="s">
        <v>126</v>
      </c>
      <c r="D4" s="16">
        <v>32</v>
      </c>
      <c r="E4" s="16">
        <v>22</v>
      </c>
      <c r="F4" s="16">
        <v>2480</v>
      </c>
      <c r="G4" s="16">
        <v>200</v>
      </c>
      <c r="H4" s="16"/>
      <c r="I4" s="16"/>
      <c r="J4" s="16"/>
      <c r="K4" s="35">
        <v>0</v>
      </c>
      <c r="L4" s="17">
        <f t="shared" ref="L4:L21" si="0">SUM(F4:K4)</f>
        <v>2680</v>
      </c>
      <c r="M4" s="16" t="s">
        <v>66</v>
      </c>
    </row>
    <row r="5" spans="1:13" ht="20.100000000000001" customHeight="1">
      <c r="A5" s="16">
        <v>3</v>
      </c>
      <c r="B5" s="16" t="s">
        <v>34</v>
      </c>
      <c r="C5" s="16" t="s">
        <v>112</v>
      </c>
      <c r="D5" s="16">
        <v>61</v>
      </c>
      <c r="E5" s="16">
        <v>22</v>
      </c>
      <c r="F5" s="16">
        <v>2480</v>
      </c>
      <c r="G5" s="16">
        <v>200</v>
      </c>
      <c r="H5" s="16"/>
      <c r="I5" s="16"/>
      <c r="J5" s="16"/>
      <c r="K5" s="35">
        <v>20</v>
      </c>
      <c r="L5" s="17">
        <f t="shared" si="0"/>
        <v>2700</v>
      </c>
      <c r="M5" s="16" t="s">
        <v>66</v>
      </c>
    </row>
    <row r="6" spans="1:13" ht="20.100000000000001" customHeight="1">
      <c r="A6" s="16">
        <v>4</v>
      </c>
      <c r="B6" s="16" t="s">
        <v>34</v>
      </c>
      <c r="C6" s="16" t="s">
        <v>128</v>
      </c>
      <c r="D6" s="16">
        <v>18</v>
      </c>
      <c r="E6" s="16">
        <v>22</v>
      </c>
      <c r="F6" s="16">
        <v>2480</v>
      </c>
      <c r="G6" s="16">
        <v>200</v>
      </c>
      <c r="H6" s="16"/>
      <c r="I6" s="16"/>
      <c r="J6" s="16"/>
      <c r="K6" s="35">
        <v>0</v>
      </c>
      <c r="L6" s="17">
        <f t="shared" si="0"/>
        <v>2680</v>
      </c>
      <c r="M6" s="16" t="s">
        <v>66</v>
      </c>
    </row>
    <row r="7" spans="1:13" ht="20.100000000000001" customHeight="1">
      <c r="A7" s="16">
        <v>5</v>
      </c>
      <c r="B7" s="16" t="s">
        <v>34</v>
      </c>
      <c r="C7" s="16" t="s">
        <v>75</v>
      </c>
      <c r="D7" s="16">
        <v>52</v>
      </c>
      <c r="E7" s="16">
        <v>22</v>
      </c>
      <c r="F7" s="16">
        <v>2480</v>
      </c>
      <c r="G7" s="16">
        <v>200</v>
      </c>
      <c r="H7" s="16"/>
      <c r="I7" s="16"/>
      <c r="J7" s="16"/>
      <c r="K7" s="35">
        <v>60</v>
      </c>
      <c r="L7" s="17">
        <f t="shared" si="0"/>
        <v>2740</v>
      </c>
      <c r="M7" s="16" t="s">
        <v>41</v>
      </c>
    </row>
    <row r="8" spans="1:13" ht="20.100000000000001" customHeight="1">
      <c r="A8" s="16">
        <v>6</v>
      </c>
      <c r="B8" s="16" t="s">
        <v>34</v>
      </c>
      <c r="C8" s="16" t="s">
        <v>113</v>
      </c>
      <c r="D8" s="16">
        <v>11</v>
      </c>
      <c r="E8" s="16">
        <v>22</v>
      </c>
      <c r="F8" s="16">
        <v>2480</v>
      </c>
      <c r="G8" s="16">
        <v>200</v>
      </c>
      <c r="H8" s="16">
        <v>200</v>
      </c>
      <c r="I8" s="16"/>
      <c r="J8" s="16"/>
      <c r="K8" s="35">
        <v>200</v>
      </c>
      <c r="L8" s="17">
        <f t="shared" si="0"/>
        <v>3080</v>
      </c>
      <c r="M8" s="16" t="s">
        <v>41</v>
      </c>
    </row>
    <row r="9" spans="1:13" ht="20.100000000000001" customHeight="1">
      <c r="A9" s="16">
        <v>7</v>
      </c>
      <c r="B9" s="16" t="s">
        <v>34</v>
      </c>
      <c r="C9" s="16" t="s">
        <v>6</v>
      </c>
      <c r="D9" s="16">
        <v>596</v>
      </c>
      <c r="E9" s="16">
        <v>22</v>
      </c>
      <c r="F9" s="16">
        <v>2480</v>
      </c>
      <c r="G9" s="16">
        <v>100</v>
      </c>
      <c r="H9" s="16"/>
      <c r="I9" s="16"/>
      <c r="J9" s="16"/>
      <c r="K9" s="35">
        <v>120</v>
      </c>
      <c r="L9" s="17">
        <f t="shared" si="0"/>
        <v>2700</v>
      </c>
      <c r="M9" s="16" t="s">
        <v>35</v>
      </c>
    </row>
    <row r="10" spans="1:13" ht="20.100000000000001" customHeight="1">
      <c r="A10" s="16">
        <v>8</v>
      </c>
      <c r="B10" s="16" t="s">
        <v>34</v>
      </c>
      <c r="C10" s="16" t="s">
        <v>3</v>
      </c>
      <c r="D10" s="16">
        <v>22</v>
      </c>
      <c r="E10" s="16">
        <v>22</v>
      </c>
      <c r="F10" s="16">
        <v>2480</v>
      </c>
      <c r="G10" s="16">
        <v>100</v>
      </c>
      <c r="H10" s="16"/>
      <c r="I10" s="16"/>
      <c r="J10" s="16"/>
      <c r="K10" s="35">
        <v>0</v>
      </c>
      <c r="L10" s="17">
        <f t="shared" si="0"/>
        <v>2580</v>
      </c>
      <c r="M10" s="16" t="s">
        <v>35</v>
      </c>
    </row>
    <row r="11" spans="1:13" ht="20.100000000000001" customHeight="1">
      <c r="A11" s="16">
        <v>9</v>
      </c>
      <c r="B11" s="16" t="s">
        <v>36</v>
      </c>
      <c r="C11" s="16" t="s">
        <v>13</v>
      </c>
      <c r="D11" s="16">
        <v>144</v>
      </c>
      <c r="E11" s="16">
        <v>30</v>
      </c>
      <c r="F11" s="16">
        <v>2480</v>
      </c>
      <c r="G11" s="16"/>
      <c r="H11" s="16">
        <v>600</v>
      </c>
      <c r="I11" s="16"/>
      <c r="J11" s="16"/>
      <c r="K11" s="35">
        <v>200</v>
      </c>
      <c r="L11" s="17">
        <f t="shared" si="0"/>
        <v>3280</v>
      </c>
      <c r="M11" s="16"/>
    </row>
    <row r="12" spans="1:13" ht="20.100000000000001" customHeight="1">
      <c r="A12" s="16">
        <v>10</v>
      </c>
      <c r="B12" s="16" t="s">
        <v>36</v>
      </c>
      <c r="C12" s="16" t="s">
        <v>114</v>
      </c>
      <c r="D12" s="16">
        <v>391</v>
      </c>
      <c r="E12" s="16">
        <v>28</v>
      </c>
      <c r="F12" s="16">
        <v>2480</v>
      </c>
      <c r="G12" s="16"/>
      <c r="H12" s="16"/>
      <c r="I12" s="16"/>
      <c r="J12" s="16"/>
      <c r="K12" s="35">
        <v>0</v>
      </c>
      <c r="L12" s="17">
        <f t="shared" si="0"/>
        <v>2480</v>
      </c>
      <c r="M12" s="16"/>
    </row>
    <row r="13" spans="1:13" ht="20.100000000000001" customHeight="1">
      <c r="A13" s="16">
        <v>11</v>
      </c>
      <c r="B13" s="16" t="s">
        <v>36</v>
      </c>
      <c r="C13" s="16" t="s">
        <v>15</v>
      </c>
      <c r="D13" s="16">
        <v>225</v>
      </c>
      <c r="E13" s="16">
        <v>29</v>
      </c>
      <c r="F13" s="16">
        <v>2480</v>
      </c>
      <c r="G13" s="16">
        <v>200</v>
      </c>
      <c r="H13" s="16">
        <v>750</v>
      </c>
      <c r="I13" s="16"/>
      <c r="J13" s="16"/>
      <c r="K13" s="35">
        <v>200</v>
      </c>
      <c r="L13" s="17">
        <f t="shared" si="0"/>
        <v>3630</v>
      </c>
      <c r="M13" s="16"/>
    </row>
    <row r="14" spans="1:13" ht="20.100000000000001" customHeight="1">
      <c r="A14" s="16">
        <v>12</v>
      </c>
      <c r="B14" s="16" t="s">
        <v>36</v>
      </c>
      <c r="C14" s="16" t="s">
        <v>16</v>
      </c>
      <c r="D14" s="16">
        <v>197</v>
      </c>
      <c r="E14" s="16">
        <v>28</v>
      </c>
      <c r="F14" s="16">
        <v>2480</v>
      </c>
      <c r="G14" s="16"/>
      <c r="H14" s="16">
        <v>450</v>
      </c>
      <c r="I14" s="16"/>
      <c r="J14" s="16"/>
      <c r="K14" s="35">
        <v>100</v>
      </c>
      <c r="L14" s="17">
        <f t="shared" si="0"/>
        <v>3030</v>
      </c>
      <c r="M14" s="16"/>
    </row>
    <row r="15" spans="1:13" ht="20.100000000000001" customHeight="1">
      <c r="A15" s="16">
        <v>13</v>
      </c>
      <c r="B15" s="16" t="s">
        <v>36</v>
      </c>
      <c r="C15" s="16" t="s">
        <v>17</v>
      </c>
      <c r="D15" s="16">
        <v>635</v>
      </c>
      <c r="E15" s="16">
        <v>29</v>
      </c>
      <c r="F15" s="16">
        <v>2480</v>
      </c>
      <c r="G15" s="16"/>
      <c r="H15" s="16">
        <v>300</v>
      </c>
      <c r="I15" s="16"/>
      <c r="J15" s="16"/>
      <c r="K15" s="35">
        <v>140</v>
      </c>
      <c r="L15" s="17">
        <f t="shared" si="0"/>
        <v>2920</v>
      </c>
      <c r="M15" s="16"/>
    </row>
    <row r="16" spans="1:13" ht="20.100000000000001" customHeight="1">
      <c r="A16" s="16">
        <v>14</v>
      </c>
      <c r="B16" s="16" t="s">
        <v>36</v>
      </c>
      <c r="C16" s="16" t="s">
        <v>18</v>
      </c>
      <c r="D16" s="16">
        <v>90</v>
      </c>
      <c r="E16" s="16">
        <v>30</v>
      </c>
      <c r="F16" s="16">
        <v>2480</v>
      </c>
      <c r="G16" s="16">
        <v>200</v>
      </c>
      <c r="H16" s="16">
        <v>1000</v>
      </c>
      <c r="I16" s="16"/>
      <c r="J16" s="16"/>
      <c r="K16" s="35">
        <v>200</v>
      </c>
      <c r="L16" s="17">
        <f t="shared" si="0"/>
        <v>3880</v>
      </c>
      <c r="M16" s="16"/>
    </row>
    <row r="17" spans="1:13" ht="20.100000000000001" customHeight="1">
      <c r="A17" s="16">
        <v>15</v>
      </c>
      <c r="B17" s="16" t="s">
        <v>36</v>
      </c>
      <c r="C17" s="16" t="s">
        <v>19</v>
      </c>
      <c r="D17" s="16">
        <v>695</v>
      </c>
      <c r="E17" s="16">
        <v>30</v>
      </c>
      <c r="F17" s="16">
        <v>2480</v>
      </c>
      <c r="G17" s="16"/>
      <c r="H17" s="16">
        <v>350</v>
      </c>
      <c r="I17" s="16"/>
      <c r="J17" s="16"/>
      <c r="K17" s="35">
        <v>100</v>
      </c>
      <c r="L17" s="17">
        <f t="shared" si="0"/>
        <v>2930</v>
      </c>
      <c r="M17" s="16"/>
    </row>
    <row r="18" spans="1:13" ht="20.100000000000001" customHeight="1">
      <c r="A18" s="16">
        <v>16</v>
      </c>
      <c r="B18" s="16" t="s">
        <v>36</v>
      </c>
      <c r="C18" s="16" t="s">
        <v>20</v>
      </c>
      <c r="D18" s="16">
        <v>53</v>
      </c>
      <c r="E18" s="16">
        <v>30</v>
      </c>
      <c r="F18" s="16">
        <v>2480</v>
      </c>
      <c r="G18" s="16">
        <v>100</v>
      </c>
      <c r="H18" s="16"/>
      <c r="I18" s="16"/>
      <c r="J18" s="16"/>
      <c r="K18" s="35">
        <v>100</v>
      </c>
      <c r="L18" s="17">
        <f t="shared" si="0"/>
        <v>2680</v>
      </c>
      <c r="M18" s="16"/>
    </row>
    <row r="19" spans="1:13" ht="20.100000000000001" customHeight="1">
      <c r="A19" s="16">
        <v>17</v>
      </c>
      <c r="B19" s="16" t="s">
        <v>36</v>
      </c>
      <c r="C19" s="16" t="s">
        <v>83</v>
      </c>
      <c r="D19" s="16">
        <v>669</v>
      </c>
      <c r="E19" s="16">
        <v>29</v>
      </c>
      <c r="F19" s="16">
        <v>2480</v>
      </c>
      <c r="G19" s="16">
        <v>100</v>
      </c>
      <c r="H19" s="16">
        <v>900</v>
      </c>
      <c r="I19" s="16"/>
      <c r="J19" s="16"/>
      <c r="K19" s="35">
        <v>40</v>
      </c>
      <c r="L19" s="17">
        <f t="shared" si="0"/>
        <v>3520</v>
      </c>
      <c r="M19" s="16"/>
    </row>
    <row r="20" spans="1:13" ht="20.100000000000001" customHeight="1">
      <c r="A20" s="16">
        <v>18</v>
      </c>
      <c r="B20" s="16" t="s">
        <v>36</v>
      </c>
      <c r="C20" s="16" t="s">
        <v>88</v>
      </c>
      <c r="D20" s="16">
        <v>726</v>
      </c>
      <c r="E20" s="16">
        <v>29</v>
      </c>
      <c r="F20" s="16">
        <v>2480</v>
      </c>
      <c r="G20" s="16"/>
      <c r="H20" s="16">
        <v>100</v>
      </c>
      <c r="I20" s="16"/>
      <c r="J20" s="16"/>
      <c r="K20" s="35">
        <v>20</v>
      </c>
      <c r="L20" s="17">
        <f t="shared" si="0"/>
        <v>2600</v>
      </c>
      <c r="M20" s="16"/>
    </row>
    <row r="21" spans="1:13" ht="20.100000000000001" customHeight="1">
      <c r="A21" s="16">
        <v>19</v>
      </c>
      <c r="B21" s="16" t="s">
        <v>36</v>
      </c>
      <c r="C21" s="16" t="s">
        <v>116</v>
      </c>
      <c r="D21" s="16">
        <v>385</v>
      </c>
      <c r="E21" s="16">
        <v>30</v>
      </c>
      <c r="F21" s="41">
        <v>2480</v>
      </c>
      <c r="G21" s="16"/>
      <c r="H21" s="16"/>
      <c r="I21" s="16"/>
      <c r="J21" s="16"/>
      <c r="K21" s="35">
        <v>0</v>
      </c>
      <c r="L21" s="17">
        <f t="shared" si="0"/>
        <v>2480</v>
      </c>
      <c r="M21" s="16"/>
    </row>
    <row r="22" spans="1:13" ht="20.100000000000001" customHeight="1">
      <c r="A22" s="18"/>
      <c r="B22" s="18" t="s">
        <v>44</v>
      </c>
      <c r="C22" s="18"/>
      <c r="D22" s="18"/>
      <c r="E22" s="18"/>
      <c r="F22" s="39">
        <f>SUM(F3:F21)</f>
        <v>47120</v>
      </c>
      <c r="G22" s="18">
        <f>SUM(G3:G21)</f>
        <v>2000</v>
      </c>
      <c r="H22" s="18">
        <f>SUM(H3:H21)</f>
        <v>4650</v>
      </c>
      <c r="I22" s="18">
        <f t="shared" ref="I22" si="1">SUM(I3:I20)</f>
        <v>0</v>
      </c>
      <c r="J22" s="18">
        <f>SUM(J3:J21)</f>
        <v>517.5</v>
      </c>
      <c r="K22" s="18">
        <f>SUM(K3:K21)</f>
        <v>1560</v>
      </c>
      <c r="L22" s="17">
        <f>SUM(L3:L21)</f>
        <v>55847.5</v>
      </c>
      <c r="M22" s="18"/>
    </row>
    <row r="23" spans="1:13" ht="20.100000000000001" customHeight="1">
      <c r="A23" s="20"/>
      <c r="B23" s="20"/>
      <c r="C23" s="20"/>
      <c r="D23" s="20"/>
      <c r="E23" s="21" t="s">
        <v>39</v>
      </c>
      <c r="F23" s="21"/>
      <c r="G23" s="21"/>
      <c r="H23" s="21"/>
      <c r="I23" s="21"/>
      <c r="J23" s="21"/>
      <c r="K23" s="21" t="s">
        <v>40</v>
      </c>
      <c r="L23" s="67" t="str">
        <f>L36</f>
        <v>富惠红   2020/4/10</v>
      </c>
      <c r="M23" s="67"/>
    </row>
    <row r="24" spans="1:13" ht="20.100000000000001" customHeight="1">
      <c r="A24" s="20"/>
      <c r="B24" s="20"/>
      <c r="C24" s="20"/>
      <c r="D24" s="20"/>
      <c r="E24" s="21"/>
      <c r="F24" s="21"/>
      <c r="G24" s="21"/>
      <c r="H24" s="21"/>
      <c r="I24" s="21"/>
      <c r="J24" s="21"/>
      <c r="K24" s="21"/>
      <c r="L24" s="37"/>
      <c r="M24" s="37"/>
    </row>
    <row r="25" spans="1:13" ht="20.100000000000001" customHeight="1">
      <c r="A25" s="20"/>
      <c r="B25" s="20"/>
      <c r="C25" s="20"/>
      <c r="D25" s="20"/>
      <c r="E25" s="21"/>
      <c r="F25" s="21"/>
      <c r="G25" s="21"/>
      <c r="H25" s="21"/>
      <c r="I25" s="21"/>
      <c r="J25" s="21"/>
      <c r="K25" s="21"/>
      <c r="L25" s="37"/>
      <c r="M25" s="37"/>
    </row>
    <row r="26" spans="1:13" ht="37.5" customHeight="1">
      <c r="A26" s="69" t="str">
        <f>'202003'!A1:M1</f>
        <v>2020年03月份长顺公司后勤人员工资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</row>
    <row r="27" spans="1:13" ht="31.5" customHeight="1">
      <c r="A27" s="15" t="s">
        <v>0</v>
      </c>
      <c r="B27" s="15" t="s">
        <v>26</v>
      </c>
      <c r="C27" s="15" t="s">
        <v>1</v>
      </c>
      <c r="D27" s="15" t="s">
        <v>27</v>
      </c>
      <c r="E27" s="15" t="s">
        <v>28</v>
      </c>
      <c r="F27" s="23" t="s">
        <v>64</v>
      </c>
      <c r="G27" s="15" t="s">
        <v>42</v>
      </c>
      <c r="H27" s="15" t="s">
        <v>32</v>
      </c>
      <c r="I27" s="15" t="s">
        <v>118</v>
      </c>
      <c r="J27" s="15" t="s">
        <v>43</v>
      </c>
      <c r="K27" s="15" t="s">
        <v>43</v>
      </c>
      <c r="L27" s="15" t="s">
        <v>33</v>
      </c>
      <c r="M27" s="15" t="s">
        <v>2</v>
      </c>
    </row>
    <row r="28" spans="1:13" ht="28.5" customHeight="1">
      <c r="A28" s="16">
        <v>1</v>
      </c>
      <c r="B28" s="16" t="s">
        <v>37</v>
      </c>
      <c r="C28" s="16" t="s">
        <v>21</v>
      </c>
      <c r="D28" s="16">
        <v>676</v>
      </c>
      <c r="E28" s="16">
        <v>33.69</v>
      </c>
      <c r="F28" s="16">
        <v>128</v>
      </c>
      <c r="G28" s="16">
        <f>F28*E28</f>
        <v>4312.32</v>
      </c>
      <c r="H28" s="35">
        <v>100</v>
      </c>
      <c r="I28" s="16"/>
      <c r="J28" s="16">
        <v>650</v>
      </c>
      <c r="K28" s="16">
        <f>F28*3</f>
        <v>384</v>
      </c>
      <c r="L28" s="17">
        <f>SUM(G28:K28)</f>
        <v>5446.32</v>
      </c>
      <c r="M28" s="40"/>
    </row>
    <row r="29" spans="1:13" ht="20.100000000000001" customHeight="1">
      <c r="A29" s="16">
        <v>2</v>
      </c>
      <c r="B29" s="16" t="s">
        <v>37</v>
      </c>
      <c r="C29" s="16" t="s">
        <v>22</v>
      </c>
      <c r="D29" s="16">
        <v>633</v>
      </c>
      <c r="E29" s="16">
        <v>28</v>
      </c>
      <c r="F29" s="16">
        <v>118</v>
      </c>
      <c r="G29" s="16">
        <f t="shared" ref="G29:G33" si="2">F29*E29</f>
        <v>3304</v>
      </c>
      <c r="H29" s="35">
        <v>80</v>
      </c>
      <c r="I29" s="16"/>
      <c r="J29" s="16">
        <f>3*F29</f>
        <v>354</v>
      </c>
      <c r="K29" s="16"/>
      <c r="L29" s="17">
        <f t="shared" ref="L29:L33" si="3">SUM(G29:K29)</f>
        <v>3738</v>
      </c>
      <c r="M29" s="16"/>
    </row>
    <row r="30" spans="1:13" ht="20.100000000000001" customHeight="1">
      <c r="A30" s="16">
        <v>3</v>
      </c>
      <c r="B30" s="16" t="s">
        <v>37</v>
      </c>
      <c r="C30" s="16" t="s">
        <v>23</v>
      </c>
      <c r="D30" s="16">
        <v>204</v>
      </c>
      <c r="E30" s="16">
        <v>29.13</v>
      </c>
      <c r="F30" s="16">
        <v>118</v>
      </c>
      <c r="G30" s="16">
        <f t="shared" si="2"/>
        <v>3437.3399999999997</v>
      </c>
      <c r="H30" s="35">
        <v>100</v>
      </c>
      <c r="I30" s="16"/>
      <c r="J30" s="16">
        <f>25*E30</f>
        <v>728.25</v>
      </c>
      <c r="K30" s="16"/>
      <c r="L30" s="17">
        <f t="shared" si="3"/>
        <v>4265.59</v>
      </c>
      <c r="M30" s="16"/>
    </row>
    <row r="31" spans="1:13" ht="20.100000000000001" customHeight="1">
      <c r="A31" s="16">
        <v>4</v>
      </c>
      <c r="B31" s="16" t="s">
        <v>38</v>
      </c>
      <c r="C31" s="16" t="s">
        <v>24</v>
      </c>
      <c r="D31" s="16">
        <v>560</v>
      </c>
      <c r="E31" s="16">
        <v>30</v>
      </c>
      <c r="F31" s="16">
        <v>123</v>
      </c>
      <c r="G31" s="16">
        <f t="shared" si="2"/>
        <v>3690</v>
      </c>
      <c r="H31" s="35">
        <v>100</v>
      </c>
      <c r="I31" s="16"/>
      <c r="J31" s="16"/>
      <c r="K31" s="16"/>
      <c r="L31" s="17">
        <f t="shared" si="3"/>
        <v>3790</v>
      </c>
      <c r="M31" s="16"/>
    </row>
    <row r="32" spans="1:13" ht="20.100000000000001" customHeight="1">
      <c r="A32" s="16">
        <v>5</v>
      </c>
      <c r="B32" s="16" t="s">
        <v>38</v>
      </c>
      <c r="C32" s="16" t="s">
        <v>25</v>
      </c>
      <c r="D32" s="16">
        <v>207</v>
      </c>
      <c r="E32" s="16">
        <v>10</v>
      </c>
      <c r="F32" s="16">
        <v>113</v>
      </c>
      <c r="G32" s="16">
        <f t="shared" si="2"/>
        <v>1130</v>
      </c>
      <c r="H32" s="35">
        <v>200</v>
      </c>
      <c r="I32" s="16"/>
      <c r="J32" s="16"/>
      <c r="K32" s="16"/>
      <c r="L32" s="17">
        <f t="shared" si="3"/>
        <v>1330</v>
      </c>
      <c r="M32" s="16"/>
    </row>
    <row r="33" spans="1:13" ht="20.100000000000001" customHeight="1">
      <c r="A33" s="16">
        <v>6</v>
      </c>
      <c r="B33" s="16" t="s">
        <v>60</v>
      </c>
      <c r="C33" s="16" t="s">
        <v>61</v>
      </c>
      <c r="D33" s="16">
        <v>71</v>
      </c>
      <c r="E33" s="16">
        <v>25</v>
      </c>
      <c r="F33" s="16">
        <v>140</v>
      </c>
      <c r="G33" s="16">
        <f t="shared" si="2"/>
        <v>3500</v>
      </c>
      <c r="H33" s="35">
        <v>200</v>
      </c>
      <c r="I33" s="16"/>
      <c r="J33" s="16">
        <v>600</v>
      </c>
      <c r="K33" s="16"/>
      <c r="L33" s="17">
        <f t="shared" si="3"/>
        <v>4300</v>
      </c>
      <c r="M33" s="51" t="s">
        <v>148</v>
      </c>
    </row>
    <row r="34" spans="1:13" ht="20.100000000000001" customHeight="1">
      <c r="A34" s="16">
        <v>7</v>
      </c>
      <c r="B34" s="16"/>
      <c r="C34" s="16" t="s">
        <v>149</v>
      </c>
      <c r="D34" s="16">
        <v>96</v>
      </c>
      <c r="E34" s="16">
        <v>22</v>
      </c>
      <c r="F34" s="16">
        <v>150</v>
      </c>
      <c r="G34" s="16">
        <f>F34*E34</f>
        <v>3300</v>
      </c>
      <c r="H34" s="35"/>
      <c r="I34" s="16"/>
      <c r="J34" s="16"/>
      <c r="K34" s="16"/>
      <c r="L34" s="17">
        <f>SUM(G34:K34)</f>
        <v>3300</v>
      </c>
      <c r="M34" s="51"/>
    </row>
    <row r="35" spans="1:13" ht="20.100000000000001" customHeight="1">
      <c r="A35" s="18"/>
      <c r="B35" s="18" t="s">
        <v>44</v>
      </c>
      <c r="C35" s="18"/>
      <c r="D35" s="18"/>
      <c r="E35" s="18"/>
      <c r="F35" s="18"/>
      <c r="G35" s="18">
        <f>SUM(G28:G34)</f>
        <v>22673.66</v>
      </c>
      <c r="H35" s="18">
        <f>SUM(H28:H33)</f>
        <v>780</v>
      </c>
      <c r="I35" s="18">
        <f t="shared" ref="I35:K35" si="4">SUM(I28:I33)</f>
        <v>0</v>
      </c>
      <c r="J35" s="18">
        <f>SUM(J28:J33)</f>
        <v>2332.25</v>
      </c>
      <c r="K35" s="18">
        <f t="shared" si="4"/>
        <v>384</v>
      </c>
      <c r="L35" s="17">
        <f>SUM(L28:L34)</f>
        <v>26169.91</v>
      </c>
      <c r="M35" s="18"/>
    </row>
    <row r="36" spans="1:13" ht="20.100000000000001" customHeight="1">
      <c r="A36" s="21"/>
      <c r="B36" s="21"/>
      <c r="C36" s="21"/>
      <c r="D36" s="21"/>
      <c r="E36" s="21" t="s">
        <v>39</v>
      </c>
      <c r="F36" s="21"/>
      <c r="G36" s="21"/>
      <c r="H36" s="21"/>
      <c r="I36" s="21"/>
      <c r="J36" s="21"/>
      <c r="K36" s="21" t="s">
        <v>40</v>
      </c>
      <c r="L36" s="67" t="s">
        <v>147</v>
      </c>
      <c r="M36" s="67"/>
    </row>
    <row r="38" spans="1:13" s="28" customFormat="1" ht="41.1" customHeight="1">
      <c r="A38" s="70" t="s">
        <v>141</v>
      </c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</row>
    <row r="39" spans="1:13" s="1" customFormat="1" ht="24.95" customHeight="1">
      <c r="A39" s="15" t="s">
        <v>0</v>
      </c>
      <c r="B39" s="15" t="s">
        <v>1</v>
      </c>
      <c r="C39" s="15" t="s">
        <v>29</v>
      </c>
      <c r="D39" s="15" t="s">
        <v>30</v>
      </c>
      <c r="E39" s="15" t="s">
        <v>31</v>
      </c>
      <c r="F39" s="15" t="s">
        <v>91</v>
      </c>
      <c r="G39" s="15" t="s">
        <v>89</v>
      </c>
      <c r="H39" s="15" t="s">
        <v>90</v>
      </c>
      <c r="I39" s="15" t="s">
        <v>92</v>
      </c>
      <c r="J39" s="15" t="s">
        <v>93</v>
      </c>
      <c r="K39" s="15" t="s">
        <v>94</v>
      </c>
      <c r="L39" s="15" t="s">
        <v>95</v>
      </c>
      <c r="M39" s="15" t="s">
        <v>2</v>
      </c>
    </row>
    <row r="40" spans="1:13" s="1" customFormat="1" ht="20.100000000000001" customHeight="1">
      <c r="A40" s="2">
        <v>1</v>
      </c>
      <c r="B40" s="2" t="s">
        <v>96</v>
      </c>
      <c r="C40" s="7">
        <v>2480</v>
      </c>
      <c r="D40" s="2"/>
      <c r="E40" s="2"/>
      <c r="F40" s="2">
        <v>2480</v>
      </c>
      <c r="G40" s="2"/>
      <c r="H40" s="2">
        <v>462.5</v>
      </c>
      <c r="I40" s="2">
        <v>517.5</v>
      </c>
      <c r="J40" s="2"/>
      <c r="K40" s="2"/>
      <c r="L40" s="10">
        <f>F40+G40-H40-I40-J40-K40</f>
        <v>1500</v>
      </c>
      <c r="M40" s="2"/>
    </row>
    <row r="41" spans="1:13" s="1" customFormat="1" ht="20.100000000000001" customHeight="1">
      <c r="A41" s="2">
        <v>2</v>
      </c>
      <c r="B41" s="2" t="s">
        <v>97</v>
      </c>
      <c r="C41" s="7">
        <v>2480</v>
      </c>
      <c r="D41" s="2"/>
      <c r="E41" s="2"/>
      <c r="F41" s="2">
        <v>2480</v>
      </c>
      <c r="G41" s="2"/>
      <c r="H41" s="2">
        <f>686.6-24.1</f>
        <v>662.5</v>
      </c>
      <c r="I41" s="2">
        <v>517.5</v>
      </c>
      <c r="J41" s="2"/>
      <c r="K41" s="2"/>
      <c r="L41" s="10">
        <f t="shared" ref="L41:L44" si="5">F41+G41-H41-I41-J41-K41</f>
        <v>1300</v>
      </c>
      <c r="M41" s="2"/>
    </row>
    <row r="42" spans="1:13" s="1" customFormat="1" ht="20.100000000000001" customHeight="1">
      <c r="A42" s="2">
        <v>3</v>
      </c>
      <c r="B42" s="2" t="s">
        <v>117</v>
      </c>
      <c r="C42" s="7">
        <v>2480</v>
      </c>
      <c r="D42" s="2"/>
      <c r="E42" s="2"/>
      <c r="F42" s="2">
        <v>2480</v>
      </c>
      <c r="G42" s="2"/>
      <c r="H42" s="2">
        <f t="shared" ref="H42:H44" si="6">686.6-24.1</f>
        <v>662.5</v>
      </c>
      <c r="I42" s="2">
        <v>517.5</v>
      </c>
      <c r="J42" s="2"/>
      <c r="K42" s="2"/>
      <c r="L42" s="10">
        <f t="shared" si="5"/>
        <v>1300</v>
      </c>
      <c r="M42" s="2"/>
    </row>
    <row r="43" spans="1:13" s="1" customFormat="1" ht="20.100000000000001" customHeight="1">
      <c r="A43" s="2">
        <v>4</v>
      </c>
      <c r="B43" s="2" t="s">
        <v>98</v>
      </c>
      <c r="C43" s="7">
        <v>2480</v>
      </c>
      <c r="D43" s="2"/>
      <c r="E43" s="2"/>
      <c r="F43" s="2">
        <v>2480</v>
      </c>
      <c r="G43" s="2"/>
      <c r="H43" s="2">
        <f t="shared" si="6"/>
        <v>662.5</v>
      </c>
      <c r="I43" s="2">
        <v>517.5</v>
      </c>
      <c r="J43" s="2"/>
      <c r="K43" s="2"/>
      <c r="L43" s="10">
        <f t="shared" si="5"/>
        <v>1300</v>
      </c>
      <c r="M43" s="2"/>
    </row>
    <row r="44" spans="1:13" s="1" customFormat="1" ht="20.100000000000001" customHeight="1">
      <c r="A44" s="2">
        <v>5</v>
      </c>
      <c r="B44" s="2" t="s">
        <v>109</v>
      </c>
      <c r="C44" s="7">
        <v>2480</v>
      </c>
      <c r="D44" s="2"/>
      <c r="E44" s="2"/>
      <c r="F44" s="2">
        <v>2480</v>
      </c>
      <c r="G44" s="2"/>
      <c r="H44" s="2">
        <f t="shared" si="6"/>
        <v>662.5</v>
      </c>
      <c r="I44" s="2">
        <v>517.5</v>
      </c>
      <c r="J44" s="2"/>
      <c r="K44" s="2"/>
      <c r="L44" s="10">
        <f t="shared" si="5"/>
        <v>1300</v>
      </c>
      <c r="M44" s="10"/>
    </row>
    <row r="45" spans="1:13" s="1" customFormat="1" ht="20.100000000000001" customHeight="1">
      <c r="A45" s="2">
        <v>6</v>
      </c>
      <c r="B45" s="2" t="s">
        <v>110</v>
      </c>
      <c r="C45" s="7">
        <v>2480</v>
      </c>
      <c r="D45" s="2"/>
      <c r="E45" s="2"/>
      <c r="F45" s="2">
        <v>2480</v>
      </c>
      <c r="G45" s="2"/>
      <c r="H45" s="2">
        <f>586.6-24.1</f>
        <v>562.5</v>
      </c>
      <c r="I45" s="2">
        <v>517.5</v>
      </c>
      <c r="J45" s="2"/>
      <c r="K45" s="2"/>
      <c r="L45" s="10">
        <f>F45+G45-H45-I45</f>
        <v>1400</v>
      </c>
      <c r="M45" s="10"/>
    </row>
    <row r="46" spans="1:13" s="1" customFormat="1" ht="20.100000000000001" customHeight="1">
      <c r="A46" s="2">
        <v>7</v>
      </c>
      <c r="B46" s="2" t="s">
        <v>111</v>
      </c>
      <c r="C46" s="7">
        <v>2480</v>
      </c>
      <c r="D46" s="2"/>
      <c r="E46" s="2"/>
      <c r="F46" s="2">
        <v>2480</v>
      </c>
      <c r="G46" s="2"/>
      <c r="H46" s="2">
        <f>586.6-24.1</f>
        <v>562.5</v>
      </c>
      <c r="I46" s="2">
        <v>517.5</v>
      </c>
      <c r="J46" s="2"/>
      <c r="K46" s="2"/>
      <c r="L46" s="10">
        <f>F46+G46-H46-I46</f>
        <v>1400</v>
      </c>
      <c r="M46" s="10"/>
    </row>
    <row r="47" spans="1:13" s="1" customFormat="1" ht="20.100000000000001" customHeight="1">
      <c r="A47" s="10"/>
      <c r="B47" s="10" t="s">
        <v>44</v>
      </c>
      <c r="C47" s="11">
        <f>SUM(C40:C46)</f>
        <v>17360</v>
      </c>
      <c r="D47" s="10"/>
      <c r="E47" s="10"/>
      <c r="F47" s="10">
        <f>SUM(F40:F46)</f>
        <v>17360</v>
      </c>
      <c r="G47" s="10"/>
      <c r="H47" s="10">
        <f>SUM(H40:H46)</f>
        <v>4237.5</v>
      </c>
      <c r="I47" s="10">
        <f>SUM(I40:I46)</f>
        <v>3622.5</v>
      </c>
      <c r="J47" s="10"/>
      <c r="K47" s="10"/>
      <c r="L47" s="10">
        <f>SUM(L40:L46)</f>
        <v>9500</v>
      </c>
      <c r="M47" s="10"/>
    </row>
    <row r="48" spans="1:13">
      <c r="E48" s="21" t="s">
        <v>39</v>
      </c>
      <c r="K48" s="21" t="s">
        <v>40</v>
      </c>
      <c r="L48" s="68" t="str">
        <f>L36</f>
        <v>富惠红   2020/4/10</v>
      </c>
      <c r="M48" s="68"/>
    </row>
  </sheetData>
  <mergeCells count="6">
    <mergeCell ref="L48:M48"/>
    <mergeCell ref="A1:M1"/>
    <mergeCell ref="L23:M23"/>
    <mergeCell ref="A26:M26"/>
    <mergeCell ref="L36:M36"/>
    <mergeCell ref="A38:M38"/>
  </mergeCells>
  <phoneticPr fontId="1" type="noConversion"/>
  <printOptions horizontalCentered="1"/>
  <pageMargins left="0.35433070866141736" right="0.39370078740157483" top="0.62992125984251968" bottom="0.27559055118110237" header="0.31496062992125984" footer="0.15748031496062992"/>
  <pageSetup paperSize="9" orientation="landscape" cellComments="asDisplayed" horizontalDpi="200" verticalDpi="2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D11" sqref="D11"/>
    </sheetView>
  </sheetViews>
  <sheetFormatPr defaultRowHeight="13.5"/>
  <cols>
    <col min="1" max="1" width="6" customWidth="1"/>
    <col min="2" max="11" width="10.75" customWidth="1"/>
    <col min="12" max="12" width="14.625" customWidth="1"/>
    <col min="13" max="13" width="14" customWidth="1"/>
  </cols>
  <sheetData>
    <row r="1" spans="1:13" ht="39.75" customHeight="1">
      <c r="A1" s="69" t="s">
        <v>142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20.100000000000001" customHeight="1">
      <c r="A2" s="15" t="s">
        <v>0</v>
      </c>
      <c r="B2" s="15" t="s">
        <v>26</v>
      </c>
      <c r="C2" s="15" t="s">
        <v>1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118</v>
      </c>
      <c r="J2" s="15" t="s">
        <v>43</v>
      </c>
      <c r="K2" s="15" t="s">
        <v>32</v>
      </c>
      <c r="L2" s="15" t="s">
        <v>33</v>
      </c>
      <c r="M2" s="15" t="s">
        <v>2</v>
      </c>
    </row>
    <row r="3" spans="1:13" ht="20.100000000000001" customHeight="1">
      <c r="A3" s="16">
        <v>1</v>
      </c>
      <c r="B3" s="16" t="s">
        <v>87</v>
      </c>
      <c r="C3" s="16" t="s">
        <v>86</v>
      </c>
      <c r="D3" s="16">
        <v>2</v>
      </c>
      <c r="E3" s="16">
        <v>22</v>
      </c>
      <c r="F3" s="16">
        <v>16300</v>
      </c>
      <c r="G3" s="16">
        <v>5000</v>
      </c>
      <c r="H3" s="16">
        <v>3400</v>
      </c>
      <c r="I3" s="16"/>
      <c r="J3" s="16"/>
      <c r="K3" s="16">
        <v>200</v>
      </c>
      <c r="L3" s="17">
        <f>SUM(F3:K3)</f>
        <v>24900</v>
      </c>
      <c r="M3" s="16"/>
    </row>
    <row r="4" spans="1:13" ht="20.100000000000001" customHeight="1">
      <c r="A4" s="16">
        <v>2</v>
      </c>
      <c r="B4" s="16" t="s">
        <v>84</v>
      </c>
      <c r="C4" s="16" t="s">
        <v>85</v>
      </c>
      <c r="D4" s="16">
        <v>17</v>
      </c>
      <c r="E4" s="16">
        <v>31</v>
      </c>
      <c r="F4" s="16">
        <v>2480</v>
      </c>
      <c r="G4" s="16">
        <v>500</v>
      </c>
      <c r="H4" s="16">
        <v>1200</v>
      </c>
      <c r="I4" s="16"/>
      <c r="J4" s="16"/>
      <c r="K4" s="16">
        <v>200</v>
      </c>
      <c r="L4" s="17">
        <f>SUM(F4:K4)</f>
        <v>4380</v>
      </c>
      <c r="M4" s="16"/>
    </row>
    <row r="5" spans="1:13" ht="20.100000000000001" customHeight="1">
      <c r="A5" s="16">
        <v>3</v>
      </c>
      <c r="B5" s="16" t="s">
        <v>84</v>
      </c>
      <c r="C5" s="16" t="s">
        <v>151</v>
      </c>
      <c r="D5" s="16"/>
      <c r="E5" s="16">
        <v>21</v>
      </c>
      <c r="F5" s="16">
        <f>2480+1160</f>
        <v>3640</v>
      </c>
      <c r="G5" s="16"/>
      <c r="H5" s="16"/>
      <c r="I5" s="16"/>
      <c r="J5" s="16"/>
      <c r="K5" s="16"/>
      <c r="L5" s="17">
        <f>SUM(F5:K5)</f>
        <v>3640</v>
      </c>
      <c r="M5" s="16"/>
    </row>
    <row r="6" spans="1:13" ht="20.100000000000001" customHeight="1">
      <c r="A6" s="18"/>
      <c r="B6" s="18" t="s">
        <v>44</v>
      </c>
      <c r="C6" s="18"/>
      <c r="D6" s="18"/>
      <c r="E6" s="18"/>
      <c r="F6" s="18">
        <f>SUM(F3:F5)</f>
        <v>22420</v>
      </c>
      <c r="G6" s="18">
        <f t="shared" ref="G6:K6" si="0">SUM(G3:G4)</f>
        <v>5500</v>
      </c>
      <c r="H6" s="18">
        <f t="shared" si="0"/>
        <v>4600</v>
      </c>
      <c r="I6" s="18">
        <f t="shared" si="0"/>
        <v>0</v>
      </c>
      <c r="J6" s="18">
        <f t="shared" si="0"/>
        <v>0</v>
      </c>
      <c r="K6" s="18">
        <f t="shared" si="0"/>
        <v>400</v>
      </c>
      <c r="L6" s="17">
        <f>SUM(L3:L5)</f>
        <v>32920</v>
      </c>
      <c r="M6" s="18"/>
    </row>
    <row r="7" spans="1:13" ht="20.100000000000001" customHeight="1">
      <c r="A7" s="20"/>
      <c r="B7" s="20"/>
      <c r="C7" s="20"/>
      <c r="D7" s="20"/>
      <c r="E7" s="21" t="s">
        <v>39</v>
      </c>
      <c r="F7" s="21"/>
      <c r="G7" s="21"/>
      <c r="H7" s="21"/>
      <c r="I7" s="21"/>
      <c r="J7" s="21"/>
      <c r="K7" s="21" t="s">
        <v>40</v>
      </c>
      <c r="L7" s="67" t="s">
        <v>145</v>
      </c>
      <c r="M7" s="67"/>
    </row>
    <row r="8" spans="1:13">
      <c r="A8" s="20"/>
      <c r="B8" s="20"/>
      <c r="C8" s="20"/>
      <c r="D8" s="20"/>
      <c r="E8" s="21"/>
      <c r="F8" s="21"/>
      <c r="G8" s="21"/>
      <c r="H8" s="21"/>
      <c r="I8" s="21"/>
      <c r="J8" s="21"/>
      <c r="K8" s="21"/>
      <c r="L8" s="21"/>
      <c r="M8" s="20"/>
    </row>
  </sheetData>
  <mergeCells count="2">
    <mergeCell ref="A1:M1"/>
    <mergeCell ref="L7:M7"/>
  </mergeCells>
  <phoneticPr fontId="1" type="noConversion"/>
  <printOptions horizontalCentered="1"/>
  <pageMargins left="0.43307086614173229" right="0.19685039370078741" top="0.74803149606299213" bottom="0.74803149606299213" header="0.31496062992125984" footer="0.31496062992125984"/>
  <pageSetup paperSize="9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G15" sqref="G15"/>
    </sheetView>
  </sheetViews>
  <sheetFormatPr defaultRowHeight="13.5"/>
  <cols>
    <col min="1" max="1" width="15.625" customWidth="1"/>
    <col min="2" max="7" width="18.625" customWidth="1"/>
  </cols>
  <sheetData>
    <row r="1" spans="1:7" ht="25.5">
      <c r="A1" s="71" t="s">
        <v>99</v>
      </c>
      <c r="B1" s="72"/>
      <c r="C1" s="72"/>
      <c r="D1" s="72"/>
      <c r="E1" s="72"/>
      <c r="F1" s="72"/>
      <c r="G1" s="72"/>
    </row>
    <row r="2" spans="1:7" ht="25.5">
      <c r="A2" s="73" t="s">
        <v>143</v>
      </c>
      <c r="B2" s="74"/>
      <c r="C2" s="74"/>
      <c r="D2" s="74"/>
      <c r="E2" s="74"/>
      <c r="F2" s="74"/>
      <c r="G2" s="74"/>
    </row>
    <row r="3" spans="1:7" ht="25.5">
      <c r="A3" s="48"/>
      <c r="B3" s="49"/>
      <c r="C3" s="49"/>
      <c r="D3" s="49"/>
      <c r="E3" s="49"/>
      <c r="F3" s="49"/>
      <c r="G3" s="49"/>
    </row>
    <row r="4" spans="1:7" ht="18.75">
      <c r="A4" s="29" t="s">
        <v>100</v>
      </c>
      <c r="B4" s="29" t="s">
        <v>101</v>
      </c>
      <c r="C4" s="29" t="s">
        <v>102</v>
      </c>
      <c r="D4" s="30" t="s">
        <v>119</v>
      </c>
      <c r="E4" s="30" t="s">
        <v>103</v>
      </c>
      <c r="F4" s="29" t="s">
        <v>104</v>
      </c>
      <c r="G4" s="29" t="s">
        <v>105</v>
      </c>
    </row>
    <row r="5" spans="1:7" ht="18.75">
      <c r="A5" s="31">
        <v>1</v>
      </c>
      <c r="B5" s="31" t="s">
        <v>106</v>
      </c>
      <c r="C5" s="31">
        <v>22</v>
      </c>
      <c r="D5" s="30"/>
      <c r="E5" s="30">
        <v>600</v>
      </c>
      <c r="F5" s="29">
        <v>3960</v>
      </c>
      <c r="G5" s="31">
        <f>SUM(D5:F5)</f>
        <v>4560</v>
      </c>
    </row>
    <row r="6" spans="1:7" ht="18.75">
      <c r="A6" s="31">
        <v>2</v>
      </c>
      <c r="B6" s="31" t="s">
        <v>139</v>
      </c>
      <c r="C6" s="31">
        <v>22</v>
      </c>
      <c r="D6" s="30"/>
      <c r="E6" s="30">
        <v>400</v>
      </c>
      <c r="F6" s="29">
        <v>3700</v>
      </c>
      <c r="G6" s="31">
        <f>SUM(D6:F6)</f>
        <v>4100</v>
      </c>
    </row>
    <row r="7" spans="1:7" ht="18.75">
      <c r="A7" s="31">
        <v>3</v>
      </c>
      <c r="B7" s="31" t="s">
        <v>108</v>
      </c>
      <c r="C7" s="31">
        <v>22</v>
      </c>
      <c r="D7" s="30"/>
      <c r="E7" s="30"/>
      <c r="F7" s="29">
        <v>2000</v>
      </c>
      <c r="G7" s="31">
        <f>SUM(D7:F7)</f>
        <v>2000</v>
      </c>
    </row>
    <row r="8" spans="1:7" ht="18.75">
      <c r="A8" s="31"/>
      <c r="B8" s="31" t="s">
        <v>44</v>
      </c>
      <c r="C8" s="31"/>
      <c r="D8" s="30"/>
      <c r="E8" s="30">
        <f>SUM(E5:E7)</f>
        <v>1000</v>
      </c>
      <c r="F8" s="29">
        <f>SUM(F5:F7)</f>
        <v>9660</v>
      </c>
      <c r="G8" s="31">
        <f>SUM(G5:G7)</f>
        <v>10660</v>
      </c>
    </row>
    <row r="9" spans="1:7" ht="18.75">
      <c r="A9" s="76" t="s">
        <v>150</v>
      </c>
      <c r="B9" s="76"/>
      <c r="C9" s="76"/>
      <c r="D9" s="76"/>
      <c r="E9" s="76"/>
      <c r="F9" s="76"/>
      <c r="G9" s="76"/>
    </row>
    <row r="10" spans="1:7" ht="18.75">
      <c r="A10" s="75" t="s">
        <v>146</v>
      </c>
      <c r="B10" s="75"/>
      <c r="C10" s="38"/>
      <c r="D10" s="50" t="s">
        <v>107</v>
      </c>
      <c r="E10" s="32"/>
      <c r="F10" s="33"/>
      <c r="G10" s="33"/>
    </row>
  </sheetData>
  <mergeCells count="4">
    <mergeCell ref="A1:G1"/>
    <mergeCell ref="A2:G2"/>
    <mergeCell ref="A10:B10"/>
    <mergeCell ref="A9:G9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47"/>
  <sheetViews>
    <sheetView topLeftCell="A10" workbookViewId="0">
      <selection activeCell="A9" sqref="A9:XFD9"/>
    </sheetView>
  </sheetViews>
  <sheetFormatPr defaultRowHeight="13.5"/>
  <cols>
    <col min="1" max="1" width="6" customWidth="1"/>
    <col min="2" max="2" width="9.75" customWidth="1"/>
    <col min="3" max="3" width="9.75" style="36" customWidth="1"/>
    <col min="4" max="5" width="9.75" customWidth="1"/>
    <col min="6" max="6" width="12" customWidth="1"/>
    <col min="7" max="7" width="10.375" customWidth="1"/>
    <col min="8" max="8" width="9.75" customWidth="1"/>
    <col min="9" max="9" width="11" customWidth="1"/>
    <col min="10" max="10" width="8.25" customWidth="1"/>
    <col min="11" max="11" width="9.75" customWidth="1"/>
    <col min="12" max="13" width="13.5" customWidth="1"/>
  </cols>
  <sheetData>
    <row r="1" spans="1:13" ht="42" customHeight="1">
      <c r="A1" s="69" t="s">
        <v>152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20.100000000000001" customHeight="1">
      <c r="A2" s="15" t="s">
        <v>0</v>
      </c>
      <c r="B2" s="15" t="s">
        <v>26</v>
      </c>
      <c r="C2" s="15" t="s">
        <v>1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118</v>
      </c>
      <c r="J2" s="15" t="s">
        <v>43</v>
      </c>
      <c r="K2" s="15" t="s">
        <v>32</v>
      </c>
      <c r="L2" s="15" t="s">
        <v>33</v>
      </c>
      <c r="M2" s="15" t="s">
        <v>2</v>
      </c>
    </row>
    <row r="3" spans="1:13" ht="20.100000000000001" customHeight="1">
      <c r="A3" s="16">
        <v>1</v>
      </c>
      <c r="B3" s="16" t="s">
        <v>34</v>
      </c>
      <c r="C3" s="16" t="s">
        <v>124</v>
      </c>
      <c r="D3" s="16">
        <v>145</v>
      </c>
      <c r="E3" s="16">
        <v>22</v>
      </c>
      <c r="F3" s="16">
        <v>2480</v>
      </c>
      <c r="G3" s="16">
        <v>200</v>
      </c>
      <c r="H3" s="16"/>
      <c r="I3" s="16">
        <v>200</v>
      </c>
      <c r="J3" s="16">
        <v>517.5</v>
      </c>
      <c r="K3" s="35">
        <v>60</v>
      </c>
      <c r="L3" s="17">
        <f>SUM(F3:K3)</f>
        <v>3457.5</v>
      </c>
      <c r="M3" s="16" t="s">
        <v>66</v>
      </c>
    </row>
    <row r="4" spans="1:13" ht="20.100000000000001" customHeight="1">
      <c r="A4" s="16">
        <v>2</v>
      </c>
      <c r="B4" s="16" t="s">
        <v>34</v>
      </c>
      <c r="C4" s="16" t="s">
        <v>126</v>
      </c>
      <c r="D4" s="16">
        <v>32</v>
      </c>
      <c r="E4" s="16">
        <v>22</v>
      </c>
      <c r="F4" s="16">
        <v>2480</v>
      </c>
      <c r="G4" s="16">
        <v>200</v>
      </c>
      <c r="H4" s="16"/>
      <c r="I4" s="16">
        <v>200</v>
      </c>
      <c r="J4" s="16"/>
      <c r="K4" s="35">
        <v>0</v>
      </c>
      <c r="L4" s="17">
        <f t="shared" ref="L4:L22" si="0">SUM(F4:K4)</f>
        <v>2880</v>
      </c>
      <c r="M4" s="16" t="s">
        <v>66</v>
      </c>
    </row>
    <row r="5" spans="1:13" ht="20.100000000000001" customHeight="1">
      <c r="A5" s="16">
        <v>3</v>
      </c>
      <c r="B5" s="16" t="s">
        <v>34</v>
      </c>
      <c r="C5" s="16" t="s">
        <v>112</v>
      </c>
      <c r="D5" s="16">
        <v>61</v>
      </c>
      <c r="E5" s="16">
        <v>22</v>
      </c>
      <c r="F5" s="16">
        <v>2480</v>
      </c>
      <c r="G5" s="16">
        <v>200</v>
      </c>
      <c r="H5" s="16"/>
      <c r="I5" s="16">
        <v>200</v>
      </c>
      <c r="J5" s="16"/>
      <c r="K5" s="35">
        <v>20</v>
      </c>
      <c r="L5" s="17">
        <f t="shared" si="0"/>
        <v>2900</v>
      </c>
      <c r="M5" s="16" t="s">
        <v>66</v>
      </c>
    </row>
    <row r="6" spans="1:13" ht="20.100000000000001" customHeight="1">
      <c r="A6" s="16">
        <v>4</v>
      </c>
      <c r="B6" s="16" t="s">
        <v>34</v>
      </c>
      <c r="C6" s="16" t="s">
        <v>128</v>
      </c>
      <c r="D6" s="16">
        <v>18</v>
      </c>
      <c r="E6" s="16">
        <v>22</v>
      </c>
      <c r="F6" s="16">
        <v>2480</v>
      </c>
      <c r="G6" s="16">
        <v>200</v>
      </c>
      <c r="H6" s="16"/>
      <c r="I6" s="16">
        <v>200</v>
      </c>
      <c r="J6" s="16"/>
      <c r="K6" s="35">
        <v>0</v>
      </c>
      <c r="L6" s="17">
        <f t="shared" si="0"/>
        <v>2880</v>
      </c>
      <c r="M6" s="16" t="s">
        <v>66</v>
      </c>
    </row>
    <row r="7" spans="1:13" ht="20.100000000000001" customHeight="1">
      <c r="A7" s="16">
        <v>5</v>
      </c>
      <c r="B7" s="16" t="s">
        <v>34</v>
      </c>
      <c r="C7" s="16" t="s">
        <v>75</v>
      </c>
      <c r="D7" s="16">
        <v>52</v>
      </c>
      <c r="E7" s="16">
        <v>22</v>
      </c>
      <c r="F7" s="16">
        <v>2480</v>
      </c>
      <c r="G7" s="16">
        <v>200</v>
      </c>
      <c r="H7" s="16"/>
      <c r="I7" s="16">
        <v>200</v>
      </c>
      <c r="J7" s="16"/>
      <c r="K7" s="35">
        <v>60</v>
      </c>
      <c r="L7" s="17">
        <f t="shared" si="0"/>
        <v>2940</v>
      </c>
      <c r="M7" s="16" t="s">
        <v>41</v>
      </c>
    </row>
    <row r="8" spans="1:13" ht="20.100000000000001" customHeight="1">
      <c r="A8" s="16">
        <v>6</v>
      </c>
      <c r="B8" s="16" t="s">
        <v>34</v>
      </c>
      <c r="C8" s="16" t="s">
        <v>156</v>
      </c>
      <c r="D8" s="16">
        <v>185</v>
      </c>
      <c r="E8" s="16">
        <v>20</v>
      </c>
      <c r="F8" s="16">
        <v>2480</v>
      </c>
      <c r="G8" s="16"/>
      <c r="H8" s="16"/>
      <c r="I8" s="16">
        <v>0</v>
      </c>
      <c r="J8" s="16"/>
      <c r="K8" s="35">
        <v>0</v>
      </c>
      <c r="L8" s="17">
        <f>F8+G8+I8+H8+K8</f>
        <v>2480</v>
      </c>
      <c r="M8" s="16" t="s">
        <v>41</v>
      </c>
    </row>
    <row r="9" spans="1:13" ht="20.100000000000001" customHeight="1">
      <c r="A9" s="16">
        <v>7</v>
      </c>
      <c r="B9" s="16" t="s">
        <v>34</v>
      </c>
      <c r="C9" s="16" t="s">
        <v>113</v>
      </c>
      <c r="D9" s="16">
        <v>11</v>
      </c>
      <c r="E9" s="16">
        <v>3</v>
      </c>
      <c r="F9" s="16">
        <v>2480</v>
      </c>
      <c r="G9" s="16">
        <v>200</v>
      </c>
      <c r="H9" s="16"/>
      <c r="I9" s="16">
        <v>0</v>
      </c>
      <c r="J9" s="16"/>
      <c r="K9" s="35">
        <v>200</v>
      </c>
      <c r="L9" s="17">
        <f>SUM(F9:K9)/22*3</f>
        <v>392.72727272727275</v>
      </c>
      <c r="M9" s="16" t="s">
        <v>41</v>
      </c>
    </row>
    <row r="10" spans="1:13" ht="20.100000000000001" customHeight="1">
      <c r="A10" s="16">
        <v>8</v>
      </c>
      <c r="B10" s="16" t="s">
        <v>34</v>
      </c>
      <c r="C10" s="16" t="s">
        <v>6</v>
      </c>
      <c r="D10" s="16">
        <v>596</v>
      </c>
      <c r="E10" s="16">
        <v>22</v>
      </c>
      <c r="F10" s="16">
        <v>2480</v>
      </c>
      <c r="G10" s="16">
        <v>100</v>
      </c>
      <c r="H10" s="16"/>
      <c r="I10" s="16">
        <v>200</v>
      </c>
      <c r="J10" s="16"/>
      <c r="K10" s="35">
        <v>120</v>
      </c>
      <c r="L10" s="17">
        <f t="shared" si="0"/>
        <v>2900</v>
      </c>
      <c r="M10" s="16" t="s">
        <v>35</v>
      </c>
    </row>
    <row r="11" spans="1:13" ht="20.100000000000001" customHeight="1">
      <c r="A11" s="16">
        <v>9</v>
      </c>
      <c r="B11" s="16" t="s">
        <v>34</v>
      </c>
      <c r="C11" s="16" t="s">
        <v>3</v>
      </c>
      <c r="D11" s="16">
        <v>22</v>
      </c>
      <c r="E11" s="16">
        <v>22</v>
      </c>
      <c r="F11" s="16">
        <v>2480</v>
      </c>
      <c r="G11" s="16">
        <v>100</v>
      </c>
      <c r="H11" s="16"/>
      <c r="I11" s="16">
        <v>200</v>
      </c>
      <c r="J11" s="16"/>
      <c r="K11" s="35">
        <v>0</v>
      </c>
      <c r="L11" s="17">
        <f t="shared" si="0"/>
        <v>2780</v>
      </c>
      <c r="M11" s="16" t="s">
        <v>35</v>
      </c>
    </row>
    <row r="12" spans="1:13" ht="20.100000000000001" customHeight="1">
      <c r="A12" s="16">
        <v>10</v>
      </c>
      <c r="B12" s="16" t="s">
        <v>36</v>
      </c>
      <c r="C12" s="16" t="s">
        <v>13</v>
      </c>
      <c r="D12" s="16">
        <v>144</v>
      </c>
      <c r="E12" s="16">
        <v>27</v>
      </c>
      <c r="F12" s="16">
        <v>2480</v>
      </c>
      <c r="G12" s="16"/>
      <c r="H12" s="16">
        <v>600</v>
      </c>
      <c r="I12" s="16">
        <v>200</v>
      </c>
      <c r="J12" s="16"/>
      <c r="K12" s="35">
        <v>200</v>
      </c>
      <c r="L12" s="17">
        <f t="shared" si="0"/>
        <v>3480</v>
      </c>
      <c r="M12" s="16"/>
    </row>
    <row r="13" spans="1:13" ht="20.100000000000001" customHeight="1">
      <c r="A13" s="16">
        <v>11</v>
      </c>
      <c r="B13" s="16" t="s">
        <v>36</v>
      </c>
      <c r="C13" s="16" t="s">
        <v>114</v>
      </c>
      <c r="D13" s="16">
        <v>391</v>
      </c>
      <c r="E13" s="16">
        <v>26</v>
      </c>
      <c r="F13" s="16">
        <v>2480</v>
      </c>
      <c r="G13" s="16"/>
      <c r="H13" s="16"/>
      <c r="I13" s="16">
        <v>200</v>
      </c>
      <c r="J13" s="16"/>
      <c r="K13" s="35">
        <v>0</v>
      </c>
      <c r="L13" s="17">
        <f t="shared" si="0"/>
        <v>2680</v>
      </c>
      <c r="M13" s="16"/>
    </row>
    <row r="14" spans="1:13" ht="20.100000000000001" customHeight="1">
      <c r="A14" s="16">
        <v>12</v>
      </c>
      <c r="B14" s="16" t="s">
        <v>36</v>
      </c>
      <c r="C14" s="16" t="s">
        <v>15</v>
      </c>
      <c r="D14" s="16">
        <v>225</v>
      </c>
      <c r="E14" s="16">
        <v>27</v>
      </c>
      <c r="F14" s="16">
        <v>2480</v>
      </c>
      <c r="G14" s="16">
        <v>200</v>
      </c>
      <c r="H14" s="16">
        <v>750</v>
      </c>
      <c r="I14" s="16">
        <v>200</v>
      </c>
      <c r="J14" s="16"/>
      <c r="K14" s="35">
        <v>200</v>
      </c>
      <c r="L14" s="17">
        <f t="shared" si="0"/>
        <v>3830</v>
      </c>
      <c r="M14" s="16"/>
    </row>
    <row r="15" spans="1:13" ht="20.100000000000001" customHeight="1">
      <c r="A15" s="16">
        <v>13</v>
      </c>
      <c r="B15" s="16" t="s">
        <v>36</v>
      </c>
      <c r="C15" s="16" t="s">
        <v>16</v>
      </c>
      <c r="D15" s="16">
        <v>197</v>
      </c>
      <c r="E15" s="16">
        <v>28</v>
      </c>
      <c r="F15" s="16">
        <v>2480</v>
      </c>
      <c r="G15" s="16"/>
      <c r="H15" s="16">
        <v>450</v>
      </c>
      <c r="I15" s="16">
        <v>200</v>
      </c>
      <c r="J15" s="16"/>
      <c r="K15" s="35">
        <v>100</v>
      </c>
      <c r="L15" s="17">
        <f t="shared" si="0"/>
        <v>3230</v>
      </c>
      <c r="M15" s="16"/>
    </row>
    <row r="16" spans="1:13" ht="20.100000000000001" customHeight="1">
      <c r="A16" s="16">
        <v>14</v>
      </c>
      <c r="B16" s="16" t="s">
        <v>36</v>
      </c>
      <c r="C16" s="16" t="s">
        <v>17</v>
      </c>
      <c r="D16" s="16">
        <v>635</v>
      </c>
      <c r="E16" s="16">
        <v>27</v>
      </c>
      <c r="F16" s="16">
        <v>2480</v>
      </c>
      <c r="G16" s="16"/>
      <c r="H16" s="16">
        <v>300</v>
      </c>
      <c r="I16" s="16">
        <v>200</v>
      </c>
      <c r="J16" s="16"/>
      <c r="K16" s="35">
        <v>140</v>
      </c>
      <c r="L16" s="17">
        <f t="shared" si="0"/>
        <v>3120</v>
      </c>
      <c r="M16" s="16"/>
    </row>
    <row r="17" spans="1:13" ht="20.100000000000001" customHeight="1">
      <c r="A17" s="16">
        <v>15</v>
      </c>
      <c r="B17" s="16" t="s">
        <v>36</v>
      </c>
      <c r="C17" s="16" t="s">
        <v>18</v>
      </c>
      <c r="D17" s="16">
        <v>90</v>
      </c>
      <c r="E17" s="16">
        <v>27</v>
      </c>
      <c r="F17" s="16">
        <v>2480</v>
      </c>
      <c r="G17" s="16">
        <v>200</v>
      </c>
      <c r="H17" s="16">
        <v>1000</v>
      </c>
      <c r="I17" s="16">
        <v>200</v>
      </c>
      <c r="J17" s="16"/>
      <c r="K17" s="35">
        <v>200</v>
      </c>
      <c r="L17" s="17">
        <f t="shared" si="0"/>
        <v>4080</v>
      </c>
      <c r="M17" s="16"/>
    </row>
    <row r="18" spans="1:13" ht="20.100000000000001" customHeight="1">
      <c r="A18" s="16">
        <v>16</v>
      </c>
      <c r="B18" s="16" t="s">
        <v>36</v>
      </c>
      <c r="C18" s="16" t="s">
        <v>19</v>
      </c>
      <c r="D18" s="16">
        <v>695</v>
      </c>
      <c r="E18" s="16">
        <v>27</v>
      </c>
      <c r="F18" s="16">
        <v>2480</v>
      </c>
      <c r="G18" s="16"/>
      <c r="H18" s="16">
        <v>350</v>
      </c>
      <c r="I18" s="16">
        <v>200</v>
      </c>
      <c r="J18" s="16"/>
      <c r="K18" s="35">
        <v>100</v>
      </c>
      <c r="L18" s="17">
        <f t="shared" si="0"/>
        <v>3130</v>
      </c>
      <c r="M18" s="16"/>
    </row>
    <row r="19" spans="1:13" ht="20.100000000000001" customHeight="1">
      <c r="A19" s="16">
        <v>17</v>
      </c>
      <c r="B19" s="16" t="s">
        <v>36</v>
      </c>
      <c r="C19" s="16" t="s">
        <v>20</v>
      </c>
      <c r="D19" s="16">
        <v>53</v>
      </c>
      <c r="E19" s="16">
        <v>28</v>
      </c>
      <c r="F19" s="16">
        <v>2480</v>
      </c>
      <c r="G19" s="16">
        <v>100</v>
      </c>
      <c r="H19" s="16"/>
      <c r="I19" s="16">
        <v>200</v>
      </c>
      <c r="J19" s="16"/>
      <c r="K19" s="35">
        <v>100</v>
      </c>
      <c r="L19" s="17">
        <f t="shared" si="0"/>
        <v>2880</v>
      </c>
      <c r="M19" s="16"/>
    </row>
    <row r="20" spans="1:13" ht="20.100000000000001" customHeight="1">
      <c r="A20" s="16">
        <v>18</v>
      </c>
      <c r="B20" s="16" t="s">
        <v>36</v>
      </c>
      <c r="C20" s="16" t="s">
        <v>83</v>
      </c>
      <c r="D20" s="16">
        <v>669</v>
      </c>
      <c r="E20" s="16">
        <v>27</v>
      </c>
      <c r="F20" s="16">
        <v>2480</v>
      </c>
      <c r="G20" s="16">
        <v>100</v>
      </c>
      <c r="H20" s="16">
        <v>900</v>
      </c>
      <c r="I20" s="16">
        <v>200</v>
      </c>
      <c r="J20" s="16"/>
      <c r="K20" s="35">
        <v>40</v>
      </c>
      <c r="L20" s="17">
        <f t="shared" si="0"/>
        <v>3720</v>
      </c>
      <c r="M20" s="16"/>
    </row>
    <row r="21" spans="1:13" ht="20.100000000000001" customHeight="1">
      <c r="A21" s="16">
        <v>19</v>
      </c>
      <c r="B21" s="16" t="s">
        <v>36</v>
      </c>
      <c r="C21" s="16" t="s">
        <v>88</v>
      </c>
      <c r="D21" s="16">
        <v>726</v>
      </c>
      <c r="E21" s="16">
        <v>27</v>
      </c>
      <c r="F21" s="16">
        <v>2480</v>
      </c>
      <c r="G21" s="16"/>
      <c r="H21" s="16">
        <v>100</v>
      </c>
      <c r="I21" s="16">
        <v>200</v>
      </c>
      <c r="J21" s="16"/>
      <c r="K21" s="35">
        <v>20</v>
      </c>
      <c r="L21" s="17">
        <f t="shared" si="0"/>
        <v>2800</v>
      </c>
      <c r="M21" s="16"/>
    </row>
    <row r="22" spans="1:13" ht="20.100000000000001" customHeight="1">
      <c r="A22" s="16">
        <v>20</v>
      </c>
      <c r="B22" s="16" t="s">
        <v>36</v>
      </c>
      <c r="C22" s="16" t="s">
        <v>116</v>
      </c>
      <c r="D22" s="16">
        <v>385</v>
      </c>
      <c r="E22" s="16">
        <v>27</v>
      </c>
      <c r="F22" s="41">
        <v>2480</v>
      </c>
      <c r="G22" s="16"/>
      <c r="H22" s="16"/>
      <c r="I22" s="16">
        <v>200</v>
      </c>
      <c r="J22" s="16"/>
      <c r="K22" s="35">
        <v>0</v>
      </c>
      <c r="L22" s="17">
        <f t="shared" si="0"/>
        <v>2680</v>
      </c>
      <c r="M22" s="16"/>
    </row>
    <row r="23" spans="1:13" ht="20.100000000000001" customHeight="1">
      <c r="A23" s="18"/>
      <c r="B23" s="18" t="s">
        <v>44</v>
      </c>
      <c r="C23" s="18"/>
      <c r="D23" s="18"/>
      <c r="E23" s="18"/>
      <c r="F23" s="39">
        <f t="shared" ref="F23:L23" si="1">SUM(F3:F22)</f>
        <v>49600</v>
      </c>
      <c r="G23" s="18">
        <f t="shared" si="1"/>
        <v>2000</v>
      </c>
      <c r="H23" s="18">
        <f t="shared" si="1"/>
        <v>4450</v>
      </c>
      <c r="I23" s="18">
        <f t="shared" si="1"/>
        <v>3600</v>
      </c>
      <c r="J23" s="18">
        <f t="shared" si="1"/>
        <v>517.5</v>
      </c>
      <c r="K23" s="18">
        <f t="shared" si="1"/>
        <v>1560</v>
      </c>
      <c r="L23" s="17">
        <f t="shared" si="1"/>
        <v>59240.227272727272</v>
      </c>
      <c r="M23" s="18"/>
    </row>
    <row r="24" spans="1:13" ht="20.100000000000001" customHeight="1">
      <c r="A24" s="20"/>
      <c r="B24" s="20"/>
      <c r="C24" s="20"/>
      <c r="D24" s="20"/>
      <c r="E24" s="21" t="s">
        <v>39</v>
      </c>
      <c r="F24" s="21"/>
      <c r="G24" s="21"/>
      <c r="H24" s="21"/>
      <c r="I24" s="21"/>
      <c r="J24" s="21"/>
      <c r="K24" s="21" t="s">
        <v>40</v>
      </c>
      <c r="L24" s="67" t="str">
        <f>L35</f>
        <v>富惠红   2020/5/13</v>
      </c>
      <c r="M24" s="67"/>
    </row>
    <row r="25" spans="1:13" ht="20.100000000000001" customHeight="1">
      <c r="A25" s="20"/>
      <c r="B25" s="20"/>
      <c r="C25" s="20"/>
      <c r="D25" s="20"/>
      <c r="E25" s="21"/>
      <c r="F25" s="21"/>
      <c r="G25" s="21"/>
      <c r="H25" s="21"/>
      <c r="I25" s="21"/>
      <c r="J25" s="21"/>
      <c r="K25" s="21"/>
      <c r="L25" s="37"/>
      <c r="M25" s="37"/>
    </row>
    <row r="26" spans="1:13" ht="20.100000000000001" customHeight="1">
      <c r="A26" s="20"/>
      <c r="B26" s="20"/>
      <c r="C26" s="20"/>
      <c r="D26" s="20"/>
      <c r="E26" s="21"/>
      <c r="F26" s="21"/>
      <c r="G26" s="21"/>
      <c r="H26" s="21"/>
      <c r="I26" s="21"/>
      <c r="J26" s="21"/>
      <c r="K26" s="21"/>
      <c r="L26" s="37"/>
      <c r="M26" s="37"/>
    </row>
    <row r="27" spans="1:13" ht="37.5" customHeight="1">
      <c r="A27" s="69" t="str">
        <f>'202004'!A1:M1</f>
        <v>2020年04月份长顺公司后勤人员工资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</row>
    <row r="28" spans="1:13" ht="31.5" customHeight="1">
      <c r="A28" s="15" t="s">
        <v>0</v>
      </c>
      <c r="B28" s="15" t="s">
        <v>26</v>
      </c>
      <c r="C28" s="15" t="s">
        <v>1</v>
      </c>
      <c r="D28" s="15" t="s">
        <v>27</v>
      </c>
      <c r="E28" s="15" t="s">
        <v>28</v>
      </c>
      <c r="F28" s="23" t="s">
        <v>64</v>
      </c>
      <c r="G28" s="15" t="s">
        <v>42</v>
      </c>
      <c r="H28" s="15" t="s">
        <v>32</v>
      </c>
      <c r="I28" s="15" t="s">
        <v>118</v>
      </c>
      <c r="J28" s="15" t="s">
        <v>43</v>
      </c>
      <c r="K28" s="15" t="s">
        <v>43</v>
      </c>
      <c r="L28" s="15" t="s">
        <v>33</v>
      </c>
      <c r="M28" s="15" t="s">
        <v>2</v>
      </c>
    </row>
    <row r="29" spans="1:13" ht="28.5" customHeight="1">
      <c r="A29" s="16">
        <v>1</v>
      </c>
      <c r="B29" s="16" t="s">
        <v>37</v>
      </c>
      <c r="C29" s="16" t="s">
        <v>21</v>
      </c>
      <c r="D29" s="16">
        <v>676</v>
      </c>
      <c r="E29" s="16">
        <v>31.25</v>
      </c>
      <c r="F29" s="16">
        <v>128</v>
      </c>
      <c r="G29" s="16">
        <f>F29*E29</f>
        <v>4000</v>
      </c>
      <c r="H29" s="35">
        <v>100</v>
      </c>
      <c r="I29" s="16">
        <v>200</v>
      </c>
      <c r="J29" s="16">
        <v>650</v>
      </c>
      <c r="K29" s="16"/>
      <c r="L29" s="17">
        <f>SUM(G29:K29)</f>
        <v>4950</v>
      </c>
      <c r="M29" s="40"/>
    </row>
    <row r="30" spans="1:13" ht="20.100000000000001" customHeight="1">
      <c r="A30" s="16">
        <v>2</v>
      </c>
      <c r="B30" s="16" t="s">
        <v>37</v>
      </c>
      <c r="C30" s="16" t="s">
        <v>22</v>
      </c>
      <c r="D30" s="16">
        <v>633</v>
      </c>
      <c r="E30" s="16">
        <v>27.44</v>
      </c>
      <c r="F30" s="16">
        <v>118</v>
      </c>
      <c r="G30" s="16">
        <f t="shared" ref="G30:G33" si="2">F30*E30</f>
        <v>3237.92</v>
      </c>
      <c r="H30" s="35">
        <v>80</v>
      </c>
      <c r="I30" s="16">
        <v>200</v>
      </c>
      <c r="J30" s="16">
        <f>3*F30</f>
        <v>354</v>
      </c>
      <c r="K30" s="16"/>
      <c r="L30" s="17">
        <f t="shared" ref="L30:L33" si="3">SUM(G30:K30)</f>
        <v>3871.92</v>
      </c>
      <c r="M30" s="16"/>
    </row>
    <row r="31" spans="1:13" ht="20.100000000000001" customHeight="1">
      <c r="A31" s="16">
        <v>3</v>
      </c>
      <c r="B31" s="16" t="s">
        <v>37</v>
      </c>
      <c r="C31" s="16" t="s">
        <v>23</v>
      </c>
      <c r="D31" s="16">
        <v>204</v>
      </c>
      <c r="E31" s="16">
        <v>21</v>
      </c>
      <c r="F31" s="16">
        <v>118</v>
      </c>
      <c r="G31" s="16">
        <f t="shared" si="2"/>
        <v>2478</v>
      </c>
      <c r="H31" s="35">
        <v>100</v>
      </c>
      <c r="I31" s="16">
        <v>0</v>
      </c>
      <c r="J31" s="16">
        <f>25*E31</f>
        <v>525</v>
      </c>
      <c r="K31" s="16"/>
      <c r="L31" s="17">
        <f t="shared" si="3"/>
        <v>3103</v>
      </c>
      <c r="M31" s="16"/>
    </row>
    <row r="32" spans="1:13" ht="20.100000000000001" customHeight="1">
      <c r="A32" s="16">
        <v>4</v>
      </c>
      <c r="B32" s="16" t="s">
        <v>38</v>
      </c>
      <c r="C32" s="16" t="s">
        <v>24</v>
      </c>
      <c r="D32" s="16">
        <v>560</v>
      </c>
      <c r="E32" s="16">
        <v>26</v>
      </c>
      <c r="F32" s="16">
        <v>123</v>
      </c>
      <c r="G32" s="16">
        <f t="shared" si="2"/>
        <v>3198</v>
      </c>
      <c r="H32" s="35">
        <v>100</v>
      </c>
      <c r="I32" s="16">
        <v>200</v>
      </c>
      <c r="J32" s="16"/>
      <c r="K32" s="16"/>
      <c r="L32" s="17">
        <f t="shared" si="3"/>
        <v>3498</v>
      </c>
      <c r="M32" s="16"/>
    </row>
    <row r="33" spans="1:13" ht="20.100000000000001" customHeight="1">
      <c r="A33" s="16">
        <v>5</v>
      </c>
      <c r="B33" s="16" t="s">
        <v>38</v>
      </c>
      <c r="C33" s="16" t="s">
        <v>25</v>
      </c>
      <c r="D33" s="16">
        <v>207</v>
      </c>
      <c r="E33" s="16">
        <v>29.25</v>
      </c>
      <c r="F33" s="16">
        <v>113</v>
      </c>
      <c r="G33" s="16">
        <f t="shared" si="2"/>
        <v>3305.25</v>
      </c>
      <c r="H33" s="35">
        <v>200</v>
      </c>
      <c r="I33" s="16">
        <v>200</v>
      </c>
      <c r="J33" s="16"/>
      <c r="K33" s="16"/>
      <c r="L33" s="17">
        <f t="shared" si="3"/>
        <v>3705.25</v>
      </c>
      <c r="M33" s="16"/>
    </row>
    <row r="34" spans="1:13" ht="20.100000000000001" customHeight="1">
      <c r="A34" s="18"/>
      <c r="B34" s="18" t="s">
        <v>44</v>
      </c>
      <c r="C34" s="18"/>
      <c r="D34" s="18"/>
      <c r="E34" s="18"/>
      <c r="F34" s="18"/>
      <c r="G34" s="18">
        <f t="shared" ref="G34:L34" si="4">SUM(G29:G33)</f>
        <v>16219.17</v>
      </c>
      <c r="H34" s="18">
        <f t="shared" si="4"/>
        <v>580</v>
      </c>
      <c r="I34" s="18">
        <f t="shared" si="4"/>
        <v>800</v>
      </c>
      <c r="J34" s="18">
        <f t="shared" si="4"/>
        <v>1529</v>
      </c>
      <c r="K34" s="18">
        <f t="shared" si="4"/>
        <v>0</v>
      </c>
      <c r="L34" s="17">
        <f t="shared" si="4"/>
        <v>19128.169999999998</v>
      </c>
      <c r="M34" s="18"/>
    </row>
    <row r="35" spans="1:13" ht="20.100000000000001" customHeight="1">
      <c r="A35" s="21"/>
      <c r="B35" s="21"/>
      <c r="C35" s="21"/>
      <c r="D35" s="21"/>
      <c r="E35" s="21" t="s">
        <v>39</v>
      </c>
      <c r="F35" s="21"/>
      <c r="G35" s="21"/>
      <c r="H35" s="21"/>
      <c r="I35" s="21"/>
      <c r="J35" s="21"/>
      <c r="K35" s="21" t="s">
        <v>40</v>
      </c>
      <c r="L35" s="67" t="s">
        <v>159</v>
      </c>
      <c r="M35" s="67"/>
    </row>
    <row r="37" spans="1:13" s="28" customFormat="1" ht="41.1" customHeight="1">
      <c r="A37" s="70" t="s">
        <v>153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</row>
    <row r="38" spans="1:13" s="1" customFormat="1" ht="24.95" customHeight="1">
      <c r="A38" s="15" t="s">
        <v>0</v>
      </c>
      <c r="B38" s="15" t="s">
        <v>1</v>
      </c>
      <c r="C38" s="15" t="s">
        <v>29</v>
      </c>
      <c r="D38" s="15" t="s">
        <v>30</v>
      </c>
      <c r="E38" s="15" t="s">
        <v>31</v>
      </c>
      <c r="F38" s="15" t="s">
        <v>91</v>
      </c>
      <c r="G38" s="15" t="s">
        <v>89</v>
      </c>
      <c r="H38" s="15" t="s">
        <v>90</v>
      </c>
      <c r="I38" s="15" t="s">
        <v>92</v>
      </c>
      <c r="J38" s="15" t="s">
        <v>93</v>
      </c>
      <c r="K38" s="15" t="s">
        <v>94</v>
      </c>
      <c r="L38" s="15" t="s">
        <v>95</v>
      </c>
      <c r="M38" s="15" t="s">
        <v>2</v>
      </c>
    </row>
    <row r="39" spans="1:13" s="1" customFormat="1" ht="20.100000000000001" customHeight="1">
      <c r="A39" s="2">
        <v>1</v>
      </c>
      <c r="B39" s="2" t="s">
        <v>96</v>
      </c>
      <c r="C39" s="7">
        <v>2480</v>
      </c>
      <c r="D39" s="2"/>
      <c r="E39" s="2"/>
      <c r="F39" s="2">
        <v>2480</v>
      </c>
      <c r="G39" s="2"/>
      <c r="H39" s="2">
        <v>462.5</v>
      </c>
      <c r="I39" s="2">
        <v>517.5</v>
      </c>
      <c r="J39" s="2"/>
      <c r="K39" s="2"/>
      <c r="L39" s="10">
        <f>F39+G39-H39-I39-J39-K39</f>
        <v>1500</v>
      </c>
      <c r="M39" s="2"/>
    </row>
    <row r="40" spans="1:13" s="1" customFormat="1" ht="20.100000000000001" customHeight="1">
      <c r="A40" s="2">
        <v>2</v>
      </c>
      <c r="B40" s="2" t="s">
        <v>97</v>
      </c>
      <c r="C40" s="7">
        <v>2480</v>
      </c>
      <c r="D40" s="2"/>
      <c r="E40" s="2"/>
      <c r="F40" s="2">
        <v>2480</v>
      </c>
      <c r="G40" s="2"/>
      <c r="H40" s="2">
        <f>686.6-24.1</f>
        <v>662.5</v>
      </c>
      <c r="I40" s="2">
        <v>517.5</v>
      </c>
      <c r="J40" s="2"/>
      <c r="K40" s="2"/>
      <c r="L40" s="10">
        <f t="shared" ref="L40:L43" si="5">F40+G40-H40-I40-J40-K40</f>
        <v>1300</v>
      </c>
      <c r="M40" s="2"/>
    </row>
    <row r="41" spans="1:13" s="1" customFormat="1" ht="20.100000000000001" customHeight="1">
      <c r="A41" s="2">
        <v>3</v>
      </c>
      <c r="B41" s="2" t="s">
        <v>117</v>
      </c>
      <c r="C41" s="7">
        <v>2480</v>
      </c>
      <c r="D41" s="2"/>
      <c r="E41" s="2"/>
      <c r="F41" s="2">
        <v>2480</v>
      </c>
      <c r="G41" s="2"/>
      <c r="H41" s="2">
        <f t="shared" ref="H41:H43" si="6">686.6-24.1</f>
        <v>662.5</v>
      </c>
      <c r="I41" s="2">
        <v>517.5</v>
      </c>
      <c r="J41" s="2"/>
      <c r="K41" s="2"/>
      <c r="L41" s="10">
        <f t="shared" si="5"/>
        <v>1300</v>
      </c>
      <c r="M41" s="2"/>
    </row>
    <row r="42" spans="1:13" s="1" customFormat="1" ht="20.100000000000001" customHeight="1">
      <c r="A42" s="2">
        <v>4</v>
      </c>
      <c r="B42" s="2" t="s">
        <v>98</v>
      </c>
      <c r="C42" s="7">
        <v>2480</v>
      </c>
      <c r="D42" s="2"/>
      <c r="E42" s="2"/>
      <c r="F42" s="2">
        <v>2480</v>
      </c>
      <c r="G42" s="2"/>
      <c r="H42" s="2">
        <f t="shared" si="6"/>
        <v>662.5</v>
      </c>
      <c r="I42" s="2">
        <v>517.5</v>
      </c>
      <c r="J42" s="2"/>
      <c r="K42" s="2"/>
      <c r="L42" s="10">
        <f t="shared" si="5"/>
        <v>1300</v>
      </c>
      <c r="M42" s="2"/>
    </row>
    <row r="43" spans="1:13" s="1" customFormat="1" ht="20.100000000000001" customHeight="1">
      <c r="A43" s="2">
        <v>5</v>
      </c>
      <c r="B43" s="2" t="s">
        <v>109</v>
      </c>
      <c r="C43" s="7">
        <v>2480</v>
      </c>
      <c r="D43" s="2"/>
      <c r="E43" s="2"/>
      <c r="F43" s="2">
        <v>2480</v>
      </c>
      <c r="G43" s="2"/>
      <c r="H43" s="2">
        <f t="shared" si="6"/>
        <v>662.5</v>
      </c>
      <c r="I43" s="2">
        <v>517.5</v>
      </c>
      <c r="J43" s="2"/>
      <c r="K43" s="2"/>
      <c r="L43" s="10">
        <f t="shared" si="5"/>
        <v>1300</v>
      </c>
      <c r="M43" s="10"/>
    </row>
    <row r="44" spans="1:13" s="1" customFormat="1" ht="20.100000000000001" customHeight="1">
      <c r="A44" s="2">
        <v>6</v>
      </c>
      <c r="B44" s="2" t="s">
        <v>110</v>
      </c>
      <c r="C44" s="7">
        <v>2480</v>
      </c>
      <c r="D44" s="2"/>
      <c r="E44" s="2"/>
      <c r="F44" s="2">
        <v>2480</v>
      </c>
      <c r="G44" s="2"/>
      <c r="H44" s="2">
        <f>586.6-24.1</f>
        <v>562.5</v>
      </c>
      <c r="I44" s="2">
        <v>517.5</v>
      </c>
      <c r="J44" s="2"/>
      <c r="K44" s="2"/>
      <c r="L44" s="10">
        <f>F44+G44-H44-I44</f>
        <v>1400</v>
      </c>
      <c r="M44" s="10"/>
    </row>
    <row r="45" spans="1:13" s="1" customFormat="1" ht="20.100000000000001" customHeight="1">
      <c r="A45" s="2">
        <v>7</v>
      </c>
      <c r="B45" s="2" t="s">
        <v>111</v>
      </c>
      <c r="C45" s="7">
        <v>2480</v>
      </c>
      <c r="D45" s="2"/>
      <c r="E45" s="2"/>
      <c r="F45" s="2">
        <v>2480</v>
      </c>
      <c r="G45" s="2"/>
      <c r="H45" s="2">
        <f>586.6-24.1</f>
        <v>562.5</v>
      </c>
      <c r="I45" s="2">
        <v>517.5</v>
      </c>
      <c r="J45" s="2"/>
      <c r="K45" s="2"/>
      <c r="L45" s="10">
        <f>F45+G45-H45-I45</f>
        <v>1400</v>
      </c>
      <c r="M45" s="10"/>
    </row>
    <row r="46" spans="1:13" s="1" customFormat="1" ht="20.100000000000001" customHeight="1">
      <c r="A46" s="10"/>
      <c r="B46" s="10" t="s">
        <v>44</v>
      </c>
      <c r="C46" s="11">
        <f>SUM(C39:C45)</f>
        <v>17360</v>
      </c>
      <c r="D46" s="10"/>
      <c r="E46" s="10"/>
      <c r="F46" s="10">
        <f>SUM(F39:F45)</f>
        <v>17360</v>
      </c>
      <c r="G46" s="10"/>
      <c r="H46" s="10">
        <f>SUM(H39:H45)</f>
        <v>4237.5</v>
      </c>
      <c r="I46" s="10">
        <f>SUM(I39:I45)</f>
        <v>3622.5</v>
      </c>
      <c r="J46" s="10"/>
      <c r="K46" s="10"/>
      <c r="L46" s="10">
        <f>SUM(L39:L45)</f>
        <v>9500</v>
      </c>
      <c r="M46" s="10"/>
    </row>
    <row r="47" spans="1:13">
      <c r="E47" s="21" t="s">
        <v>39</v>
      </c>
      <c r="K47" s="21" t="s">
        <v>40</v>
      </c>
      <c r="L47" s="68" t="str">
        <f>L35</f>
        <v>富惠红   2020/5/13</v>
      </c>
      <c r="M47" s="68"/>
    </row>
  </sheetData>
  <mergeCells count="6">
    <mergeCell ref="L47:M47"/>
    <mergeCell ref="A1:M1"/>
    <mergeCell ref="L24:M24"/>
    <mergeCell ref="A27:M27"/>
    <mergeCell ref="L35:M35"/>
    <mergeCell ref="A37:M37"/>
  </mergeCells>
  <phoneticPr fontId="1" type="noConversion"/>
  <printOptions horizontalCentered="1"/>
  <pageMargins left="0.35433070866141736" right="0.39370078740157483" top="0.62992125984251968" bottom="0.27559055118110237" header="0.31496062992125984" footer="0.15748031496062992"/>
  <pageSetup paperSize="9" orientation="landscape" cellComments="asDisplayed" horizontalDpi="200" verticalDpi="20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F9" sqref="F9"/>
    </sheetView>
  </sheetViews>
  <sheetFormatPr defaultRowHeight="13.5"/>
  <cols>
    <col min="1" max="1" width="6" customWidth="1"/>
    <col min="2" max="11" width="10.75" customWidth="1"/>
    <col min="12" max="12" width="14.625" customWidth="1"/>
    <col min="13" max="13" width="14" customWidth="1"/>
  </cols>
  <sheetData>
    <row r="1" spans="1:13" ht="39.75" customHeight="1">
      <c r="A1" s="69" t="s">
        <v>154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20.100000000000001" customHeight="1">
      <c r="A2" s="15" t="s">
        <v>0</v>
      </c>
      <c r="B2" s="15" t="s">
        <v>26</v>
      </c>
      <c r="C2" s="15" t="s">
        <v>1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118</v>
      </c>
      <c r="J2" s="15" t="s">
        <v>43</v>
      </c>
      <c r="K2" s="15" t="s">
        <v>32</v>
      </c>
      <c r="L2" s="15" t="s">
        <v>33</v>
      </c>
      <c r="M2" s="15" t="s">
        <v>2</v>
      </c>
    </row>
    <row r="3" spans="1:13" ht="20.100000000000001" customHeight="1">
      <c r="A3" s="16">
        <v>1</v>
      </c>
      <c r="B3" s="16" t="s">
        <v>87</v>
      </c>
      <c r="C3" s="16" t="s">
        <v>86</v>
      </c>
      <c r="D3" s="16">
        <v>2</v>
      </c>
      <c r="E3" s="16">
        <v>22</v>
      </c>
      <c r="F3" s="16">
        <v>16300</v>
      </c>
      <c r="G3" s="16">
        <v>5000</v>
      </c>
      <c r="H3" s="16">
        <v>3400</v>
      </c>
      <c r="I3" s="16">
        <v>200</v>
      </c>
      <c r="J3" s="16"/>
      <c r="K3" s="16">
        <v>200</v>
      </c>
      <c r="L3" s="17">
        <f>SUM(F3:K3)</f>
        <v>25100</v>
      </c>
      <c r="M3" s="16"/>
    </row>
    <row r="4" spans="1:13" ht="20.100000000000001" customHeight="1">
      <c r="A4" s="16">
        <v>2</v>
      </c>
      <c r="B4" s="16" t="s">
        <v>84</v>
      </c>
      <c r="C4" s="16" t="s">
        <v>85</v>
      </c>
      <c r="D4" s="16">
        <v>17</v>
      </c>
      <c r="E4" s="16">
        <v>28</v>
      </c>
      <c r="F4" s="16">
        <v>2480</v>
      </c>
      <c r="G4" s="16">
        <v>500</v>
      </c>
      <c r="H4" s="16">
        <v>1200</v>
      </c>
      <c r="I4" s="16">
        <v>200</v>
      </c>
      <c r="J4" s="16"/>
      <c r="K4" s="16">
        <v>200</v>
      </c>
      <c r="L4" s="17">
        <f>SUM(F4:K4)</f>
        <v>4580</v>
      </c>
      <c r="M4" s="16"/>
    </row>
    <row r="5" spans="1:13" ht="20.100000000000001" customHeight="1">
      <c r="A5" s="18"/>
      <c r="B5" s="18" t="s">
        <v>44</v>
      </c>
      <c r="C5" s="18"/>
      <c r="D5" s="18"/>
      <c r="E5" s="18"/>
      <c r="F5" s="18">
        <f>SUM(F3:F4)</f>
        <v>18780</v>
      </c>
      <c r="G5" s="18">
        <f t="shared" ref="G5:K5" si="0">SUM(G3:G4)</f>
        <v>5500</v>
      </c>
      <c r="H5" s="18">
        <f t="shared" si="0"/>
        <v>4600</v>
      </c>
      <c r="I5" s="18">
        <f t="shared" si="0"/>
        <v>400</v>
      </c>
      <c r="J5" s="18">
        <f t="shared" si="0"/>
        <v>0</v>
      </c>
      <c r="K5" s="18">
        <f t="shared" si="0"/>
        <v>400</v>
      </c>
      <c r="L5" s="17">
        <f>SUM(L3:L4)</f>
        <v>29680</v>
      </c>
      <c r="M5" s="18"/>
    </row>
    <row r="6" spans="1:13" ht="20.100000000000001" customHeight="1">
      <c r="A6" s="20"/>
      <c r="B6" s="20"/>
      <c r="C6" s="20"/>
      <c r="D6" s="20"/>
      <c r="E6" s="21" t="s">
        <v>39</v>
      </c>
      <c r="F6" s="21"/>
      <c r="G6" s="21"/>
      <c r="H6" s="21"/>
      <c r="I6" s="21"/>
      <c r="J6" s="21"/>
      <c r="K6" s="21" t="s">
        <v>40</v>
      </c>
      <c r="L6" s="67" t="s">
        <v>158</v>
      </c>
      <c r="M6" s="67"/>
    </row>
    <row r="7" spans="1:13">
      <c r="A7" s="20"/>
      <c r="B7" s="20"/>
      <c r="C7" s="20"/>
      <c r="D7" s="20"/>
      <c r="E7" s="21"/>
      <c r="F7" s="21"/>
      <c r="G7" s="21"/>
      <c r="H7" s="21"/>
      <c r="I7" s="21"/>
      <c r="J7" s="21"/>
      <c r="K7" s="21"/>
      <c r="L7" s="21"/>
      <c r="M7" s="20"/>
    </row>
  </sheetData>
  <mergeCells count="2">
    <mergeCell ref="A1:M1"/>
    <mergeCell ref="L6:M6"/>
  </mergeCells>
  <phoneticPr fontId="1" type="noConversion"/>
  <printOptions horizontalCentered="1"/>
  <pageMargins left="0.43307086614173229" right="0.19685039370078741" top="0.74803149606299213" bottom="0.74803149606299213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34"/>
  <sheetViews>
    <sheetView workbookViewId="0">
      <pane xSplit="3" ySplit="2" topLeftCell="D32" activePane="bottomRight" state="frozen"/>
      <selection pane="topRight" activeCell="D1" sqref="D1"/>
      <selection pane="bottomLeft" activeCell="A3" sqref="A3"/>
      <selection pane="bottomRight" activeCell="I37" sqref="I37"/>
    </sheetView>
  </sheetViews>
  <sheetFormatPr defaultRowHeight="13.5"/>
  <cols>
    <col min="1" max="1" width="5.375" style="21" customWidth="1"/>
    <col min="2" max="2" width="10.75" style="21" customWidth="1"/>
    <col min="3" max="3" width="11.25" style="21" customWidth="1"/>
    <col min="4" max="4" width="9.125" style="21" customWidth="1"/>
    <col min="5" max="5" width="9.875" style="21" customWidth="1"/>
    <col min="6" max="10" width="12.125" style="21" customWidth="1"/>
    <col min="11" max="11" width="15" style="21" customWidth="1"/>
    <col min="12" max="12" width="10.75" style="21" customWidth="1"/>
    <col min="13" max="16384" width="9" style="14"/>
  </cols>
  <sheetData>
    <row r="1" spans="1:12" ht="34.5" customHeight="1">
      <c r="A1" s="66" t="s">
        <v>58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2" ht="28.5" customHeight="1">
      <c r="A2" s="15" t="s">
        <v>0</v>
      </c>
      <c r="B2" s="15" t="s">
        <v>26</v>
      </c>
      <c r="C2" s="15" t="s">
        <v>1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62</v>
      </c>
      <c r="J2" s="15" t="s">
        <v>32</v>
      </c>
      <c r="K2" s="15" t="s">
        <v>33</v>
      </c>
      <c r="L2" s="15" t="s">
        <v>2</v>
      </c>
    </row>
    <row r="3" spans="1:12" ht="19.5" customHeight="1">
      <c r="A3" s="16">
        <v>1</v>
      </c>
      <c r="B3" s="16" t="s">
        <v>34</v>
      </c>
      <c r="C3" s="16" t="s">
        <v>3</v>
      </c>
      <c r="D3" s="16">
        <v>24</v>
      </c>
      <c r="E3" s="16">
        <v>21</v>
      </c>
      <c r="F3" s="16">
        <v>2190</v>
      </c>
      <c r="G3" s="16">
        <v>100</v>
      </c>
      <c r="H3" s="16"/>
      <c r="I3" s="16">
        <v>200</v>
      </c>
      <c r="J3" s="16">
        <v>0</v>
      </c>
      <c r="K3" s="17">
        <f>SUM(F3:J3)</f>
        <v>2490</v>
      </c>
      <c r="L3" s="16" t="s">
        <v>35</v>
      </c>
    </row>
    <row r="4" spans="1:12" ht="19.5" customHeight="1">
      <c r="A4" s="16">
        <v>2</v>
      </c>
      <c r="B4" s="16" t="s">
        <v>34</v>
      </c>
      <c r="C4" s="16" t="s">
        <v>4</v>
      </c>
      <c r="D4" s="16">
        <v>645</v>
      </c>
      <c r="E4" s="16">
        <v>21</v>
      </c>
      <c r="F4" s="16">
        <v>2190</v>
      </c>
      <c r="G4" s="16">
        <v>100</v>
      </c>
      <c r="H4" s="16"/>
      <c r="I4" s="16">
        <v>200</v>
      </c>
      <c r="J4" s="16">
        <v>0</v>
      </c>
      <c r="K4" s="17">
        <f t="shared" ref="K4:K21" si="0">SUM(F4:J4)</f>
        <v>2490</v>
      </c>
      <c r="L4" s="16" t="s">
        <v>35</v>
      </c>
    </row>
    <row r="5" spans="1:12" ht="19.5" customHeight="1">
      <c r="A5" s="16">
        <v>3</v>
      </c>
      <c r="B5" s="16" t="s">
        <v>34</v>
      </c>
      <c r="C5" s="16" t="s">
        <v>5</v>
      </c>
      <c r="D5" s="16">
        <v>76</v>
      </c>
      <c r="E5" s="16">
        <v>21</v>
      </c>
      <c r="F5" s="16">
        <v>2190</v>
      </c>
      <c r="G5" s="16">
        <v>100</v>
      </c>
      <c r="H5" s="16"/>
      <c r="I5" s="16">
        <v>200</v>
      </c>
      <c r="J5" s="16">
        <v>60</v>
      </c>
      <c r="K5" s="17">
        <f t="shared" si="0"/>
        <v>2550</v>
      </c>
      <c r="L5" s="16" t="s">
        <v>35</v>
      </c>
    </row>
    <row r="6" spans="1:12" ht="19.5" customHeight="1">
      <c r="A6" s="16">
        <v>4</v>
      </c>
      <c r="B6" s="16" t="s">
        <v>34</v>
      </c>
      <c r="C6" s="16" t="s">
        <v>6</v>
      </c>
      <c r="D6" s="16">
        <v>596</v>
      </c>
      <c r="E6" s="16">
        <v>21</v>
      </c>
      <c r="F6" s="16">
        <v>2190</v>
      </c>
      <c r="G6" s="16">
        <v>100</v>
      </c>
      <c r="H6" s="16"/>
      <c r="I6" s="16">
        <v>200</v>
      </c>
      <c r="J6" s="16">
        <v>40</v>
      </c>
      <c r="K6" s="17">
        <f t="shared" si="0"/>
        <v>2530</v>
      </c>
      <c r="L6" s="16" t="s">
        <v>35</v>
      </c>
    </row>
    <row r="7" spans="1:12" ht="19.5" customHeight="1">
      <c r="A7" s="16">
        <v>5</v>
      </c>
      <c r="B7" s="16" t="s">
        <v>34</v>
      </c>
      <c r="C7" s="16" t="s">
        <v>7</v>
      </c>
      <c r="D7" s="16">
        <v>16</v>
      </c>
      <c r="E7" s="16">
        <v>21</v>
      </c>
      <c r="F7" s="16">
        <v>2190</v>
      </c>
      <c r="G7" s="16">
        <v>200</v>
      </c>
      <c r="H7" s="16"/>
      <c r="I7" s="16">
        <v>200</v>
      </c>
      <c r="J7" s="16">
        <v>100</v>
      </c>
      <c r="K7" s="17">
        <f t="shared" si="0"/>
        <v>2690</v>
      </c>
      <c r="L7" s="16" t="s">
        <v>41</v>
      </c>
    </row>
    <row r="8" spans="1:12" ht="19.5" customHeight="1">
      <c r="A8" s="16">
        <v>6</v>
      </c>
      <c r="B8" s="16" t="s">
        <v>34</v>
      </c>
      <c r="C8" s="16" t="s">
        <v>8</v>
      </c>
      <c r="D8" s="16">
        <v>91</v>
      </c>
      <c r="E8" s="16">
        <v>21</v>
      </c>
      <c r="F8" s="16">
        <v>2190</v>
      </c>
      <c r="G8" s="16">
        <v>200</v>
      </c>
      <c r="H8" s="16">
        <v>180</v>
      </c>
      <c r="I8" s="16">
        <v>200</v>
      </c>
      <c r="J8" s="16">
        <v>180</v>
      </c>
      <c r="K8" s="17">
        <f t="shared" si="0"/>
        <v>2950</v>
      </c>
      <c r="L8" s="16" t="s">
        <v>41</v>
      </c>
    </row>
    <row r="9" spans="1:12" ht="19.5" customHeight="1">
      <c r="A9" s="16">
        <v>7</v>
      </c>
      <c r="B9" s="16" t="s">
        <v>34</v>
      </c>
      <c r="C9" s="16" t="s">
        <v>9</v>
      </c>
      <c r="D9" s="16">
        <v>125</v>
      </c>
      <c r="E9" s="16">
        <v>21</v>
      </c>
      <c r="F9" s="16">
        <v>2190</v>
      </c>
      <c r="G9" s="16">
        <v>200</v>
      </c>
      <c r="H9" s="16">
        <v>180</v>
      </c>
      <c r="I9" s="16">
        <v>200</v>
      </c>
      <c r="J9" s="16">
        <v>160</v>
      </c>
      <c r="K9" s="17">
        <f t="shared" si="0"/>
        <v>2930</v>
      </c>
      <c r="L9" s="16" t="s">
        <v>41</v>
      </c>
    </row>
    <row r="10" spans="1:12" ht="19.5" customHeight="1">
      <c r="A10" s="16">
        <v>8</v>
      </c>
      <c r="B10" s="16" t="s">
        <v>34</v>
      </c>
      <c r="C10" s="16" t="s">
        <v>10</v>
      </c>
      <c r="D10" s="16">
        <v>55</v>
      </c>
      <c r="E10" s="16">
        <v>21</v>
      </c>
      <c r="F10" s="16">
        <v>2190</v>
      </c>
      <c r="G10" s="16">
        <v>200</v>
      </c>
      <c r="H10" s="16"/>
      <c r="I10" s="16">
        <v>200</v>
      </c>
      <c r="J10" s="16">
        <v>20</v>
      </c>
      <c r="K10" s="17">
        <f t="shared" si="0"/>
        <v>2610</v>
      </c>
      <c r="L10" s="16" t="s">
        <v>41</v>
      </c>
    </row>
    <row r="11" spans="1:12" ht="19.5" customHeight="1">
      <c r="A11" s="16">
        <v>9</v>
      </c>
      <c r="B11" s="16" t="s">
        <v>34</v>
      </c>
      <c r="C11" s="16" t="s">
        <v>11</v>
      </c>
      <c r="D11" s="16">
        <v>124</v>
      </c>
      <c r="E11" s="16">
        <v>21</v>
      </c>
      <c r="F11" s="16">
        <v>2190</v>
      </c>
      <c r="G11" s="16">
        <v>200</v>
      </c>
      <c r="H11" s="16"/>
      <c r="I11" s="16">
        <v>300</v>
      </c>
      <c r="J11" s="16">
        <v>180</v>
      </c>
      <c r="K11" s="17">
        <f t="shared" si="0"/>
        <v>2870</v>
      </c>
      <c r="L11" s="16" t="s">
        <v>41</v>
      </c>
    </row>
    <row r="12" spans="1:12" ht="19.5" customHeight="1">
      <c r="A12" s="16">
        <v>10</v>
      </c>
      <c r="B12" s="16" t="s">
        <v>34</v>
      </c>
      <c r="C12" s="16" t="s">
        <v>12</v>
      </c>
      <c r="D12" s="16">
        <v>559</v>
      </c>
      <c r="E12" s="16">
        <v>21</v>
      </c>
      <c r="F12" s="16">
        <v>2190</v>
      </c>
      <c r="G12" s="16">
        <v>200</v>
      </c>
      <c r="H12" s="16"/>
      <c r="I12" s="16">
        <v>300</v>
      </c>
      <c r="J12" s="16">
        <v>0</v>
      </c>
      <c r="K12" s="17">
        <f t="shared" si="0"/>
        <v>2690</v>
      </c>
      <c r="L12" s="16" t="s">
        <v>41</v>
      </c>
    </row>
    <row r="13" spans="1:12" ht="19.5" customHeight="1">
      <c r="A13" s="16">
        <v>11</v>
      </c>
      <c r="B13" s="16" t="s">
        <v>36</v>
      </c>
      <c r="C13" s="16" t="s">
        <v>13</v>
      </c>
      <c r="D13" s="16">
        <v>144</v>
      </c>
      <c r="E13" s="16">
        <v>25</v>
      </c>
      <c r="F13" s="16">
        <v>2190</v>
      </c>
      <c r="G13" s="16"/>
      <c r="H13" s="16">
        <v>500</v>
      </c>
      <c r="I13" s="16">
        <v>200</v>
      </c>
      <c r="J13" s="16">
        <v>200</v>
      </c>
      <c r="K13" s="17">
        <f t="shared" si="0"/>
        <v>3090</v>
      </c>
      <c r="L13" s="16"/>
    </row>
    <row r="14" spans="1:12" ht="19.5" customHeight="1">
      <c r="A14" s="16">
        <v>12</v>
      </c>
      <c r="B14" s="16" t="s">
        <v>36</v>
      </c>
      <c r="C14" s="16" t="s">
        <v>14</v>
      </c>
      <c r="D14" s="16">
        <v>545</v>
      </c>
      <c r="E14" s="16">
        <v>25</v>
      </c>
      <c r="F14" s="16">
        <v>2190</v>
      </c>
      <c r="G14" s="16"/>
      <c r="H14" s="16">
        <v>100</v>
      </c>
      <c r="I14" s="16">
        <v>200</v>
      </c>
      <c r="J14" s="16">
        <v>20</v>
      </c>
      <c r="K14" s="17">
        <f t="shared" si="0"/>
        <v>2510</v>
      </c>
      <c r="L14" s="16"/>
    </row>
    <row r="15" spans="1:12" ht="19.5" customHeight="1">
      <c r="A15" s="16">
        <v>13</v>
      </c>
      <c r="B15" s="16" t="s">
        <v>36</v>
      </c>
      <c r="C15" s="16" t="s">
        <v>15</v>
      </c>
      <c r="D15" s="16">
        <v>225</v>
      </c>
      <c r="E15" s="16">
        <v>27</v>
      </c>
      <c r="F15" s="16">
        <v>2190</v>
      </c>
      <c r="G15" s="16">
        <v>100</v>
      </c>
      <c r="H15" s="16">
        <v>650</v>
      </c>
      <c r="I15" s="16">
        <v>200</v>
      </c>
      <c r="J15" s="16">
        <v>200</v>
      </c>
      <c r="K15" s="17">
        <f t="shared" si="0"/>
        <v>3340</v>
      </c>
      <c r="L15" s="16"/>
    </row>
    <row r="16" spans="1:12" ht="19.5" customHeight="1">
      <c r="A16" s="16">
        <v>14</v>
      </c>
      <c r="B16" s="16" t="s">
        <v>36</v>
      </c>
      <c r="C16" s="16" t="s">
        <v>16</v>
      </c>
      <c r="D16" s="16">
        <v>197</v>
      </c>
      <c r="E16" s="16">
        <v>27</v>
      </c>
      <c r="F16" s="16">
        <v>2190</v>
      </c>
      <c r="G16" s="16"/>
      <c r="H16" s="16">
        <v>350</v>
      </c>
      <c r="I16" s="16">
        <v>200</v>
      </c>
      <c r="J16" s="16">
        <v>20</v>
      </c>
      <c r="K16" s="17">
        <f t="shared" si="0"/>
        <v>2760</v>
      </c>
      <c r="L16" s="16"/>
    </row>
    <row r="17" spans="1:12" ht="19.5" customHeight="1">
      <c r="A17" s="16">
        <v>15</v>
      </c>
      <c r="B17" s="16" t="s">
        <v>36</v>
      </c>
      <c r="C17" s="16" t="s">
        <v>17</v>
      </c>
      <c r="D17" s="16">
        <v>635</v>
      </c>
      <c r="E17" s="16">
        <v>27</v>
      </c>
      <c r="F17" s="16">
        <v>2190</v>
      </c>
      <c r="G17" s="16"/>
      <c r="H17" s="16">
        <v>200</v>
      </c>
      <c r="I17" s="16">
        <v>200</v>
      </c>
      <c r="J17" s="16">
        <v>60</v>
      </c>
      <c r="K17" s="17">
        <f t="shared" si="0"/>
        <v>2650</v>
      </c>
      <c r="L17" s="16"/>
    </row>
    <row r="18" spans="1:12" ht="19.5" customHeight="1">
      <c r="A18" s="16">
        <v>16</v>
      </c>
      <c r="B18" s="16" t="s">
        <v>36</v>
      </c>
      <c r="C18" s="16" t="s">
        <v>18</v>
      </c>
      <c r="D18" s="16">
        <v>90</v>
      </c>
      <c r="E18" s="16">
        <v>24</v>
      </c>
      <c r="F18" s="16">
        <v>2190</v>
      </c>
      <c r="G18" s="16">
        <v>100</v>
      </c>
      <c r="H18" s="16">
        <v>800</v>
      </c>
      <c r="I18" s="16">
        <v>200</v>
      </c>
      <c r="J18" s="16">
        <v>180</v>
      </c>
      <c r="K18" s="17">
        <f t="shared" si="0"/>
        <v>3470</v>
      </c>
      <c r="L18" s="16"/>
    </row>
    <row r="19" spans="1:12" ht="19.5" customHeight="1">
      <c r="A19" s="16">
        <v>17</v>
      </c>
      <c r="B19" s="16" t="s">
        <v>36</v>
      </c>
      <c r="C19" s="16" t="s">
        <v>19</v>
      </c>
      <c r="D19" s="16">
        <v>695</v>
      </c>
      <c r="E19" s="16">
        <v>27</v>
      </c>
      <c r="F19" s="16">
        <v>2190</v>
      </c>
      <c r="G19" s="16"/>
      <c r="H19" s="16">
        <v>150</v>
      </c>
      <c r="I19" s="16">
        <v>200</v>
      </c>
      <c r="J19" s="16">
        <v>20</v>
      </c>
      <c r="K19" s="17">
        <f t="shared" si="0"/>
        <v>2560</v>
      </c>
      <c r="L19" s="16"/>
    </row>
    <row r="20" spans="1:12" ht="19.5" customHeight="1">
      <c r="A20" s="16">
        <v>18</v>
      </c>
      <c r="B20" s="16" t="s">
        <v>36</v>
      </c>
      <c r="C20" s="16" t="s">
        <v>20</v>
      </c>
      <c r="D20" s="16">
        <v>53</v>
      </c>
      <c r="E20" s="16">
        <v>27</v>
      </c>
      <c r="F20" s="16">
        <v>2190</v>
      </c>
      <c r="G20" s="16">
        <v>100</v>
      </c>
      <c r="H20" s="16"/>
      <c r="I20" s="16">
        <v>200</v>
      </c>
      <c r="J20" s="16">
        <v>20</v>
      </c>
      <c r="K20" s="17">
        <f t="shared" ref="K20" si="1">SUM(F20:J20)</f>
        <v>2510</v>
      </c>
      <c r="L20" s="16"/>
    </row>
    <row r="21" spans="1:12" ht="19.5" customHeight="1">
      <c r="A21" s="16">
        <v>19</v>
      </c>
      <c r="B21" s="16" t="s">
        <v>36</v>
      </c>
      <c r="C21" s="16" t="s">
        <v>57</v>
      </c>
      <c r="D21" s="16">
        <v>187</v>
      </c>
      <c r="E21" s="16">
        <v>24</v>
      </c>
      <c r="F21" s="16">
        <v>2190</v>
      </c>
      <c r="G21" s="16"/>
      <c r="H21" s="16">
        <v>100</v>
      </c>
      <c r="I21" s="16">
        <v>200</v>
      </c>
      <c r="J21" s="16"/>
      <c r="K21" s="17">
        <f t="shared" si="0"/>
        <v>2490</v>
      </c>
      <c r="L21" s="16" t="s">
        <v>59</v>
      </c>
    </row>
    <row r="22" spans="1:12" s="19" customFormat="1" ht="19.5" customHeight="1">
      <c r="A22" s="18"/>
      <c r="B22" s="18" t="s">
        <v>44</v>
      </c>
      <c r="C22" s="18"/>
      <c r="D22" s="18"/>
      <c r="E22" s="18"/>
      <c r="F22" s="18">
        <f t="shared" ref="F22:K22" si="2">SUM(F3:F21)</f>
        <v>41610</v>
      </c>
      <c r="G22" s="18">
        <f t="shared" si="2"/>
        <v>1900</v>
      </c>
      <c r="H22" s="18">
        <f t="shared" si="2"/>
        <v>3210</v>
      </c>
      <c r="I22" s="18">
        <f t="shared" si="2"/>
        <v>4000</v>
      </c>
      <c r="J22" s="18">
        <f t="shared" si="2"/>
        <v>1460</v>
      </c>
      <c r="K22" s="17">
        <f t="shared" si="2"/>
        <v>52180</v>
      </c>
      <c r="L22" s="18"/>
    </row>
    <row r="23" spans="1:12" s="19" customFormat="1" ht="50.25" customHeight="1">
      <c r="A23" s="20"/>
      <c r="B23" s="20"/>
      <c r="C23" s="20"/>
      <c r="D23" s="20"/>
      <c r="E23" s="21" t="s">
        <v>39</v>
      </c>
      <c r="F23" s="21"/>
      <c r="G23" s="21"/>
      <c r="H23" s="21"/>
      <c r="I23" s="21"/>
      <c r="J23" s="21" t="s">
        <v>40</v>
      </c>
      <c r="K23" s="21" t="s">
        <v>63</v>
      </c>
      <c r="L23" s="20"/>
    </row>
    <row r="24" spans="1:12" s="19" customFormat="1" ht="29.25" customHeight="1">
      <c r="A24" s="20"/>
      <c r="B24" s="20"/>
      <c r="C24" s="20"/>
      <c r="D24" s="20"/>
      <c r="E24" s="21"/>
      <c r="F24" s="21"/>
      <c r="G24" s="21"/>
      <c r="H24" s="21"/>
      <c r="I24" s="21"/>
      <c r="J24" s="21"/>
      <c r="K24" s="21"/>
      <c r="L24" s="20"/>
    </row>
    <row r="25" spans="1:12" s="22" customFormat="1" ht="30.75" customHeight="1">
      <c r="A25" s="66" t="s">
        <v>58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</row>
    <row r="26" spans="1:12" s="19" customFormat="1" ht="42" customHeight="1">
      <c r="A26" s="15" t="s">
        <v>0</v>
      </c>
      <c r="B26" s="15" t="s">
        <v>26</v>
      </c>
      <c r="C26" s="15" t="s">
        <v>1</v>
      </c>
      <c r="D26" s="15" t="s">
        <v>27</v>
      </c>
      <c r="E26" s="15" t="s">
        <v>28</v>
      </c>
      <c r="F26" s="23" t="s">
        <v>64</v>
      </c>
      <c r="G26" s="15" t="s">
        <v>42</v>
      </c>
      <c r="H26" s="15" t="s">
        <v>32</v>
      </c>
      <c r="I26" s="15" t="s">
        <v>62</v>
      </c>
      <c r="J26" s="15" t="s">
        <v>43</v>
      </c>
      <c r="K26" s="15" t="s">
        <v>33</v>
      </c>
      <c r="L26" s="15" t="s">
        <v>2</v>
      </c>
    </row>
    <row r="27" spans="1:12" ht="21" customHeight="1">
      <c r="A27" s="16">
        <v>1</v>
      </c>
      <c r="B27" s="16" t="s">
        <v>37</v>
      </c>
      <c r="C27" s="16" t="s">
        <v>21</v>
      </c>
      <c r="D27" s="16">
        <v>676</v>
      </c>
      <c r="E27" s="16">
        <v>24</v>
      </c>
      <c r="F27" s="16">
        <v>120</v>
      </c>
      <c r="G27" s="16">
        <f>E27*F27</f>
        <v>2880</v>
      </c>
      <c r="H27" s="16">
        <v>20</v>
      </c>
      <c r="I27" s="16">
        <v>200</v>
      </c>
      <c r="J27" s="16"/>
      <c r="K27" s="17">
        <f>SUM(G27:J27)</f>
        <v>3100</v>
      </c>
      <c r="L27" s="16"/>
    </row>
    <row r="28" spans="1:12" ht="21" customHeight="1">
      <c r="A28" s="16">
        <v>2</v>
      </c>
      <c r="B28" s="16" t="s">
        <v>37</v>
      </c>
      <c r="C28" s="16" t="s">
        <v>22</v>
      </c>
      <c r="D28" s="16">
        <v>633</v>
      </c>
      <c r="E28" s="16">
        <v>24</v>
      </c>
      <c r="F28" s="16">
        <v>105</v>
      </c>
      <c r="G28" s="16">
        <f t="shared" ref="G28:G32" si="3">E28*F28</f>
        <v>2520</v>
      </c>
      <c r="H28" s="16">
        <v>0</v>
      </c>
      <c r="I28" s="16">
        <v>200</v>
      </c>
      <c r="J28" s="16"/>
      <c r="K28" s="17">
        <f t="shared" ref="K28:K32" si="4">SUM(G28:J28)</f>
        <v>2720</v>
      </c>
      <c r="L28" s="16"/>
    </row>
    <row r="29" spans="1:12" ht="21" customHeight="1">
      <c r="A29" s="16">
        <v>3</v>
      </c>
      <c r="B29" s="16" t="s">
        <v>37</v>
      </c>
      <c r="C29" s="16" t="s">
        <v>23</v>
      </c>
      <c r="D29" s="16">
        <v>204</v>
      </c>
      <c r="E29" s="16">
        <v>21</v>
      </c>
      <c r="F29" s="16">
        <v>100</v>
      </c>
      <c r="G29" s="16">
        <f t="shared" si="3"/>
        <v>2100</v>
      </c>
      <c r="H29" s="16">
        <v>20</v>
      </c>
      <c r="I29" s="16">
        <v>200</v>
      </c>
      <c r="J29" s="16"/>
      <c r="K29" s="17">
        <f t="shared" si="4"/>
        <v>2320</v>
      </c>
      <c r="L29" s="16"/>
    </row>
    <row r="30" spans="1:12" ht="21" customHeight="1">
      <c r="A30" s="16">
        <v>4</v>
      </c>
      <c r="B30" s="16" t="s">
        <v>38</v>
      </c>
      <c r="C30" s="16" t="s">
        <v>24</v>
      </c>
      <c r="D30" s="16">
        <v>560</v>
      </c>
      <c r="E30" s="16">
        <v>27</v>
      </c>
      <c r="F30" s="16">
        <v>115</v>
      </c>
      <c r="G30" s="16">
        <f t="shared" si="3"/>
        <v>3105</v>
      </c>
      <c r="H30" s="16">
        <v>20</v>
      </c>
      <c r="I30" s="16">
        <v>200</v>
      </c>
      <c r="J30" s="16"/>
      <c r="K30" s="17">
        <f t="shared" si="4"/>
        <v>3325</v>
      </c>
      <c r="L30" s="16"/>
    </row>
    <row r="31" spans="1:12" ht="21" customHeight="1">
      <c r="A31" s="16">
        <v>5</v>
      </c>
      <c r="B31" s="16" t="s">
        <v>38</v>
      </c>
      <c r="C31" s="16" t="s">
        <v>25</v>
      </c>
      <c r="D31" s="16">
        <v>207</v>
      </c>
      <c r="E31" s="16">
        <v>28</v>
      </c>
      <c r="F31" s="16">
        <v>100</v>
      </c>
      <c r="G31" s="16">
        <f t="shared" ref="G31" si="5">E31*F31</f>
        <v>2800</v>
      </c>
      <c r="H31" s="16">
        <v>180</v>
      </c>
      <c r="I31" s="16">
        <v>200</v>
      </c>
      <c r="J31" s="16"/>
      <c r="K31" s="17">
        <f t="shared" ref="K31" si="6">SUM(G31:J31)</f>
        <v>3180</v>
      </c>
      <c r="L31" s="16"/>
    </row>
    <row r="32" spans="1:12" ht="21" customHeight="1">
      <c r="A32" s="16">
        <v>6</v>
      </c>
      <c r="B32" s="16" t="s">
        <v>60</v>
      </c>
      <c r="C32" s="16" t="s">
        <v>61</v>
      </c>
      <c r="D32" s="16">
        <v>71</v>
      </c>
      <c r="E32" s="16">
        <f>30+2.3</f>
        <v>32.299999999999997</v>
      </c>
      <c r="F32" s="16">
        <v>135</v>
      </c>
      <c r="G32" s="16">
        <f t="shared" si="3"/>
        <v>4360.5</v>
      </c>
      <c r="H32" s="16">
        <v>200</v>
      </c>
      <c r="I32" s="16">
        <v>200</v>
      </c>
      <c r="J32" s="16"/>
      <c r="K32" s="17">
        <f t="shared" si="4"/>
        <v>4760.5</v>
      </c>
      <c r="L32" s="16" t="s">
        <v>59</v>
      </c>
    </row>
    <row r="33" spans="1:12" s="19" customFormat="1" ht="21" customHeight="1">
      <c r="A33" s="18"/>
      <c r="B33" s="18" t="s">
        <v>44</v>
      </c>
      <c r="C33" s="18"/>
      <c r="D33" s="18"/>
      <c r="E33" s="18"/>
      <c r="F33" s="18"/>
      <c r="G33" s="18"/>
      <c r="H33" s="18">
        <f>SUM(H27:H32)</f>
        <v>440</v>
      </c>
      <c r="I33" s="18">
        <f t="shared" ref="I33" si="7">SUM(I27:I32)</f>
        <v>1200</v>
      </c>
      <c r="J33" s="18"/>
      <c r="K33" s="17">
        <f>SUM(K27:K32)</f>
        <v>19405.5</v>
      </c>
      <c r="L33" s="18"/>
    </row>
    <row r="34" spans="1:12" ht="49.5" customHeight="1">
      <c r="E34" s="21" t="s">
        <v>39</v>
      </c>
      <c r="J34" s="21" t="s">
        <v>40</v>
      </c>
      <c r="K34" s="21" t="s">
        <v>63</v>
      </c>
    </row>
  </sheetData>
  <mergeCells count="2">
    <mergeCell ref="A1:L1"/>
    <mergeCell ref="A25:L25"/>
  </mergeCells>
  <phoneticPr fontId="1" type="noConversion"/>
  <printOptions horizontalCentered="1"/>
  <pageMargins left="0.70866141732283472" right="0.70866141732283472" top="0.66" bottom="0.27559055118110237" header="0.31496062992125984" footer="0.31496062992125984"/>
  <pageSetup paperSize="9" orientation="landscape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C14" sqref="C14"/>
    </sheetView>
  </sheetViews>
  <sheetFormatPr defaultRowHeight="13.5"/>
  <cols>
    <col min="1" max="1" width="15.625" customWidth="1"/>
    <col min="2" max="7" width="18.625" customWidth="1"/>
  </cols>
  <sheetData>
    <row r="1" spans="1:7" ht="25.5">
      <c r="A1" s="71" t="s">
        <v>99</v>
      </c>
      <c r="B1" s="72"/>
      <c r="C1" s="72"/>
      <c r="D1" s="72"/>
      <c r="E1" s="72"/>
      <c r="F1" s="72"/>
      <c r="G1" s="72"/>
    </row>
    <row r="2" spans="1:7" ht="25.5">
      <c r="A2" s="73" t="s">
        <v>155</v>
      </c>
      <c r="B2" s="74"/>
      <c r="C2" s="74"/>
      <c r="D2" s="74"/>
      <c r="E2" s="74"/>
      <c r="F2" s="74"/>
      <c r="G2" s="74"/>
    </row>
    <row r="3" spans="1:7" ht="25.5">
      <c r="A3" s="52"/>
      <c r="B3" s="53"/>
      <c r="C3" s="53"/>
      <c r="D3" s="53"/>
      <c r="E3" s="53"/>
      <c r="F3" s="53"/>
      <c r="G3" s="53"/>
    </row>
    <row r="4" spans="1:7" ht="18.75">
      <c r="A4" s="29" t="s">
        <v>100</v>
      </c>
      <c r="B4" s="29" t="s">
        <v>101</v>
      </c>
      <c r="C4" s="29" t="s">
        <v>102</v>
      </c>
      <c r="D4" s="30" t="s">
        <v>119</v>
      </c>
      <c r="E4" s="30" t="s">
        <v>103</v>
      </c>
      <c r="F4" s="29" t="s">
        <v>104</v>
      </c>
      <c r="G4" s="29" t="s">
        <v>105</v>
      </c>
    </row>
    <row r="5" spans="1:7" ht="18.75">
      <c r="A5" s="31">
        <v>1</v>
      </c>
      <c r="B5" s="31" t="s">
        <v>108</v>
      </c>
      <c r="C5" s="31">
        <v>22</v>
      </c>
      <c r="D5" s="30">
        <v>200</v>
      </c>
      <c r="E5" s="30"/>
      <c r="F5" s="29">
        <v>2000</v>
      </c>
      <c r="G5" s="31">
        <f>SUM(D5:F5)</f>
        <v>2200</v>
      </c>
    </row>
    <row r="6" spans="1:7" ht="18.75" hidden="1">
      <c r="A6" s="31"/>
      <c r="B6" s="31" t="s">
        <v>44</v>
      </c>
      <c r="C6" s="31"/>
      <c r="D6" s="30"/>
      <c r="E6" s="30">
        <f>SUM(E5:E5)</f>
        <v>0</v>
      </c>
      <c r="F6" s="29">
        <f>SUM(F5:F5)</f>
        <v>2000</v>
      </c>
      <c r="G6" s="31">
        <f>SUM(G5:G5)</f>
        <v>2200</v>
      </c>
    </row>
    <row r="7" spans="1:7" ht="18.75" hidden="1">
      <c r="A7" s="76" t="s">
        <v>150</v>
      </c>
      <c r="B7" s="76"/>
      <c r="C7" s="76"/>
      <c r="D7" s="76"/>
      <c r="E7" s="76"/>
      <c r="F7" s="76"/>
      <c r="G7" s="76"/>
    </row>
    <row r="8" spans="1:7" ht="24.75" customHeight="1">
      <c r="A8" s="75" t="s">
        <v>157</v>
      </c>
      <c r="B8" s="75"/>
      <c r="C8" s="38"/>
      <c r="D8" s="54" t="s">
        <v>107</v>
      </c>
      <c r="E8" s="32"/>
      <c r="F8" s="33"/>
      <c r="G8" s="33"/>
    </row>
  </sheetData>
  <mergeCells count="4">
    <mergeCell ref="A1:G1"/>
    <mergeCell ref="A2:G2"/>
    <mergeCell ref="A7:G7"/>
    <mergeCell ref="A8:B8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47"/>
  <sheetViews>
    <sheetView topLeftCell="A10" workbookViewId="0">
      <selection activeCell="H17" sqref="H17"/>
    </sheetView>
  </sheetViews>
  <sheetFormatPr defaultRowHeight="13.5"/>
  <cols>
    <col min="1" max="1" width="6" customWidth="1"/>
    <col min="2" max="2" width="9.75" customWidth="1"/>
    <col min="3" max="3" width="9.75" style="36" customWidth="1"/>
    <col min="4" max="5" width="9.75" customWidth="1"/>
    <col min="6" max="6" width="12" customWidth="1"/>
    <col min="7" max="7" width="10.375" customWidth="1"/>
    <col min="8" max="8" width="9.75" customWidth="1"/>
    <col min="9" max="9" width="11" customWidth="1"/>
    <col min="10" max="10" width="8.25" customWidth="1"/>
    <col min="11" max="11" width="9.75" customWidth="1"/>
    <col min="12" max="13" width="13.5" customWidth="1"/>
  </cols>
  <sheetData>
    <row r="1" spans="1:13" ht="42" customHeight="1">
      <c r="A1" s="69" t="s">
        <v>160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20.100000000000001" customHeight="1">
      <c r="A2" s="15" t="s">
        <v>0</v>
      </c>
      <c r="B2" s="15" t="s">
        <v>26</v>
      </c>
      <c r="C2" s="15" t="s">
        <v>1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118</v>
      </c>
      <c r="J2" s="15" t="s">
        <v>43</v>
      </c>
      <c r="K2" s="15" t="s">
        <v>32</v>
      </c>
      <c r="L2" s="15" t="s">
        <v>33</v>
      </c>
      <c r="M2" s="15" t="s">
        <v>2</v>
      </c>
    </row>
    <row r="3" spans="1:13" ht="20.100000000000001" customHeight="1">
      <c r="A3" s="16">
        <v>1</v>
      </c>
      <c r="B3" s="16" t="s">
        <v>34</v>
      </c>
      <c r="C3" s="16" t="s">
        <v>124</v>
      </c>
      <c r="D3" s="16">
        <v>145</v>
      </c>
      <c r="E3" s="16">
        <v>19</v>
      </c>
      <c r="F3" s="16">
        <v>2480</v>
      </c>
      <c r="G3" s="16">
        <v>200</v>
      </c>
      <c r="H3" s="16"/>
      <c r="I3" s="16">
        <v>200</v>
      </c>
      <c r="J3" s="16">
        <v>517.5</v>
      </c>
      <c r="K3" s="35">
        <v>60</v>
      </c>
      <c r="L3" s="17">
        <f>SUM(F3:K3)</f>
        <v>3457.5</v>
      </c>
      <c r="M3" s="16" t="s">
        <v>66</v>
      </c>
    </row>
    <row r="4" spans="1:13" ht="20.100000000000001" customHeight="1">
      <c r="A4" s="16">
        <v>2</v>
      </c>
      <c r="B4" s="16" t="s">
        <v>34</v>
      </c>
      <c r="C4" s="16" t="s">
        <v>126</v>
      </c>
      <c r="D4" s="16">
        <v>32</v>
      </c>
      <c r="E4" s="16">
        <v>19</v>
      </c>
      <c r="F4" s="16">
        <v>2480</v>
      </c>
      <c r="G4" s="16">
        <v>200</v>
      </c>
      <c r="H4" s="16"/>
      <c r="I4" s="16">
        <v>200</v>
      </c>
      <c r="J4" s="16"/>
      <c r="K4" s="35">
        <v>0</v>
      </c>
      <c r="L4" s="17">
        <f t="shared" ref="L4:L22" si="0">SUM(F4:K4)</f>
        <v>2880</v>
      </c>
      <c r="M4" s="16" t="s">
        <v>66</v>
      </c>
    </row>
    <row r="5" spans="1:13" ht="20.100000000000001" customHeight="1">
      <c r="A5" s="16">
        <v>3</v>
      </c>
      <c r="B5" s="16" t="s">
        <v>34</v>
      </c>
      <c r="C5" s="16" t="s">
        <v>112</v>
      </c>
      <c r="D5" s="16">
        <v>61</v>
      </c>
      <c r="E5" s="16">
        <v>19</v>
      </c>
      <c r="F5" s="16">
        <v>2480</v>
      </c>
      <c r="G5" s="16">
        <v>200</v>
      </c>
      <c r="H5" s="16"/>
      <c r="I5" s="16">
        <v>200</v>
      </c>
      <c r="J5" s="16"/>
      <c r="K5" s="35">
        <v>20</v>
      </c>
      <c r="L5" s="17">
        <f t="shared" si="0"/>
        <v>2900</v>
      </c>
      <c r="M5" s="16" t="s">
        <v>66</v>
      </c>
    </row>
    <row r="6" spans="1:13" ht="20.100000000000001" customHeight="1">
      <c r="A6" s="16">
        <v>4</v>
      </c>
      <c r="B6" s="16" t="s">
        <v>34</v>
      </c>
      <c r="C6" s="16" t="s">
        <v>128</v>
      </c>
      <c r="D6" s="16">
        <v>18</v>
      </c>
      <c r="E6" s="16">
        <v>19</v>
      </c>
      <c r="F6" s="16">
        <v>2480</v>
      </c>
      <c r="G6" s="16">
        <v>200</v>
      </c>
      <c r="H6" s="16"/>
      <c r="I6" s="16">
        <v>200</v>
      </c>
      <c r="J6" s="16"/>
      <c r="K6" s="35">
        <v>0</v>
      </c>
      <c r="L6" s="17">
        <f t="shared" si="0"/>
        <v>2880</v>
      </c>
      <c r="M6" s="16" t="s">
        <v>66</v>
      </c>
    </row>
    <row r="7" spans="1:13" ht="20.100000000000001" customHeight="1">
      <c r="A7" s="16">
        <v>5</v>
      </c>
      <c r="B7" s="16" t="s">
        <v>34</v>
      </c>
      <c r="C7" s="16" t="s">
        <v>75</v>
      </c>
      <c r="D7" s="16">
        <v>52</v>
      </c>
      <c r="E7" s="16">
        <v>19</v>
      </c>
      <c r="F7" s="16">
        <v>2480</v>
      </c>
      <c r="G7" s="16">
        <v>200</v>
      </c>
      <c r="H7" s="16"/>
      <c r="I7" s="16">
        <v>200</v>
      </c>
      <c r="J7" s="16"/>
      <c r="K7" s="35">
        <v>60</v>
      </c>
      <c r="L7" s="17">
        <f t="shared" si="0"/>
        <v>2940</v>
      </c>
      <c r="M7" s="16" t="s">
        <v>41</v>
      </c>
    </row>
    <row r="8" spans="1:13" ht="20.100000000000001" customHeight="1">
      <c r="A8" s="16">
        <v>6</v>
      </c>
      <c r="B8" s="16" t="s">
        <v>34</v>
      </c>
      <c r="C8" s="16" t="s">
        <v>156</v>
      </c>
      <c r="D8" s="16">
        <v>185</v>
      </c>
      <c r="E8" s="16">
        <v>19</v>
      </c>
      <c r="F8" s="16">
        <v>2480</v>
      </c>
      <c r="G8" s="16">
        <v>200</v>
      </c>
      <c r="H8" s="16">
        <v>200</v>
      </c>
      <c r="I8" s="16">
        <v>200</v>
      </c>
      <c r="J8" s="16"/>
      <c r="K8" s="35">
        <v>0</v>
      </c>
      <c r="L8" s="17">
        <f>F8+G8+I8+H8+K8</f>
        <v>3080</v>
      </c>
      <c r="M8" s="16" t="s">
        <v>41</v>
      </c>
    </row>
    <row r="9" spans="1:13" ht="20.100000000000001" customHeight="1">
      <c r="A9" s="16">
        <v>7</v>
      </c>
      <c r="B9" s="16" t="s">
        <v>34</v>
      </c>
      <c r="C9" s="16" t="s">
        <v>6</v>
      </c>
      <c r="D9" s="16">
        <v>596</v>
      </c>
      <c r="E9" s="16">
        <v>19</v>
      </c>
      <c r="F9" s="16">
        <v>2480</v>
      </c>
      <c r="G9" s="16">
        <v>100</v>
      </c>
      <c r="H9" s="16"/>
      <c r="I9" s="16">
        <v>200</v>
      </c>
      <c r="J9" s="16"/>
      <c r="K9" s="35">
        <v>120</v>
      </c>
      <c r="L9" s="17">
        <f t="shared" si="0"/>
        <v>2900</v>
      </c>
      <c r="M9" s="16" t="s">
        <v>35</v>
      </c>
    </row>
    <row r="10" spans="1:13" ht="20.100000000000001" customHeight="1">
      <c r="A10" s="16">
        <v>8</v>
      </c>
      <c r="B10" s="16" t="s">
        <v>34</v>
      </c>
      <c r="C10" s="16" t="s">
        <v>3</v>
      </c>
      <c r="D10" s="16">
        <v>22</v>
      </c>
      <c r="E10" s="16">
        <v>19</v>
      </c>
      <c r="F10" s="16">
        <v>2480</v>
      </c>
      <c r="G10" s="16">
        <v>100</v>
      </c>
      <c r="H10" s="16"/>
      <c r="I10" s="16">
        <v>200</v>
      </c>
      <c r="J10" s="16"/>
      <c r="K10" s="35">
        <v>0</v>
      </c>
      <c r="L10" s="17">
        <f t="shared" si="0"/>
        <v>2780</v>
      </c>
      <c r="M10" s="16" t="s">
        <v>35</v>
      </c>
    </row>
    <row r="11" spans="1:13" ht="20.100000000000001" customHeight="1">
      <c r="A11" s="16">
        <v>9</v>
      </c>
      <c r="B11" s="16" t="s">
        <v>34</v>
      </c>
      <c r="C11" s="16" t="s">
        <v>113</v>
      </c>
      <c r="D11" s="16">
        <v>11</v>
      </c>
      <c r="E11" s="16"/>
      <c r="F11" s="16">
        <v>223.27</v>
      </c>
      <c r="G11" s="16"/>
      <c r="H11" s="16"/>
      <c r="I11" s="16">
        <v>0</v>
      </c>
      <c r="J11" s="16"/>
      <c r="K11" s="35">
        <v>0</v>
      </c>
      <c r="L11" s="17">
        <f t="shared" si="0"/>
        <v>223.27</v>
      </c>
      <c r="M11" s="16" t="s">
        <v>164</v>
      </c>
    </row>
    <row r="12" spans="1:13" ht="20.100000000000001" customHeight="1">
      <c r="A12" s="16">
        <v>10</v>
      </c>
      <c r="B12" s="16" t="s">
        <v>36</v>
      </c>
      <c r="C12" s="16" t="s">
        <v>13</v>
      </c>
      <c r="D12" s="16">
        <v>144</v>
      </c>
      <c r="E12" s="16">
        <v>27</v>
      </c>
      <c r="F12" s="16">
        <v>2480</v>
      </c>
      <c r="G12" s="16"/>
      <c r="H12" s="16">
        <v>600</v>
      </c>
      <c r="I12" s="16">
        <v>200</v>
      </c>
      <c r="J12" s="16"/>
      <c r="K12" s="35">
        <v>200</v>
      </c>
      <c r="L12" s="17">
        <f t="shared" si="0"/>
        <v>3480</v>
      </c>
      <c r="M12" s="16"/>
    </row>
    <row r="13" spans="1:13" ht="20.100000000000001" customHeight="1">
      <c r="A13" s="16">
        <v>11</v>
      </c>
      <c r="B13" s="16" t="s">
        <v>36</v>
      </c>
      <c r="C13" s="16" t="s">
        <v>114</v>
      </c>
      <c r="D13" s="16">
        <v>391</v>
      </c>
      <c r="E13" s="16">
        <v>24</v>
      </c>
      <c r="F13" s="16">
        <v>2480</v>
      </c>
      <c r="G13" s="16"/>
      <c r="H13" s="16"/>
      <c r="I13" s="16">
        <v>200</v>
      </c>
      <c r="J13" s="16"/>
      <c r="K13" s="35">
        <v>0</v>
      </c>
      <c r="L13" s="17">
        <f t="shared" si="0"/>
        <v>2680</v>
      </c>
      <c r="M13" s="16"/>
    </row>
    <row r="14" spans="1:13" ht="20.100000000000001" customHeight="1">
      <c r="A14" s="16">
        <v>12</v>
      </c>
      <c r="B14" s="16" t="s">
        <v>36</v>
      </c>
      <c r="C14" s="16" t="s">
        <v>15</v>
      </c>
      <c r="D14" s="16">
        <v>225</v>
      </c>
      <c r="E14" s="16">
        <v>27</v>
      </c>
      <c r="F14" s="16">
        <v>2480</v>
      </c>
      <c r="G14" s="16">
        <v>200</v>
      </c>
      <c r="H14" s="16">
        <v>750</v>
      </c>
      <c r="I14" s="16">
        <v>200</v>
      </c>
      <c r="J14" s="16"/>
      <c r="K14" s="35">
        <v>200</v>
      </c>
      <c r="L14" s="17">
        <f t="shared" si="0"/>
        <v>3830</v>
      </c>
      <c r="M14" s="16"/>
    </row>
    <row r="15" spans="1:13" ht="20.100000000000001" customHeight="1">
      <c r="A15" s="16">
        <v>13</v>
      </c>
      <c r="B15" s="16" t="s">
        <v>36</v>
      </c>
      <c r="C15" s="16" t="s">
        <v>16</v>
      </c>
      <c r="D15" s="16">
        <v>197</v>
      </c>
      <c r="E15" s="16">
        <v>30</v>
      </c>
      <c r="F15" s="16">
        <v>2480</v>
      </c>
      <c r="G15" s="16"/>
      <c r="H15" s="16">
        <v>450</v>
      </c>
      <c r="I15" s="16">
        <v>200</v>
      </c>
      <c r="J15" s="16">
        <v>660</v>
      </c>
      <c r="K15" s="35">
        <v>100</v>
      </c>
      <c r="L15" s="17">
        <f t="shared" si="0"/>
        <v>3890</v>
      </c>
      <c r="M15" s="16"/>
    </row>
    <row r="16" spans="1:13" ht="20.100000000000001" customHeight="1">
      <c r="A16" s="16">
        <v>14</v>
      </c>
      <c r="B16" s="16" t="s">
        <v>36</v>
      </c>
      <c r="C16" s="16" t="s">
        <v>17</v>
      </c>
      <c r="D16" s="16">
        <v>635</v>
      </c>
      <c r="E16" s="16">
        <v>27</v>
      </c>
      <c r="F16" s="16">
        <v>2480</v>
      </c>
      <c r="G16" s="16"/>
      <c r="H16" s="16">
        <v>300</v>
      </c>
      <c r="I16" s="16">
        <v>200</v>
      </c>
      <c r="J16" s="16"/>
      <c r="K16" s="35">
        <v>140</v>
      </c>
      <c r="L16" s="17">
        <f t="shared" si="0"/>
        <v>3120</v>
      </c>
      <c r="M16" s="16"/>
    </row>
    <row r="17" spans="1:13" ht="20.100000000000001" customHeight="1">
      <c r="A17" s="16">
        <v>15</v>
      </c>
      <c r="B17" s="16" t="s">
        <v>36</v>
      </c>
      <c r="C17" s="16" t="s">
        <v>18</v>
      </c>
      <c r="D17" s="16">
        <v>90</v>
      </c>
      <c r="E17" s="16">
        <v>27</v>
      </c>
      <c r="F17" s="16">
        <v>2480</v>
      </c>
      <c r="G17" s="16">
        <v>200</v>
      </c>
      <c r="H17" s="16">
        <v>1000</v>
      </c>
      <c r="I17" s="16">
        <v>200</v>
      </c>
      <c r="J17" s="16"/>
      <c r="K17" s="35">
        <v>200</v>
      </c>
      <c r="L17" s="17">
        <f t="shared" si="0"/>
        <v>4080</v>
      </c>
      <c r="M17" s="16"/>
    </row>
    <row r="18" spans="1:13" ht="20.100000000000001" customHeight="1">
      <c r="A18" s="16">
        <v>16</v>
      </c>
      <c r="B18" s="16" t="s">
        <v>36</v>
      </c>
      <c r="C18" s="16" t="s">
        <v>19</v>
      </c>
      <c r="D18" s="16">
        <v>695</v>
      </c>
      <c r="E18" s="16">
        <v>27</v>
      </c>
      <c r="F18" s="16">
        <v>2480</v>
      </c>
      <c r="G18" s="16"/>
      <c r="H18" s="16">
        <v>350</v>
      </c>
      <c r="I18" s="16">
        <v>200</v>
      </c>
      <c r="J18" s="16"/>
      <c r="K18" s="35">
        <v>100</v>
      </c>
      <c r="L18" s="17">
        <f t="shared" si="0"/>
        <v>3130</v>
      </c>
      <c r="M18" s="16"/>
    </row>
    <row r="19" spans="1:13" ht="20.100000000000001" customHeight="1">
      <c r="A19" s="16">
        <v>17</v>
      </c>
      <c r="B19" s="16" t="s">
        <v>36</v>
      </c>
      <c r="C19" s="16" t="s">
        <v>20</v>
      </c>
      <c r="D19" s="16">
        <v>53</v>
      </c>
      <c r="E19" s="16">
        <v>30</v>
      </c>
      <c r="F19" s="16">
        <v>2480</v>
      </c>
      <c r="G19" s="16">
        <v>100</v>
      </c>
      <c r="H19" s="16"/>
      <c r="I19" s="16">
        <v>200</v>
      </c>
      <c r="J19" s="16">
        <v>660</v>
      </c>
      <c r="K19" s="35">
        <v>100</v>
      </c>
      <c r="L19" s="17">
        <f t="shared" si="0"/>
        <v>3540</v>
      </c>
      <c r="M19" s="16"/>
    </row>
    <row r="20" spans="1:13" ht="20.100000000000001" customHeight="1">
      <c r="A20" s="16">
        <v>18</v>
      </c>
      <c r="B20" s="16" t="s">
        <v>36</v>
      </c>
      <c r="C20" s="16" t="s">
        <v>83</v>
      </c>
      <c r="D20" s="16">
        <v>669</v>
      </c>
      <c r="E20" s="16">
        <v>27</v>
      </c>
      <c r="F20" s="16">
        <v>2480</v>
      </c>
      <c r="G20" s="16">
        <v>100</v>
      </c>
      <c r="H20" s="16">
        <v>900</v>
      </c>
      <c r="I20" s="16">
        <v>200</v>
      </c>
      <c r="J20" s="16"/>
      <c r="K20" s="35">
        <v>40</v>
      </c>
      <c r="L20" s="17">
        <f t="shared" si="0"/>
        <v>3720</v>
      </c>
      <c r="M20" s="16"/>
    </row>
    <row r="21" spans="1:13" ht="20.100000000000001" customHeight="1">
      <c r="A21" s="16">
        <v>19</v>
      </c>
      <c r="B21" s="16" t="s">
        <v>36</v>
      </c>
      <c r="C21" s="16" t="s">
        <v>88</v>
      </c>
      <c r="D21" s="16">
        <v>726</v>
      </c>
      <c r="E21" s="16">
        <v>27</v>
      </c>
      <c r="F21" s="16">
        <v>2480</v>
      </c>
      <c r="G21" s="16"/>
      <c r="H21" s="16">
        <v>100</v>
      </c>
      <c r="I21" s="16">
        <v>200</v>
      </c>
      <c r="J21" s="16"/>
      <c r="K21" s="35">
        <v>20</v>
      </c>
      <c r="L21" s="17">
        <f t="shared" si="0"/>
        <v>2800</v>
      </c>
      <c r="M21" s="16"/>
    </row>
    <row r="22" spans="1:13" ht="20.100000000000001" customHeight="1">
      <c r="A22" s="16">
        <v>20</v>
      </c>
      <c r="B22" s="16" t="s">
        <v>36</v>
      </c>
      <c r="C22" s="16" t="s">
        <v>116</v>
      </c>
      <c r="D22" s="16">
        <v>385</v>
      </c>
      <c r="E22" s="16">
        <v>27</v>
      </c>
      <c r="F22" s="41">
        <v>2480</v>
      </c>
      <c r="G22" s="16"/>
      <c r="H22" s="16"/>
      <c r="I22" s="16">
        <v>200</v>
      </c>
      <c r="J22" s="16"/>
      <c r="K22" s="35">
        <v>0</v>
      </c>
      <c r="L22" s="17">
        <f t="shared" si="0"/>
        <v>2680</v>
      </c>
      <c r="M22" s="16"/>
    </row>
    <row r="23" spans="1:13" ht="20.100000000000001" customHeight="1">
      <c r="A23" s="18"/>
      <c r="B23" s="18" t="s">
        <v>44</v>
      </c>
      <c r="C23" s="18"/>
      <c r="D23" s="18"/>
      <c r="E23" s="18"/>
      <c r="F23" s="39">
        <f t="shared" ref="F23:L23" si="1">SUM(F3:F22)</f>
        <v>47343.270000000004</v>
      </c>
      <c r="G23" s="18">
        <f t="shared" si="1"/>
        <v>2000</v>
      </c>
      <c r="H23" s="18">
        <f t="shared" si="1"/>
        <v>4650</v>
      </c>
      <c r="I23" s="18">
        <f t="shared" si="1"/>
        <v>3800</v>
      </c>
      <c r="J23" s="18">
        <f t="shared" si="1"/>
        <v>1837.5</v>
      </c>
      <c r="K23" s="18">
        <f t="shared" si="1"/>
        <v>1360</v>
      </c>
      <c r="L23" s="17">
        <f t="shared" si="1"/>
        <v>60990.770000000004</v>
      </c>
      <c r="M23" s="18"/>
    </row>
    <row r="24" spans="1:13" ht="20.100000000000001" customHeight="1">
      <c r="A24" s="20"/>
      <c r="B24" s="20"/>
      <c r="C24" s="20"/>
      <c r="D24" s="20"/>
      <c r="E24" s="21" t="s">
        <v>39</v>
      </c>
      <c r="F24" s="21"/>
      <c r="G24" s="21"/>
      <c r="H24" s="21"/>
      <c r="I24" s="21"/>
      <c r="J24" s="21"/>
      <c r="K24" s="21" t="s">
        <v>40</v>
      </c>
      <c r="L24" s="67" t="str">
        <f>L35</f>
        <v>富惠红   2020/6/15</v>
      </c>
      <c r="M24" s="67"/>
    </row>
    <row r="25" spans="1:13" ht="20.100000000000001" customHeight="1">
      <c r="A25" s="20"/>
      <c r="B25" s="20"/>
      <c r="C25" s="20"/>
      <c r="D25" s="20"/>
      <c r="E25" s="21"/>
      <c r="F25" s="21"/>
      <c r="G25" s="21"/>
      <c r="H25" s="21"/>
      <c r="I25" s="21"/>
      <c r="J25" s="21"/>
      <c r="K25" s="21"/>
      <c r="L25" s="37"/>
      <c r="M25" s="37"/>
    </row>
    <row r="26" spans="1:13" ht="20.100000000000001" customHeight="1">
      <c r="A26" s="20"/>
      <c r="B26" s="20"/>
      <c r="C26" s="20"/>
      <c r="D26" s="20"/>
      <c r="E26" s="21"/>
      <c r="F26" s="21"/>
      <c r="G26" s="21"/>
      <c r="H26" s="21"/>
      <c r="I26" s="21"/>
      <c r="J26" s="21"/>
      <c r="K26" s="21"/>
      <c r="L26" s="37"/>
      <c r="M26" s="37"/>
    </row>
    <row r="27" spans="1:13" ht="37.5" customHeight="1">
      <c r="A27" s="69" t="str">
        <f>'202005'!A1:M1</f>
        <v>2020年05月份长顺公司后勤人员工资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</row>
    <row r="28" spans="1:13" ht="31.5" customHeight="1">
      <c r="A28" s="15" t="s">
        <v>0</v>
      </c>
      <c r="B28" s="15" t="s">
        <v>26</v>
      </c>
      <c r="C28" s="15" t="s">
        <v>1</v>
      </c>
      <c r="D28" s="15" t="s">
        <v>27</v>
      </c>
      <c r="E28" s="15" t="s">
        <v>28</v>
      </c>
      <c r="F28" s="23" t="s">
        <v>64</v>
      </c>
      <c r="G28" s="15" t="s">
        <v>42</v>
      </c>
      <c r="H28" s="15" t="s">
        <v>32</v>
      </c>
      <c r="I28" s="15" t="s">
        <v>118</v>
      </c>
      <c r="J28" s="15" t="s">
        <v>43</v>
      </c>
      <c r="K28" s="15" t="s">
        <v>43</v>
      </c>
      <c r="L28" s="15" t="s">
        <v>33</v>
      </c>
      <c r="M28" s="15" t="s">
        <v>2</v>
      </c>
    </row>
    <row r="29" spans="1:13" ht="28.5" customHeight="1">
      <c r="A29" s="16">
        <v>1</v>
      </c>
      <c r="B29" s="16" t="s">
        <v>37</v>
      </c>
      <c r="C29" s="16" t="s">
        <v>21</v>
      </c>
      <c r="D29" s="16">
        <v>676</v>
      </c>
      <c r="E29" s="16">
        <v>36.69</v>
      </c>
      <c r="F29" s="16">
        <v>128</v>
      </c>
      <c r="G29" s="16">
        <f>F29*E29</f>
        <v>4696.32</v>
      </c>
      <c r="H29" s="35">
        <v>100</v>
      </c>
      <c r="I29" s="16">
        <v>200</v>
      </c>
      <c r="J29" s="16">
        <v>650</v>
      </c>
      <c r="K29" s="16"/>
      <c r="L29" s="17">
        <f>SUM(G29:K29)</f>
        <v>5646.32</v>
      </c>
      <c r="M29" s="40"/>
    </row>
    <row r="30" spans="1:13" ht="20.100000000000001" customHeight="1">
      <c r="A30" s="16">
        <v>2</v>
      </c>
      <c r="B30" s="16" t="s">
        <v>37</v>
      </c>
      <c r="C30" s="16" t="s">
        <v>22</v>
      </c>
      <c r="D30" s="16">
        <v>633</v>
      </c>
      <c r="E30" s="16">
        <v>24</v>
      </c>
      <c r="F30" s="16">
        <v>118</v>
      </c>
      <c r="G30" s="16">
        <f t="shared" ref="G30:G33" si="2">F30*E30</f>
        <v>2832</v>
      </c>
      <c r="H30" s="35">
        <v>80</v>
      </c>
      <c r="I30" s="16">
        <v>200</v>
      </c>
      <c r="J30" s="16">
        <f>30*E30</f>
        <v>720</v>
      </c>
      <c r="K30" s="16"/>
      <c r="L30" s="17">
        <f t="shared" ref="L30:L33" si="3">SUM(G30:K30)</f>
        <v>3832</v>
      </c>
      <c r="M30" s="16"/>
    </row>
    <row r="31" spans="1:13" ht="20.100000000000001" customHeight="1">
      <c r="A31" s="16">
        <v>3</v>
      </c>
      <c r="B31" s="16" t="s">
        <v>37</v>
      </c>
      <c r="C31" s="16" t="s">
        <v>23</v>
      </c>
      <c r="D31" s="16">
        <v>204</v>
      </c>
      <c r="E31" s="16">
        <v>26.5</v>
      </c>
      <c r="F31" s="16">
        <v>118</v>
      </c>
      <c r="G31" s="16">
        <f t="shared" si="2"/>
        <v>3127</v>
      </c>
      <c r="H31" s="35">
        <v>100</v>
      </c>
      <c r="I31" s="16">
        <v>200</v>
      </c>
      <c r="J31" s="16">
        <f>25*E31</f>
        <v>662.5</v>
      </c>
      <c r="K31" s="16"/>
      <c r="L31" s="17">
        <f t="shared" si="3"/>
        <v>4089.5</v>
      </c>
      <c r="M31" s="16"/>
    </row>
    <row r="32" spans="1:13" ht="20.100000000000001" customHeight="1">
      <c r="A32" s="16">
        <v>4</v>
      </c>
      <c r="B32" s="16" t="s">
        <v>38</v>
      </c>
      <c r="C32" s="16" t="s">
        <v>24</v>
      </c>
      <c r="D32" s="16">
        <v>560</v>
      </c>
      <c r="E32" s="16">
        <v>27</v>
      </c>
      <c r="F32" s="16">
        <v>123</v>
      </c>
      <c r="G32" s="16">
        <f t="shared" si="2"/>
        <v>3321</v>
      </c>
      <c r="H32" s="35">
        <v>100</v>
      </c>
      <c r="I32" s="16">
        <v>200</v>
      </c>
      <c r="J32" s="16"/>
      <c r="K32" s="16"/>
      <c r="L32" s="17">
        <f t="shared" si="3"/>
        <v>3621</v>
      </c>
      <c r="M32" s="16"/>
    </row>
    <row r="33" spans="1:13" ht="20.100000000000001" customHeight="1">
      <c r="A33" s="16">
        <v>5</v>
      </c>
      <c r="B33" s="16" t="s">
        <v>38</v>
      </c>
      <c r="C33" s="16" t="s">
        <v>25</v>
      </c>
      <c r="D33" s="16">
        <v>207</v>
      </c>
      <c r="E33" s="16">
        <v>29.5</v>
      </c>
      <c r="F33" s="16">
        <v>113</v>
      </c>
      <c r="G33" s="16">
        <f t="shared" si="2"/>
        <v>3333.5</v>
      </c>
      <c r="H33" s="35">
        <v>200</v>
      </c>
      <c r="I33" s="16">
        <v>200</v>
      </c>
      <c r="J33" s="16"/>
      <c r="K33" s="16"/>
      <c r="L33" s="17">
        <f t="shared" si="3"/>
        <v>3733.5</v>
      </c>
      <c r="M33" s="16"/>
    </row>
    <row r="34" spans="1:13" ht="20.100000000000001" customHeight="1">
      <c r="A34" s="18"/>
      <c r="B34" s="18" t="s">
        <v>44</v>
      </c>
      <c r="C34" s="18"/>
      <c r="D34" s="18"/>
      <c r="E34" s="18"/>
      <c r="F34" s="18"/>
      <c r="G34" s="18">
        <f>SUM(G29:G33)</f>
        <v>17309.82</v>
      </c>
      <c r="H34" s="18">
        <f>SUM(H29:H33)</f>
        <v>580</v>
      </c>
      <c r="I34" s="18">
        <f>SUM(I29:I33)</f>
        <v>1000</v>
      </c>
      <c r="J34" s="18">
        <f>SUM(J29:J33)</f>
        <v>2032.5</v>
      </c>
      <c r="K34" s="18">
        <f t="shared" ref="K34" si="4">SUM(K29:K33)</f>
        <v>0</v>
      </c>
      <c r="L34" s="17">
        <f>SUM(L29:L33)</f>
        <v>20922.32</v>
      </c>
      <c r="M34" s="18"/>
    </row>
    <row r="35" spans="1:13" ht="20.100000000000001" customHeight="1">
      <c r="A35" s="21"/>
      <c r="B35" s="21"/>
      <c r="C35" s="21"/>
      <c r="D35" s="21"/>
      <c r="E35" s="21" t="s">
        <v>39</v>
      </c>
      <c r="F35" s="21"/>
      <c r="G35" s="21"/>
      <c r="H35" s="21"/>
      <c r="I35" s="21"/>
      <c r="J35" s="21"/>
      <c r="K35" s="21" t="s">
        <v>40</v>
      </c>
      <c r="L35" s="67" t="s">
        <v>167</v>
      </c>
      <c r="M35" s="67"/>
    </row>
    <row r="37" spans="1:13" s="28" customFormat="1" ht="41.1" customHeight="1">
      <c r="A37" s="70" t="s">
        <v>153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</row>
    <row r="38" spans="1:13" s="1" customFormat="1" ht="24.95" customHeight="1">
      <c r="A38" s="15" t="s">
        <v>0</v>
      </c>
      <c r="B38" s="15" t="s">
        <v>1</v>
      </c>
      <c r="C38" s="15" t="s">
        <v>29</v>
      </c>
      <c r="D38" s="15" t="s">
        <v>30</v>
      </c>
      <c r="E38" s="15" t="s">
        <v>31</v>
      </c>
      <c r="F38" s="15" t="s">
        <v>91</v>
      </c>
      <c r="G38" s="15" t="s">
        <v>89</v>
      </c>
      <c r="H38" s="15" t="s">
        <v>90</v>
      </c>
      <c r="I38" s="15" t="s">
        <v>92</v>
      </c>
      <c r="J38" s="15" t="s">
        <v>93</v>
      </c>
      <c r="K38" s="15" t="s">
        <v>94</v>
      </c>
      <c r="L38" s="15" t="s">
        <v>95</v>
      </c>
      <c r="M38" s="15" t="s">
        <v>2</v>
      </c>
    </row>
    <row r="39" spans="1:13" s="1" customFormat="1" ht="20.100000000000001" customHeight="1">
      <c r="A39" s="2">
        <v>1</v>
      </c>
      <c r="B39" s="2" t="s">
        <v>96</v>
      </c>
      <c r="C39" s="7">
        <v>2480</v>
      </c>
      <c r="D39" s="2"/>
      <c r="E39" s="2"/>
      <c r="F39" s="2">
        <v>2480</v>
      </c>
      <c r="G39" s="2"/>
      <c r="H39" s="2">
        <v>462.5</v>
      </c>
      <c r="I39" s="2">
        <v>517.5</v>
      </c>
      <c r="J39" s="2"/>
      <c r="K39" s="2"/>
      <c r="L39" s="10">
        <f>F39+G39-H39-I39-J39-K39</f>
        <v>1500</v>
      </c>
      <c r="M39" s="2"/>
    </row>
    <row r="40" spans="1:13" s="1" customFormat="1" ht="20.100000000000001" customHeight="1">
      <c r="A40" s="2">
        <v>2</v>
      </c>
      <c r="B40" s="2" t="s">
        <v>97</v>
      </c>
      <c r="C40" s="7">
        <v>2480</v>
      </c>
      <c r="D40" s="2"/>
      <c r="E40" s="2"/>
      <c r="F40" s="2">
        <v>2480</v>
      </c>
      <c r="G40" s="2"/>
      <c r="H40" s="2">
        <f>686.6-24.1</f>
        <v>662.5</v>
      </c>
      <c r="I40" s="2">
        <v>517.5</v>
      </c>
      <c r="J40" s="2"/>
      <c r="K40" s="2"/>
      <c r="L40" s="10">
        <f t="shared" ref="L40:L43" si="5">F40+G40-H40-I40-J40-K40</f>
        <v>1300</v>
      </c>
      <c r="M40" s="2"/>
    </row>
    <row r="41" spans="1:13" s="1" customFormat="1" ht="20.100000000000001" customHeight="1">
      <c r="A41" s="2">
        <v>3</v>
      </c>
      <c r="B41" s="2" t="s">
        <v>117</v>
      </c>
      <c r="C41" s="7">
        <v>2480</v>
      </c>
      <c r="D41" s="2"/>
      <c r="E41" s="2"/>
      <c r="F41" s="2">
        <v>2480</v>
      </c>
      <c r="G41" s="2"/>
      <c r="H41" s="2">
        <f t="shared" ref="H41:H43" si="6">686.6-24.1</f>
        <v>662.5</v>
      </c>
      <c r="I41" s="2">
        <v>517.5</v>
      </c>
      <c r="J41" s="2"/>
      <c r="K41" s="2"/>
      <c r="L41" s="10">
        <f t="shared" si="5"/>
        <v>1300</v>
      </c>
      <c r="M41" s="2"/>
    </row>
    <row r="42" spans="1:13" s="1" customFormat="1" ht="20.100000000000001" customHeight="1">
      <c r="A42" s="2">
        <v>4</v>
      </c>
      <c r="B42" s="2" t="s">
        <v>98</v>
      </c>
      <c r="C42" s="7">
        <v>2480</v>
      </c>
      <c r="D42" s="2"/>
      <c r="E42" s="2"/>
      <c r="F42" s="2">
        <v>2480</v>
      </c>
      <c r="G42" s="2"/>
      <c r="H42" s="2">
        <f t="shared" si="6"/>
        <v>662.5</v>
      </c>
      <c r="I42" s="2">
        <v>517.5</v>
      </c>
      <c r="J42" s="2"/>
      <c r="K42" s="2"/>
      <c r="L42" s="10">
        <f t="shared" si="5"/>
        <v>1300</v>
      </c>
      <c r="M42" s="2"/>
    </row>
    <row r="43" spans="1:13" s="1" customFormat="1" ht="20.100000000000001" customHeight="1">
      <c r="A43" s="2">
        <v>5</v>
      </c>
      <c r="B43" s="2" t="s">
        <v>109</v>
      </c>
      <c r="C43" s="7">
        <v>2480</v>
      </c>
      <c r="D43" s="2"/>
      <c r="E43" s="2"/>
      <c r="F43" s="2">
        <v>2480</v>
      </c>
      <c r="G43" s="2"/>
      <c r="H43" s="2">
        <f t="shared" si="6"/>
        <v>662.5</v>
      </c>
      <c r="I43" s="2">
        <v>517.5</v>
      </c>
      <c r="J43" s="2"/>
      <c r="K43" s="2"/>
      <c r="L43" s="10">
        <f t="shared" si="5"/>
        <v>1300</v>
      </c>
      <c r="M43" s="10"/>
    </row>
    <row r="44" spans="1:13" s="1" customFormat="1" ht="20.100000000000001" customHeight="1">
      <c r="A44" s="2">
        <v>6</v>
      </c>
      <c r="B44" s="2" t="s">
        <v>110</v>
      </c>
      <c r="C44" s="7">
        <v>2480</v>
      </c>
      <c r="D44" s="2"/>
      <c r="E44" s="2"/>
      <c r="F44" s="2">
        <v>2480</v>
      </c>
      <c r="G44" s="2"/>
      <c r="H44" s="2">
        <f>586.6-24.1</f>
        <v>562.5</v>
      </c>
      <c r="I44" s="2">
        <v>517.5</v>
      </c>
      <c r="J44" s="2"/>
      <c r="K44" s="2"/>
      <c r="L44" s="10">
        <f>F44+G44-H44-I44</f>
        <v>1400</v>
      </c>
      <c r="M44" s="10"/>
    </row>
    <row r="45" spans="1:13" s="1" customFormat="1" ht="20.100000000000001" customHeight="1">
      <c r="A45" s="2">
        <v>7</v>
      </c>
      <c r="B45" s="2" t="s">
        <v>111</v>
      </c>
      <c r="C45" s="7">
        <v>2480</v>
      </c>
      <c r="D45" s="2"/>
      <c r="E45" s="2"/>
      <c r="F45" s="2">
        <v>2480</v>
      </c>
      <c r="G45" s="2"/>
      <c r="H45" s="2">
        <f>586.6-24.1</f>
        <v>562.5</v>
      </c>
      <c r="I45" s="2">
        <v>517.5</v>
      </c>
      <c r="J45" s="2"/>
      <c r="K45" s="2"/>
      <c r="L45" s="10">
        <f>F45+G45-H45-I45</f>
        <v>1400</v>
      </c>
      <c r="M45" s="10"/>
    </row>
    <row r="46" spans="1:13" s="1" customFormat="1" ht="20.100000000000001" customHeight="1">
      <c r="A46" s="10"/>
      <c r="B46" s="10" t="s">
        <v>44</v>
      </c>
      <c r="C46" s="11">
        <f>SUM(C39:C45)</f>
        <v>17360</v>
      </c>
      <c r="D46" s="10"/>
      <c r="E46" s="10"/>
      <c r="F46" s="10">
        <f>SUM(F39:F45)</f>
        <v>17360</v>
      </c>
      <c r="G46" s="10"/>
      <c r="H46" s="10">
        <f>SUM(H39:H45)</f>
        <v>4237.5</v>
      </c>
      <c r="I46" s="10">
        <f>SUM(I39:I45)</f>
        <v>3622.5</v>
      </c>
      <c r="J46" s="10"/>
      <c r="K46" s="10"/>
      <c r="L46" s="10">
        <f>SUM(L39:L45)</f>
        <v>9500</v>
      </c>
      <c r="M46" s="10"/>
    </row>
    <row r="47" spans="1:13">
      <c r="E47" s="21" t="s">
        <v>39</v>
      </c>
      <c r="K47" s="21" t="s">
        <v>40</v>
      </c>
      <c r="L47" s="68" t="str">
        <f>L35</f>
        <v>富惠红   2020/6/15</v>
      </c>
      <c r="M47" s="68"/>
    </row>
  </sheetData>
  <mergeCells count="6">
    <mergeCell ref="L47:M47"/>
    <mergeCell ref="A1:M1"/>
    <mergeCell ref="L24:M24"/>
    <mergeCell ref="A27:M27"/>
    <mergeCell ref="L35:M35"/>
    <mergeCell ref="A37:M37"/>
  </mergeCells>
  <phoneticPr fontId="1" type="noConversion"/>
  <printOptions horizontalCentered="1"/>
  <pageMargins left="0.35433070866141736" right="0.39370078740157483" top="0.62992125984251968" bottom="0.27559055118110237" header="0.31496062992125984" footer="0.15748031496062992"/>
  <pageSetup paperSize="9" orientation="landscape" cellComments="asDisplayed" horizontalDpi="200" verticalDpi="20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I14" sqref="I14"/>
    </sheetView>
  </sheetViews>
  <sheetFormatPr defaultRowHeight="13.5"/>
  <cols>
    <col min="1" max="1" width="6" customWidth="1"/>
    <col min="2" max="11" width="10.75" customWidth="1"/>
    <col min="12" max="12" width="14.625" customWidth="1"/>
    <col min="13" max="13" width="14" customWidth="1"/>
  </cols>
  <sheetData>
    <row r="1" spans="1:13" ht="39.75" customHeight="1">
      <c r="A1" s="69" t="s">
        <v>161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20.100000000000001" customHeight="1">
      <c r="A2" s="15" t="s">
        <v>0</v>
      </c>
      <c r="B2" s="15" t="s">
        <v>26</v>
      </c>
      <c r="C2" s="15" t="s">
        <v>1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118</v>
      </c>
      <c r="J2" s="15" t="s">
        <v>43</v>
      </c>
      <c r="K2" s="15" t="s">
        <v>32</v>
      </c>
      <c r="L2" s="15" t="s">
        <v>33</v>
      </c>
      <c r="M2" s="15" t="s">
        <v>2</v>
      </c>
    </row>
    <row r="3" spans="1:13" ht="20.100000000000001" customHeight="1">
      <c r="A3" s="16">
        <v>1</v>
      </c>
      <c r="B3" s="16" t="s">
        <v>87</v>
      </c>
      <c r="C3" s="16" t="s">
        <v>86</v>
      </c>
      <c r="D3" s="16">
        <v>2</v>
      </c>
      <c r="E3" s="16">
        <v>19</v>
      </c>
      <c r="F3" s="16">
        <v>16300</v>
      </c>
      <c r="G3" s="16">
        <v>5000</v>
      </c>
      <c r="H3" s="16">
        <v>3400</v>
      </c>
      <c r="I3" s="16">
        <v>200</v>
      </c>
      <c r="J3" s="16"/>
      <c r="K3" s="16">
        <v>200</v>
      </c>
      <c r="L3" s="17">
        <f>SUM(F3:K3)</f>
        <v>25100</v>
      </c>
      <c r="M3" s="16"/>
    </row>
    <row r="4" spans="1:13" ht="20.100000000000001" customHeight="1">
      <c r="A4" s="16">
        <v>2</v>
      </c>
      <c r="B4" s="16" t="s">
        <v>84</v>
      </c>
      <c r="C4" s="16" t="s">
        <v>85</v>
      </c>
      <c r="D4" s="16">
        <v>17</v>
      </c>
      <c r="E4" s="16">
        <v>30</v>
      </c>
      <c r="F4" s="16">
        <v>2480</v>
      </c>
      <c r="G4" s="16">
        <v>500</v>
      </c>
      <c r="H4" s="16">
        <v>1200</v>
      </c>
      <c r="I4" s="16">
        <v>200</v>
      </c>
      <c r="J4" s="16"/>
      <c r="K4" s="16">
        <v>200</v>
      </c>
      <c r="L4" s="17">
        <f>SUM(F4:K4)</f>
        <v>4580</v>
      </c>
      <c r="M4" s="16"/>
    </row>
    <row r="5" spans="1:13" ht="20.100000000000001" customHeight="1">
      <c r="A5" s="18"/>
      <c r="B5" s="18" t="s">
        <v>44</v>
      </c>
      <c r="C5" s="18"/>
      <c r="D5" s="18"/>
      <c r="E5" s="18"/>
      <c r="F5" s="18">
        <f>SUM(F3:F4)</f>
        <v>18780</v>
      </c>
      <c r="G5" s="18">
        <f t="shared" ref="G5:K5" si="0">SUM(G3:G4)</f>
        <v>5500</v>
      </c>
      <c r="H5" s="18">
        <f t="shared" si="0"/>
        <v>4600</v>
      </c>
      <c r="I5" s="18">
        <f t="shared" si="0"/>
        <v>400</v>
      </c>
      <c r="J5" s="18">
        <f t="shared" si="0"/>
        <v>0</v>
      </c>
      <c r="K5" s="18">
        <f t="shared" si="0"/>
        <v>400</v>
      </c>
      <c r="L5" s="17">
        <f>SUM(L3:L4)</f>
        <v>29680</v>
      </c>
      <c r="M5" s="18"/>
    </row>
    <row r="6" spans="1:13" ht="20.100000000000001" customHeight="1">
      <c r="A6" s="20"/>
      <c r="B6" s="20"/>
      <c r="C6" s="20"/>
      <c r="D6" s="20"/>
      <c r="E6" s="21" t="s">
        <v>39</v>
      </c>
      <c r="F6" s="21"/>
      <c r="G6" s="21"/>
      <c r="H6" s="21"/>
      <c r="I6" s="21"/>
      <c r="J6" s="21"/>
      <c r="K6" s="21" t="s">
        <v>40</v>
      </c>
      <c r="L6" s="67" t="s">
        <v>165</v>
      </c>
      <c r="M6" s="67"/>
    </row>
    <row r="7" spans="1:13">
      <c r="A7" s="20"/>
      <c r="B7" s="20"/>
      <c r="C7" s="20"/>
      <c r="D7" s="20"/>
      <c r="E7" s="21"/>
      <c r="F7" s="21"/>
      <c r="G7" s="21"/>
      <c r="H7" s="21"/>
      <c r="I7" s="21"/>
      <c r="J7" s="21"/>
      <c r="K7" s="21"/>
      <c r="L7" s="21"/>
      <c r="M7" s="20"/>
    </row>
  </sheetData>
  <mergeCells count="2">
    <mergeCell ref="A1:M1"/>
    <mergeCell ref="L6:M6"/>
  </mergeCells>
  <phoneticPr fontId="1" type="noConversion"/>
  <printOptions horizontalCentered="1"/>
  <pageMargins left="0.43307086614173229" right="0.19685039370078741" top="0.74803149606299213" bottom="0.74803149606299213" header="0.31496062992125984" footer="0.31496062992125984"/>
  <pageSetup paperSize="9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A9" sqref="A9:G9"/>
    </sheetView>
  </sheetViews>
  <sheetFormatPr defaultRowHeight="13.5"/>
  <cols>
    <col min="1" max="1" width="15.625" customWidth="1"/>
    <col min="2" max="7" width="18.625" customWidth="1"/>
  </cols>
  <sheetData>
    <row r="1" spans="1:7" ht="25.5">
      <c r="A1" s="71" t="s">
        <v>99</v>
      </c>
      <c r="B1" s="72"/>
      <c r="C1" s="72"/>
      <c r="D1" s="72"/>
      <c r="E1" s="72"/>
      <c r="F1" s="72"/>
      <c r="G1" s="72"/>
    </row>
    <row r="2" spans="1:7" ht="25.5">
      <c r="A2" s="73" t="s">
        <v>162</v>
      </c>
      <c r="B2" s="74"/>
      <c r="C2" s="74"/>
      <c r="D2" s="74"/>
      <c r="E2" s="74"/>
      <c r="F2" s="74"/>
      <c r="G2" s="74"/>
    </row>
    <row r="3" spans="1:7" ht="25.5">
      <c r="A3" s="55"/>
      <c r="B3" s="56"/>
      <c r="C3" s="56"/>
      <c r="D3" s="56"/>
      <c r="E3" s="56"/>
      <c r="F3" s="56"/>
      <c r="G3" s="56"/>
    </row>
    <row r="4" spans="1:7" ht="18.75">
      <c r="A4" s="29" t="s">
        <v>100</v>
      </c>
      <c r="B4" s="29" t="s">
        <v>101</v>
      </c>
      <c r="C4" s="29" t="s">
        <v>102</v>
      </c>
      <c r="D4" s="30" t="s">
        <v>119</v>
      </c>
      <c r="E4" s="30" t="s">
        <v>103</v>
      </c>
      <c r="F4" s="29" t="s">
        <v>104</v>
      </c>
      <c r="G4" s="29" t="s">
        <v>105</v>
      </c>
    </row>
    <row r="5" spans="1:7" ht="18.75">
      <c r="A5" s="31">
        <v>1</v>
      </c>
      <c r="B5" s="31" t="s">
        <v>106</v>
      </c>
      <c r="C5" s="31">
        <v>22</v>
      </c>
      <c r="D5" s="30">
        <v>200</v>
      </c>
      <c r="E5" s="30">
        <v>1200</v>
      </c>
      <c r="F5" s="29">
        <v>3960</v>
      </c>
      <c r="G5" s="31">
        <f>SUM(D5:F5)</f>
        <v>5360</v>
      </c>
    </row>
    <row r="6" spans="1:7" ht="18.75">
      <c r="A6" s="31">
        <v>2</v>
      </c>
      <c r="B6" s="31" t="s">
        <v>139</v>
      </c>
      <c r="C6" s="31">
        <v>22</v>
      </c>
      <c r="D6" s="30">
        <v>200</v>
      </c>
      <c r="E6" s="30">
        <v>1000</v>
      </c>
      <c r="F6" s="29">
        <v>3700</v>
      </c>
      <c r="G6" s="31">
        <f t="shared" ref="G6:G7" si="0">SUM(D6:F6)</f>
        <v>4900</v>
      </c>
    </row>
    <row r="7" spans="1:7" ht="18.75">
      <c r="A7" s="31">
        <v>3</v>
      </c>
      <c r="B7" s="31" t="s">
        <v>108</v>
      </c>
      <c r="C7" s="31">
        <v>22</v>
      </c>
      <c r="D7" s="30">
        <v>200</v>
      </c>
      <c r="E7" s="30"/>
      <c r="F7" s="29">
        <v>2000</v>
      </c>
      <c r="G7" s="31">
        <f t="shared" si="0"/>
        <v>2200</v>
      </c>
    </row>
    <row r="8" spans="1:7" ht="18.75">
      <c r="A8" s="31"/>
      <c r="B8" s="31" t="s">
        <v>44</v>
      </c>
      <c r="C8" s="31"/>
      <c r="D8" s="30"/>
      <c r="E8" s="30">
        <f>SUM(E5:E7)</f>
        <v>2200</v>
      </c>
      <c r="F8" s="29">
        <f>SUM(F5:F7)</f>
        <v>9660</v>
      </c>
      <c r="G8" s="31">
        <f>SUM(G5:G7)</f>
        <v>12460</v>
      </c>
    </row>
    <row r="9" spans="1:7" ht="18.75">
      <c r="A9" s="76" t="s">
        <v>163</v>
      </c>
      <c r="B9" s="76"/>
      <c r="C9" s="76"/>
      <c r="D9" s="76"/>
      <c r="E9" s="76"/>
      <c r="F9" s="76"/>
      <c r="G9" s="76"/>
    </row>
    <row r="10" spans="1:7" ht="18.75">
      <c r="A10" s="75" t="s">
        <v>166</v>
      </c>
      <c r="B10" s="75"/>
      <c r="C10" s="38"/>
      <c r="D10" s="57" t="s">
        <v>107</v>
      </c>
      <c r="E10" s="32"/>
      <c r="F10" s="33"/>
      <c r="G10" s="33"/>
    </row>
  </sheetData>
  <mergeCells count="4">
    <mergeCell ref="A1:G1"/>
    <mergeCell ref="A2:G2"/>
    <mergeCell ref="A9:G9"/>
    <mergeCell ref="A10:B10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47"/>
  <sheetViews>
    <sheetView topLeftCell="C10" workbookViewId="0">
      <selection activeCell="J2" sqref="J1:J1048576"/>
    </sheetView>
  </sheetViews>
  <sheetFormatPr defaultRowHeight="13.5"/>
  <cols>
    <col min="1" max="1" width="6" customWidth="1"/>
    <col min="2" max="2" width="9.75" customWidth="1"/>
    <col min="3" max="3" width="9.75" style="36" customWidth="1"/>
    <col min="4" max="5" width="9.75" customWidth="1"/>
    <col min="6" max="6" width="12" customWidth="1"/>
    <col min="7" max="7" width="10.375" customWidth="1"/>
    <col min="8" max="8" width="9.75" customWidth="1"/>
    <col min="9" max="9" width="11" customWidth="1"/>
    <col min="10" max="10" width="10" customWidth="1"/>
    <col min="11" max="11" width="9.75" customWidth="1"/>
    <col min="12" max="13" width="13.5" customWidth="1"/>
  </cols>
  <sheetData>
    <row r="1" spans="1:13" ht="42" customHeight="1">
      <c r="A1" s="69" t="s">
        <v>175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20.100000000000001" customHeight="1">
      <c r="A2" s="15" t="s">
        <v>0</v>
      </c>
      <c r="B2" s="15" t="s">
        <v>26</v>
      </c>
      <c r="C2" s="15" t="s">
        <v>1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118</v>
      </c>
      <c r="J2" s="15" t="s">
        <v>43</v>
      </c>
      <c r="K2" s="15" t="s">
        <v>32</v>
      </c>
      <c r="L2" s="15" t="s">
        <v>33</v>
      </c>
      <c r="M2" s="15" t="s">
        <v>2</v>
      </c>
    </row>
    <row r="3" spans="1:13" ht="20.100000000000001" customHeight="1">
      <c r="A3" s="16">
        <v>1</v>
      </c>
      <c r="B3" s="16" t="s">
        <v>34</v>
      </c>
      <c r="C3" s="16" t="s">
        <v>124</v>
      </c>
      <c r="D3" s="16">
        <v>145</v>
      </c>
      <c r="E3" s="16">
        <v>21</v>
      </c>
      <c r="F3" s="16">
        <v>2480</v>
      </c>
      <c r="G3" s="16">
        <v>200</v>
      </c>
      <c r="H3" s="16"/>
      <c r="I3" s="16">
        <v>200</v>
      </c>
      <c r="J3" s="16">
        <v>517.5</v>
      </c>
      <c r="K3" s="35">
        <v>60</v>
      </c>
      <c r="L3" s="17">
        <f>SUM(F3:K3)</f>
        <v>3457.5</v>
      </c>
      <c r="M3" s="16" t="s">
        <v>66</v>
      </c>
    </row>
    <row r="4" spans="1:13" ht="20.100000000000001" customHeight="1">
      <c r="A4" s="16">
        <v>2</v>
      </c>
      <c r="B4" s="16" t="s">
        <v>34</v>
      </c>
      <c r="C4" s="16" t="s">
        <v>169</v>
      </c>
      <c r="D4" s="16">
        <v>195</v>
      </c>
      <c r="E4" s="16">
        <v>21</v>
      </c>
      <c r="F4" s="16">
        <v>2480</v>
      </c>
      <c r="G4" s="16">
        <v>200</v>
      </c>
      <c r="H4" s="16"/>
      <c r="I4" s="16">
        <v>200</v>
      </c>
      <c r="J4" s="16">
        <v>517.5</v>
      </c>
      <c r="K4" s="35">
        <v>200</v>
      </c>
      <c r="L4" s="17">
        <f>SUM(F4:K4)</f>
        <v>3597.5</v>
      </c>
      <c r="M4" s="16" t="s">
        <v>66</v>
      </c>
    </row>
    <row r="5" spans="1:13" ht="20.100000000000001" customHeight="1">
      <c r="A5" s="16">
        <v>3</v>
      </c>
      <c r="B5" s="16" t="s">
        <v>34</v>
      </c>
      <c r="C5" s="16" t="s">
        <v>112</v>
      </c>
      <c r="D5" s="16">
        <v>61</v>
      </c>
      <c r="E5" s="16">
        <v>21</v>
      </c>
      <c r="F5" s="16">
        <v>2480</v>
      </c>
      <c r="G5" s="16">
        <v>200</v>
      </c>
      <c r="H5" s="16"/>
      <c r="I5" s="16">
        <v>200</v>
      </c>
      <c r="J5" s="16"/>
      <c r="K5" s="35">
        <v>20</v>
      </c>
      <c r="L5" s="17">
        <f t="shared" ref="L5:L22" si="0">SUM(F5:K5)</f>
        <v>2900</v>
      </c>
      <c r="M5" s="16" t="s">
        <v>66</v>
      </c>
    </row>
    <row r="6" spans="1:13" ht="20.100000000000001" customHeight="1">
      <c r="A6" s="16">
        <v>4</v>
      </c>
      <c r="B6" s="16" t="s">
        <v>34</v>
      </c>
      <c r="C6" s="16" t="s">
        <v>128</v>
      </c>
      <c r="D6" s="16">
        <v>18</v>
      </c>
      <c r="E6" s="16">
        <v>21</v>
      </c>
      <c r="F6" s="16">
        <v>2480</v>
      </c>
      <c r="G6" s="16">
        <v>200</v>
      </c>
      <c r="H6" s="16"/>
      <c r="I6" s="16">
        <v>200</v>
      </c>
      <c r="J6" s="16"/>
      <c r="K6" s="35">
        <v>0</v>
      </c>
      <c r="L6" s="17">
        <f t="shared" si="0"/>
        <v>2880</v>
      </c>
      <c r="M6" s="16" t="s">
        <v>66</v>
      </c>
    </row>
    <row r="7" spans="1:13" ht="20.100000000000001" customHeight="1">
      <c r="A7" s="16">
        <v>5</v>
      </c>
      <c r="B7" s="16" t="s">
        <v>34</v>
      </c>
      <c r="C7" s="16" t="s">
        <v>75</v>
      </c>
      <c r="D7" s="16">
        <v>52</v>
      </c>
      <c r="E7" s="16">
        <v>21</v>
      </c>
      <c r="F7" s="16">
        <v>2480</v>
      </c>
      <c r="G7" s="16">
        <v>200</v>
      </c>
      <c r="H7" s="16"/>
      <c r="I7" s="16">
        <v>200</v>
      </c>
      <c r="J7" s="16"/>
      <c r="K7" s="35">
        <v>60</v>
      </c>
      <c r="L7" s="17">
        <f t="shared" si="0"/>
        <v>2940</v>
      </c>
      <c r="M7" s="16" t="s">
        <v>41</v>
      </c>
    </row>
    <row r="8" spans="1:13" ht="20.100000000000001" customHeight="1">
      <c r="A8" s="16">
        <v>6</v>
      </c>
      <c r="B8" s="16" t="s">
        <v>34</v>
      </c>
      <c r="C8" s="16" t="s">
        <v>156</v>
      </c>
      <c r="D8" s="16">
        <v>185</v>
      </c>
      <c r="E8" s="16">
        <v>21</v>
      </c>
      <c r="F8" s="16">
        <v>2480</v>
      </c>
      <c r="G8" s="16">
        <v>200</v>
      </c>
      <c r="H8" s="16">
        <v>200</v>
      </c>
      <c r="I8" s="16">
        <v>200</v>
      </c>
      <c r="J8" s="16"/>
      <c r="K8" s="35">
        <v>0</v>
      </c>
      <c r="L8" s="17">
        <f t="shared" si="0"/>
        <v>3080</v>
      </c>
      <c r="M8" s="16" t="s">
        <v>41</v>
      </c>
    </row>
    <row r="9" spans="1:13" ht="20.100000000000001" customHeight="1">
      <c r="A9" s="16">
        <v>7</v>
      </c>
      <c r="B9" s="16" t="s">
        <v>34</v>
      </c>
      <c r="C9" s="16" t="s">
        <v>6</v>
      </c>
      <c r="D9" s="16">
        <v>596</v>
      </c>
      <c r="E9" s="16">
        <v>21</v>
      </c>
      <c r="F9" s="16">
        <v>2480</v>
      </c>
      <c r="G9" s="16">
        <v>100</v>
      </c>
      <c r="H9" s="16"/>
      <c r="I9" s="16">
        <v>200</v>
      </c>
      <c r="J9" s="16"/>
      <c r="K9" s="35">
        <v>120</v>
      </c>
      <c r="L9" s="17">
        <f t="shared" si="0"/>
        <v>2900</v>
      </c>
      <c r="M9" s="16" t="s">
        <v>35</v>
      </c>
    </row>
    <row r="10" spans="1:13" ht="20.100000000000001" customHeight="1">
      <c r="A10" s="16">
        <v>8</v>
      </c>
      <c r="B10" s="16" t="s">
        <v>34</v>
      </c>
      <c r="C10" s="16" t="s">
        <v>3</v>
      </c>
      <c r="D10" s="16">
        <v>22</v>
      </c>
      <c r="E10" s="16">
        <v>21</v>
      </c>
      <c r="F10" s="16">
        <v>2480</v>
      </c>
      <c r="G10" s="16">
        <v>100</v>
      </c>
      <c r="H10" s="16"/>
      <c r="I10" s="16">
        <v>200</v>
      </c>
      <c r="J10" s="16"/>
      <c r="K10" s="35">
        <v>0</v>
      </c>
      <c r="L10" s="17">
        <f t="shared" si="0"/>
        <v>2780</v>
      </c>
      <c r="M10" s="16" t="s">
        <v>35</v>
      </c>
    </row>
    <row r="11" spans="1:13" ht="20.100000000000001" customHeight="1">
      <c r="A11" s="16">
        <v>9</v>
      </c>
      <c r="B11" s="16" t="s">
        <v>36</v>
      </c>
      <c r="C11" s="16" t="s">
        <v>13</v>
      </c>
      <c r="D11" s="16">
        <v>144</v>
      </c>
      <c r="E11" s="16">
        <v>27</v>
      </c>
      <c r="F11" s="16">
        <v>2480</v>
      </c>
      <c r="G11" s="16"/>
      <c r="H11" s="16">
        <v>600</v>
      </c>
      <c r="I11" s="16">
        <v>200</v>
      </c>
      <c r="J11" s="16"/>
      <c r="K11" s="35">
        <v>200</v>
      </c>
      <c r="L11" s="17">
        <f t="shared" si="0"/>
        <v>3480</v>
      </c>
      <c r="M11" s="16"/>
    </row>
    <row r="12" spans="1:13" ht="20.100000000000001" customHeight="1">
      <c r="A12" s="16">
        <v>10</v>
      </c>
      <c r="B12" s="16" t="s">
        <v>36</v>
      </c>
      <c r="C12" s="16" t="s">
        <v>114</v>
      </c>
      <c r="D12" s="16">
        <v>391</v>
      </c>
      <c r="E12" s="16">
        <v>25</v>
      </c>
      <c r="F12" s="16">
        <v>2480</v>
      </c>
      <c r="G12" s="16"/>
      <c r="H12" s="16"/>
      <c r="I12" s="16">
        <v>200</v>
      </c>
      <c r="J12" s="16"/>
      <c r="K12" s="35">
        <v>0</v>
      </c>
      <c r="L12" s="17">
        <f t="shared" si="0"/>
        <v>2680</v>
      </c>
      <c r="M12" s="16"/>
    </row>
    <row r="13" spans="1:13" ht="20.100000000000001" customHeight="1">
      <c r="A13" s="16">
        <v>11</v>
      </c>
      <c r="B13" s="16" t="s">
        <v>36</v>
      </c>
      <c r="C13" s="16" t="s">
        <v>15</v>
      </c>
      <c r="D13" s="16">
        <v>225</v>
      </c>
      <c r="E13" s="16">
        <v>26</v>
      </c>
      <c r="F13" s="16">
        <v>2480</v>
      </c>
      <c r="G13" s="16">
        <v>200</v>
      </c>
      <c r="H13" s="16">
        <v>750</v>
      </c>
      <c r="I13" s="16">
        <v>200</v>
      </c>
      <c r="J13" s="16"/>
      <c r="K13" s="35">
        <v>200</v>
      </c>
      <c r="L13" s="17">
        <f t="shared" si="0"/>
        <v>3830</v>
      </c>
      <c r="M13" s="16"/>
    </row>
    <row r="14" spans="1:13" ht="20.100000000000001" customHeight="1">
      <c r="A14" s="16">
        <v>12</v>
      </c>
      <c r="B14" s="16" t="s">
        <v>36</v>
      </c>
      <c r="C14" s="16" t="s">
        <v>16</v>
      </c>
      <c r="D14" s="16">
        <v>197</v>
      </c>
      <c r="E14" s="16">
        <v>29</v>
      </c>
      <c r="F14" s="16">
        <v>2480</v>
      </c>
      <c r="G14" s="16"/>
      <c r="H14" s="16">
        <v>450</v>
      </c>
      <c r="I14" s="16">
        <v>200</v>
      </c>
      <c r="J14" s="16"/>
      <c r="K14" s="35">
        <v>100</v>
      </c>
      <c r="L14" s="17">
        <f t="shared" si="0"/>
        <v>3230</v>
      </c>
      <c r="M14" s="16"/>
    </row>
    <row r="15" spans="1:13" ht="20.100000000000001" customHeight="1">
      <c r="A15" s="16">
        <v>13</v>
      </c>
      <c r="B15" s="16" t="s">
        <v>36</v>
      </c>
      <c r="C15" s="16" t="s">
        <v>17</v>
      </c>
      <c r="D15" s="16">
        <v>635</v>
      </c>
      <c r="E15" s="16">
        <v>27</v>
      </c>
      <c r="F15" s="16">
        <v>2480</v>
      </c>
      <c r="G15" s="16"/>
      <c r="H15" s="16">
        <v>300</v>
      </c>
      <c r="I15" s="16">
        <v>200</v>
      </c>
      <c r="J15" s="16"/>
      <c r="K15" s="35">
        <v>140</v>
      </c>
      <c r="L15" s="17">
        <f t="shared" si="0"/>
        <v>3120</v>
      </c>
      <c r="M15" s="16"/>
    </row>
    <row r="16" spans="1:13" ht="20.100000000000001" customHeight="1">
      <c r="A16" s="16">
        <v>14</v>
      </c>
      <c r="B16" s="16" t="s">
        <v>36</v>
      </c>
      <c r="C16" s="16" t="s">
        <v>18</v>
      </c>
      <c r="D16" s="16">
        <v>90</v>
      </c>
      <c r="E16" s="16">
        <v>27</v>
      </c>
      <c r="F16" s="16">
        <v>2480</v>
      </c>
      <c r="G16" s="16">
        <v>200</v>
      </c>
      <c r="H16" s="16">
        <v>1000</v>
      </c>
      <c r="I16" s="16">
        <v>200</v>
      </c>
      <c r="J16" s="16"/>
      <c r="K16" s="35">
        <v>200</v>
      </c>
      <c r="L16" s="17">
        <f t="shared" si="0"/>
        <v>4080</v>
      </c>
      <c r="M16" s="16"/>
    </row>
    <row r="17" spans="1:13" ht="20.100000000000001" customHeight="1">
      <c r="A17" s="16">
        <v>15</v>
      </c>
      <c r="B17" s="16" t="s">
        <v>36</v>
      </c>
      <c r="C17" s="16" t="s">
        <v>19</v>
      </c>
      <c r="D17" s="16">
        <v>695</v>
      </c>
      <c r="E17" s="16">
        <v>27</v>
      </c>
      <c r="F17" s="16">
        <v>2480</v>
      </c>
      <c r="G17" s="16"/>
      <c r="H17" s="16">
        <v>350</v>
      </c>
      <c r="I17" s="16">
        <v>200</v>
      </c>
      <c r="J17" s="16"/>
      <c r="K17" s="35">
        <v>100</v>
      </c>
      <c r="L17" s="17">
        <f t="shared" si="0"/>
        <v>3130</v>
      </c>
      <c r="M17" s="16"/>
    </row>
    <row r="18" spans="1:13" ht="20.100000000000001" customHeight="1">
      <c r="A18" s="16">
        <v>16</v>
      </c>
      <c r="B18" s="16" t="s">
        <v>36</v>
      </c>
      <c r="C18" s="16" t="s">
        <v>20</v>
      </c>
      <c r="D18" s="16">
        <v>53</v>
      </c>
      <c r="E18" s="16">
        <v>27</v>
      </c>
      <c r="F18" s="16">
        <v>2480</v>
      </c>
      <c r="G18" s="16">
        <v>100</v>
      </c>
      <c r="H18" s="16"/>
      <c r="I18" s="16">
        <v>200</v>
      </c>
      <c r="J18" s="16"/>
      <c r="K18" s="35">
        <v>100</v>
      </c>
      <c r="L18" s="17">
        <f t="shared" si="0"/>
        <v>2880</v>
      </c>
      <c r="M18" s="16"/>
    </row>
    <row r="19" spans="1:13" ht="20.100000000000001" customHeight="1">
      <c r="A19" s="16">
        <v>17</v>
      </c>
      <c r="B19" s="16" t="s">
        <v>36</v>
      </c>
      <c r="C19" s="16" t="s">
        <v>83</v>
      </c>
      <c r="D19" s="16">
        <v>669</v>
      </c>
      <c r="E19" s="16">
        <v>27</v>
      </c>
      <c r="F19" s="16">
        <v>2480</v>
      </c>
      <c r="G19" s="16">
        <v>100</v>
      </c>
      <c r="H19" s="16">
        <v>900</v>
      </c>
      <c r="I19" s="16">
        <v>200</v>
      </c>
      <c r="J19" s="16"/>
      <c r="K19" s="35">
        <v>40</v>
      </c>
      <c r="L19" s="17">
        <f t="shared" si="0"/>
        <v>3720</v>
      </c>
      <c r="M19" s="16"/>
    </row>
    <row r="20" spans="1:13" ht="20.100000000000001" customHeight="1">
      <c r="A20" s="16">
        <v>18</v>
      </c>
      <c r="B20" s="16" t="s">
        <v>36</v>
      </c>
      <c r="C20" s="16" t="s">
        <v>88</v>
      </c>
      <c r="D20" s="16">
        <v>726</v>
      </c>
      <c r="E20" s="16">
        <v>14</v>
      </c>
      <c r="F20" s="41">
        <f>2480/21*E20</f>
        <v>1653.3333333333335</v>
      </c>
      <c r="G20" s="16"/>
      <c r="H20" s="16"/>
      <c r="I20" s="16">
        <v>0</v>
      </c>
      <c r="J20" s="16"/>
      <c r="K20" s="35">
        <v>20</v>
      </c>
      <c r="L20" s="17">
        <f t="shared" si="0"/>
        <v>1673.3333333333335</v>
      </c>
      <c r="M20" s="16"/>
    </row>
    <row r="21" spans="1:13" ht="20.100000000000001" customHeight="1">
      <c r="A21" s="16">
        <v>19</v>
      </c>
      <c r="B21" s="16" t="s">
        <v>36</v>
      </c>
      <c r="C21" s="16" t="s">
        <v>116</v>
      </c>
      <c r="D21" s="16">
        <v>385</v>
      </c>
      <c r="E21" s="16">
        <v>27</v>
      </c>
      <c r="F21" s="41">
        <v>2480</v>
      </c>
      <c r="G21" s="16"/>
      <c r="H21" s="16"/>
      <c r="I21" s="16">
        <v>200</v>
      </c>
      <c r="J21" s="16"/>
      <c r="K21" s="35">
        <v>0</v>
      </c>
      <c r="L21" s="17">
        <f t="shared" si="0"/>
        <v>2680</v>
      </c>
      <c r="M21" s="16"/>
    </row>
    <row r="22" spans="1:13" ht="20.100000000000001" customHeight="1">
      <c r="A22" s="16">
        <v>20</v>
      </c>
      <c r="B22" s="16" t="s">
        <v>36</v>
      </c>
      <c r="C22" s="16" t="s">
        <v>170</v>
      </c>
      <c r="D22" s="16">
        <v>347</v>
      </c>
      <c r="E22" s="16">
        <v>13</v>
      </c>
      <c r="F22" s="41">
        <f>2480/21*E22</f>
        <v>1535.2380952380954</v>
      </c>
      <c r="G22" s="16"/>
      <c r="H22" s="16"/>
      <c r="I22" s="16">
        <v>0</v>
      </c>
      <c r="J22" s="16"/>
      <c r="K22" s="35">
        <v>0</v>
      </c>
      <c r="L22" s="17">
        <f t="shared" si="0"/>
        <v>1535.2380952380954</v>
      </c>
      <c r="M22" s="16"/>
    </row>
    <row r="23" spans="1:13" ht="20.100000000000001" customHeight="1">
      <c r="A23" s="18"/>
      <c r="B23" s="18" t="s">
        <v>44</v>
      </c>
      <c r="C23" s="18"/>
      <c r="D23" s="18"/>
      <c r="E23" s="18"/>
      <c r="F23" s="39">
        <f t="shared" ref="F23:K23" si="1">SUM(F3:F22)</f>
        <v>47828.571428571435</v>
      </c>
      <c r="G23" s="18">
        <f t="shared" si="1"/>
        <v>2000</v>
      </c>
      <c r="H23" s="18">
        <f>SUM(H3:H22)</f>
        <v>4550</v>
      </c>
      <c r="I23" s="18">
        <f>SUM(I3:I22)</f>
        <v>3600</v>
      </c>
      <c r="J23" s="18">
        <f t="shared" si="1"/>
        <v>1035</v>
      </c>
      <c r="K23" s="18">
        <f t="shared" si="1"/>
        <v>1560</v>
      </c>
      <c r="L23" s="17">
        <f>SUM(L3:L22)</f>
        <v>60573.571428571435</v>
      </c>
      <c r="M23" s="18"/>
    </row>
    <row r="24" spans="1:13" ht="20.100000000000001" customHeight="1">
      <c r="A24" s="20"/>
      <c r="B24" s="20"/>
      <c r="C24" s="20"/>
      <c r="D24" s="20"/>
      <c r="E24" s="21" t="s">
        <v>39</v>
      </c>
      <c r="F24" s="21"/>
      <c r="G24" s="21"/>
      <c r="H24" s="21"/>
      <c r="I24" s="21"/>
      <c r="J24" s="21"/>
      <c r="K24" s="21" t="s">
        <v>40</v>
      </c>
      <c r="L24" s="67" t="str">
        <f>L35</f>
        <v>富惠红   2020/7/20</v>
      </c>
      <c r="M24" s="67"/>
    </row>
    <row r="25" spans="1:13" ht="20.100000000000001" customHeight="1">
      <c r="A25" s="20"/>
      <c r="B25" s="20"/>
      <c r="C25" s="20"/>
      <c r="D25" s="20"/>
      <c r="E25" s="21"/>
      <c r="F25" s="21"/>
      <c r="G25" s="21"/>
      <c r="H25" s="21"/>
      <c r="I25" s="21"/>
      <c r="J25" s="21"/>
      <c r="K25" s="21"/>
      <c r="L25" s="37"/>
      <c r="M25" s="37"/>
    </row>
    <row r="26" spans="1:13" ht="20.100000000000001" customHeight="1">
      <c r="A26" s="20"/>
      <c r="B26" s="20"/>
      <c r="C26" s="20"/>
      <c r="D26" s="20"/>
      <c r="E26" s="21"/>
      <c r="F26" s="21"/>
      <c r="G26" s="21"/>
      <c r="H26" s="21"/>
      <c r="I26" s="21"/>
      <c r="J26" s="21"/>
      <c r="K26" s="21"/>
      <c r="L26" s="37"/>
      <c r="M26" s="37"/>
    </row>
    <row r="27" spans="1:13" ht="37.5" customHeight="1">
      <c r="A27" s="69" t="str">
        <f>'202006'!A1:M1</f>
        <v>2020年06月份长顺公司后勤人员工资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</row>
    <row r="28" spans="1:13" ht="31.5" customHeight="1">
      <c r="A28" s="15" t="s">
        <v>0</v>
      </c>
      <c r="B28" s="15" t="s">
        <v>26</v>
      </c>
      <c r="C28" s="15" t="s">
        <v>1</v>
      </c>
      <c r="D28" s="15" t="s">
        <v>27</v>
      </c>
      <c r="E28" s="15" t="s">
        <v>28</v>
      </c>
      <c r="F28" s="23" t="s">
        <v>64</v>
      </c>
      <c r="G28" s="15" t="s">
        <v>42</v>
      </c>
      <c r="H28" s="15" t="s">
        <v>32</v>
      </c>
      <c r="I28" s="15" t="s">
        <v>118</v>
      </c>
      <c r="J28" s="15" t="s">
        <v>43</v>
      </c>
      <c r="K28" s="15" t="s">
        <v>43</v>
      </c>
      <c r="L28" s="15" t="s">
        <v>33</v>
      </c>
      <c r="M28" s="15" t="s">
        <v>2</v>
      </c>
    </row>
    <row r="29" spans="1:13" ht="28.5" customHeight="1">
      <c r="A29" s="16">
        <v>1</v>
      </c>
      <c r="B29" s="16" t="s">
        <v>37</v>
      </c>
      <c r="C29" s="16" t="s">
        <v>21</v>
      </c>
      <c r="D29" s="16">
        <v>676</v>
      </c>
      <c r="E29" s="16">
        <v>31.94</v>
      </c>
      <c r="F29" s="16">
        <v>128</v>
      </c>
      <c r="G29" s="16">
        <f>F29*E29</f>
        <v>4088.32</v>
      </c>
      <c r="H29" s="35">
        <v>100</v>
      </c>
      <c r="I29" s="16">
        <v>200</v>
      </c>
      <c r="J29" s="16">
        <v>650</v>
      </c>
      <c r="K29" s="16"/>
      <c r="L29" s="17">
        <f>SUM(G29:K29)</f>
        <v>5038.32</v>
      </c>
      <c r="M29" s="40"/>
    </row>
    <row r="30" spans="1:13" ht="20.100000000000001" customHeight="1">
      <c r="A30" s="16">
        <v>2</v>
      </c>
      <c r="B30" s="16" t="s">
        <v>37</v>
      </c>
      <c r="C30" s="16" t="s">
        <v>22</v>
      </c>
      <c r="D30" s="16">
        <v>633</v>
      </c>
      <c r="E30" s="16">
        <v>26.75</v>
      </c>
      <c r="F30" s="16">
        <v>118</v>
      </c>
      <c r="G30" s="16">
        <f t="shared" ref="G30:G33" si="2">F30*E30</f>
        <v>3156.5</v>
      </c>
      <c r="H30" s="35">
        <v>80</v>
      </c>
      <c r="I30" s="16">
        <v>200</v>
      </c>
      <c r="J30" s="16">
        <f>30*E30</f>
        <v>802.5</v>
      </c>
      <c r="K30" s="16"/>
      <c r="L30" s="17">
        <f>SUM(G30:K30)</f>
        <v>4239</v>
      </c>
      <c r="M30" s="16"/>
    </row>
    <row r="31" spans="1:13" ht="20.100000000000001" customHeight="1">
      <c r="A31" s="16">
        <v>3</v>
      </c>
      <c r="B31" s="16" t="s">
        <v>37</v>
      </c>
      <c r="C31" s="16" t="s">
        <v>23</v>
      </c>
      <c r="D31" s="16">
        <v>204</v>
      </c>
      <c r="E31" s="16">
        <v>31.69</v>
      </c>
      <c r="F31" s="16">
        <v>118</v>
      </c>
      <c r="G31" s="16">
        <f t="shared" si="2"/>
        <v>3739.42</v>
      </c>
      <c r="H31" s="35">
        <v>100</v>
      </c>
      <c r="I31" s="16">
        <v>200</v>
      </c>
      <c r="J31" s="16">
        <f>25*E31</f>
        <v>792.25</v>
      </c>
      <c r="K31" s="16"/>
      <c r="L31" s="17">
        <f t="shared" ref="L31:L33" si="3">SUM(G31:K31)</f>
        <v>4831.67</v>
      </c>
      <c r="M31" s="16"/>
    </row>
    <row r="32" spans="1:13" ht="20.100000000000001" customHeight="1">
      <c r="A32" s="16">
        <v>4</v>
      </c>
      <c r="B32" s="16" t="s">
        <v>38</v>
      </c>
      <c r="C32" s="16" t="s">
        <v>24</v>
      </c>
      <c r="D32" s="16">
        <v>560</v>
      </c>
      <c r="E32" s="16">
        <v>25</v>
      </c>
      <c r="F32" s="16">
        <v>123</v>
      </c>
      <c r="G32" s="16">
        <f t="shared" si="2"/>
        <v>3075</v>
      </c>
      <c r="H32" s="35">
        <v>100</v>
      </c>
      <c r="I32" s="16">
        <v>200</v>
      </c>
      <c r="J32" s="16"/>
      <c r="K32" s="16"/>
      <c r="L32" s="17">
        <f t="shared" si="3"/>
        <v>3375</v>
      </c>
      <c r="M32" s="16"/>
    </row>
    <row r="33" spans="1:13" ht="20.100000000000001" customHeight="1">
      <c r="A33" s="16">
        <v>5</v>
      </c>
      <c r="B33" s="16" t="s">
        <v>38</v>
      </c>
      <c r="C33" s="16" t="s">
        <v>25</v>
      </c>
      <c r="D33" s="16">
        <v>207</v>
      </c>
      <c r="E33" s="16">
        <v>25</v>
      </c>
      <c r="F33" s="16">
        <v>113</v>
      </c>
      <c r="G33" s="16">
        <f t="shared" si="2"/>
        <v>2825</v>
      </c>
      <c r="H33" s="35">
        <v>200</v>
      </c>
      <c r="I33" s="16">
        <v>200</v>
      </c>
      <c r="J33" s="16"/>
      <c r="K33" s="16"/>
      <c r="L33" s="17">
        <f t="shared" si="3"/>
        <v>3225</v>
      </c>
      <c r="M33" s="16"/>
    </row>
    <row r="34" spans="1:13" ht="20.100000000000001" customHeight="1">
      <c r="A34" s="18"/>
      <c r="B34" s="18" t="s">
        <v>44</v>
      </c>
      <c r="C34" s="18"/>
      <c r="D34" s="18"/>
      <c r="E34" s="18"/>
      <c r="F34" s="18"/>
      <c r="G34" s="18">
        <f>SUM(G29:G33)</f>
        <v>16884.239999999998</v>
      </c>
      <c r="H34" s="18">
        <f>SUM(H29:H33)</f>
        <v>580</v>
      </c>
      <c r="I34" s="18">
        <f>SUM(I29:I33)</f>
        <v>1000</v>
      </c>
      <c r="J34" s="39">
        <f>SUM(J29:J33)</f>
        <v>2244.75</v>
      </c>
      <c r="K34" s="18">
        <f t="shared" ref="K34" si="4">SUM(K29:K33)</f>
        <v>0</v>
      </c>
      <c r="L34" s="17">
        <f>SUM(L29:L33)</f>
        <v>20708.989999999998</v>
      </c>
      <c r="M34" s="18"/>
    </row>
    <row r="35" spans="1:13" ht="20.100000000000001" customHeight="1">
      <c r="A35" s="21"/>
      <c r="B35" s="21"/>
      <c r="C35" s="21"/>
      <c r="D35" s="21"/>
      <c r="E35" s="21" t="s">
        <v>39</v>
      </c>
      <c r="F35" s="21"/>
      <c r="G35" s="21"/>
      <c r="H35" s="21"/>
      <c r="I35" s="21"/>
      <c r="J35" s="21"/>
      <c r="K35" s="21" t="s">
        <v>40</v>
      </c>
      <c r="L35" s="67" t="s">
        <v>172</v>
      </c>
      <c r="M35" s="67"/>
    </row>
    <row r="37" spans="1:13" s="28" customFormat="1" ht="41.1" customHeight="1">
      <c r="A37" s="70" t="s">
        <v>176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</row>
    <row r="38" spans="1:13" s="1" customFormat="1" ht="24.95" customHeight="1">
      <c r="A38" s="15" t="s">
        <v>0</v>
      </c>
      <c r="B38" s="15" t="s">
        <v>1</v>
      </c>
      <c r="C38" s="15" t="s">
        <v>29</v>
      </c>
      <c r="D38" s="15" t="s">
        <v>30</v>
      </c>
      <c r="E38" s="15" t="s">
        <v>31</v>
      </c>
      <c r="F38" s="15" t="s">
        <v>91</v>
      </c>
      <c r="G38" s="15" t="s">
        <v>89</v>
      </c>
      <c r="H38" s="15" t="s">
        <v>90</v>
      </c>
      <c r="I38" s="15" t="s">
        <v>92</v>
      </c>
      <c r="J38" s="15" t="s">
        <v>93</v>
      </c>
      <c r="K38" s="15" t="s">
        <v>94</v>
      </c>
      <c r="L38" s="15" t="s">
        <v>95</v>
      </c>
      <c r="M38" s="15" t="s">
        <v>2</v>
      </c>
    </row>
    <row r="39" spans="1:13" s="1" customFormat="1" ht="20.100000000000001" customHeight="1">
      <c r="A39" s="2">
        <v>1</v>
      </c>
      <c r="B39" s="2" t="s">
        <v>96</v>
      </c>
      <c r="C39" s="7">
        <v>2480</v>
      </c>
      <c r="D39" s="2"/>
      <c r="E39" s="2"/>
      <c r="F39" s="2">
        <v>2480</v>
      </c>
      <c r="G39" s="2"/>
      <c r="H39" s="2">
        <v>462.5</v>
      </c>
      <c r="I39" s="2">
        <v>517.5</v>
      </c>
      <c r="J39" s="2"/>
      <c r="K39" s="2"/>
      <c r="L39" s="10">
        <f>F39+G39-H39-I39-J39-K39</f>
        <v>1500</v>
      </c>
      <c r="M39" s="2"/>
    </row>
    <row r="40" spans="1:13" s="1" customFormat="1" ht="20.100000000000001" customHeight="1">
      <c r="A40" s="2">
        <v>2</v>
      </c>
      <c r="B40" s="2" t="s">
        <v>97</v>
      </c>
      <c r="C40" s="7">
        <v>2480</v>
      </c>
      <c r="D40" s="2"/>
      <c r="E40" s="2"/>
      <c r="F40" s="2">
        <v>2480</v>
      </c>
      <c r="G40" s="2"/>
      <c r="H40" s="2">
        <f>686.6-24.1</f>
        <v>662.5</v>
      </c>
      <c r="I40" s="2">
        <v>517.5</v>
      </c>
      <c r="J40" s="2"/>
      <c r="K40" s="2"/>
      <c r="L40" s="10">
        <f t="shared" ref="L40:L43" si="5">F40+G40-H40-I40-J40-K40</f>
        <v>1300</v>
      </c>
      <c r="M40" s="2"/>
    </row>
    <row r="41" spans="1:13" s="1" customFormat="1" ht="20.100000000000001" customHeight="1">
      <c r="A41" s="2">
        <v>3</v>
      </c>
      <c r="B41" s="2" t="s">
        <v>117</v>
      </c>
      <c r="C41" s="7">
        <v>2480</v>
      </c>
      <c r="D41" s="2"/>
      <c r="E41" s="2"/>
      <c r="F41" s="2">
        <v>2480</v>
      </c>
      <c r="G41" s="2"/>
      <c r="H41" s="2">
        <f t="shared" ref="H41:H43" si="6">686.6-24.1</f>
        <v>662.5</v>
      </c>
      <c r="I41" s="2">
        <v>517.5</v>
      </c>
      <c r="J41" s="2"/>
      <c r="K41" s="2"/>
      <c r="L41" s="10">
        <f t="shared" si="5"/>
        <v>1300</v>
      </c>
      <c r="M41" s="2"/>
    </row>
    <row r="42" spans="1:13" s="1" customFormat="1" ht="20.100000000000001" customHeight="1">
      <c r="A42" s="2">
        <v>4</v>
      </c>
      <c r="B42" s="2" t="s">
        <v>98</v>
      </c>
      <c r="C42" s="7">
        <v>2480</v>
      </c>
      <c r="D42" s="2"/>
      <c r="E42" s="2"/>
      <c r="F42" s="2">
        <v>2480</v>
      </c>
      <c r="G42" s="2"/>
      <c r="H42" s="2">
        <f t="shared" si="6"/>
        <v>662.5</v>
      </c>
      <c r="I42" s="2">
        <v>517.5</v>
      </c>
      <c r="J42" s="2"/>
      <c r="K42" s="2"/>
      <c r="L42" s="10">
        <f t="shared" si="5"/>
        <v>1300</v>
      </c>
      <c r="M42" s="2"/>
    </row>
    <row r="43" spans="1:13" s="1" customFormat="1" ht="20.100000000000001" customHeight="1">
      <c r="A43" s="2">
        <v>5</v>
      </c>
      <c r="B43" s="2" t="s">
        <v>109</v>
      </c>
      <c r="C43" s="7">
        <v>2480</v>
      </c>
      <c r="D43" s="2"/>
      <c r="E43" s="2"/>
      <c r="F43" s="2">
        <v>2480</v>
      </c>
      <c r="G43" s="2"/>
      <c r="H43" s="2">
        <f t="shared" si="6"/>
        <v>662.5</v>
      </c>
      <c r="I43" s="2">
        <v>517.5</v>
      </c>
      <c r="J43" s="2"/>
      <c r="K43" s="2"/>
      <c r="L43" s="10">
        <f t="shared" si="5"/>
        <v>1300</v>
      </c>
      <c r="M43" s="10"/>
    </row>
    <row r="44" spans="1:13" s="1" customFormat="1" ht="20.100000000000001" customHeight="1">
      <c r="A44" s="2">
        <v>6</v>
      </c>
      <c r="B44" s="2" t="s">
        <v>110</v>
      </c>
      <c r="C44" s="7">
        <v>2480</v>
      </c>
      <c r="D44" s="2"/>
      <c r="E44" s="2"/>
      <c r="F44" s="2">
        <v>2480</v>
      </c>
      <c r="G44" s="2"/>
      <c r="H44" s="2">
        <f>586.6-24.1</f>
        <v>562.5</v>
      </c>
      <c r="I44" s="2">
        <v>517.5</v>
      </c>
      <c r="J44" s="2"/>
      <c r="K44" s="2"/>
      <c r="L44" s="10">
        <f>F44+G44-H44-I44</f>
        <v>1400</v>
      </c>
      <c r="M44" s="10"/>
    </row>
    <row r="45" spans="1:13" s="1" customFormat="1" ht="20.100000000000001" customHeight="1">
      <c r="A45" s="2">
        <v>7</v>
      </c>
      <c r="B45" s="2" t="s">
        <v>111</v>
      </c>
      <c r="C45" s="7">
        <v>2480</v>
      </c>
      <c r="D45" s="2"/>
      <c r="E45" s="2"/>
      <c r="F45" s="2">
        <v>2480</v>
      </c>
      <c r="G45" s="2"/>
      <c r="H45" s="2">
        <f>586.6-24.1</f>
        <v>562.5</v>
      </c>
      <c r="I45" s="2">
        <v>517.5</v>
      </c>
      <c r="J45" s="2"/>
      <c r="K45" s="2"/>
      <c r="L45" s="10">
        <f>F45+G45-H45-I45</f>
        <v>1400</v>
      </c>
      <c r="M45" s="10"/>
    </row>
    <row r="46" spans="1:13" s="1" customFormat="1" ht="20.100000000000001" customHeight="1">
      <c r="A46" s="10"/>
      <c r="B46" s="10" t="s">
        <v>44</v>
      </c>
      <c r="C46" s="11">
        <f>SUM(C39:C45)</f>
        <v>17360</v>
      </c>
      <c r="D46" s="10"/>
      <c r="E46" s="10"/>
      <c r="F46" s="10">
        <f>SUM(F39:F45)</f>
        <v>17360</v>
      </c>
      <c r="G46" s="10"/>
      <c r="H46" s="10">
        <f>SUM(H39:H45)</f>
        <v>4237.5</v>
      </c>
      <c r="I46" s="10">
        <f>SUM(I39:I45)</f>
        <v>3622.5</v>
      </c>
      <c r="J46" s="10"/>
      <c r="K46" s="10"/>
      <c r="L46" s="10">
        <f>SUM(L39:L45)</f>
        <v>9500</v>
      </c>
      <c r="M46" s="10"/>
    </row>
    <row r="47" spans="1:13">
      <c r="E47" s="21" t="s">
        <v>39</v>
      </c>
      <c r="K47" s="21" t="s">
        <v>40</v>
      </c>
      <c r="L47" s="68" t="str">
        <f>L35</f>
        <v>富惠红   2020/7/20</v>
      </c>
      <c r="M47" s="68"/>
    </row>
  </sheetData>
  <mergeCells count="6">
    <mergeCell ref="L47:M47"/>
    <mergeCell ref="A1:M1"/>
    <mergeCell ref="L24:M24"/>
    <mergeCell ref="A27:M27"/>
    <mergeCell ref="L35:M35"/>
    <mergeCell ref="A37:M37"/>
  </mergeCells>
  <phoneticPr fontId="1" type="noConversion"/>
  <printOptions horizontalCentered="1"/>
  <pageMargins left="0.35433070866141736" right="0.39370078740157483" top="0.62992125984251968" bottom="0.27559055118110237" header="0.31496062992125984" footer="0.15748031496062992"/>
  <pageSetup paperSize="9" orientation="landscape" cellComments="asDisplayed" horizontalDpi="200" verticalDpi="2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sqref="A1:M1"/>
    </sheetView>
  </sheetViews>
  <sheetFormatPr defaultRowHeight="13.5"/>
  <cols>
    <col min="1" max="1" width="6" customWidth="1"/>
    <col min="2" max="11" width="10.75" customWidth="1"/>
    <col min="12" max="12" width="14.625" customWidth="1"/>
    <col min="13" max="13" width="14" customWidth="1"/>
  </cols>
  <sheetData>
    <row r="1" spans="1:13" ht="39.75" customHeight="1">
      <c r="A1" s="69" t="s">
        <v>177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20.100000000000001" customHeight="1">
      <c r="A2" s="15" t="s">
        <v>0</v>
      </c>
      <c r="B2" s="15" t="s">
        <v>26</v>
      </c>
      <c r="C2" s="15" t="s">
        <v>1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118</v>
      </c>
      <c r="J2" s="15" t="s">
        <v>43</v>
      </c>
      <c r="K2" s="15" t="s">
        <v>32</v>
      </c>
      <c r="L2" s="15" t="s">
        <v>33</v>
      </c>
      <c r="M2" s="15" t="s">
        <v>2</v>
      </c>
    </row>
    <row r="3" spans="1:13" ht="20.100000000000001" customHeight="1">
      <c r="A3" s="16">
        <v>1</v>
      </c>
      <c r="B3" s="16" t="s">
        <v>87</v>
      </c>
      <c r="C3" s="16" t="s">
        <v>86</v>
      </c>
      <c r="D3" s="16">
        <v>2</v>
      </c>
      <c r="E3" s="16">
        <v>21</v>
      </c>
      <c r="F3" s="16">
        <v>16300</v>
      </c>
      <c r="G3" s="16">
        <v>5000</v>
      </c>
      <c r="H3" s="16">
        <v>3400</v>
      </c>
      <c r="I3" s="16">
        <v>200</v>
      </c>
      <c r="J3" s="16"/>
      <c r="K3" s="16">
        <v>200</v>
      </c>
      <c r="L3" s="17">
        <f>SUM(F3:K3)</f>
        <v>25100</v>
      </c>
      <c r="M3" s="16"/>
    </row>
    <row r="4" spans="1:13" ht="20.100000000000001" customHeight="1">
      <c r="A4" s="16">
        <v>2</v>
      </c>
      <c r="B4" s="16" t="s">
        <v>84</v>
      </c>
      <c r="C4" s="16" t="s">
        <v>85</v>
      </c>
      <c r="D4" s="16">
        <v>17</v>
      </c>
      <c r="E4" s="16">
        <v>29</v>
      </c>
      <c r="F4" s="16">
        <v>2480</v>
      </c>
      <c r="G4" s="16">
        <v>500</v>
      </c>
      <c r="H4" s="16">
        <v>1200</v>
      </c>
      <c r="I4" s="16">
        <v>200</v>
      </c>
      <c r="J4" s="16"/>
      <c r="K4" s="16">
        <v>200</v>
      </c>
      <c r="L4" s="17">
        <f>SUM(F4:K4)</f>
        <v>4580</v>
      </c>
      <c r="M4" s="16"/>
    </row>
    <row r="5" spans="1:13" ht="20.100000000000001" customHeight="1">
      <c r="A5" s="18"/>
      <c r="B5" s="18" t="s">
        <v>44</v>
      </c>
      <c r="C5" s="18"/>
      <c r="D5" s="18"/>
      <c r="E5" s="18"/>
      <c r="F5" s="18">
        <f>SUM(F3:F4)</f>
        <v>18780</v>
      </c>
      <c r="G5" s="18">
        <f t="shared" ref="G5:K5" si="0">SUM(G3:G4)</f>
        <v>5500</v>
      </c>
      <c r="H5" s="18">
        <f t="shared" si="0"/>
        <v>4600</v>
      </c>
      <c r="I5" s="18">
        <f t="shared" si="0"/>
        <v>400</v>
      </c>
      <c r="J5" s="18">
        <f t="shared" si="0"/>
        <v>0</v>
      </c>
      <c r="K5" s="18">
        <f t="shared" si="0"/>
        <v>400</v>
      </c>
      <c r="L5" s="17">
        <f>SUM(L3:L4)</f>
        <v>29680</v>
      </c>
      <c r="M5" s="18"/>
    </row>
    <row r="6" spans="1:13" ht="20.100000000000001" customHeight="1">
      <c r="A6" s="20"/>
      <c r="B6" s="20"/>
      <c r="C6" s="20"/>
      <c r="D6" s="20"/>
      <c r="E6" s="21" t="s">
        <v>39</v>
      </c>
      <c r="F6" s="21"/>
      <c r="G6" s="21"/>
      <c r="H6" s="21"/>
      <c r="I6" s="21"/>
      <c r="J6" s="21"/>
      <c r="K6" s="21" t="s">
        <v>40</v>
      </c>
      <c r="L6" s="67" t="s">
        <v>173</v>
      </c>
      <c r="M6" s="67"/>
    </row>
    <row r="7" spans="1:13">
      <c r="A7" s="20"/>
      <c r="B7" s="20"/>
      <c r="C7" s="20"/>
      <c r="D7" s="20"/>
      <c r="E7" s="21"/>
      <c r="F7" s="21"/>
      <c r="G7" s="21"/>
      <c r="H7" s="21"/>
      <c r="I7" s="21"/>
      <c r="J7" s="21"/>
      <c r="K7" s="21"/>
      <c r="L7" s="21"/>
      <c r="M7" s="20"/>
    </row>
  </sheetData>
  <mergeCells count="2">
    <mergeCell ref="A1:M1"/>
    <mergeCell ref="L6:M6"/>
  </mergeCells>
  <phoneticPr fontId="1" type="noConversion"/>
  <printOptions horizontalCentered="1"/>
  <pageMargins left="0.43307086614173229" right="0.19685039370078741" top="0.74803149606299213" bottom="0.74803149606299213" header="0.31496062992125984" footer="0.31496062992125984"/>
  <pageSetup paperSize="9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F11" sqref="F11"/>
    </sheetView>
  </sheetViews>
  <sheetFormatPr defaultRowHeight="13.5"/>
  <cols>
    <col min="1" max="1" width="15.625" customWidth="1"/>
    <col min="2" max="7" width="18.625" customWidth="1"/>
  </cols>
  <sheetData>
    <row r="1" spans="1:7" ht="25.5">
      <c r="A1" s="71" t="s">
        <v>99</v>
      </c>
      <c r="B1" s="72"/>
      <c r="C1" s="72"/>
      <c r="D1" s="72"/>
      <c r="E1" s="72"/>
      <c r="F1" s="72"/>
      <c r="G1" s="72"/>
    </row>
    <row r="2" spans="1:7" ht="25.5">
      <c r="A2" s="73" t="s">
        <v>178</v>
      </c>
      <c r="B2" s="74"/>
      <c r="C2" s="74"/>
      <c r="D2" s="74"/>
      <c r="E2" s="74"/>
      <c r="F2" s="74"/>
      <c r="G2" s="74"/>
    </row>
    <row r="3" spans="1:7" ht="25.5">
      <c r="A3" s="58"/>
      <c r="B3" s="59"/>
      <c r="C3" s="59"/>
      <c r="D3" s="59"/>
      <c r="E3" s="59"/>
      <c r="F3" s="59"/>
      <c r="G3" s="59"/>
    </row>
    <row r="4" spans="1:7" ht="18.75">
      <c r="A4" s="29" t="s">
        <v>100</v>
      </c>
      <c r="B4" s="29" t="s">
        <v>101</v>
      </c>
      <c r="C4" s="29" t="s">
        <v>102</v>
      </c>
      <c r="D4" s="30" t="s">
        <v>119</v>
      </c>
      <c r="E4" s="30" t="s">
        <v>103</v>
      </c>
      <c r="F4" s="29" t="s">
        <v>104</v>
      </c>
      <c r="G4" s="29" t="s">
        <v>105</v>
      </c>
    </row>
    <row r="5" spans="1:7" ht="18.75">
      <c r="A5" s="31">
        <v>1</v>
      </c>
      <c r="B5" s="31" t="s">
        <v>108</v>
      </c>
      <c r="C5" s="31"/>
      <c r="D5" s="30">
        <v>200</v>
      </c>
      <c r="E5" s="30"/>
      <c r="F5" s="29">
        <v>2000</v>
      </c>
      <c r="G5" s="31">
        <f t="shared" ref="G5" si="0">SUM(D5:F5)</f>
        <v>2200</v>
      </c>
    </row>
    <row r="6" spans="1:7" ht="18.75">
      <c r="A6" s="31">
        <v>2</v>
      </c>
      <c r="B6" s="31" t="s">
        <v>168</v>
      </c>
      <c r="C6" s="31"/>
      <c r="D6" s="30"/>
      <c r="E6" s="30"/>
      <c r="F6" s="29">
        <v>1200</v>
      </c>
      <c r="G6" s="31">
        <f t="shared" ref="G6" si="1">SUM(D6:F6)</f>
        <v>1200</v>
      </c>
    </row>
    <row r="7" spans="1:7" ht="18.75">
      <c r="A7" s="31"/>
      <c r="B7" s="31" t="s">
        <v>44</v>
      </c>
      <c r="C7" s="31"/>
      <c r="D7" s="30"/>
      <c r="E7" s="30"/>
      <c r="F7" s="29">
        <f>SUM(F5:F6)</f>
        <v>3200</v>
      </c>
      <c r="G7" s="31">
        <f>SUM(G5:G6)</f>
        <v>3400</v>
      </c>
    </row>
    <row r="8" spans="1:7" ht="18.75">
      <c r="A8" s="76" t="s">
        <v>171</v>
      </c>
      <c r="B8" s="76"/>
      <c r="C8" s="76"/>
      <c r="D8" s="76"/>
      <c r="E8" s="76"/>
      <c r="F8" s="76"/>
      <c r="G8" s="76"/>
    </row>
    <row r="9" spans="1:7" ht="18.75">
      <c r="A9" s="75" t="s">
        <v>174</v>
      </c>
      <c r="B9" s="75"/>
      <c r="C9" s="38"/>
      <c r="D9" s="60" t="s">
        <v>107</v>
      </c>
      <c r="E9" s="32"/>
      <c r="F9" s="33"/>
      <c r="G9" s="33"/>
    </row>
  </sheetData>
  <mergeCells count="4">
    <mergeCell ref="A1:G1"/>
    <mergeCell ref="A2:G2"/>
    <mergeCell ref="A8:G8"/>
    <mergeCell ref="A9:B9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46"/>
  <sheetViews>
    <sheetView tabSelected="1" topLeftCell="A34" workbookViewId="0">
      <selection activeCell="F34" sqref="F34"/>
    </sheetView>
  </sheetViews>
  <sheetFormatPr defaultRowHeight="13.5"/>
  <cols>
    <col min="1" max="1" width="6" customWidth="1"/>
    <col min="2" max="2" width="9.75" customWidth="1"/>
    <col min="3" max="3" width="9.75" style="36" customWidth="1"/>
    <col min="4" max="4" width="8.5" customWidth="1"/>
    <col min="5" max="5" width="8.75" customWidth="1"/>
    <col min="6" max="6" width="12" customWidth="1"/>
    <col min="7" max="7" width="10.375" customWidth="1"/>
    <col min="8" max="8" width="9.75" customWidth="1"/>
    <col min="9" max="10" width="11" customWidth="1"/>
    <col min="11" max="11" width="8.375" customWidth="1"/>
    <col min="12" max="12" width="9.25" customWidth="1"/>
    <col min="13" max="14" width="13.5" customWidth="1"/>
  </cols>
  <sheetData>
    <row r="1" spans="1:14" ht="42" customHeight="1">
      <c r="A1" s="69" t="s">
        <v>181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ht="20.100000000000001" customHeight="1">
      <c r="A2" s="15" t="s">
        <v>0</v>
      </c>
      <c r="B2" s="15" t="s">
        <v>26</v>
      </c>
      <c r="C2" s="15" t="s">
        <v>1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118</v>
      </c>
      <c r="J2" s="15" t="s">
        <v>180</v>
      </c>
      <c r="K2" s="15" t="s">
        <v>43</v>
      </c>
      <c r="L2" s="15" t="s">
        <v>32</v>
      </c>
      <c r="M2" s="15" t="s">
        <v>33</v>
      </c>
      <c r="N2" s="15" t="s">
        <v>2</v>
      </c>
    </row>
    <row r="3" spans="1:14" ht="20.100000000000001" customHeight="1">
      <c r="A3" s="16">
        <v>1</v>
      </c>
      <c r="B3" s="16" t="s">
        <v>34</v>
      </c>
      <c r="C3" s="16" t="s">
        <v>124</v>
      </c>
      <c r="D3" s="16">
        <v>145</v>
      </c>
      <c r="E3" s="16">
        <v>23</v>
      </c>
      <c r="F3" s="16">
        <v>2480</v>
      </c>
      <c r="G3" s="16">
        <v>200</v>
      </c>
      <c r="H3" s="16"/>
      <c r="I3" s="16">
        <v>200</v>
      </c>
      <c r="J3" s="16">
        <v>200</v>
      </c>
      <c r="K3" s="16">
        <v>517.5</v>
      </c>
      <c r="L3" s="35">
        <v>60</v>
      </c>
      <c r="M3" s="17">
        <f>SUM(F3:L3)</f>
        <v>3657.5</v>
      </c>
      <c r="N3" s="16" t="s">
        <v>66</v>
      </c>
    </row>
    <row r="4" spans="1:14" ht="20.100000000000001" customHeight="1">
      <c r="A4" s="16">
        <v>2</v>
      </c>
      <c r="B4" s="16" t="s">
        <v>34</v>
      </c>
      <c r="C4" s="16" t="s">
        <v>169</v>
      </c>
      <c r="D4" s="16">
        <v>195</v>
      </c>
      <c r="E4" s="16">
        <v>23</v>
      </c>
      <c r="F4" s="16">
        <v>2480</v>
      </c>
      <c r="G4" s="16">
        <v>200</v>
      </c>
      <c r="H4" s="16"/>
      <c r="I4" s="16">
        <v>200</v>
      </c>
      <c r="J4" s="16">
        <v>200</v>
      </c>
      <c r="K4" s="16">
        <v>517.5</v>
      </c>
      <c r="L4" s="35">
        <v>200</v>
      </c>
      <c r="M4" s="17">
        <f>SUM(F4:L4)</f>
        <v>3797.5</v>
      </c>
      <c r="N4" s="16" t="s">
        <v>66</v>
      </c>
    </row>
    <row r="5" spans="1:14" ht="20.100000000000001" customHeight="1">
      <c r="A5" s="16">
        <v>3</v>
      </c>
      <c r="B5" s="16" t="s">
        <v>34</v>
      </c>
      <c r="C5" s="16" t="s">
        <v>112</v>
      </c>
      <c r="D5" s="16">
        <v>61</v>
      </c>
      <c r="E5" s="16">
        <v>23</v>
      </c>
      <c r="F5" s="16">
        <v>2480</v>
      </c>
      <c r="G5" s="16">
        <v>200</v>
      </c>
      <c r="H5" s="16"/>
      <c r="I5" s="16">
        <v>200</v>
      </c>
      <c r="J5" s="16">
        <v>200</v>
      </c>
      <c r="K5" s="16"/>
      <c r="L5" s="35">
        <v>20</v>
      </c>
      <c r="M5" s="17">
        <f>SUM(F5:L5)</f>
        <v>3100</v>
      </c>
      <c r="N5" s="16" t="s">
        <v>66</v>
      </c>
    </row>
    <row r="6" spans="1:14" ht="20.100000000000001" customHeight="1">
      <c r="A6" s="16">
        <v>4</v>
      </c>
      <c r="B6" s="16" t="s">
        <v>34</v>
      </c>
      <c r="C6" s="16" t="s">
        <v>128</v>
      </c>
      <c r="D6" s="16">
        <v>18</v>
      </c>
      <c r="E6" s="16">
        <v>23</v>
      </c>
      <c r="F6" s="16">
        <v>2480</v>
      </c>
      <c r="G6" s="16">
        <v>200</v>
      </c>
      <c r="H6" s="16"/>
      <c r="I6" s="16">
        <v>200</v>
      </c>
      <c r="J6" s="16">
        <v>200</v>
      </c>
      <c r="K6" s="16"/>
      <c r="L6" s="35">
        <v>0</v>
      </c>
      <c r="M6" s="17">
        <f t="shared" ref="M6:M21" si="0">SUM(F6:L6)</f>
        <v>3080</v>
      </c>
      <c r="N6" s="16" t="s">
        <v>66</v>
      </c>
    </row>
    <row r="7" spans="1:14" ht="20.100000000000001" customHeight="1">
      <c r="A7" s="16">
        <v>5</v>
      </c>
      <c r="B7" s="16" t="s">
        <v>34</v>
      </c>
      <c r="C7" s="16" t="s">
        <v>75</v>
      </c>
      <c r="D7" s="16">
        <v>52</v>
      </c>
      <c r="E7" s="16">
        <v>23</v>
      </c>
      <c r="F7" s="16">
        <v>2480</v>
      </c>
      <c r="G7" s="16">
        <v>200</v>
      </c>
      <c r="H7" s="16"/>
      <c r="I7" s="16">
        <v>200</v>
      </c>
      <c r="J7" s="16">
        <v>200</v>
      </c>
      <c r="K7" s="16"/>
      <c r="L7" s="35">
        <v>60</v>
      </c>
      <c r="M7" s="17">
        <f t="shared" si="0"/>
        <v>3140</v>
      </c>
      <c r="N7" s="16" t="s">
        <v>41</v>
      </c>
    </row>
    <row r="8" spans="1:14" ht="20.100000000000001" customHeight="1">
      <c r="A8" s="16">
        <v>6</v>
      </c>
      <c r="B8" s="16" t="s">
        <v>34</v>
      </c>
      <c r="C8" s="16" t="s">
        <v>156</v>
      </c>
      <c r="D8" s="16">
        <v>185</v>
      </c>
      <c r="E8" s="16">
        <v>23</v>
      </c>
      <c r="F8" s="16">
        <v>2480</v>
      </c>
      <c r="G8" s="16">
        <v>200</v>
      </c>
      <c r="H8" s="16">
        <v>200</v>
      </c>
      <c r="I8" s="16">
        <v>200</v>
      </c>
      <c r="J8" s="16">
        <v>200</v>
      </c>
      <c r="K8" s="16"/>
      <c r="L8" s="35">
        <v>0</v>
      </c>
      <c r="M8" s="17">
        <f t="shared" si="0"/>
        <v>3280</v>
      </c>
      <c r="N8" s="16" t="s">
        <v>41</v>
      </c>
    </row>
    <row r="9" spans="1:14" ht="20.100000000000001" customHeight="1">
      <c r="A9" s="16">
        <v>7</v>
      </c>
      <c r="B9" s="16" t="s">
        <v>34</v>
      </c>
      <c r="C9" s="16" t="s">
        <v>6</v>
      </c>
      <c r="D9" s="16">
        <v>596</v>
      </c>
      <c r="E9" s="16">
        <v>23</v>
      </c>
      <c r="F9" s="16">
        <v>2480</v>
      </c>
      <c r="G9" s="16">
        <v>100</v>
      </c>
      <c r="H9" s="16"/>
      <c r="I9" s="16">
        <v>200</v>
      </c>
      <c r="J9" s="16">
        <v>200</v>
      </c>
      <c r="K9" s="16"/>
      <c r="L9" s="35">
        <v>120</v>
      </c>
      <c r="M9" s="17">
        <f t="shared" si="0"/>
        <v>3100</v>
      </c>
      <c r="N9" s="16" t="s">
        <v>35</v>
      </c>
    </row>
    <row r="10" spans="1:14" ht="20.100000000000001" customHeight="1">
      <c r="A10" s="16">
        <v>8</v>
      </c>
      <c r="B10" s="16" t="s">
        <v>34</v>
      </c>
      <c r="C10" s="16" t="s">
        <v>3</v>
      </c>
      <c r="D10" s="16">
        <v>22</v>
      </c>
      <c r="E10" s="16">
        <v>23</v>
      </c>
      <c r="F10" s="16">
        <v>2480</v>
      </c>
      <c r="G10" s="16">
        <v>100</v>
      </c>
      <c r="H10" s="16"/>
      <c r="I10" s="16">
        <v>200</v>
      </c>
      <c r="J10" s="16">
        <v>200</v>
      </c>
      <c r="K10" s="16"/>
      <c r="L10" s="35">
        <v>0</v>
      </c>
      <c r="M10" s="17">
        <f t="shared" si="0"/>
        <v>2980</v>
      </c>
      <c r="N10" s="16" t="s">
        <v>35</v>
      </c>
    </row>
    <row r="11" spans="1:14" ht="20.100000000000001" customHeight="1">
      <c r="A11" s="16">
        <v>9</v>
      </c>
      <c r="B11" s="16" t="s">
        <v>36</v>
      </c>
      <c r="C11" s="16" t="s">
        <v>13</v>
      </c>
      <c r="D11" s="16">
        <v>144</v>
      </c>
      <c r="E11" s="16">
        <v>24.88</v>
      </c>
      <c r="F11" s="16">
        <v>2480</v>
      </c>
      <c r="G11" s="16"/>
      <c r="H11" s="16">
        <v>600</v>
      </c>
      <c r="I11" s="16">
        <v>200</v>
      </c>
      <c r="J11" s="16">
        <v>200</v>
      </c>
      <c r="K11" s="16"/>
      <c r="L11" s="35">
        <v>200</v>
      </c>
      <c r="M11" s="17">
        <f t="shared" si="0"/>
        <v>3680</v>
      </c>
      <c r="N11" s="16"/>
    </row>
    <row r="12" spans="1:14" ht="20.100000000000001" customHeight="1">
      <c r="A12" s="16">
        <v>10</v>
      </c>
      <c r="B12" s="16" t="s">
        <v>36</v>
      </c>
      <c r="C12" s="16" t="s">
        <v>114</v>
      </c>
      <c r="D12" s="16">
        <v>391</v>
      </c>
      <c r="E12" s="16">
        <v>23.94</v>
      </c>
      <c r="F12" s="16">
        <v>2480</v>
      </c>
      <c r="G12" s="16"/>
      <c r="H12" s="16"/>
      <c r="I12" s="16">
        <v>200</v>
      </c>
      <c r="J12" s="16">
        <v>200</v>
      </c>
      <c r="K12" s="16"/>
      <c r="L12" s="35">
        <v>0</v>
      </c>
      <c r="M12" s="17">
        <f t="shared" si="0"/>
        <v>2880</v>
      </c>
      <c r="N12" s="16"/>
    </row>
    <row r="13" spans="1:14" ht="20.100000000000001" customHeight="1">
      <c r="A13" s="16">
        <v>11</v>
      </c>
      <c r="B13" s="16" t="s">
        <v>36</v>
      </c>
      <c r="C13" s="16" t="s">
        <v>15</v>
      </c>
      <c r="D13" s="16">
        <v>225</v>
      </c>
      <c r="E13" s="16">
        <v>23.94</v>
      </c>
      <c r="F13" s="16">
        <v>2480</v>
      </c>
      <c r="G13" s="16">
        <v>200</v>
      </c>
      <c r="H13" s="16">
        <v>750</v>
      </c>
      <c r="I13" s="16">
        <v>200</v>
      </c>
      <c r="J13" s="16">
        <v>200</v>
      </c>
      <c r="K13" s="16"/>
      <c r="L13" s="35">
        <v>200</v>
      </c>
      <c r="M13" s="17">
        <f t="shared" si="0"/>
        <v>4030</v>
      </c>
      <c r="N13" s="16"/>
    </row>
    <row r="14" spans="1:14" ht="20.100000000000001" customHeight="1">
      <c r="A14" s="16">
        <v>12</v>
      </c>
      <c r="B14" s="16" t="s">
        <v>36</v>
      </c>
      <c r="C14" s="16" t="s">
        <v>16</v>
      </c>
      <c r="D14" s="16">
        <v>197</v>
      </c>
      <c r="E14" s="16">
        <v>23</v>
      </c>
      <c r="F14" s="16">
        <v>2480</v>
      </c>
      <c r="G14" s="16"/>
      <c r="H14" s="16">
        <v>450</v>
      </c>
      <c r="I14" s="16">
        <v>200</v>
      </c>
      <c r="J14" s="16">
        <v>200</v>
      </c>
      <c r="K14" s="16"/>
      <c r="L14" s="35">
        <v>100</v>
      </c>
      <c r="M14" s="17">
        <f t="shared" si="0"/>
        <v>3430</v>
      </c>
      <c r="N14" s="16"/>
    </row>
    <row r="15" spans="1:14" ht="20.100000000000001" customHeight="1">
      <c r="A15" s="16">
        <v>13</v>
      </c>
      <c r="B15" s="16" t="s">
        <v>36</v>
      </c>
      <c r="C15" s="16" t="s">
        <v>17</v>
      </c>
      <c r="D15" s="16">
        <v>635</v>
      </c>
      <c r="E15" s="16">
        <v>23.94</v>
      </c>
      <c r="F15" s="16">
        <v>2480</v>
      </c>
      <c r="G15" s="16"/>
      <c r="H15" s="16">
        <v>300</v>
      </c>
      <c r="I15" s="16">
        <v>200</v>
      </c>
      <c r="J15" s="16">
        <v>200</v>
      </c>
      <c r="K15" s="16"/>
      <c r="L15" s="35">
        <v>140</v>
      </c>
      <c r="M15" s="17">
        <f t="shared" si="0"/>
        <v>3320</v>
      </c>
      <c r="N15" s="16"/>
    </row>
    <row r="16" spans="1:14" ht="20.100000000000001" customHeight="1">
      <c r="A16" s="16">
        <v>14</v>
      </c>
      <c r="B16" s="16" t="s">
        <v>36</v>
      </c>
      <c r="C16" s="16" t="s">
        <v>18</v>
      </c>
      <c r="D16" s="16">
        <v>90</v>
      </c>
      <c r="E16" s="16">
        <v>23</v>
      </c>
      <c r="F16" s="16">
        <v>2480</v>
      </c>
      <c r="G16" s="16">
        <v>200</v>
      </c>
      <c r="H16" s="16">
        <v>1000</v>
      </c>
      <c r="I16" s="16">
        <v>200</v>
      </c>
      <c r="J16" s="16">
        <v>200</v>
      </c>
      <c r="K16" s="16"/>
      <c r="L16" s="35">
        <v>200</v>
      </c>
      <c r="M16" s="17">
        <f t="shared" si="0"/>
        <v>4280</v>
      </c>
      <c r="N16" s="16"/>
    </row>
    <row r="17" spans="1:14" ht="20.100000000000001" customHeight="1">
      <c r="A17" s="16">
        <v>15</v>
      </c>
      <c r="B17" s="16" t="s">
        <v>36</v>
      </c>
      <c r="C17" s="16" t="s">
        <v>19</v>
      </c>
      <c r="D17" s="16">
        <v>695</v>
      </c>
      <c r="E17" s="16">
        <v>26.25</v>
      </c>
      <c r="F17" s="16">
        <v>2480</v>
      </c>
      <c r="G17" s="16"/>
      <c r="H17" s="16">
        <v>350</v>
      </c>
      <c r="I17" s="16">
        <v>200</v>
      </c>
      <c r="J17" s="16">
        <v>200</v>
      </c>
      <c r="K17" s="16"/>
      <c r="L17" s="35">
        <v>100</v>
      </c>
      <c r="M17" s="17">
        <f t="shared" si="0"/>
        <v>3330</v>
      </c>
      <c r="N17" s="16"/>
    </row>
    <row r="18" spans="1:14" ht="20.100000000000001" customHeight="1">
      <c r="A18" s="16">
        <v>16</v>
      </c>
      <c r="B18" s="16" t="s">
        <v>36</v>
      </c>
      <c r="C18" s="16" t="s">
        <v>20</v>
      </c>
      <c r="D18" s="16">
        <v>53</v>
      </c>
      <c r="E18" s="16">
        <v>23</v>
      </c>
      <c r="F18" s="16">
        <v>2480</v>
      </c>
      <c r="G18" s="16">
        <v>100</v>
      </c>
      <c r="H18" s="16"/>
      <c r="I18" s="16">
        <v>200</v>
      </c>
      <c r="J18" s="16">
        <v>200</v>
      </c>
      <c r="K18" s="16"/>
      <c r="L18" s="35">
        <v>100</v>
      </c>
      <c r="M18" s="17">
        <f t="shared" si="0"/>
        <v>3080</v>
      </c>
      <c r="N18" s="16"/>
    </row>
    <row r="19" spans="1:14" ht="20.100000000000001" customHeight="1">
      <c r="A19" s="16">
        <v>17</v>
      </c>
      <c r="B19" s="16" t="s">
        <v>36</v>
      </c>
      <c r="C19" s="16" t="s">
        <v>83</v>
      </c>
      <c r="D19" s="16">
        <v>669</v>
      </c>
      <c r="E19" s="16">
        <v>24.44</v>
      </c>
      <c r="F19" s="16">
        <v>2480</v>
      </c>
      <c r="G19" s="16">
        <v>100</v>
      </c>
      <c r="H19" s="16">
        <v>900</v>
      </c>
      <c r="I19" s="16">
        <v>200</v>
      </c>
      <c r="J19" s="16">
        <v>200</v>
      </c>
      <c r="K19" s="16"/>
      <c r="L19" s="35">
        <v>40</v>
      </c>
      <c r="M19" s="17">
        <f t="shared" si="0"/>
        <v>3920</v>
      </c>
      <c r="N19" s="16"/>
    </row>
    <row r="20" spans="1:14" ht="20.100000000000001" customHeight="1">
      <c r="A20" s="16">
        <v>18</v>
      </c>
      <c r="B20" s="16" t="s">
        <v>36</v>
      </c>
      <c r="C20" s="16" t="s">
        <v>116</v>
      </c>
      <c r="D20" s="16">
        <v>385</v>
      </c>
      <c r="E20" s="16">
        <v>24.5</v>
      </c>
      <c r="F20" s="41">
        <v>2480</v>
      </c>
      <c r="G20" s="16"/>
      <c r="H20" s="16"/>
      <c r="I20" s="16">
        <v>200</v>
      </c>
      <c r="J20" s="16">
        <v>200</v>
      </c>
      <c r="K20" s="16"/>
      <c r="L20" s="35">
        <v>0</v>
      </c>
      <c r="M20" s="17">
        <f t="shared" si="0"/>
        <v>2880</v>
      </c>
      <c r="N20" s="16"/>
    </row>
    <row r="21" spans="1:14" ht="20.100000000000001" customHeight="1">
      <c r="A21" s="16">
        <v>19</v>
      </c>
      <c r="B21" s="16" t="s">
        <v>36</v>
      </c>
      <c r="C21" s="16" t="s">
        <v>170</v>
      </c>
      <c r="D21" s="16">
        <v>347</v>
      </c>
      <c r="E21" s="16">
        <v>23</v>
      </c>
      <c r="F21" s="41">
        <v>2480</v>
      </c>
      <c r="G21" s="16"/>
      <c r="H21" s="16"/>
      <c r="I21" s="16">
        <v>200</v>
      </c>
      <c r="J21" s="16">
        <v>200</v>
      </c>
      <c r="K21" s="16"/>
      <c r="L21" s="35">
        <v>0</v>
      </c>
      <c r="M21" s="17">
        <f t="shared" si="0"/>
        <v>2880</v>
      </c>
      <c r="N21" s="16"/>
    </row>
    <row r="22" spans="1:14" ht="20.100000000000001" customHeight="1">
      <c r="A22" s="18"/>
      <c r="B22" s="18" t="s">
        <v>44</v>
      </c>
      <c r="C22" s="18"/>
      <c r="D22" s="18"/>
      <c r="E22" s="18"/>
      <c r="F22" s="39">
        <f t="shared" ref="F22:M22" si="1">SUM(F3:F21)</f>
        <v>47120</v>
      </c>
      <c r="G22" s="18">
        <f t="shared" si="1"/>
        <v>2000</v>
      </c>
      <c r="H22" s="18">
        <f t="shared" si="1"/>
        <v>4550</v>
      </c>
      <c r="I22" s="18">
        <f t="shared" si="1"/>
        <v>3800</v>
      </c>
      <c r="J22" s="18">
        <f t="shared" si="1"/>
        <v>3800</v>
      </c>
      <c r="K22" s="18">
        <f t="shared" si="1"/>
        <v>1035</v>
      </c>
      <c r="L22" s="18">
        <f t="shared" si="1"/>
        <v>1540</v>
      </c>
      <c r="M22" s="17">
        <f t="shared" si="1"/>
        <v>63845</v>
      </c>
      <c r="N22" s="18"/>
    </row>
    <row r="23" spans="1:14" ht="20.100000000000001" customHeight="1">
      <c r="A23" s="20"/>
      <c r="B23" s="20"/>
      <c r="C23" s="20"/>
      <c r="D23" s="20"/>
      <c r="E23" s="21" t="s">
        <v>39</v>
      </c>
      <c r="F23" s="21"/>
      <c r="G23" s="21"/>
      <c r="H23" s="21"/>
      <c r="I23" s="21"/>
      <c r="J23" s="21"/>
      <c r="K23" s="21"/>
      <c r="L23" s="21" t="s">
        <v>40</v>
      </c>
      <c r="M23" s="67" t="str">
        <f>M34</f>
        <v>富惠红   2020/8/20</v>
      </c>
      <c r="N23" s="67"/>
    </row>
    <row r="24" spans="1:14" ht="20.100000000000001" customHeight="1">
      <c r="A24" s="20"/>
      <c r="B24" s="20"/>
      <c r="C24" s="20"/>
      <c r="D24" s="20"/>
      <c r="E24" s="21"/>
      <c r="F24" s="21"/>
      <c r="G24" s="21"/>
      <c r="H24" s="21"/>
      <c r="I24" s="21"/>
      <c r="J24" s="21"/>
      <c r="K24" s="21"/>
      <c r="L24" s="21"/>
      <c r="M24" s="37"/>
      <c r="N24" s="37"/>
    </row>
    <row r="25" spans="1:14" ht="20.100000000000001" customHeight="1">
      <c r="A25" s="20"/>
      <c r="B25" s="20"/>
      <c r="C25" s="20"/>
      <c r="D25" s="20"/>
      <c r="E25" s="21"/>
      <c r="F25" s="21"/>
      <c r="G25" s="21"/>
      <c r="H25" s="21"/>
      <c r="I25" s="21"/>
      <c r="J25" s="21"/>
      <c r="K25" s="21"/>
      <c r="L25" s="21"/>
      <c r="M25" s="37"/>
      <c r="N25" s="37"/>
    </row>
    <row r="26" spans="1:14" ht="37.5" customHeight="1">
      <c r="A26" s="69" t="str">
        <f>'202007'!A1:N1</f>
        <v>2020年07月份长顺公司后勤人员工资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</row>
    <row r="27" spans="1:14" ht="31.5" customHeight="1">
      <c r="A27" s="15" t="s">
        <v>0</v>
      </c>
      <c r="B27" s="15" t="s">
        <v>26</v>
      </c>
      <c r="C27" s="15" t="s">
        <v>1</v>
      </c>
      <c r="D27" s="15" t="s">
        <v>27</v>
      </c>
      <c r="E27" s="15" t="s">
        <v>28</v>
      </c>
      <c r="F27" s="23" t="s">
        <v>64</v>
      </c>
      <c r="G27" s="15" t="s">
        <v>42</v>
      </c>
      <c r="H27" s="15" t="s">
        <v>32</v>
      </c>
      <c r="I27" s="15" t="s">
        <v>118</v>
      </c>
      <c r="J27" s="15" t="s">
        <v>180</v>
      </c>
      <c r="K27" s="15" t="s">
        <v>43</v>
      </c>
      <c r="L27" s="15" t="s">
        <v>43</v>
      </c>
      <c r="M27" s="15" t="s">
        <v>33</v>
      </c>
      <c r="N27" s="15" t="s">
        <v>2</v>
      </c>
    </row>
    <row r="28" spans="1:14" ht="28.5" customHeight="1">
      <c r="A28" s="16">
        <v>1</v>
      </c>
      <c r="B28" s="16" t="s">
        <v>37</v>
      </c>
      <c r="C28" s="16" t="s">
        <v>21</v>
      </c>
      <c r="D28" s="16">
        <v>676</v>
      </c>
      <c r="E28" s="16">
        <v>40.44</v>
      </c>
      <c r="F28" s="16">
        <v>128</v>
      </c>
      <c r="G28" s="16">
        <f>F28*E28</f>
        <v>5176.32</v>
      </c>
      <c r="H28" s="35">
        <v>100</v>
      </c>
      <c r="I28" s="16">
        <v>200</v>
      </c>
      <c r="J28" s="16">
        <v>200</v>
      </c>
      <c r="K28" s="16">
        <v>650</v>
      </c>
      <c r="L28" s="16"/>
      <c r="M28" s="17">
        <f>SUM(G28:L28)</f>
        <v>6326.32</v>
      </c>
      <c r="N28" s="40"/>
    </row>
    <row r="29" spans="1:14" ht="20.100000000000001" customHeight="1">
      <c r="A29" s="16">
        <v>2</v>
      </c>
      <c r="B29" s="16" t="s">
        <v>37</v>
      </c>
      <c r="C29" s="16" t="s">
        <v>22</v>
      </c>
      <c r="D29" s="16">
        <v>633</v>
      </c>
      <c r="E29" s="16">
        <v>26.56</v>
      </c>
      <c r="F29" s="16">
        <v>118</v>
      </c>
      <c r="G29" s="16">
        <f t="shared" ref="G29:G32" si="2">F29*E29</f>
        <v>3134.08</v>
      </c>
      <c r="H29" s="35">
        <v>80</v>
      </c>
      <c r="I29" s="16">
        <v>200</v>
      </c>
      <c r="J29" s="16">
        <v>200</v>
      </c>
      <c r="K29" s="16">
        <f>30*E29</f>
        <v>796.8</v>
      </c>
      <c r="L29" s="16"/>
      <c r="M29" s="17">
        <f>SUM(G29:L29)</f>
        <v>4410.88</v>
      </c>
      <c r="N29" s="16"/>
    </row>
    <row r="30" spans="1:14" ht="20.100000000000001" customHeight="1">
      <c r="A30" s="16">
        <v>3</v>
      </c>
      <c r="B30" s="16" t="s">
        <v>37</v>
      </c>
      <c r="C30" s="16" t="s">
        <v>23</v>
      </c>
      <c r="D30" s="16">
        <v>204</v>
      </c>
      <c r="E30" s="16">
        <v>33.880000000000003</v>
      </c>
      <c r="F30" s="16">
        <v>118</v>
      </c>
      <c r="G30" s="16">
        <f t="shared" si="2"/>
        <v>3997.84</v>
      </c>
      <c r="H30" s="35">
        <v>100</v>
      </c>
      <c r="I30" s="16">
        <v>200</v>
      </c>
      <c r="J30" s="16">
        <v>200</v>
      </c>
      <c r="K30" s="16">
        <f>25*E30</f>
        <v>847.00000000000011</v>
      </c>
      <c r="L30" s="16"/>
      <c r="M30" s="17">
        <f t="shared" ref="M30:M32" si="3">SUM(G30:L30)</f>
        <v>5344.84</v>
      </c>
      <c r="N30" s="16"/>
    </row>
    <row r="31" spans="1:14" ht="20.100000000000001" customHeight="1">
      <c r="A31" s="16">
        <v>4</v>
      </c>
      <c r="B31" s="16" t="s">
        <v>38</v>
      </c>
      <c r="C31" s="16" t="s">
        <v>24</v>
      </c>
      <c r="D31" s="16">
        <v>560</v>
      </c>
      <c r="E31" s="16">
        <v>28.13</v>
      </c>
      <c r="F31" s="16">
        <v>123</v>
      </c>
      <c r="G31" s="16">
        <f t="shared" si="2"/>
        <v>3459.99</v>
      </c>
      <c r="H31" s="35">
        <v>100</v>
      </c>
      <c r="I31" s="16">
        <v>200</v>
      </c>
      <c r="J31" s="16">
        <v>200</v>
      </c>
      <c r="K31" s="16"/>
      <c r="L31" s="16"/>
      <c r="M31" s="17">
        <f t="shared" si="3"/>
        <v>3959.99</v>
      </c>
      <c r="N31" s="16"/>
    </row>
    <row r="32" spans="1:14" ht="20.100000000000001" customHeight="1">
      <c r="A32" s="16">
        <v>5</v>
      </c>
      <c r="B32" s="16" t="s">
        <v>38</v>
      </c>
      <c r="C32" s="16" t="s">
        <v>25</v>
      </c>
      <c r="D32" s="16">
        <v>207</v>
      </c>
      <c r="E32" s="16">
        <v>27.5</v>
      </c>
      <c r="F32" s="16">
        <v>113</v>
      </c>
      <c r="G32" s="16">
        <f t="shared" si="2"/>
        <v>3107.5</v>
      </c>
      <c r="H32" s="35">
        <v>200</v>
      </c>
      <c r="I32" s="16">
        <v>200</v>
      </c>
      <c r="J32" s="16">
        <v>200</v>
      </c>
      <c r="K32" s="16"/>
      <c r="L32" s="16"/>
      <c r="M32" s="17">
        <f t="shared" si="3"/>
        <v>3707.5</v>
      </c>
      <c r="N32" s="16"/>
    </row>
    <row r="33" spans="1:14" ht="20.100000000000001" customHeight="1">
      <c r="A33" s="18"/>
      <c r="B33" s="18" t="s">
        <v>44</v>
      </c>
      <c r="C33" s="18"/>
      <c r="D33" s="18"/>
      <c r="E33" s="18"/>
      <c r="F33" s="18"/>
      <c r="G33" s="18">
        <f>SUM(G28:G32)</f>
        <v>18875.73</v>
      </c>
      <c r="H33" s="18">
        <f>SUM(H28:H32)</f>
        <v>580</v>
      </c>
      <c r="I33" s="18">
        <f>SUM(I28:I32)</f>
        <v>1000</v>
      </c>
      <c r="J33" s="18">
        <f>SUM(J28:J32)</f>
        <v>1000</v>
      </c>
      <c r="K33" s="39">
        <f>SUM(K28:K32)</f>
        <v>2293.8000000000002</v>
      </c>
      <c r="L33" s="18">
        <f t="shared" ref="L33" si="4">SUM(L28:L32)</f>
        <v>0</v>
      </c>
      <c r="M33" s="17">
        <f>SUM(M28:M32)</f>
        <v>23749.53</v>
      </c>
      <c r="N33" s="18"/>
    </row>
    <row r="34" spans="1:14" ht="20.100000000000001" customHeight="1">
      <c r="A34" s="21"/>
      <c r="B34" s="21"/>
      <c r="C34" s="21"/>
      <c r="D34" s="21"/>
      <c r="E34" s="21" t="s">
        <v>39</v>
      </c>
      <c r="F34" s="21"/>
      <c r="G34" s="21"/>
      <c r="H34" s="21"/>
      <c r="I34" s="21"/>
      <c r="J34" s="21"/>
      <c r="K34" s="21"/>
      <c r="L34" s="21" t="s">
        <v>40</v>
      </c>
      <c r="M34" s="67" t="s">
        <v>185</v>
      </c>
      <c r="N34" s="67"/>
    </row>
    <row r="36" spans="1:14" s="28" customFormat="1" ht="41.1" customHeight="1">
      <c r="A36" s="70" t="s">
        <v>182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</row>
    <row r="37" spans="1:14" s="1" customFormat="1" ht="24.95" customHeight="1">
      <c r="A37" s="15" t="s">
        <v>0</v>
      </c>
      <c r="B37" s="15" t="s">
        <v>1</v>
      </c>
      <c r="C37" s="15" t="s">
        <v>29</v>
      </c>
      <c r="D37" s="15" t="s">
        <v>30</v>
      </c>
      <c r="E37" s="15" t="s">
        <v>31</v>
      </c>
      <c r="F37" s="15" t="s">
        <v>91</v>
      </c>
      <c r="G37" s="15" t="s">
        <v>89</v>
      </c>
      <c r="H37" s="15" t="s">
        <v>90</v>
      </c>
      <c r="I37" s="15" t="s">
        <v>92</v>
      </c>
      <c r="J37" s="15" t="s">
        <v>93</v>
      </c>
      <c r="K37" s="15" t="s">
        <v>94</v>
      </c>
      <c r="L37" s="15" t="s">
        <v>95</v>
      </c>
      <c r="M37" s="15" t="s">
        <v>2</v>
      </c>
    </row>
    <row r="38" spans="1:14" s="1" customFormat="1" ht="20.100000000000001" customHeight="1">
      <c r="A38" s="2">
        <v>1</v>
      </c>
      <c r="B38" s="2" t="s">
        <v>96</v>
      </c>
      <c r="C38" s="7">
        <v>2480</v>
      </c>
      <c r="D38" s="2"/>
      <c r="E38" s="2"/>
      <c r="F38" s="2">
        <v>2480</v>
      </c>
      <c r="G38" s="2"/>
      <c r="H38" s="2">
        <v>462.5</v>
      </c>
      <c r="I38" s="2">
        <v>517.5</v>
      </c>
      <c r="J38" s="2"/>
      <c r="K38" s="2"/>
      <c r="L38" s="10">
        <f>F38+G38-H38-I38-J38-K38</f>
        <v>1500</v>
      </c>
      <c r="M38" s="2"/>
    </row>
    <row r="39" spans="1:14" s="1" customFormat="1" ht="20.100000000000001" customHeight="1">
      <c r="A39" s="2">
        <v>2</v>
      </c>
      <c r="B39" s="2" t="s">
        <v>97</v>
      </c>
      <c r="C39" s="7">
        <v>2480</v>
      </c>
      <c r="D39" s="2"/>
      <c r="E39" s="2"/>
      <c r="F39" s="2">
        <v>2480</v>
      </c>
      <c r="G39" s="2"/>
      <c r="H39" s="2">
        <f>686.6-24.1</f>
        <v>662.5</v>
      </c>
      <c r="I39" s="2">
        <v>517.5</v>
      </c>
      <c r="J39" s="2"/>
      <c r="K39" s="2"/>
      <c r="L39" s="10">
        <f>F39+G39-H39-I39-J39-K39</f>
        <v>1300</v>
      </c>
      <c r="M39" s="2"/>
    </row>
    <row r="40" spans="1:14" s="1" customFormat="1" ht="20.100000000000001" customHeight="1">
      <c r="A40" s="2">
        <v>3</v>
      </c>
      <c r="B40" s="2" t="s">
        <v>117</v>
      </c>
      <c r="C40" s="7">
        <v>2480</v>
      </c>
      <c r="D40" s="2"/>
      <c r="E40" s="2"/>
      <c r="F40" s="2">
        <v>2480</v>
      </c>
      <c r="G40" s="2"/>
      <c r="H40" s="2">
        <f t="shared" ref="H40:H42" si="5">686.6-24.1</f>
        <v>662.5</v>
      </c>
      <c r="I40" s="2">
        <v>517.5</v>
      </c>
      <c r="J40" s="2"/>
      <c r="K40" s="2"/>
      <c r="L40" s="10">
        <f>F40+G40-H40-I40-J40-K40</f>
        <v>1300</v>
      </c>
      <c r="M40" s="2"/>
    </row>
    <row r="41" spans="1:14" s="1" customFormat="1" ht="20.100000000000001" customHeight="1">
      <c r="A41" s="2">
        <v>4</v>
      </c>
      <c r="B41" s="2" t="s">
        <v>98</v>
      </c>
      <c r="C41" s="7">
        <v>2480</v>
      </c>
      <c r="D41" s="2"/>
      <c r="E41" s="2"/>
      <c r="F41" s="2">
        <v>2480</v>
      </c>
      <c r="G41" s="2"/>
      <c r="H41" s="2">
        <f t="shared" si="5"/>
        <v>662.5</v>
      </c>
      <c r="I41" s="2">
        <v>517.5</v>
      </c>
      <c r="J41" s="2"/>
      <c r="K41" s="2"/>
      <c r="L41" s="10">
        <f>F41+G41-H41-I41-J41-K41</f>
        <v>1300</v>
      </c>
      <c r="M41" s="2"/>
    </row>
    <row r="42" spans="1:14" s="1" customFormat="1" ht="20.100000000000001" customHeight="1">
      <c r="A42" s="2">
        <v>5</v>
      </c>
      <c r="B42" s="2" t="s">
        <v>109</v>
      </c>
      <c r="C42" s="7">
        <v>2480</v>
      </c>
      <c r="D42" s="2"/>
      <c r="E42" s="2"/>
      <c r="F42" s="2">
        <v>2480</v>
      </c>
      <c r="G42" s="2"/>
      <c r="H42" s="2">
        <f t="shared" si="5"/>
        <v>662.5</v>
      </c>
      <c r="I42" s="2">
        <v>517.5</v>
      </c>
      <c r="J42" s="2"/>
      <c r="K42" s="2"/>
      <c r="L42" s="10">
        <f>F42+G42-H42-I42-J42-K42</f>
        <v>1300</v>
      </c>
      <c r="M42" s="10"/>
    </row>
    <row r="43" spans="1:14" s="1" customFormat="1" ht="20.100000000000001" customHeight="1">
      <c r="A43" s="2">
        <v>6</v>
      </c>
      <c r="B43" s="2" t="s">
        <v>110</v>
      </c>
      <c r="C43" s="7">
        <v>2480</v>
      </c>
      <c r="D43" s="2"/>
      <c r="E43" s="2"/>
      <c r="F43" s="2">
        <v>2480</v>
      </c>
      <c r="G43" s="2"/>
      <c r="H43" s="2">
        <f>586.6-24.1</f>
        <v>562.5</v>
      </c>
      <c r="I43" s="2">
        <v>517.5</v>
      </c>
      <c r="J43" s="2"/>
      <c r="K43" s="2"/>
      <c r="L43" s="10">
        <f>F43+G43-H43-I43</f>
        <v>1400</v>
      </c>
      <c r="M43" s="10"/>
    </row>
    <row r="44" spans="1:14" s="1" customFormat="1" ht="20.100000000000001" customHeight="1">
      <c r="A44" s="2">
        <v>7</v>
      </c>
      <c r="B44" s="2" t="s">
        <v>111</v>
      </c>
      <c r="C44" s="7">
        <v>2480</v>
      </c>
      <c r="D44" s="2"/>
      <c r="E44" s="2"/>
      <c r="F44" s="2">
        <v>2480</v>
      </c>
      <c r="G44" s="2"/>
      <c r="H44" s="2">
        <f>586.6-24.1</f>
        <v>562.5</v>
      </c>
      <c r="I44" s="2">
        <v>517.5</v>
      </c>
      <c r="J44" s="2"/>
      <c r="K44" s="2"/>
      <c r="L44" s="10">
        <f>F44+G44-H44-I44</f>
        <v>1400</v>
      </c>
      <c r="M44" s="10"/>
    </row>
    <row r="45" spans="1:14" s="1" customFormat="1" ht="20.100000000000001" customHeight="1">
      <c r="A45" s="10"/>
      <c r="B45" s="10" t="s">
        <v>44</v>
      </c>
      <c r="C45" s="11">
        <f>SUM(C38:C44)</f>
        <v>17360</v>
      </c>
      <c r="D45" s="10"/>
      <c r="E45" s="10"/>
      <c r="F45" s="10">
        <f>SUM(F38:F44)</f>
        <v>17360</v>
      </c>
      <c r="G45" s="10"/>
      <c r="H45" s="10">
        <f>SUM(H38:H44)</f>
        <v>4237.5</v>
      </c>
      <c r="I45" s="10">
        <f>SUM(I38:I44)</f>
        <v>3622.5</v>
      </c>
      <c r="J45" s="10"/>
      <c r="K45" s="10"/>
      <c r="L45" s="10">
        <f>SUM(L38:L44)</f>
        <v>9500</v>
      </c>
      <c r="M45" s="10"/>
    </row>
    <row r="46" spans="1:14">
      <c r="E46" s="21" t="s">
        <v>39</v>
      </c>
      <c r="J46" s="21" t="s">
        <v>40</v>
      </c>
      <c r="K46" s="68" t="str">
        <f>M34</f>
        <v>富惠红   2020/8/20</v>
      </c>
      <c r="L46" s="68"/>
    </row>
  </sheetData>
  <mergeCells count="6">
    <mergeCell ref="K46:L46"/>
    <mergeCell ref="A1:N1"/>
    <mergeCell ref="M23:N23"/>
    <mergeCell ref="A26:N26"/>
    <mergeCell ref="M34:N34"/>
    <mergeCell ref="A36:N36"/>
  </mergeCells>
  <phoneticPr fontId="1" type="noConversion"/>
  <printOptions horizontalCentered="1"/>
  <pageMargins left="0.35433070866141736" right="0.39370078740157483" top="0.62992125984251968" bottom="0.27559055118110237" header="0.31496062992125984" footer="0.15748031496062992"/>
  <pageSetup paperSize="9" orientation="landscape" cellComments="asDisplayed" horizontalDpi="200" verticalDpi="200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N12" sqref="N12"/>
    </sheetView>
  </sheetViews>
  <sheetFormatPr defaultRowHeight="13.5"/>
  <cols>
    <col min="1" max="1" width="6" customWidth="1"/>
    <col min="2" max="3" width="10.75" customWidth="1"/>
    <col min="4" max="4" width="7" customWidth="1"/>
    <col min="5" max="5" width="7.875" customWidth="1"/>
    <col min="6" max="10" width="10.75" customWidth="1"/>
    <col min="11" max="11" width="8.5" customWidth="1"/>
    <col min="12" max="12" width="10.75" customWidth="1"/>
    <col min="13" max="13" width="14.625" customWidth="1"/>
    <col min="14" max="14" width="10.25" customWidth="1"/>
  </cols>
  <sheetData>
    <row r="1" spans="1:14" ht="39.75" customHeight="1">
      <c r="A1" s="69" t="s">
        <v>183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ht="20.100000000000001" customHeight="1">
      <c r="A2" s="15" t="s">
        <v>0</v>
      </c>
      <c r="B2" s="15" t="s">
        <v>26</v>
      </c>
      <c r="C2" s="15" t="s">
        <v>1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118</v>
      </c>
      <c r="J2" s="15" t="s">
        <v>179</v>
      </c>
      <c r="K2" s="15" t="s">
        <v>43</v>
      </c>
      <c r="L2" s="15" t="s">
        <v>32</v>
      </c>
      <c r="M2" s="15" t="s">
        <v>33</v>
      </c>
      <c r="N2" s="15" t="s">
        <v>2</v>
      </c>
    </row>
    <row r="3" spans="1:14" ht="20.100000000000001" customHeight="1">
      <c r="A3" s="16">
        <v>1</v>
      </c>
      <c r="B3" s="16" t="s">
        <v>87</v>
      </c>
      <c r="C3" s="16" t="s">
        <v>86</v>
      </c>
      <c r="D3" s="16">
        <v>2</v>
      </c>
      <c r="E3" s="16">
        <v>23</v>
      </c>
      <c r="F3" s="16">
        <v>16300</v>
      </c>
      <c r="G3" s="16">
        <v>5000</v>
      </c>
      <c r="H3" s="16">
        <v>3400</v>
      </c>
      <c r="I3" s="16">
        <v>200</v>
      </c>
      <c r="J3" s="16">
        <v>300</v>
      </c>
      <c r="K3" s="16"/>
      <c r="L3" s="16">
        <v>200</v>
      </c>
      <c r="M3" s="17">
        <f>SUM(F3:L3)</f>
        <v>25400</v>
      </c>
      <c r="N3" s="16"/>
    </row>
    <row r="4" spans="1:14" ht="20.100000000000001" customHeight="1">
      <c r="A4" s="16">
        <v>2</v>
      </c>
      <c r="B4" s="16" t="s">
        <v>84</v>
      </c>
      <c r="C4" s="16" t="s">
        <v>85</v>
      </c>
      <c r="D4" s="16">
        <v>17</v>
      </c>
      <c r="E4" s="16">
        <v>23</v>
      </c>
      <c r="F4" s="16">
        <v>2480</v>
      </c>
      <c r="G4" s="16">
        <v>500</v>
      </c>
      <c r="H4" s="16">
        <v>1200</v>
      </c>
      <c r="I4" s="16">
        <v>200</v>
      </c>
      <c r="J4" s="16">
        <v>200</v>
      </c>
      <c r="K4" s="16"/>
      <c r="L4" s="16">
        <v>200</v>
      </c>
      <c r="M4" s="17">
        <f>SUM(F4:L4)</f>
        <v>4780</v>
      </c>
      <c r="N4" s="16"/>
    </row>
    <row r="5" spans="1:14" ht="20.100000000000001" customHeight="1">
      <c r="A5" s="18"/>
      <c r="B5" s="18" t="s">
        <v>44</v>
      </c>
      <c r="C5" s="18"/>
      <c r="D5" s="18"/>
      <c r="E5" s="18"/>
      <c r="F5" s="18">
        <f>SUM(F3:F4)</f>
        <v>18780</v>
      </c>
      <c r="G5" s="18">
        <f>SUM(G3:G4)</f>
        <v>5500</v>
      </c>
      <c r="H5" s="18">
        <f>SUM(H3:H4)</f>
        <v>4600</v>
      </c>
      <c r="I5" s="18">
        <f t="shared" ref="I5:L5" si="0">SUM(I3:I4)</f>
        <v>400</v>
      </c>
      <c r="J5" s="18">
        <f>SUM(J3:J4)</f>
        <v>500</v>
      </c>
      <c r="K5" s="18">
        <f t="shared" si="0"/>
        <v>0</v>
      </c>
      <c r="L5" s="18">
        <f t="shared" si="0"/>
        <v>400</v>
      </c>
      <c r="M5" s="17">
        <f>SUM(M3:M4)</f>
        <v>30180</v>
      </c>
      <c r="N5" s="18"/>
    </row>
    <row r="6" spans="1:14" ht="20.100000000000001" customHeight="1">
      <c r="A6" s="20"/>
      <c r="B6" s="20"/>
      <c r="C6" s="20"/>
      <c r="D6" s="20"/>
      <c r="E6" s="21" t="s">
        <v>39</v>
      </c>
      <c r="F6" s="21"/>
      <c r="G6" s="21"/>
      <c r="H6" s="21"/>
      <c r="I6" s="21"/>
      <c r="J6" s="21"/>
      <c r="K6" s="21"/>
      <c r="L6" s="21" t="s">
        <v>40</v>
      </c>
      <c r="M6" s="67" t="s">
        <v>186</v>
      </c>
      <c r="N6" s="67"/>
    </row>
    <row r="7" spans="1:14">
      <c r="A7" s="20"/>
      <c r="B7" s="20"/>
      <c r="C7" s="20"/>
      <c r="D7" s="20"/>
      <c r="E7" s="21"/>
      <c r="F7" s="21"/>
      <c r="G7" s="21"/>
      <c r="H7" s="21"/>
      <c r="I7" s="21"/>
      <c r="J7" s="21"/>
      <c r="K7" s="21"/>
      <c r="L7" s="21"/>
      <c r="M7" s="21"/>
      <c r="N7" s="20"/>
    </row>
  </sheetData>
  <mergeCells count="2">
    <mergeCell ref="A1:N1"/>
    <mergeCell ref="M6:N6"/>
  </mergeCells>
  <phoneticPr fontId="1" type="noConversion"/>
  <printOptions horizontalCentered="1"/>
  <pageMargins left="0.43307086614173229" right="0.19685039370078741" top="0.74803149606299213" bottom="0.74803149606299213" header="0.31496062992125984" footer="0.31496062992125984"/>
  <pageSetup paperSize="9" orientation="landscape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E17" sqref="E17"/>
    </sheetView>
  </sheetViews>
  <sheetFormatPr defaultRowHeight="13.5"/>
  <cols>
    <col min="1" max="1" width="15.625" customWidth="1"/>
    <col min="2" max="2" width="18.625" customWidth="1"/>
    <col min="3" max="3" width="14.125" customWidth="1"/>
    <col min="4" max="4" width="12.625" customWidth="1"/>
    <col min="5" max="5" width="12.75" customWidth="1"/>
    <col min="6" max="6" width="15.625" customWidth="1"/>
    <col min="7" max="8" width="18.625" customWidth="1"/>
  </cols>
  <sheetData>
    <row r="1" spans="1:8" ht="25.5">
      <c r="A1" s="71" t="s">
        <v>99</v>
      </c>
      <c r="B1" s="72"/>
      <c r="C1" s="72"/>
      <c r="D1" s="72"/>
      <c r="E1" s="72"/>
      <c r="F1" s="72"/>
      <c r="G1" s="72"/>
      <c r="H1" s="72"/>
    </row>
    <row r="2" spans="1:8" ht="25.5">
      <c r="A2" s="73" t="s">
        <v>184</v>
      </c>
      <c r="B2" s="74"/>
      <c r="C2" s="74"/>
      <c r="D2" s="74"/>
      <c r="E2" s="74"/>
      <c r="F2" s="74"/>
      <c r="G2" s="74"/>
      <c r="H2" s="74"/>
    </row>
    <row r="3" spans="1:8" ht="25.5">
      <c r="A3" s="61"/>
      <c r="B3" s="62"/>
      <c r="C3" s="62"/>
      <c r="D3" s="62"/>
      <c r="E3" s="62"/>
      <c r="F3" s="62"/>
      <c r="G3" s="62"/>
      <c r="H3" s="62"/>
    </row>
    <row r="4" spans="1:8" ht="18.75">
      <c r="A4" s="29" t="s">
        <v>100</v>
      </c>
      <c r="B4" s="29" t="s">
        <v>101</v>
      </c>
      <c r="C4" s="29" t="s">
        <v>102</v>
      </c>
      <c r="D4" s="30" t="s">
        <v>119</v>
      </c>
      <c r="E4" s="30" t="s">
        <v>180</v>
      </c>
      <c r="F4" s="30" t="s">
        <v>103</v>
      </c>
      <c r="G4" s="29" t="s">
        <v>104</v>
      </c>
      <c r="H4" s="29" t="s">
        <v>105</v>
      </c>
    </row>
    <row r="5" spans="1:8" ht="18.75">
      <c r="A5" s="31">
        <v>1</v>
      </c>
      <c r="B5" s="31" t="s">
        <v>106</v>
      </c>
      <c r="C5" s="31">
        <v>23</v>
      </c>
      <c r="D5" s="30">
        <v>200</v>
      </c>
      <c r="E5" s="30">
        <v>200</v>
      </c>
      <c r="F5" s="30">
        <v>1200</v>
      </c>
      <c r="G5" s="29">
        <v>3960</v>
      </c>
      <c r="H5" s="31">
        <f>SUM(D5:G5)</f>
        <v>5560</v>
      </c>
    </row>
    <row r="6" spans="1:8" ht="18.75">
      <c r="A6" s="31">
        <v>2</v>
      </c>
      <c r="B6" s="31" t="s">
        <v>139</v>
      </c>
      <c r="C6" s="31">
        <v>23</v>
      </c>
      <c r="D6" s="30">
        <v>200</v>
      </c>
      <c r="E6" s="30">
        <v>200</v>
      </c>
      <c r="F6" s="30">
        <v>1200</v>
      </c>
      <c r="G6" s="29">
        <v>3700</v>
      </c>
      <c r="H6" s="31">
        <f t="shared" ref="H6:H8" si="0">SUM(D6:G6)</f>
        <v>5300</v>
      </c>
    </row>
    <row r="7" spans="1:8" ht="18.75">
      <c r="A7" s="31">
        <v>3</v>
      </c>
      <c r="B7" s="31" t="s">
        <v>108</v>
      </c>
      <c r="C7" s="31">
        <v>23</v>
      </c>
      <c r="D7" s="30">
        <v>200</v>
      </c>
      <c r="E7" s="30">
        <v>200</v>
      </c>
      <c r="F7" s="30"/>
      <c r="G7" s="29">
        <v>2000</v>
      </c>
      <c r="H7" s="31">
        <f t="shared" si="0"/>
        <v>2400</v>
      </c>
    </row>
    <row r="8" spans="1:8" ht="18.75">
      <c r="A8" s="31">
        <v>4</v>
      </c>
      <c r="B8" s="31" t="s">
        <v>168</v>
      </c>
      <c r="C8" s="31">
        <v>23</v>
      </c>
      <c r="D8" s="30"/>
      <c r="E8" s="30"/>
      <c r="F8" s="30"/>
      <c r="G8" s="29">
        <v>1200</v>
      </c>
      <c r="H8" s="31">
        <f t="shared" si="0"/>
        <v>1200</v>
      </c>
    </row>
    <row r="9" spans="1:8" ht="18.75">
      <c r="A9" s="31"/>
      <c r="B9" s="31" t="s">
        <v>44</v>
      </c>
      <c r="C9" s="31"/>
      <c r="D9" s="30">
        <f>SUM(D5:D8)</f>
        <v>600</v>
      </c>
      <c r="E9" s="30">
        <f>SUM(E5:E8)</f>
        <v>600</v>
      </c>
      <c r="F9" s="30">
        <f>SUM(F5:F8)</f>
        <v>2400</v>
      </c>
      <c r="G9" s="29">
        <f>SUM(G5:G8)</f>
        <v>10860</v>
      </c>
      <c r="H9" s="31">
        <f>SUM(H5:H8)</f>
        <v>14460</v>
      </c>
    </row>
    <row r="10" spans="1:8" ht="18.75">
      <c r="A10" s="76" t="s">
        <v>188</v>
      </c>
      <c r="B10" s="76"/>
      <c r="C10" s="76"/>
      <c r="D10" s="76"/>
      <c r="E10" s="76"/>
      <c r="F10" s="76"/>
      <c r="G10" s="76"/>
      <c r="H10" s="76"/>
    </row>
    <row r="11" spans="1:8" ht="18.75">
      <c r="A11" s="75" t="s">
        <v>187</v>
      </c>
      <c r="B11" s="75"/>
      <c r="C11" s="38"/>
      <c r="D11" s="63" t="s">
        <v>107</v>
      </c>
      <c r="E11" s="63"/>
      <c r="F11" s="32"/>
      <c r="G11" s="33"/>
      <c r="H11" s="33"/>
    </row>
  </sheetData>
  <mergeCells count="4">
    <mergeCell ref="A1:H1"/>
    <mergeCell ref="A2:H2"/>
    <mergeCell ref="A10:H10"/>
    <mergeCell ref="A11:B1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34"/>
  <sheetViews>
    <sheetView workbookViewId="0">
      <pane xSplit="3" ySplit="2" topLeftCell="D26" activePane="bottomRight" state="frozen"/>
      <selection pane="topRight" activeCell="D1" sqref="D1"/>
      <selection pane="bottomLeft" activeCell="A3" sqref="A3"/>
      <selection pane="bottomRight" activeCell="F34" sqref="F34"/>
    </sheetView>
  </sheetViews>
  <sheetFormatPr defaultRowHeight="13.5"/>
  <cols>
    <col min="1" max="1" width="5.375" style="21" customWidth="1"/>
    <col min="2" max="2" width="10.75" style="21" customWidth="1"/>
    <col min="3" max="3" width="11.25" style="21" customWidth="1"/>
    <col min="4" max="4" width="9.125" style="21" customWidth="1"/>
    <col min="5" max="5" width="9.875" style="21" customWidth="1"/>
    <col min="6" max="10" width="12.125" style="21" customWidth="1"/>
    <col min="11" max="11" width="15" style="21" customWidth="1"/>
    <col min="12" max="12" width="10.75" style="21" customWidth="1"/>
    <col min="13" max="16384" width="9" style="14"/>
  </cols>
  <sheetData>
    <row r="1" spans="1:12" ht="34.5" customHeight="1">
      <c r="A1" s="66" t="s">
        <v>65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2" ht="28.5" customHeight="1">
      <c r="A2" s="15" t="s">
        <v>0</v>
      </c>
      <c r="B2" s="15" t="s">
        <v>26</v>
      </c>
      <c r="C2" s="15" t="s">
        <v>1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62</v>
      </c>
      <c r="J2" s="15" t="s">
        <v>32</v>
      </c>
      <c r="K2" s="15" t="s">
        <v>33</v>
      </c>
      <c r="L2" s="15" t="s">
        <v>2</v>
      </c>
    </row>
    <row r="3" spans="1:12" ht="19.5" customHeight="1">
      <c r="A3" s="16">
        <v>1</v>
      </c>
      <c r="B3" s="16" t="s">
        <v>34</v>
      </c>
      <c r="C3" s="16" t="s">
        <v>3</v>
      </c>
      <c r="D3" s="16">
        <v>24</v>
      </c>
      <c r="E3" s="16">
        <v>21</v>
      </c>
      <c r="F3" s="16">
        <v>2190</v>
      </c>
      <c r="G3" s="16">
        <v>100</v>
      </c>
      <c r="H3" s="16"/>
      <c r="I3" s="16">
        <v>500</v>
      </c>
      <c r="J3" s="16">
        <v>0</v>
      </c>
      <c r="K3" s="17">
        <f>SUM(F3:J3)</f>
        <v>2790</v>
      </c>
      <c r="L3" s="16" t="s">
        <v>35</v>
      </c>
    </row>
    <row r="4" spans="1:12" ht="19.5" customHeight="1">
      <c r="A4" s="16">
        <v>2</v>
      </c>
      <c r="B4" s="16" t="s">
        <v>34</v>
      </c>
      <c r="C4" s="16" t="s">
        <v>4</v>
      </c>
      <c r="D4" s="16">
        <v>645</v>
      </c>
      <c r="E4" s="16">
        <v>21</v>
      </c>
      <c r="F4" s="16">
        <v>2190</v>
      </c>
      <c r="G4" s="16">
        <v>100</v>
      </c>
      <c r="H4" s="16"/>
      <c r="I4" s="16">
        <v>500</v>
      </c>
      <c r="J4" s="16">
        <v>0</v>
      </c>
      <c r="K4" s="17">
        <f t="shared" ref="K4:K21" si="0">SUM(F4:J4)</f>
        <v>2790</v>
      </c>
      <c r="L4" s="16" t="s">
        <v>35</v>
      </c>
    </row>
    <row r="5" spans="1:12" ht="19.5" customHeight="1">
      <c r="A5" s="16">
        <v>3</v>
      </c>
      <c r="B5" s="16" t="s">
        <v>34</v>
      </c>
      <c r="C5" s="16" t="s">
        <v>5</v>
      </c>
      <c r="D5" s="16">
        <v>76</v>
      </c>
      <c r="E5" s="16">
        <v>21</v>
      </c>
      <c r="F5" s="16">
        <v>2190</v>
      </c>
      <c r="G5" s="16">
        <v>100</v>
      </c>
      <c r="H5" s="16"/>
      <c r="I5" s="16">
        <v>500</v>
      </c>
      <c r="J5" s="16">
        <v>60</v>
      </c>
      <c r="K5" s="17">
        <f t="shared" si="0"/>
        <v>2850</v>
      </c>
      <c r="L5" s="16" t="s">
        <v>35</v>
      </c>
    </row>
    <row r="6" spans="1:12" ht="19.5" customHeight="1">
      <c r="A6" s="16">
        <v>4</v>
      </c>
      <c r="B6" s="16" t="s">
        <v>34</v>
      </c>
      <c r="C6" s="16" t="s">
        <v>6</v>
      </c>
      <c r="D6" s="16">
        <v>596</v>
      </c>
      <c r="E6" s="16">
        <v>21</v>
      </c>
      <c r="F6" s="16">
        <v>2190</v>
      </c>
      <c r="G6" s="16">
        <v>100</v>
      </c>
      <c r="H6" s="16"/>
      <c r="I6" s="16">
        <v>500</v>
      </c>
      <c r="J6" s="16">
        <v>40</v>
      </c>
      <c r="K6" s="17">
        <f t="shared" si="0"/>
        <v>2830</v>
      </c>
      <c r="L6" s="16" t="s">
        <v>35</v>
      </c>
    </row>
    <row r="7" spans="1:12" ht="19.5" customHeight="1">
      <c r="A7" s="16">
        <v>5</v>
      </c>
      <c r="B7" s="16" t="s">
        <v>34</v>
      </c>
      <c r="C7" s="16" t="s">
        <v>7</v>
      </c>
      <c r="D7" s="16">
        <v>16</v>
      </c>
      <c r="E7" s="16">
        <v>21</v>
      </c>
      <c r="F7" s="16">
        <v>2190</v>
      </c>
      <c r="G7" s="16">
        <v>200</v>
      </c>
      <c r="H7" s="16"/>
      <c r="I7" s="16">
        <v>500</v>
      </c>
      <c r="J7" s="16">
        <v>100</v>
      </c>
      <c r="K7" s="17">
        <f t="shared" si="0"/>
        <v>2990</v>
      </c>
      <c r="L7" s="16" t="s">
        <v>41</v>
      </c>
    </row>
    <row r="8" spans="1:12" ht="19.5" customHeight="1">
      <c r="A8" s="16">
        <v>6</v>
      </c>
      <c r="B8" s="16" t="s">
        <v>34</v>
      </c>
      <c r="C8" s="16" t="s">
        <v>8</v>
      </c>
      <c r="D8" s="16">
        <v>91</v>
      </c>
      <c r="E8" s="16">
        <v>21</v>
      </c>
      <c r="F8" s="16">
        <v>2190</v>
      </c>
      <c r="G8" s="16">
        <v>200</v>
      </c>
      <c r="H8" s="16">
        <v>180</v>
      </c>
      <c r="I8" s="16">
        <v>500</v>
      </c>
      <c r="J8" s="16">
        <v>180</v>
      </c>
      <c r="K8" s="17">
        <f t="shared" si="0"/>
        <v>3250</v>
      </c>
      <c r="L8" s="16" t="s">
        <v>41</v>
      </c>
    </row>
    <row r="9" spans="1:12" ht="19.5" customHeight="1">
      <c r="A9" s="16">
        <v>7</v>
      </c>
      <c r="B9" s="16" t="s">
        <v>34</v>
      </c>
      <c r="C9" s="16" t="s">
        <v>9</v>
      </c>
      <c r="D9" s="16">
        <v>125</v>
      </c>
      <c r="E9" s="16">
        <v>21</v>
      </c>
      <c r="F9" s="16">
        <v>2190</v>
      </c>
      <c r="G9" s="16">
        <v>200</v>
      </c>
      <c r="H9" s="16">
        <v>180</v>
      </c>
      <c r="I9" s="16">
        <v>500</v>
      </c>
      <c r="J9" s="16">
        <v>160</v>
      </c>
      <c r="K9" s="17">
        <f t="shared" si="0"/>
        <v>3230</v>
      </c>
      <c r="L9" s="16" t="s">
        <v>41</v>
      </c>
    </row>
    <row r="10" spans="1:12" ht="19.5" customHeight="1">
      <c r="A10" s="16">
        <v>8</v>
      </c>
      <c r="B10" s="16" t="s">
        <v>34</v>
      </c>
      <c r="C10" s="16" t="s">
        <v>10</v>
      </c>
      <c r="D10" s="16">
        <v>55</v>
      </c>
      <c r="E10" s="16">
        <v>21</v>
      </c>
      <c r="F10" s="16">
        <v>2190</v>
      </c>
      <c r="G10" s="16">
        <v>200</v>
      </c>
      <c r="H10" s="16"/>
      <c r="I10" s="16">
        <v>500</v>
      </c>
      <c r="J10" s="16">
        <v>20</v>
      </c>
      <c r="K10" s="17">
        <f t="shared" si="0"/>
        <v>2910</v>
      </c>
      <c r="L10" s="16" t="s">
        <v>41</v>
      </c>
    </row>
    <row r="11" spans="1:12" ht="19.5" customHeight="1">
      <c r="A11" s="16">
        <v>9</v>
      </c>
      <c r="B11" s="16" t="s">
        <v>34</v>
      </c>
      <c r="C11" s="16" t="s">
        <v>11</v>
      </c>
      <c r="D11" s="16">
        <v>124</v>
      </c>
      <c r="E11" s="16">
        <v>21</v>
      </c>
      <c r="F11" s="16">
        <v>2190</v>
      </c>
      <c r="G11" s="16">
        <v>200</v>
      </c>
      <c r="H11" s="18"/>
      <c r="I11" s="24">
        <v>600</v>
      </c>
      <c r="J11" s="16">
        <v>180</v>
      </c>
      <c r="K11" s="17">
        <f t="shared" si="0"/>
        <v>3170</v>
      </c>
      <c r="L11" s="16" t="s">
        <v>66</v>
      </c>
    </row>
    <row r="12" spans="1:12" ht="19.5" customHeight="1">
      <c r="A12" s="16">
        <v>10</v>
      </c>
      <c r="B12" s="16" t="s">
        <v>34</v>
      </c>
      <c r="C12" s="16" t="s">
        <v>12</v>
      </c>
      <c r="D12" s="16">
        <v>559</v>
      </c>
      <c r="E12" s="16">
        <v>21</v>
      </c>
      <c r="F12" s="16">
        <v>2190</v>
      </c>
      <c r="G12" s="16">
        <v>200</v>
      </c>
      <c r="H12" s="16"/>
      <c r="I12" s="24">
        <v>600</v>
      </c>
      <c r="J12" s="16">
        <v>0</v>
      </c>
      <c r="K12" s="17">
        <f t="shared" si="0"/>
        <v>2990</v>
      </c>
      <c r="L12" s="16" t="s">
        <v>66</v>
      </c>
    </row>
    <row r="13" spans="1:12" ht="19.5" customHeight="1">
      <c r="A13" s="16">
        <v>11</v>
      </c>
      <c r="B13" s="16" t="s">
        <v>36</v>
      </c>
      <c r="C13" s="16" t="s">
        <v>13</v>
      </c>
      <c r="D13" s="16">
        <v>144</v>
      </c>
      <c r="E13" s="16">
        <v>29</v>
      </c>
      <c r="F13" s="16">
        <v>2190</v>
      </c>
      <c r="G13" s="16"/>
      <c r="H13" s="16">
        <v>500</v>
      </c>
      <c r="I13" s="16">
        <v>500</v>
      </c>
      <c r="J13" s="16">
        <v>200</v>
      </c>
      <c r="K13" s="17">
        <f t="shared" si="0"/>
        <v>3390</v>
      </c>
      <c r="L13" s="16"/>
    </row>
    <row r="14" spans="1:12" ht="19.5" customHeight="1">
      <c r="A14" s="16">
        <v>12</v>
      </c>
      <c r="B14" s="16" t="s">
        <v>36</v>
      </c>
      <c r="C14" s="16" t="s">
        <v>14</v>
      </c>
      <c r="D14" s="16">
        <v>545</v>
      </c>
      <c r="E14" s="16">
        <v>29</v>
      </c>
      <c r="F14" s="16">
        <v>2190</v>
      </c>
      <c r="G14" s="16"/>
      <c r="H14" s="16">
        <v>100</v>
      </c>
      <c r="I14" s="16">
        <v>500</v>
      </c>
      <c r="J14" s="16">
        <v>20</v>
      </c>
      <c r="K14" s="17">
        <f t="shared" si="0"/>
        <v>2810</v>
      </c>
      <c r="L14" s="16"/>
    </row>
    <row r="15" spans="1:12" ht="19.5" customHeight="1">
      <c r="A15" s="16">
        <v>13</v>
      </c>
      <c r="B15" s="16" t="s">
        <v>36</v>
      </c>
      <c r="C15" s="16" t="s">
        <v>15</v>
      </c>
      <c r="D15" s="16">
        <v>225</v>
      </c>
      <c r="E15" s="16">
        <v>29</v>
      </c>
      <c r="F15" s="16">
        <v>2190</v>
      </c>
      <c r="G15" s="16">
        <v>100</v>
      </c>
      <c r="H15" s="16">
        <v>650</v>
      </c>
      <c r="I15" s="16">
        <v>500</v>
      </c>
      <c r="J15" s="16">
        <v>200</v>
      </c>
      <c r="K15" s="17">
        <f t="shared" si="0"/>
        <v>3640</v>
      </c>
      <c r="L15" s="16"/>
    </row>
    <row r="16" spans="1:12" ht="19.5" customHeight="1">
      <c r="A16" s="16">
        <v>14</v>
      </c>
      <c r="B16" s="16" t="s">
        <v>36</v>
      </c>
      <c r="C16" s="16" t="s">
        <v>16</v>
      </c>
      <c r="D16" s="16">
        <v>197</v>
      </c>
      <c r="E16" s="16">
        <v>31</v>
      </c>
      <c r="F16" s="16">
        <v>2190</v>
      </c>
      <c r="G16" s="16"/>
      <c r="H16" s="16">
        <v>350</v>
      </c>
      <c r="I16" s="16">
        <v>500</v>
      </c>
      <c r="J16" s="16">
        <v>20</v>
      </c>
      <c r="K16" s="17">
        <f t="shared" si="0"/>
        <v>3060</v>
      </c>
      <c r="L16" s="16"/>
    </row>
    <row r="17" spans="1:12" ht="19.5" customHeight="1">
      <c r="A17" s="16">
        <v>15</v>
      </c>
      <c r="B17" s="16" t="s">
        <v>36</v>
      </c>
      <c r="C17" s="16" t="s">
        <v>17</v>
      </c>
      <c r="D17" s="16">
        <v>635</v>
      </c>
      <c r="E17" s="16">
        <v>29</v>
      </c>
      <c r="F17" s="16">
        <v>2190</v>
      </c>
      <c r="G17" s="16"/>
      <c r="H17" s="16">
        <v>200</v>
      </c>
      <c r="I17" s="16">
        <v>500</v>
      </c>
      <c r="J17" s="16">
        <v>60</v>
      </c>
      <c r="K17" s="17">
        <f t="shared" si="0"/>
        <v>2950</v>
      </c>
      <c r="L17" s="16"/>
    </row>
    <row r="18" spans="1:12" ht="19.5" customHeight="1">
      <c r="A18" s="16">
        <v>16</v>
      </c>
      <c r="B18" s="16" t="s">
        <v>36</v>
      </c>
      <c r="C18" s="16" t="s">
        <v>18</v>
      </c>
      <c r="D18" s="16">
        <v>90</v>
      </c>
      <c r="E18" s="16">
        <v>28</v>
      </c>
      <c r="F18" s="16">
        <v>2190</v>
      </c>
      <c r="G18" s="16">
        <v>100</v>
      </c>
      <c r="H18" s="16">
        <v>800</v>
      </c>
      <c r="I18" s="16">
        <v>500</v>
      </c>
      <c r="J18" s="16">
        <v>180</v>
      </c>
      <c r="K18" s="17">
        <f t="shared" si="0"/>
        <v>3770</v>
      </c>
      <c r="L18" s="16"/>
    </row>
    <row r="19" spans="1:12" ht="19.5" customHeight="1">
      <c r="A19" s="16">
        <v>17</v>
      </c>
      <c r="B19" s="16" t="s">
        <v>36</v>
      </c>
      <c r="C19" s="16" t="s">
        <v>19</v>
      </c>
      <c r="D19" s="16">
        <v>695</v>
      </c>
      <c r="E19" s="16">
        <v>29</v>
      </c>
      <c r="F19" s="16">
        <v>2190</v>
      </c>
      <c r="G19" s="16"/>
      <c r="H19" s="16">
        <v>150</v>
      </c>
      <c r="I19" s="16">
        <v>500</v>
      </c>
      <c r="J19" s="16">
        <v>20</v>
      </c>
      <c r="K19" s="17">
        <f t="shared" si="0"/>
        <v>2860</v>
      </c>
      <c r="L19" s="16"/>
    </row>
    <row r="20" spans="1:12" ht="19.5" customHeight="1">
      <c r="A20" s="16">
        <v>18</v>
      </c>
      <c r="B20" s="16" t="s">
        <v>36</v>
      </c>
      <c r="C20" s="16" t="s">
        <v>20</v>
      </c>
      <c r="D20" s="16">
        <v>53</v>
      </c>
      <c r="E20" s="16">
        <v>31</v>
      </c>
      <c r="F20" s="16">
        <v>2190</v>
      </c>
      <c r="G20" s="16">
        <v>100</v>
      </c>
      <c r="H20" s="16"/>
      <c r="I20" s="16">
        <v>500</v>
      </c>
      <c r="J20" s="16">
        <v>20</v>
      </c>
      <c r="K20" s="17">
        <f t="shared" si="0"/>
        <v>2810</v>
      </c>
      <c r="L20" s="16"/>
    </row>
    <row r="21" spans="1:12" ht="19.5" customHeight="1">
      <c r="A21" s="16">
        <v>19</v>
      </c>
      <c r="B21" s="16" t="s">
        <v>36</v>
      </c>
      <c r="C21" s="16" t="s">
        <v>57</v>
      </c>
      <c r="D21" s="16">
        <v>187</v>
      </c>
      <c r="E21" s="16">
        <v>26</v>
      </c>
      <c r="F21" s="16">
        <v>2190</v>
      </c>
      <c r="G21" s="16"/>
      <c r="H21" s="16">
        <v>100</v>
      </c>
      <c r="I21" s="16">
        <v>500</v>
      </c>
      <c r="J21" s="16"/>
      <c r="K21" s="17">
        <f t="shared" si="0"/>
        <v>2790</v>
      </c>
      <c r="L21" s="16"/>
    </row>
    <row r="22" spans="1:12" s="19" customFormat="1" ht="19.5" customHeight="1">
      <c r="A22" s="18"/>
      <c r="B22" s="18" t="s">
        <v>44</v>
      </c>
      <c r="C22" s="18"/>
      <c r="D22" s="18"/>
      <c r="E22" s="18"/>
      <c r="F22" s="18">
        <f t="shared" ref="F22:K22" si="1">SUM(F3:F21)</f>
        <v>41610</v>
      </c>
      <c r="G22" s="18">
        <f t="shared" si="1"/>
        <v>1900</v>
      </c>
      <c r="H22" s="18">
        <f t="shared" si="1"/>
        <v>3210</v>
      </c>
      <c r="I22" s="18">
        <f t="shared" si="1"/>
        <v>9700</v>
      </c>
      <c r="J22" s="18">
        <f t="shared" si="1"/>
        <v>1460</v>
      </c>
      <c r="K22" s="17">
        <f t="shared" si="1"/>
        <v>57880</v>
      </c>
      <c r="L22" s="18"/>
    </row>
    <row r="23" spans="1:12" s="19" customFormat="1" ht="50.25" customHeight="1">
      <c r="A23" s="20"/>
      <c r="B23" s="20"/>
      <c r="C23" s="20"/>
      <c r="D23" s="20"/>
      <c r="E23" s="21" t="s">
        <v>39</v>
      </c>
      <c r="F23" s="21"/>
      <c r="G23" s="21"/>
      <c r="H23" s="21"/>
      <c r="I23" s="21"/>
      <c r="J23" s="21" t="s">
        <v>40</v>
      </c>
      <c r="K23" s="21" t="str">
        <f>K34</f>
        <v>顾秀凤2016/8/10</v>
      </c>
      <c r="L23" s="20"/>
    </row>
    <row r="24" spans="1:12" s="19" customFormat="1" ht="29.25" customHeight="1">
      <c r="A24" s="20"/>
      <c r="B24" s="20"/>
      <c r="C24" s="20"/>
      <c r="D24" s="20"/>
      <c r="E24" s="21"/>
      <c r="F24" s="21"/>
      <c r="G24" s="21"/>
      <c r="H24" s="21"/>
      <c r="I24" s="21"/>
      <c r="J24" s="21"/>
      <c r="K24" s="21"/>
      <c r="L24" s="20"/>
    </row>
    <row r="25" spans="1:12" s="22" customFormat="1" ht="30.75" customHeight="1">
      <c r="A25" s="66" t="s">
        <v>65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</row>
    <row r="26" spans="1:12" s="19" customFormat="1" ht="42" customHeight="1">
      <c r="A26" s="15" t="s">
        <v>0</v>
      </c>
      <c r="B26" s="15" t="s">
        <v>26</v>
      </c>
      <c r="C26" s="15" t="s">
        <v>1</v>
      </c>
      <c r="D26" s="15" t="s">
        <v>27</v>
      </c>
      <c r="E26" s="15" t="s">
        <v>28</v>
      </c>
      <c r="F26" s="23" t="s">
        <v>64</v>
      </c>
      <c r="G26" s="15" t="s">
        <v>42</v>
      </c>
      <c r="H26" s="15" t="s">
        <v>32</v>
      </c>
      <c r="I26" s="15" t="s">
        <v>62</v>
      </c>
      <c r="J26" s="15" t="s">
        <v>43</v>
      </c>
      <c r="K26" s="15" t="s">
        <v>33</v>
      </c>
      <c r="L26" s="15" t="s">
        <v>2</v>
      </c>
    </row>
    <row r="27" spans="1:12" ht="21" customHeight="1">
      <c r="A27" s="16">
        <v>1</v>
      </c>
      <c r="B27" s="16" t="s">
        <v>37</v>
      </c>
      <c r="C27" s="16" t="s">
        <v>21</v>
      </c>
      <c r="D27" s="16">
        <v>676</v>
      </c>
      <c r="E27" s="16">
        <v>29.8</v>
      </c>
      <c r="F27" s="16">
        <v>120</v>
      </c>
      <c r="G27" s="16">
        <f>E27*F27</f>
        <v>3576</v>
      </c>
      <c r="H27" s="16">
        <v>20</v>
      </c>
      <c r="I27" s="25">
        <v>600</v>
      </c>
      <c r="J27" s="16"/>
      <c r="K27" s="17">
        <f>SUM(G27:J27)</f>
        <v>4196</v>
      </c>
      <c r="L27" s="16"/>
    </row>
    <row r="28" spans="1:12" ht="21" customHeight="1">
      <c r="A28" s="16">
        <v>2</v>
      </c>
      <c r="B28" s="16" t="s">
        <v>37</v>
      </c>
      <c r="C28" s="16" t="s">
        <v>22</v>
      </c>
      <c r="D28" s="16">
        <v>633</v>
      </c>
      <c r="E28" s="16">
        <v>26</v>
      </c>
      <c r="F28" s="16">
        <v>105</v>
      </c>
      <c r="G28" s="16">
        <f t="shared" ref="G28:G32" si="2">E28*F28</f>
        <v>2730</v>
      </c>
      <c r="H28" s="16">
        <v>0</v>
      </c>
      <c r="I28" s="16">
        <v>500</v>
      </c>
      <c r="J28" s="16"/>
      <c r="K28" s="17">
        <f t="shared" ref="K28:K32" si="3">SUM(G28:J28)</f>
        <v>3230</v>
      </c>
      <c r="L28" s="16"/>
    </row>
    <row r="29" spans="1:12" ht="21" customHeight="1">
      <c r="A29" s="16">
        <v>3</v>
      </c>
      <c r="B29" s="16" t="s">
        <v>37</v>
      </c>
      <c r="C29" s="16" t="s">
        <v>23</v>
      </c>
      <c r="D29" s="16">
        <v>204</v>
      </c>
      <c r="E29" s="16">
        <v>21</v>
      </c>
      <c r="F29" s="16">
        <v>100</v>
      </c>
      <c r="G29" s="16">
        <f t="shared" si="2"/>
        <v>2100</v>
      </c>
      <c r="H29" s="16">
        <v>20</v>
      </c>
      <c r="I29" s="16">
        <v>500</v>
      </c>
      <c r="J29" s="16"/>
      <c r="K29" s="17">
        <f t="shared" si="3"/>
        <v>2620</v>
      </c>
      <c r="L29" s="16"/>
    </row>
    <row r="30" spans="1:12" ht="21" customHeight="1">
      <c r="A30" s="16">
        <v>4</v>
      </c>
      <c r="B30" s="16" t="s">
        <v>38</v>
      </c>
      <c r="C30" s="16" t="s">
        <v>24</v>
      </c>
      <c r="D30" s="16">
        <v>560</v>
      </c>
      <c r="E30" s="16">
        <v>29.3</v>
      </c>
      <c r="F30" s="16">
        <v>115</v>
      </c>
      <c r="G30" s="16">
        <f t="shared" si="2"/>
        <v>3369.5</v>
      </c>
      <c r="H30" s="16">
        <v>20</v>
      </c>
      <c r="I30" s="16">
        <v>500</v>
      </c>
      <c r="J30" s="16"/>
      <c r="K30" s="17">
        <f t="shared" si="3"/>
        <v>3889.5</v>
      </c>
      <c r="L30" s="16"/>
    </row>
    <row r="31" spans="1:12" ht="21" customHeight="1">
      <c r="A31" s="16">
        <v>5</v>
      </c>
      <c r="B31" s="16" t="s">
        <v>38</v>
      </c>
      <c r="C31" s="16" t="s">
        <v>25</v>
      </c>
      <c r="D31" s="16">
        <v>207</v>
      </c>
      <c r="E31" s="16">
        <v>29.3</v>
      </c>
      <c r="F31" s="16">
        <v>100</v>
      </c>
      <c r="G31" s="16">
        <f t="shared" si="2"/>
        <v>2930</v>
      </c>
      <c r="H31" s="16">
        <v>180</v>
      </c>
      <c r="I31" s="16">
        <v>500</v>
      </c>
      <c r="J31" s="16"/>
      <c r="K31" s="17">
        <f t="shared" si="3"/>
        <v>3610</v>
      </c>
      <c r="L31" s="16"/>
    </row>
    <row r="32" spans="1:12" ht="21" customHeight="1">
      <c r="A32" s="16">
        <v>6</v>
      </c>
      <c r="B32" s="16" t="s">
        <v>60</v>
      </c>
      <c r="C32" s="16" t="s">
        <v>61</v>
      </c>
      <c r="D32" s="16">
        <v>71</v>
      </c>
      <c r="E32" s="16">
        <v>29</v>
      </c>
      <c r="F32" s="16">
        <v>135</v>
      </c>
      <c r="G32" s="16">
        <f t="shared" si="2"/>
        <v>3915</v>
      </c>
      <c r="H32" s="16">
        <v>200</v>
      </c>
      <c r="I32" s="16">
        <v>500</v>
      </c>
      <c r="J32" s="16"/>
      <c r="K32" s="17">
        <f t="shared" si="3"/>
        <v>4615</v>
      </c>
      <c r="L32" s="16"/>
    </row>
    <row r="33" spans="1:12" s="19" customFormat="1" ht="21" customHeight="1">
      <c r="A33" s="18"/>
      <c r="B33" s="18" t="s">
        <v>44</v>
      </c>
      <c r="C33" s="18"/>
      <c r="D33" s="18"/>
      <c r="E33" s="18"/>
      <c r="F33" s="18"/>
      <c r="G33" s="18"/>
      <c r="H33" s="18">
        <f>SUM(H27:H32)</f>
        <v>440</v>
      </c>
      <c r="I33" s="18">
        <f t="shared" ref="I33" si="4">SUM(I27:I32)</f>
        <v>3100</v>
      </c>
      <c r="J33" s="18"/>
      <c r="K33" s="17">
        <f>SUM(K27:K32)</f>
        <v>22160.5</v>
      </c>
      <c r="L33" s="18"/>
    </row>
    <row r="34" spans="1:12" ht="49.5" customHeight="1">
      <c r="E34" s="21" t="s">
        <v>39</v>
      </c>
      <c r="J34" s="21" t="s">
        <v>40</v>
      </c>
      <c r="K34" s="21" t="s">
        <v>67</v>
      </c>
    </row>
  </sheetData>
  <mergeCells count="2">
    <mergeCell ref="A1:L1"/>
    <mergeCell ref="A25:L25"/>
  </mergeCells>
  <phoneticPr fontId="1" type="noConversion"/>
  <printOptions horizontalCentered="1"/>
  <pageMargins left="0.70866141732283472" right="0.70866141732283472" top="0.66" bottom="0.27559055118110237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L35"/>
  <sheetViews>
    <sheetView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L28" sqref="L28"/>
    </sheetView>
  </sheetViews>
  <sheetFormatPr defaultRowHeight="13.5"/>
  <cols>
    <col min="1" max="1" width="5.375" style="21" customWidth="1"/>
    <col min="2" max="2" width="10.75" style="21" customWidth="1"/>
    <col min="3" max="3" width="11.25" style="21" customWidth="1"/>
    <col min="4" max="4" width="9.125" style="21" customWidth="1"/>
    <col min="5" max="5" width="9.875" style="21" customWidth="1"/>
    <col min="6" max="10" width="12.125" style="21" customWidth="1"/>
    <col min="11" max="11" width="15" style="21" customWidth="1"/>
    <col min="12" max="12" width="10.75" style="21" customWidth="1"/>
    <col min="13" max="16384" width="9" style="14"/>
  </cols>
  <sheetData>
    <row r="1" spans="1:12" ht="34.5" customHeight="1">
      <c r="A1" s="66" t="s">
        <v>70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2" ht="28.5" customHeight="1">
      <c r="A2" s="15" t="s">
        <v>0</v>
      </c>
      <c r="B2" s="15" t="s">
        <v>26</v>
      </c>
      <c r="C2" s="15" t="s">
        <v>1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62</v>
      </c>
      <c r="J2" s="15" t="s">
        <v>32</v>
      </c>
      <c r="K2" s="15" t="s">
        <v>33</v>
      </c>
      <c r="L2" s="15" t="s">
        <v>2</v>
      </c>
    </row>
    <row r="3" spans="1:12" ht="19.5" customHeight="1">
      <c r="A3" s="16">
        <v>1</v>
      </c>
      <c r="B3" s="16" t="s">
        <v>34</v>
      </c>
      <c r="C3" s="16" t="s">
        <v>3</v>
      </c>
      <c r="D3" s="16">
        <v>24</v>
      </c>
      <c r="E3" s="16">
        <v>23</v>
      </c>
      <c r="F3" s="16">
        <v>2190</v>
      </c>
      <c r="G3" s="16">
        <v>100</v>
      </c>
      <c r="H3" s="16"/>
      <c r="I3" s="16">
        <v>500</v>
      </c>
      <c r="J3" s="16">
        <v>0</v>
      </c>
      <c r="K3" s="17">
        <f>SUM(F3:J3)</f>
        <v>2790</v>
      </c>
      <c r="L3" s="16" t="s">
        <v>35</v>
      </c>
    </row>
    <row r="4" spans="1:12" ht="19.5" customHeight="1">
      <c r="A4" s="16">
        <v>2</v>
      </c>
      <c r="B4" s="16" t="s">
        <v>34</v>
      </c>
      <c r="C4" s="16" t="s">
        <v>4</v>
      </c>
      <c r="D4" s="16">
        <v>645</v>
      </c>
      <c r="E4" s="16">
        <v>23</v>
      </c>
      <c r="F4" s="16">
        <v>2190</v>
      </c>
      <c r="G4" s="16">
        <v>100</v>
      </c>
      <c r="H4" s="16"/>
      <c r="I4" s="16">
        <v>500</v>
      </c>
      <c r="J4" s="16">
        <v>0</v>
      </c>
      <c r="K4" s="17">
        <f t="shared" ref="K4:K21" si="0">SUM(F4:J4)</f>
        <v>2790</v>
      </c>
      <c r="L4" s="16" t="s">
        <v>35</v>
      </c>
    </row>
    <row r="5" spans="1:12" ht="19.5" customHeight="1">
      <c r="A5" s="16">
        <v>3</v>
      </c>
      <c r="B5" s="16" t="s">
        <v>34</v>
      </c>
      <c r="C5" s="16" t="s">
        <v>5</v>
      </c>
      <c r="D5" s="16">
        <v>76</v>
      </c>
      <c r="E5" s="16">
        <v>23</v>
      </c>
      <c r="F5" s="16">
        <v>2190</v>
      </c>
      <c r="G5" s="16">
        <v>100</v>
      </c>
      <c r="H5" s="16"/>
      <c r="I5" s="16">
        <v>500</v>
      </c>
      <c r="J5" s="16">
        <v>60</v>
      </c>
      <c r="K5" s="17">
        <f t="shared" si="0"/>
        <v>2850</v>
      </c>
      <c r="L5" s="16" t="s">
        <v>35</v>
      </c>
    </row>
    <row r="6" spans="1:12" ht="19.5" customHeight="1">
      <c r="A6" s="16">
        <v>4</v>
      </c>
      <c r="B6" s="16" t="s">
        <v>34</v>
      </c>
      <c r="C6" s="16" t="s">
        <v>6</v>
      </c>
      <c r="D6" s="16">
        <v>596</v>
      </c>
      <c r="E6" s="16">
        <v>23</v>
      </c>
      <c r="F6" s="16">
        <v>2190</v>
      </c>
      <c r="G6" s="16">
        <v>100</v>
      </c>
      <c r="H6" s="16"/>
      <c r="I6" s="16">
        <v>500</v>
      </c>
      <c r="J6" s="16">
        <v>40</v>
      </c>
      <c r="K6" s="17">
        <f t="shared" si="0"/>
        <v>2830</v>
      </c>
      <c r="L6" s="16" t="s">
        <v>35</v>
      </c>
    </row>
    <row r="7" spans="1:12" ht="19.5" customHeight="1">
      <c r="A7" s="16">
        <v>5</v>
      </c>
      <c r="B7" s="16" t="s">
        <v>34</v>
      </c>
      <c r="C7" s="16" t="s">
        <v>7</v>
      </c>
      <c r="D7" s="16">
        <v>16</v>
      </c>
      <c r="E7" s="16">
        <v>23</v>
      </c>
      <c r="F7" s="16">
        <v>2190</v>
      </c>
      <c r="G7" s="16">
        <v>200</v>
      </c>
      <c r="H7" s="16"/>
      <c r="I7" s="16">
        <v>500</v>
      </c>
      <c r="J7" s="16">
        <v>100</v>
      </c>
      <c r="K7" s="17">
        <f t="shared" si="0"/>
        <v>2990</v>
      </c>
      <c r="L7" s="16" t="s">
        <v>41</v>
      </c>
    </row>
    <row r="8" spans="1:12" ht="19.5" customHeight="1">
      <c r="A8" s="16">
        <v>6</v>
      </c>
      <c r="B8" s="16" t="s">
        <v>34</v>
      </c>
      <c r="C8" s="16" t="s">
        <v>8</v>
      </c>
      <c r="D8" s="16">
        <v>91</v>
      </c>
      <c r="E8" s="16">
        <v>23</v>
      </c>
      <c r="F8" s="16">
        <v>2190</v>
      </c>
      <c r="G8" s="16">
        <v>200</v>
      </c>
      <c r="H8" s="16">
        <v>180</v>
      </c>
      <c r="I8" s="16">
        <v>500</v>
      </c>
      <c r="J8" s="16">
        <v>180</v>
      </c>
      <c r="K8" s="17">
        <f t="shared" si="0"/>
        <v>3250</v>
      </c>
      <c r="L8" s="16" t="s">
        <v>41</v>
      </c>
    </row>
    <row r="9" spans="1:12" ht="19.5" customHeight="1">
      <c r="A9" s="16">
        <v>7</v>
      </c>
      <c r="B9" s="16" t="s">
        <v>34</v>
      </c>
      <c r="C9" s="16" t="s">
        <v>9</v>
      </c>
      <c r="D9" s="16">
        <v>125</v>
      </c>
      <c r="E9" s="16">
        <v>23</v>
      </c>
      <c r="F9" s="16">
        <v>2190</v>
      </c>
      <c r="G9" s="16">
        <v>200</v>
      </c>
      <c r="H9" s="16">
        <v>180</v>
      </c>
      <c r="I9" s="16">
        <v>500</v>
      </c>
      <c r="J9" s="16">
        <v>160</v>
      </c>
      <c r="K9" s="17">
        <f t="shared" si="0"/>
        <v>3230</v>
      </c>
      <c r="L9" s="16" t="s">
        <v>41</v>
      </c>
    </row>
    <row r="10" spans="1:12" ht="19.5" customHeight="1">
      <c r="A10" s="16">
        <v>8</v>
      </c>
      <c r="B10" s="16" t="s">
        <v>34</v>
      </c>
      <c r="C10" s="16" t="s">
        <v>10</v>
      </c>
      <c r="D10" s="16">
        <v>55</v>
      </c>
      <c r="E10" s="16">
        <v>23</v>
      </c>
      <c r="F10" s="16">
        <v>2190</v>
      </c>
      <c r="G10" s="16">
        <v>200</v>
      </c>
      <c r="H10" s="16"/>
      <c r="I10" s="16">
        <v>500</v>
      </c>
      <c r="J10" s="16">
        <v>20</v>
      </c>
      <c r="K10" s="17">
        <f t="shared" si="0"/>
        <v>2910</v>
      </c>
      <c r="L10" s="16" t="s">
        <v>41</v>
      </c>
    </row>
    <row r="11" spans="1:12" ht="19.5" customHeight="1">
      <c r="A11" s="16">
        <v>9</v>
      </c>
      <c r="B11" s="16" t="s">
        <v>34</v>
      </c>
      <c r="C11" s="16" t="s">
        <v>11</v>
      </c>
      <c r="D11" s="16">
        <v>124</v>
      </c>
      <c r="E11" s="16">
        <v>23</v>
      </c>
      <c r="F11" s="16">
        <v>2190</v>
      </c>
      <c r="G11" s="16">
        <v>200</v>
      </c>
      <c r="H11" s="18"/>
      <c r="I11" s="24">
        <v>600</v>
      </c>
      <c r="J11" s="16">
        <v>180</v>
      </c>
      <c r="K11" s="17">
        <f t="shared" si="0"/>
        <v>3170</v>
      </c>
      <c r="L11" s="16" t="s">
        <v>66</v>
      </c>
    </row>
    <row r="12" spans="1:12" ht="19.5" customHeight="1">
      <c r="A12" s="16">
        <v>10</v>
      </c>
      <c r="B12" s="16" t="s">
        <v>34</v>
      </c>
      <c r="C12" s="16" t="s">
        <v>12</v>
      </c>
      <c r="D12" s="16">
        <v>559</v>
      </c>
      <c r="E12" s="16">
        <v>23</v>
      </c>
      <c r="F12" s="16">
        <v>2190</v>
      </c>
      <c r="G12" s="16">
        <v>200</v>
      </c>
      <c r="H12" s="16"/>
      <c r="I12" s="24">
        <v>600</v>
      </c>
      <c r="J12" s="16">
        <v>0</v>
      </c>
      <c r="K12" s="17">
        <f t="shared" si="0"/>
        <v>2990</v>
      </c>
      <c r="L12" s="16" t="s">
        <v>66</v>
      </c>
    </row>
    <row r="13" spans="1:12" ht="19.5" customHeight="1">
      <c r="A13" s="16">
        <v>11</v>
      </c>
      <c r="B13" s="16" t="s">
        <v>36</v>
      </c>
      <c r="C13" s="16" t="s">
        <v>13</v>
      </c>
      <c r="D13" s="16">
        <v>144</v>
      </c>
      <c r="E13" s="16">
        <v>29</v>
      </c>
      <c r="F13" s="16">
        <v>2190</v>
      </c>
      <c r="G13" s="16"/>
      <c r="H13" s="16">
        <v>500</v>
      </c>
      <c r="I13" s="16">
        <v>500</v>
      </c>
      <c r="J13" s="16">
        <v>200</v>
      </c>
      <c r="K13" s="17">
        <f t="shared" si="0"/>
        <v>3390</v>
      </c>
      <c r="L13" s="16"/>
    </row>
    <row r="14" spans="1:12" ht="19.5" customHeight="1">
      <c r="A14" s="16">
        <v>12</v>
      </c>
      <c r="B14" s="16" t="s">
        <v>36</v>
      </c>
      <c r="C14" s="16" t="s">
        <v>14</v>
      </c>
      <c r="D14" s="16">
        <v>545</v>
      </c>
      <c r="E14" s="16">
        <v>29</v>
      </c>
      <c r="F14" s="16">
        <v>2190</v>
      </c>
      <c r="G14" s="16"/>
      <c r="H14" s="16">
        <v>100</v>
      </c>
      <c r="I14" s="16">
        <v>500</v>
      </c>
      <c r="J14" s="16">
        <v>20</v>
      </c>
      <c r="K14" s="17">
        <f t="shared" si="0"/>
        <v>2810</v>
      </c>
      <c r="L14" s="16"/>
    </row>
    <row r="15" spans="1:12" ht="19.5" customHeight="1">
      <c r="A15" s="16">
        <v>13</v>
      </c>
      <c r="B15" s="16" t="s">
        <v>36</v>
      </c>
      <c r="C15" s="16" t="s">
        <v>15</v>
      </c>
      <c r="D15" s="16">
        <v>225</v>
      </c>
      <c r="E15" s="16">
        <v>29</v>
      </c>
      <c r="F15" s="16">
        <v>2190</v>
      </c>
      <c r="G15" s="16">
        <v>100</v>
      </c>
      <c r="H15" s="16">
        <v>650</v>
      </c>
      <c r="I15" s="16">
        <v>500</v>
      </c>
      <c r="J15" s="16">
        <v>200</v>
      </c>
      <c r="K15" s="17">
        <f t="shared" si="0"/>
        <v>3640</v>
      </c>
      <c r="L15" s="16"/>
    </row>
    <row r="16" spans="1:12" ht="19.5" customHeight="1">
      <c r="A16" s="16">
        <v>14</v>
      </c>
      <c r="B16" s="16" t="s">
        <v>36</v>
      </c>
      <c r="C16" s="16" t="s">
        <v>16</v>
      </c>
      <c r="D16" s="16">
        <v>197</v>
      </c>
      <c r="E16" s="16">
        <v>31</v>
      </c>
      <c r="F16" s="16">
        <v>2190</v>
      </c>
      <c r="G16" s="16"/>
      <c r="H16" s="16">
        <v>350</v>
      </c>
      <c r="I16" s="16">
        <v>500</v>
      </c>
      <c r="J16" s="16">
        <v>20</v>
      </c>
      <c r="K16" s="17">
        <f t="shared" si="0"/>
        <v>3060</v>
      </c>
      <c r="L16" s="16"/>
    </row>
    <row r="17" spans="1:12" ht="19.5" customHeight="1">
      <c r="A17" s="16">
        <v>15</v>
      </c>
      <c r="B17" s="16" t="s">
        <v>36</v>
      </c>
      <c r="C17" s="16" t="s">
        <v>17</v>
      </c>
      <c r="D17" s="16">
        <v>635</v>
      </c>
      <c r="E17" s="16">
        <v>28</v>
      </c>
      <c r="F17" s="16">
        <v>2190</v>
      </c>
      <c r="G17" s="16"/>
      <c r="H17" s="16">
        <v>200</v>
      </c>
      <c r="I17" s="16">
        <v>500</v>
      </c>
      <c r="J17" s="16">
        <v>60</v>
      </c>
      <c r="K17" s="17">
        <f t="shared" si="0"/>
        <v>2950</v>
      </c>
      <c r="L17" s="16"/>
    </row>
    <row r="18" spans="1:12" ht="19.5" customHeight="1">
      <c r="A18" s="16">
        <v>16</v>
      </c>
      <c r="B18" s="16" t="s">
        <v>36</v>
      </c>
      <c r="C18" s="16" t="s">
        <v>18</v>
      </c>
      <c r="D18" s="16">
        <v>90</v>
      </c>
      <c r="E18" s="16">
        <v>29</v>
      </c>
      <c r="F18" s="16">
        <v>2190</v>
      </c>
      <c r="G18" s="16">
        <v>100</v>
      </c>
      <c r="H18" s="16">
        <v>800</v>
      </c>
      <c r="I18" s="16">
        <v>500</v>
      </c>
      <c r="J18" s="16">
        <v>180</v>
      </c>
      <c r="K18" s="17">
        <f t="shared" si="0"/>
        <v>3770</v>
      </c>
      <c r="L18" s="16"/>
    </row>
    <row r="19" spans="1:12" ht="19.5" customHeight="1">
      <c r="A19" s="16">
        <v>17</v>
      </c>
      <c r="B19" s="16" t="s">
        <v>36</v>
      </c>
      <c r="C19" s="16" t="s">
        <v>19</v>
      </c>
      <c r="D19" s="16">
        <v>695</v>
      </c>
      <c r="E19" s="16">
        <v>29</v>
      </c>
      <c r="F19" s="16">
        <v>2190</v>
      </c>
      <c r="G19" s="16"/>
      <c r="H19" s="16">
        <v>150</v>
      </c>
      <c r="I19" s="16">
        <v>500</v>
      </c>
      <c r="J19" s="16">
        <v>20</v>
      </c>
      <c r="K19" s="17">
        <f t="shared" si="0"/>
        <v>2860</v>
      </c>
      <c r="L19" s="16"/>
    </row>
    <row r="20" spans="1:12" ht="19.5" customHeight="1">
      <c r="A20" s="16">
        <v>18</v>
      </c>
      <c r="B20" s="16" t="s">
        <v>36</v>
      </c>
      <c r="C20" s="16" t="s">
        <v>20</v>
      </c>
      <c r="D20" s="16">
        <v>53</v>
      </c>
      <c r="E20" s="16">
        <v>30</v>
      </c>
      <c r="F20" s="16">
        <v>2190</v>
      </c>
      <c r="G20" s="16">
        <v>100</v>
      </c>
      <c r="H20" s="16"/>
      <c r="I20" s="16">
        <v>500</v>
      </c>
      <c r="J20" s="16">
        <v>20</v>
      </c>
      <c r="K20" s="17">
        <f t="shared" si="0"/>
        <v>2810</v>
      </c>
      <c r="L20" s="16"/>
    </row>
    <row r="21" spans="1:12" ht="19.5" customHeight="1">
      <c r="A21" s="16">
        <v>19</v>
      </c>
      <c r="B21" s="16" t="s">
        <v>36</v>
      </c>
      <c r="C21" s="16" t="s">
        <v>57</v>
      </c>
      <c r="D21" s="16">
        <v>187</v>
      </c>
      <c r="E21" s="16">
        <v>27</v>
      </c>
      <c r="F21" s="16">
        <v>2190</v>
      </c>
      <c r="G21" s="16"/>
      <c r="H21" s="16">
        <v>100</v>
      </c>
      <c r="I21" s="16">
        <v>500</v>
      </c>
      <c r="J21" s="16"/>
      <c r="K21" s="17">
        <f t="shared" si="0"/>
        <v>2790</v>
      </c>
      <c r="L21" s="16"/>
    </row>
    <row r="22" spans="1:12" s="19" customFormat="1" ht="19.5" customHeight="1">
      <c r="A22" s="18"/>
      <c r="B22" s="18" t="s">
        <v>44</v>
      </c>
      <c r="C22" s="18"/>
      <c r="D22" s="18"/>
      <c r="E22" s="18"/>
      <c r="F22" s="18">
        <f t="shared" ref="F22:K22" si="1">SUM(F3:F21)</f>
        <v>41610</v>
      </c>
      <c r="G22" s="18">
        <f t="shared" si="1"/>
        <v>1900</v>
      </c>
      <c r="H22" s="18">
        <f t="shared" si="1"/>
        <v>3210</v>
      </c>
      <c r="I22" s="18">
        <f t="shared" si="1"/>
        <v>9700</v>
      </c>
      <c r="J22" s="18">
        <f t="shared" si="1"/>
        <v>1460</v>
      </c>
      <c r="K22" s="17">
        <f t="shared" si="1"/>
        <v>57880</v>
      </c>
      <c r="L22" s="18"/>
    </row>
    <row r="23" spans="1:12" s="19" customFormat="1" ht="50.25" customHeight="1">
      <c r="A23" s="20"/>
      <c r="B23" s="20"/>
      <c r="C23" s="20"/>
      <c r="D23" s="20"/>
      <c r="E23" s="21" t="s">
        <v>39</v>
      </c>
      <c r="F23" s="21"/>
      <c r="G23" s="21"/>
      <c r="H23" s="21"/>
      <c r="I23" s="21"/>
      <c r="J23" s="21" t="s">
        <v>40</v>
      </c>
      <c r="K23" s="21" t="str">
        <f>K34</f>
        <v>顾秀凤2016/9/13</v>
      </c>
      <c r="L23" s="20"/>
    </row>
    <row r="24" spans="1:12" s="19" customFormat="1" ht="29.25" customHeight="1">
      <c r="A24" s="20"/>
      <c r="B24" s="20"/>
      <c r="C24" s="20"/>
      <c r="D24" s="20"/>
      <c r="E24" s="21"/>
      <c r="F24" s="21"/>
      <c r="G24" s="21"/>
      <c r="H24" s="21"/>
      <c r="I24" s="21"/>
      <c r="J24" s="21"/>
      <c r="K24" s="21"/>
      <c r="L24" s="20"/>
    </row>
    <row r="25" spans="1:12" s="22" customFormat="1" ht="30.75" customHeight="1">
      <c r="A25" s="66" t="str">
        <f>A1</f>
        <v>长顺公司后勤人员8月份工资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</row>
    <row r="26" spans="1:12" s="19" customFormat="1" ht="42" customHeight="1">
      <c r="A26" s="15" t="s">
        <v>0</v>
      </c>
      <c r="B26" s="15" t="s">
        <v>26</v>
      </c>
      <c r="C26" s="15" t="s">
        <v>1</v>
      </c>
      <c r="D26" s="15" t="s">
        <v>27</v>
      </c>
      <c r="E26" s="15" t="s">
        <v>28</v>
      </c>
      <c r="F26" s="23" t="s">
        <v>64</v>
      </c>
      <c r="G26" s="15" t="s">
        <v>42</v>
      </c>
      <c r="H26" s="15" t="s">
        <v>32</v>
      </c>
      <c r="I26" s="15" t="s">
        <v>62</v>
      </c>
      <c r="J26" s="15" t="s">
        <v>43</v>
      </c>
      <c r="K26" s="15" t="s">
        <v>33</v>
      </c>
      <c r="L26" s="15" t="s">
        <v>2</v>
      </c>
    </row>
    <row r="27" spans="1:12" ht="21" customHeight="1">
      <c r="A27" s="16">
        <v>1</v>
      </c>
      <c r="B27" s="16" t="s">
        <v>37</v>
      </c>
      <c r="C27" s="16" t="s">
        <v>21</v>
      </c>
      <c r="D27" s="16">
        <v>676</v>
      </c>
      <c r="E27" s="16">
        <v>29.6</v>
      </c>
      <c r="F27" s="16">
        <v>120</v>
      </c>
      <c r="G27" s="16">
        <f>E27*F27</f>
        <v>3552</v>
      </c>
      <c r="H27" s="16">
        <v>20</v>
      </c>
      <c r="I27" s="25">
        <v>600</v>
      </c>
      <c r="J27" s="16"/>
      <c r="K27" s="17">
        <f>SUM(G27:J27)</f>
        <v>4172</v>
      </c>
      <c r="L27" s="16" t="s">
        <v>72</v>
      </c>
    </row>
    <row r="28" spans="1:12" ht="21" customHeight="1">
      <c r="A28" s="16">
        <v>2</v>
      </c>
      <c r="B28" s="16" t="s">
        <v>37</v>
      </c>
      <c r="C28" s="16" t="s">
        <v>22</v>
      </c>
      <c r="D28" s="16">
        <v>633</v>
      </c>
      <c r="E28" s="16">
        <v>27</v>
      </c>
      <c r="F28" s="16">
        <v>105</v>
      </c>
      <c r="G28" s="16">
        <f t="shared" ref="G28:G32" si="2">E28*F28</f>
        <v>2835</v>
      </c>
      <c r="H28" s="16">
        <v>0</v>
      </c>
      <c r="I28" s="16">
        <v>500</v>
      </c>
      <c r="J28" s="16"/>
      <c r="K28" s="17">
        <f t="shared" ref="K28:K32" si="3">SUM(G28:J28)</f>
        <v>3335</v>
      </c>
      <c r="L28" s="16"/>
    </row>
    <row r="29" spans="1:12" ht="21" customHeight="1">
      <c r="A29" s="16">
        <v>3</v>
      </c>
      <c r="B29" s="16" t="s">
        <v>37</v>
      </c>
      <c r="C29" s="16" t="s">
        <v>23</v>
      </c>
      <c r="D29" s="16">
        <v>204</v>
      </c>
      <c r="E29" s="16">
        <v>23</v>
      </c>
      <c r="F29" s="16">
        <v>100</v>
      </c>
      <c r="G29" s="16">
        <f t="shared" si="2"/>
        <v>2300</v>
      </c>
      <c r="H29" s="16">
        <v>20</v>
      </c>
      <c r="I29" s="16">
        <v>500</v>
      </c>
      <c r="J29" s="16"/>
      <c r="K29" s="17">
        <f t="shared" si="3"/>
        <v>2820</v>
      </c>
      <c r="L29" s="16"/>
    </row>
    <row r="30" spans="1:12" ht="21" customHeight="1">
      <c r="A30" s="16">
        <v>4</v>
      </c>
      <c r="B30" s="16" t="s">
        <v>38</v>
      </c>
      <c r="C30" s="16" t="s">
        <v>24</v>
      </c>
      <c r="D30" s="16">
        <v>560</v>
      </c>
      <c r="E30" s="16">
        <v>31.5</v>
      </c>
      <c r="F30" s="16">
        <v>115</v>
      </c>
      <c r="G30" s="16">
        <f t="shared" si="2"/>
        <v>3622.5</v>
      </c>
      <c r="H30" s="16">
        <v>20</v>
      </c>
      <c r="I30" s="16">
        <v>500</v>
      </c>
      <c r="J30" s="16"/>
      <c r="K30" s="17">
        <f t="shared" si="3"/>
        <v>4142.5</v>
      </c>
      <c r="L30" s="16"/>
    </row>
    <row r="31" spans="1:12" ht="21" customHeight="1">
      <c r="A31" s="16">
        <v>5</v>
      </c>
      <c r="B31" s="16" t="s">
        <v>38</v>
      </c>
      <c r="C31" s="16" t="s">
        <v>25</v>
      </c>
      <c r="D31" s="16">
        <v>207</v>
      </c>
      <c r="E31" s="16">
        <v>31.5</v>
      </c>
      <c r="F31" s="16">
        <v>100</v>
      </c>
      <c r="G31" s="16">
        <f t="shared" si="2"/>
        <v>3150</v>
      </c>
      <c r="H31" s="16">
        <v>180</v>
      </c>
      <c r="I31" s="16">
        <v>500</v>
      </c>
      <c r="J31" s="16"/>
      <c r="K31" s="17">
        <f t="shared" si="3"/>
        <v>3830</v>
      </c>
      <c r="L31" s="16"/>
    </row>
    <row r="32" spans="1:12" ht="21" customHeight="1">
      <c r="A32" s="16">
        <v>6</v>
      </c>
      <c r="B32" s="16" t="s">
        <v>60</v>
      </c>
      <c r="C32" s="16" t="s">
        <v>61</v>
      </c>
      <c r="D32" s="16">
        <v>71</v>
      </c>
      <c r="E32" s="16">
        <v>29</v>
      </c>
      <c r="F32" s="16">
        <v>135</v>
      </c>
      <c r="G32" s="16">
        <f t="shared" si="2"/>
        <v>3915</v>
      </c>
      <c r="H32" s="16">
        <v>200</v>
      </c>
      <c r="I32" s="16">
        <v>500</v>
      </c>
      <c r="J32" s="16"/>
      <c r="K32" s="17">
        <f t="shared" si="3"/>
        <v>4615</v>
      </c>
      <c r="L32" s="16"/>
    </row>
    <row r="33" spans="1:12" s="19" customFormat="1" ht="21" customHeight="1">
      <c r="A33" s="18"/>
      <c r="B33" s="18" t="s">
        <v>44</v>
      </c>
      <c r="C33" s="18"/>
      <c r="D33" s="18"/>
      <c r="E33" s="18"/>
      <c r="F33" s="18"/>
      <c r="G33" s="18"/>
      <c r="H33" s="18">
        <f>SUM(H27:H32)</f>
        <v>440</v>
      </c>
      <c r="I33" s="18">
        <f t="shared" ref="I33" si="4">SUM(I27:I32)</f>
        <v>3100</v>
      </c>
      <c r="J33" s="18"/>
      <c r="K33" s="17">
        <f>SUM(K27:K32)</f>
        <v>22914.5</v>
      </c>
      <c r="L33" s="18"/>
    </row>
    <row r="34" spans="1:12" ht="49.5" customHeight="1">
      <c r="E34" s="21" t="s">
        <v>39</v>
      </c>
      <c r="J34" s="21" t="s">
        <v>40</v>
      </c>
      <c r="K34" s="21" t="s">
        <v>71</v>
      </c>
    </row>
    <row r="35" spans="1:12" hidden="1">
      <c r="A35" s="26" t="s">
        <v>68</v>
      </c>
      <c r="B35" s="27" t="s">
        <v>69</v>
      </c>
      <c r="C35" s="27"/>
    </row>
  </sheetData>
  <mergeCells count="2">
    <mergeCell ref="A1:L1"/>
    <mergeCell ref="A25:L25"/>
  </mergeCells>
  <phoneticPr fontId="1" type="noConversion"/>
  <printOptions horizontalCentered="1"/>
  <pageMargins left="0.70866141732283472" right="0.70866141732283472" top="0.66" bottom="0.27559055118110237" header="0.31496062992125984" footer="0.31496062992125984"/>
  <pageSetup paperSize="9"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L3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30" sqref="J30"/>
    </sheetView>
  </sheetViews>
  <sheetFormatPr defaultRowHeight="13.5"/>
  <cols>
    <col min="1" max="1" width="5.375" style="21" customWidth="1"/>
    <col min="2" max="2" width="10.75" style="21" customWidth="1"/>
    <col min="3" max="3" width="11.25" style="21" customWidth="1"/>
    <col min="4" max="4" width="9.125" style="21" customWidth="1"/>
    <col min="5" max="5" width="9.875" style="21" customWidth="1"/>
    <col min="6" max="10" width="12.125" style="21" customWidth="1"/>
    <col min="11" max="11" width="15" style="21" customWidth="1"/>
    <col min="12" max="12" width="10.75" style="21" customWidth="1"/>
    <col min="13" max="16384" width="9" style="14"/>
  </cols>
  <sheetData>
    <row r="1" spans="1:12" ht="34.5" customHeight="1">
      <c r="A1" s="66" t="s">
        <v>73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2" ht="28.5" customHeight="1">
      <c r="A2" s="15" t="s">
        <v>0</v>
      </c>
      <c r="B2" s="15" t="s">
        <v>26</v>
      </c>
      <c r="C2" s="15" t="s">
        <v>1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62</v>
      </c>
      <c r="J2" s="15" t="s">
        <v>32</v>
      </c>
      <c r="K2" s="15" t="s">
        <v>33</v>
      </c>
      <c r="L2" s="15" t="s">
        <v>2</v>
      </c>
    </row>
    <row r="3" spans="1:12" ht="19.5" customHeight="1">
      <c r="A3" s="16">
        <v>1</v>
      </c>
      <c r="B3" s="16" t="s">
        <v>34</v>
      </c>
      <c r="C3" s="16" t="s">
        <v>3</v>
      </c>
      <c r="D3" s="16">
        <v>24</v>
      </c>
      <c r="E3" s="16">
        <v>21</v>
      </c>
      <c r="F3" s="16">
        <v>2190</v>
      </c>
      <c r="G3" s="16">
        <v>100</v>
      </c>
      <c r="H3" s="16"/>
      <c r="I3" s="16">
        <v>500</v>
      </c>
      <c r="J3" s="16">
        <v>0</v>
      </c>
      <c r="K3" s="17">
        <f>SUM(F3:J3)</f>
        <v>2790</v>
      </c>
      <c r="L3" s="16" t="s">
        <v>35</v>
      </c>
    </row>
    <row r="4" spans="1:12" ht="19.5" customHeight="1">
      <c r="A4" s="16">
        <v>2</v>
      </c>
      <c r="B4" s="16" t="s">
        <v>34</v>
      </c>
      <c r="C4" s="16" t="s">
        <v>4</v>
      </c>
      <c r="D4" s="16">
        <v>645</v>
      </c>
      <c r="E4" s="16">
        <v>21</v>
      </c>
      <c r="F4" s="16">
        <v>2190</v>
      </c>
      <c r="G4" s="16">
        <v>100</v>
      </c>
      <c r="H4" s="16"/>
      <c r="I4" s="16">
        <v>500</v>
      </c>
      <c r="J4" s="16">
        <v>0</v>
      </c>
      <c r="K4" s="17">
        <f t="shared" ref="K4:K21" si="0">SUM(F4:J4)</f>
        <v>2790</v>
      </c>
      <c r="L4" s="16" t="s">
        <v>35</v>
      </c>
    </row>
    <row r="5" spans="1:12" ht="19.5" customHeight="1">
      <c r="A5" s="16">
        <v>3</v>
      </c>
      <c r="B5" s="16" t="s">
        <v>34</v>
      </c>
      <c r="C5" s="16" t="s">
        <v>5</v>
      </c>
      <c r="D5" s="16">
        <v>76</v>
      </c>
      <c r="E5" s="16">
        <v>21</v>
      </c>
      <c r="F5" s="16">
        <v>2190</v>
      </c>
      <c r="G5" s="16">
        <v>100</v>
      </c>
      <c r="H5" s="16"/>
      <c r="I5" s="16">
        <v>500</v>
      </c>
      <c r="J5" s="16">
        <v>60</v>
      </c>
      <c r="K5" s="17">
        <f t="shared" si="0"/>
        <v>2850</v>
      </c>
      <c r="L5" s="16" t="s">
        <v>35</v>
      </c>
    </row>
    <row r="6" spans="1:12" ht="19.5" customHeight="1">
      <c r="A6" s="16">
        <v>4</v>
      </c>
      <c r="B6" s="16" t="s">
        <v>34</v>
      </c>
      <c r="C6" s="16" t="s">
        <v>6</v>
      </c>
      <c r="D6" s="16">
        <v>596</v>
      </c>
      <c r="E6" s="16">
        <v>21</v>
      </c>
      <c r="F6" s="16">
        <v>2190</v>
      </c>
      <c r="G6" s="16">
        <v>100</v>
      </c>
      <c r="H6" s="16"/>
      <c r="I6" s="16">
        <v>500</v>
      </c>
      <c r="J6" s="16">
        <v>40</v>
      </c>
      <c r="K6" s="17">
        <f t="shared" si="0"/>
        <v>2830</v>
      </c>
      <c r="L6" s="16" t="s">
        <v>35</v>
      </c>
    </row>
    <row r="7" spans="1:12" ht="19.5" customHeight="1">
      <c r="A7" s="16">
        <v>5</v>
      </c>
      <c r="B7" s="16" t="s">
        <v>34</v>
      </c>
      <c r="C7" s="16" t="s">
        <v>7</v>
      </c>
      <c r="D7" s="16">
        <v>16</v>
      </c>
      <c r="E7" s="16">
        <v>21</v>
      </c>
      <c r="F7" s="16">
        <v>2190</v>
      </c>
      <c r="G7" s="16">
        <v>200</v>
      </c>
      <c r="H7" s="16"/>
      <c r="I7" s="16">
        <v>500</v>
      </c>
      <c r="J7" s="16">
        <v>100</v>
      </c>
      <c r="K7" s="17">
        <f t="shared" si="0"/>
        <v>2990</v>
      </c>
      <c r="L7" s="16" t="s">
        <v>41</v>
      </c>
    </row>
    <row r="8" spans="1:12" ht="19.5" customHeight="1">
      <c r="A8" s="16">
        <v>6</v>
      </c>
      <c r="B8" s="16" t="s">
        <v>34</v>
      </c>
      <c r="C8" s="16" t="s">
        <v>8</v>
      </c>
      <c r="D8" s="16">
        <v>91</v>
      </c>
      <c r="E8" s="16">
        <v>21</v>
      </c>
      <c r="F8" s="16">
        <v>2190</v>
      </c>
      <c r="G8" s="16">
        <v>200</v>
      </c>
      <c r="H8" s="16">
        <v>180</v>
      </c>
      <c r="I8" s="16">
        <v>500</v>
      </c>
      <c r="J8" s="16">
        <v>180</v>
      </c>
      <c r="K8" s="17">
        <f t="shared" si="0"/>
        <v>3250</v>
      </c>
      <c r="L8" s="16" t="s">
        <v>41</v>
      </c>
    </row>
    <row r="9" spans="1:12" ht="19.5" customHeight="1">
      <c r="A9" s="16">
        <v>7</v>
      </c>
      <c r="B9" s="16" t="s">
        <v>34</v>
      </c>
      <c r="C9" s="16" t="s">
        <v>9</v>
      </c>
      <c r="D9" s="16">
        <v>125</v>
      </c>
      <c r="E9" s="16">
        <v>21</v>
      </c>
      <c r="F9" s="16">
        <v>2190</v>
      </c>
      <c r="G9" s="16">
        <v>200</v>
      </c>
      <c r="H9" s="16">
        <v>180</v>
      </c>
      <c r="I9" s="16">
        <v>500</v>
      </c>
      <c r="J9" s="16">
        <v>160</v>
      </c>
      <c r="K9" s="17">
        <f t="shared" si="0"/>
        <v>3230</v>
      </c>
      <c r="L9" s="16" t="s">
        <v>41</v>
      </c>
    </row>
    <row r="10" spans="1:12" ht="19.5" customHeight="1">
      <c r="A10" s="16">
        <v>8</v>
      </c>
      <c r="B10" s="16" t="s">
        <v>34</v>
      </c>
      <c r="C10" s="16" t="s">
        <v>10</v>
      </c>
      <c r="D10" s="16">
        <v>55</v>
      </c>
      <c r="E10" s="16">
        <v>21</v>
      </c>
      <c r="F10" s="16">
        <v>2190</v>
      </c>
      <c r="G10" s="16">
        <v>200</v>
      </c>
      <c r="H10" s="16"/>
      <c r="I10" s="16">
        <v>500</v>
      </c>
      <c r="J10" s="16">
        <v>20</v>
      </c>
      <c r="K10" s="17">
        <f t="shared" si="0"/>
        <v>2910</v>
      </c>
      <c r="L10" s="16" t="s">
        <v>41</v>
      </c>
    </row>
    <row r="11" spans="1:12" ht="19.5" customHeight="1">
      <c r="A11" s="16">
        <v>9</v>
      </c>
      <c r="B11" s="16" t="s">
        <v>34</v>
      </c>
      <c r="C11" s="16" t="s">
        <v>11</v>
      </c>
      <c r="D11" s="16">
        <v>124</v>
      </c>
      <c r="E11" s="16">
        <v>21</v>
      </c>
      <c r="F11" s="16">
        <v>2190</v>
      </c>
      <c r="G11" s="16">
        <v>200</v>
      </c>
      <c r="H11" s="18"/>
      <c r="I11" s="24">
        <v>600</v>
      </c>
      <c r="J11" s="16">
        <v>180</v>
      </c>
      <c r="K11" s="17">
        <f t="shared" si="0"/>
        <v>3170</v>
      </c>
      <c r="L11" s="16" t="s">
        <v>66</v>
      </c>
    </row>
    <row r="12" spans="1:12" ht="19.5" customHeight="1">
      <c r="A12" s="16">
        <v>10</v>
      </c>
      <c r="B12" s="16" t="s">
        <v>34</v>
      </c>
      <c r="C12" s="16" t="s">
        <v>12</v>
      </c>
      <c r="D12" s="16">
        <v>559</v>
      </c>
      <c r="E12" s="16">
        <v>21</v>
      </c>
      <c r="F12" s="16">
        <v>2190</v>
      </c>
      <c r="G12" s="16">
        <v>200</v>
      </c>
      <c r="H12" s="16"/>
      <c r="I12" s="24">
        <v>600</v>
      </c>
      <c r="J12" s="16">
        <v>0</v>
      </c>
      <c r="K12" s="17">
        <f t="shared" si="0"/>
        <v>2990</v>
      </c>
      <c r="L12" s="16" t="s">
        <v>66</v>
      </c>
    </row>
    <row r="13" spans="1:12" ht="19.5" customHeight="1">
      <c r="A13" s="16">
        <v>11</v>
      </c>
      <c r="B13" s="16" t="s">
        <v>36</v>
      </c>
      <c r="C13" s="16" t="s">
        <v>13</v>
      </c>
      <c r="D13" s="16">
        <v>144</v>
      </c>
      <c r="E13" s="16">
        <v>26</v>
      </c>
      <c r="F13" s="16">
        <v>2190</v>
      </c>
      <c r="G13" s="16"/>
      <c r="H13" s="16">
        <v>500</v>
      </c>
      <c r="I13" s="16">
        <v>500</v>
      </c>
      <c r="J13" s="16">
        <v>200</v>
      </c>
      <c r="K13" s="17">
        <f t="shared" si="0"/>
        <v>3390</v>
      </c>
      <c r="L13" s="16"/>
    </row>
    <row r="14" spans="1:12" ht="19.5" customHeight="1">
      <c r="A14" s="16">
        <v>12</v>
      </c>
      <c r="B14" s="16" t="s">
        <v>36</v>
      </c>
      <c r="C14" s="16" t="s">
        <v>14</v>
      </c>
      <c r="D14" s="16">
        <v>545</v>
      </c>
      <c r="E14" s="16">
        <v>26</v>
      </c>
      <c r="F14" s="16">
        <v>2190</v>
      </c>
      <c r="G14" s="16"/>
      <c r="H14" s="16">
        <v>100</v>
      </c>
      <c r="I14" s="16">
        <v>500</v>
      </c>
      <c r="J14" s="16">
        <v>20</v>
      </c>
      <c r="K14" s="17">
        <f t="shared" si="0"/>
        <v>2810</v>
      </c>
      <c r="L14" s="16"/>
    </row>
    <row r="15" spans="1:12" ht="19.5" customHeight="1">
      <c r="A15" s="16">
        <v>13</v>
      </c>
      <c r="B15" s="16" t="s">
        <v>36</v>
      </c>
      <c r="C15" s="16" t="s">
        <v>15</v>
      </c>
      <c r="D15" s="16">
        <v>225</v>
      </c>
      <c r="E15" s="16">
        <v>27</v>
      </c>
      <c r="F15" s="16">
        <v>2190</v>
      </c>
      <c r="G15" s="16">
        <v>100</v>
      </c>
      <c r="H15" s="16">
        <v>650</v>
      </c>
      <c r="I15" s="16">
        <v>500</v>
      </c>
      <c r="J15" s="16">
        <v>200</v>
      </c>
      <c r="K15" s="17">
        <f t="shared" si="0"/>
        <v>3640</v>
      </c>
      <c r="L15" s="16"/>
    </row>
    <row r="16" spans="1:12" ht="19.5" customHeight="1">
      <c r="A16" s="16">
        <v>14</v>
      </c>
      <c r="B16" s="16" t="s">
        <v>36</v>
      </c>
      <c r="C16" s="16" t="s">
        <v>16</v>
      </c>
      <c r="D16" s="16">
        <v>197</v>
      </c>
      <c r="E16" s="16">
        <v>26</v>
      </c>
      <c r="F16" s="16">
        <v>2190</v>
      </c>
      <c r="G16" s="16"/>
      <c r="H16" s="16">
        <v>350</v>
      </c>
      <c r="I16" s="16">
        <v>500</v>
      </c>
      <c r="J16" s="16">
        <v>20</v>
      </c>
      <c r="K16" s="17">
        <f t="shared" si="0"/>
        <v>3060</v>
      </c>
      <c r="L16" s="16"/>
    </row>
    <row r="17" spans="1:12" ht="19.5" customHeight="1">
      <c r="A17" s="16">
        <v>15</v>
      </c>
      <c r="B17" s="16" t="s">
        <v>36</v>
      </c>
      <c r="C17" s="16" t="s">
        <v>17</v>
      </c>
      <c r="D17" s="16">
        <v>635</v>
      </c>
      <c r="E17" s="16">
        <v>27</v>
      </c>
      <c r="F17" s="16">
        <v>2190</v>
      </c>
      <c r="G17" s="16"/>
      <c r="H17" s="16">
        <v>200</v>
      </c>
      <c r="I17" s="16">
        <v>500</v>
      </c>
      <c r="J17" s="16">
        <v>60</v>
      </c>
      <c r="K17" s="17">
        <f t="shared" si="0"/>
        <v>2950</v>
      </c>
      <c r="L17" s="16"/>
    </row>
    <row r="18" spans="1:12" ht="19.5" customHeight="1">
      <c r="A18" s="16">
        <v>16</v>
      </c>
      <c r="B18" s="16" t="s">
        <v>36</v>
      </c>
      <c r="C18" s="16" t="s">
        <v>18</v>
      </c>
      <c r="D18" s="16">
        <v>90</v>
      </c>
      <c r="E18" s="16">
        <v>26</v>
      </c>
      <c r="F18" s="16">
        <v>2190</v>
      </c>
      <c r="G18" s="16">
        <v>100</v>
      </c>
      <c r="H18" s="16">
        <v>800</v>
      </c>
      <c r="I18" s="16">
        <v>500</v>
      </c>
      <c r="J18" s="16">
        <v>180</v>
      </c>
      <c r="K18" s="17">
        <f t="shared" si="0"/>
        <v>3770</v>
      </c>
      <c r="L18" s="16"/>
    </row>
    <row r="19" spans="1:12" ht="19.5" customHeight="1">
      <c r="A19" s="16">
        <v>17</v>
      </c>
      <c r="B19" s="16" t="s">
        <v>36</v>
      </c>
      <c r="C19" s="16" t="s">
        <v>19</v>
      </c>
      <c r="D19" s="16">
        <v>695</v>
      </c>
      <c r="E19" s="16">
        <v>27</v>
      </c>
      <c r="F19" s="16">
        <v>2190</v>
      </c>
      <c r="G19" s="16"/>
      <c r="H19" s="16">
        <v>150</v>
      </c>
      <c r="I19" s="16">
        <v>500</v>
      </c>
      <c r="J19" s="16">
        <v>20</v>
      </c>
      <c r="K19" s="17">
        <f t="shared" si="0"/>
        <v>2860</v>
      </c>
      <c r="L19" s="16"/>
    </row>
    <row r="20" spans="1:12" ht="19.5" customHeight="1">
      <c r="A20" s="16">
        <v>18</v>
      </c>
      <c r="B20" s="16" t="s">
        <v>36</v>
      </c>
      <c r="C20" s="16" t="s">
        <v>20</v>
      </c>
      <c r="D20" s="16">
        <v>53</v>
      </c>
      <c r="E20" s="16">
        <v>25</v>
      </c>
      <c r="F20" s="16">
        <v>2190</v>
      </c>
      <c r="G20" s="16">
        <v>100</v>
      </c>
      <c r="H20" s="16"/>
      <c r="I20" s="16">
        <v>500</v>
      </c>
      <c r="J20" s="16">
        <v>20</v>
      </c>
      <c r="K20" s="17">
        <f t="shared" si="0"/>
        <v>2810</v>
      </c>
      <c r="L20" s="16"/>
    </row>
    <row r="21" spans="1:12" ht="19.5" customHeight="1">
      <c r="A21" s="16">
        <v>19</v>
      </c>
      <c r="B21" s="16" t="s">
        <v>36</v>
      </c>
      <c r="C21" s="16" t="s">
        <v>57</v>
      </c>
      <c r="D21" s="16">
        <v>187</v>
      </c>
      <c r="E21" s="16">
        <v>25</v>
      </c>
      <c r="F21" s="16">
        <v>2190</v>
      </c>
      <c r="G21" s="16"/>
      <c r="H21" s="16">
        <v>100</v>
      </c>
      <c r="I21" s="16">
        <v>500</v>
      </c>
      <c r="J21" s="16"/>
      <c r="K21" s="17">
        <f t="shared" si="0"/>
        <v>2790</v>
      </c>
      <c r="L21" s="16"/>
    </row>
    <row r="22" spans="1:12" s="19" customFormat="1" ht="19.5" customHeight="1">
      <c r="A22" s="18"/>
      <c r="B22" s="18" t="s">
        <v>44</v>
      </c>
      <c r="C22" s="18"/>
      <c r="D22" s="18"/>
      <c r="E22" s="18"/>
      <c r="F22" s="18">
        <f t="shared" ref="F22:K22" si="1">SUM(F3:F21)</f>
        <v>41610</v>
      </c>
      <c r="G22" s="18">
        <f t="shared" si="1"/>
        <v>1900</v>
      </c>
      <c r="H22" s="18">
        <f t="shared" si="1"/>
        <v>3210</v>
      </c>
      <c r="I22" s="18">
        <f t="shared" si="1"/>
        <v>9700</v>
      </c>
      <c r="J22" s="18">
        <f t="shared" si="1"/>
        <v>1460</v>
      </c>
      <c r="K22" s="17">
        <f t="shared" si="1"/>
        <v>57880</v>
      </c>
      <c r="L22" s="18"/>
    </row>
    <row r="23" spans="1:12" s="19" customFormat="1" ht="50.25" customHeight="1">
      <c r="A23" s="20"/>
      <c r="B23" s="20"/>
      <c r="C23" s="20"/>
      <c r="D23" s="20"/>
      <c r="E23" s="21" t="s">
        <v>39</v>
      </c>
      <c r="F23" s="21"/>
      <c r="G23" s="21"/>
      <c r="H23" s="21"/>
      <c r="I23" s="21"/>
      <c r="J23" s="21" t="s">
        <v>40</v>
      </c>
      <c r="K23" s="67" t="str">
        <f>K34</f>
        <v>顾秀凤2016/10/13</v>
      </c>
      <c r="L23" s="67"/>
    </row>
    <row r="24" spans="1:12" s="19" customFormat="1" ht="29.25" customHeight="1">
      <c r="A24" s="20"/>
      <c r="B24" s="20"/>
      <c r="C24" s="20"/>
      <c r="D24" s="20"/>
      <c r="E24" s="21"/>
      <c r="F24" s="21"/>
      <c r="G24" s="21"/>
      <c r="H24" s="21"/>
      <c r="I24" s="21"/>
      <c r="J24" s="21"/>
      <c r="K24" s="21"/>
      <c r="L24" s="20"/>
    </row>
    <row r="25" spans="1:12" s="22" customFormat="1" ht="30.75" customHeight="1">
      <c r="A25" s="66" t="str">
        <f>A1</f>
        <v>长顺公司后勤人员9月份工资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</row>
    <row r="26" spans="1:12" s="19" customFormat="1" ht="42" customHeight="1">
      <c r="A26" s="15" t="s">
        <v>0</v>
      </c>
      <c r="B26" s="15" t="s">
        <v>26</v>
      </c>
      <c r="C26" s="15" t="s">
        <v>1</v>
      </c>
      <c r="D26" s="15" t="s">
        <v>27</v>
      </c>
      <c r="E26" s="15" t="s">
        <v>28</v>
      </c>
      <c r="F26" s="23" t="s">
        <v>64</v>
      </c>
      <c r="G26" s="15" t="s">
        <v>42</v>
      </c>
      <c r="H26" s="15" t="s">
        <v>32</v>
      </c>
      <c r="I26" s="15" t="s">
        <v>62</v>
      </c>
      <c r="J26" s="15" t="s">
        <v>43</v>
      </c>
      <c r="K26" s="15" t="s">
        <v>33</v>
      </c>
      <c r="L26" s="15" t="s">
        <v>2</v>
      </c>
    </row>
    <row r="27" spans="1:12" ht="21" customHeight="1">
      <c r="A27" s="16">
        <v>1</v>
      </c>
      <c r="B27" s="16" t="s">
        <v>37</v>
      </c>
      <c r="C27" s="16" t="s">
        <v>21</v>
      </c>
      <c r="D27" s="16">
        <v>676</v>
      </c>
      <c r="E27" s="16">
        <v>23</v>
      </c>
      <c r="F27" s="16">
        <v>120</v>
      </c>
      <c r="G27" s="16">
        <f>E27*F27</f>
        <v>2760</v>
      </c>
      <c r="H27" s="16">
        <v>20</v>
      </c>
      <c r="I27" s="25">
        <v>600</v>
      </c>
      <c r="J27" s="16"/>
      <c r="K27" s="17">
        <f>SUM(G27:J27)</f>
        <v>3380</v>
      </c>
      <c r="L27" s="16" t="s">
        <v>72</v>
      </c>
    </row>
    <row r="28" spans="1:12" ht="21" customHeight="1">
      <c r="A28" s="16">
        <v>2</v>
      </c>
      <c r="B28" s="16" t="s">
        <v>37</v>
      </c>
      <c r="C28" s="16" t="s">
        <v>22</v>
      </c>
      <c r="D28" s="16">
        <v>633</v>
      </c>
      <c r="E28" s="16">
        <v>25</v>
      </c>
      <c r="F28" s="16">
        <v>105</v>
      </c>
      <c r="G28" s="16">
        <f t="shared" ref="G28:G32" si="2">E28*F28</f>
        <v>2625</v>
      </c>
      <c r="H28" s="16">
        <v>0</v>
      </c>
      <c r="I28" s="16">
        <v>500</v>
      </c>
      <c r="J28" s="16"/>
      <c r="K28" s="17">
        <f t="shared" ref="K28:K32" si="3">SUM(G28:J28)</f>
        <v>3125</v>
      </c>
      <c r="L28" s="16"/>
    </row>
    <row r="29" spans="1:12" ht="21" customHeight="1">
      <c r="A29" s="16">
        <v>3</v>
      </c>
      <c r="B29" s="16" t="s">
        <v>37</v>
      </c>
      <c r="C29" s="16" t="s">
        <v>23</v>
      </c>
      <c r="D29" s="16">
        <v>204</v>
      </c>
      <c r="E29" s="16">
        <v>21</v>
      </c>
      <c r="F29" s="16">
        <v>100</v>
      </c>
      <c r="G29" s="16">
        <f t="shared" si="2"/>
        <v>2100</v>
      </c>
      <c r="H29" s="16">
        <v>20</v>
      </c>
      <c r="I29" s="16">
        <v>500</v>
      </c>
      <c r="J29" s="16"/>
      <c r="K29" s="17">
        <f t="shared" si="3"/>
        <v>2620</v>
      </c>
      <c r="L29" s="16"/>
    </row>
    <row r="30" spans="1:12" ht="21" customHeight="1">
      <c r="A30" s="16">
        <v>4</v>
      </c>
      <c r="B30" s="16" t="s">
        <v>38</v>
      </c>
      <c r="C30" s="16" t="s">
        <v>24</v>
      </c>
      <c r="D30" s="16">
        <v>560</v>
      </c>
      <c r="E30" s="16">
        <v>28.1</v>
      </c>
      <c r="F30" s="16">
        <v>115</v>
      </c>
      <c r="G30" s="16">
        <f t="shared" si="2"/>
        <v>3231.5</v>
      </c>
      <c r="H30" s="16">
        <v>20</v>
      </c>
      <c r="I30" s="16">
        <v>500</v>
      </c>
      <c r="J30" s="16"/>
      <c r="K30" s="17">
        <f t="shared" si="3"/>
        <v>3751.5</v>
      </c>
      <c r="L30" s="16"/>
    </row>
    <row r="31" spans="1:12" ht="21" customHeight="1">
      <c r="A31" s="16">
        <v>5</v>
      </c>
      <c r="B31" s="16" t="s">
        <v>38</v>
      </c>
      <c r="C31" s="16" t="s">
        <v>25</v>
      </c>
      <c r="D31" s="16">
        <v>207</v>
      </c>
      <c r="E31" s="16">
        <v>28.1</v>
      </c>
      <c r="F31" s="16">
        <v>100</v>
      </c>
      <c r="G31" s="16">
        <f t="shared" si="2"/>
        <v>2810</v>
      </c>
      <c r="H31" s="16">
        <v>180</v>
      </c>
      <c r="I31" s="16">
        <v>500</v>
      </c>
      <c r="J31" s="16"/>
      <c r="K31" s="17">
        <f t="shared" si="3"/>
        <v>3490</v>
      </c>
      <c r="L31" s="16"/>
    </row>
    <row r="32" spans="1:12" ht="21" customHeight="1">
      <c r="A32" s="16">
        <v>6</v>
      </c>
      <c r="B32" s="16" t="s">
        <v>60</v>
      </c>
      <c r="C32" s="16" t="s">
        <v>61</v>
      </c>
      <c r="D32" s="16">
        <v>71</v>
      </c>
      <c r="E32" s="16">
        <v>25</v>
      </c>
      <c r="F32" s="16">
        <v>135</v>
      </c>
      <c r="G32" s="16">
        <f t="shared" si="2"/>
        <v>3375</v>
      </c>
      <c r="H32" s="16">
        <v>200</v>
      </c>
      <c r="I32" s="16">
        <v>500</v>
      </c>
      <c r="J32" s="16"/>
      <c r="K32" s="17">
        <f t="shared" si="3"/>
        <v>4075</v>
      </c>
      <c r="L32" s="16"/>
    </row>
    <row r="33" spans="1:12" s="19" customFormat="1" ht="21" customHeight="1">
      <c r="A33" s="18"/>
      <c r="B33" s="18" t="s">
        <v>44</v>
      </c>
      <c r="C33" s="18"/>
      <c r="D33" s="18"/>
      <c r="E33" s="18"/>
      <c r="F33" s="18"/>
      <c r="G33" s="18">
        <f>SUM(G27:G32)</f>
        <v>16901.5</v>
      </c>
      <c r="H33" s="18">
        <f>SUM(H27:H32)</f>
        <v>440</v>
      </c>
      <c r="I33" s="18">
        <f t="shared" ref="I33" si="4">SUM(I27:I32)</f>
        <v>3100</v>
      </c>
      <c r="J33" s="18"/>
      <c r="K33" s="17">
        <f>SUM(K27:K32)</f>
        <v>20441.5</v>
      </c>
      <c r="L33" s="18"/>
    </row>
    <row r="34" spans="1:12" ht="49.5" customHeight="1">
      <c r="E34" s="21" t="s">
        <v>39</v>
      </c>
      <c r="J34" s="21" t="s">
        <v>40</v>
      </c>
      <c r="K34" s="67" t="s">
        <v>74</v>
      </c>
      <c r="L34" s="67"/>
    </row>
    <row r="35" spans="1:12" hidden="1">
      <c r="A35" s="26" t="s">
        <v>68</v>
      </c>
      <c r="B35" s="27" t="s">
        <v>69</v>
      </c>
      <c r="C35" s="27"/>
    </row>
  </sheetData>
  <mergeCells count="4">
    <mergeCell ref="A1:L1"/>
    <mergeCell ref="A25:L25"/>
    <mergeCell ref="K34:L34"/>
    <mergeCell ref="K23:L23"/>
  </mergeCells>
  <phoneticPr fontId="1" type="noConversion"/>
  <printOptions horizontalCentered="1"/>
  <pageMargins left="0.70866141732283472" right="0.70866141732283472" top="0.66" bottom="0.27559055118110237" header="0.31496062992125984" footer="0.31496062992125984"/>
  <pageSetup paperSize="9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L3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3" sqref="F13"/>
    </sheetView>
  </sheetViews>
  <sheetFormatPr defaultRowHeight="13.5"/>
  <cols>
    <col min="1" max="1" width="5.375" style="21" customWidth="1"/>
    <col min="2" max="2" width="10.75" style="21" customWidth="1"/>
    <col min="3" max="3" width="11.25" style="21" customWidth="1"/>
    <col min="4" max="4" width="9.125" style="21" customWidth="1"/>
    <col min="5" max="5" width="9.875" style="21" customWidth="1"/>
    <col min="6" max="8" width="12.125" style="21" customWidth="1"/>
    <col min="9" max="9" width="12.125" style="21" hidden="1" customWidth="1"/>
    <col min="10" max="10" width="12.125" style="21" customWidth="1"/>
    <col min="11" max="11" width="15" style="21" customWidth="1"/>
    <col min="12" max="12" width="10.75" style="21" customWidth="1"/>
    <col min="13" max="16384" width="9" style="14"/>
  </cols>
  <sheetData>
    <row r="1" spans="1:12" ht="34.5" customHeight="1">
      <c r="A1" s="66" t="s">
        <v>78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2" ht="28.5" customHeight="1">
      <c r="A2" s="15" t="s">
        <v>0</v>
      </c>
      <c r="B2" s="15" t="s">
        <v>26</v>
      </c>
      <c r="C2" s="15" t="s">
        <v>1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62</v>
      </c>
      <c r="J2" s="15" t="s">
        <v>32</v>
      </c>
      <c r="K2" s="15" t="s">
        <v>33</v>
      </c>
      <c r="L2" s="15" t="s">
        <v>2</v>
      </c>
    </row>
    <row r="3" spans="1:12" ht="19.5" customHeight="1">
      <c r="A3" s="16">
        <v>1</v>
      </c>
      <c r="B3" s="16" t="s">
        <v>34</v>
      </c>
      <c r="C3" s="16" t="s">
        <v>3</v>
      </c>
      <c r="D3" s="16">
        <v>24</v>
      </c>
      <c r="E3" s="16">
        <v>18</v>
      </c>
      <c r="F3" s="16">
        <v>2190</v>
      </c>
      <c r="G3" s="16">
        <v>100</v>
      </c>
      <c r="H3" s="16"/>
      <c r="I3" s="16"/>
      <c r="J3" s="16">
        <v>0</v>
      </c>
      <c r="K3" s="17">
        <f>SUM(F3:J3)</f>
        <v>2290</v>
      </c>
      <c r="L3" s="16" t="s">
        <v>35</v>
      </c>
    </row>
    <row r="4" spans="1:12" ht="19.5" customHeight="1">
      <c r="A4" s="16">
        <v>2</v>
      </c>
      <c r="B4" s="16" t="s">
        <v>34</v>
      </c>
      <c r="C4" s="16" t="s">
        <v>4</v>
      </c>
      <c r="D4" s="16">
        <v>645</v>
      </c>
      <c r="E4" s="16">
        <v>18</v>
      </c>
      <c r="F4" s="16">
        <v>2190</v>
      </c>
      <c r="G4" s="16">
        <v>100</v>
      </c>
      <c r="H4" s="16"/>
      <c r="I4" s="16"/>
      <c r="J4" s="16">
        <v>0</v>
      </c>
      <c r="K4" s="17">
        <f t="shared" ref="K4:K21" si="0">SUM(F4:J4)</f>
        <v>2290</v>
      </c>
      <c r="L4" s="16" t="s">
        <v>35</v>
      </c>
    </row>
    <row r="5" spans="1:12" ht="19.5" customHeight="1">
      <c r="A5" s="16">
        <v>3</v>
      </c>
      <c r="B5" s="16" t="s">
        <v>34</v>
      </c>
      <c r="C5" s="16" t="s">
        <v>5</v>
      </c>
      <c r="D5" s="16">
        <v>76</v>
      </c>
      <c r="E5" s="16">
        <v>18</v>
      </c>
      <c r="F5" s="16">
        <v>2190</v>
      </c>
      <c r="G5" s="16">
        <v>100</v>
      </c>
      <c r="H5" s="16"/>
      <c r="I5" s="16"/>
      <c r="J5" s="16">
        <v>60</v>
      </c>
      <c r="K5" s="17">
        <f t="shared" si="0"/>
        <v>2350</v>
      </c>
      <c r="L5" s="16" t="s">
        <v>35</v>
      </c>
    </row>
    <row r="6" spans="1:12" ht="19.5" customHeight="1">
      <c r="A6" s="16">
        <v>4</v>
      </c>
      <c r="B6" s="16" t="s">
        <v>34</v>
      </c>
      <c r="C6" s="16" t="s">
        <v>6</v>
      </c>
      <c r="D6" s="16">
        <v>596</v>
      </c>
      <c r="E6" s="16">
        <v>18</v>
      </c>
      <c r="F6" s="16">
        <v>2190</v>
      </c>
      <c r="G6" s="16">
        <v>100</v>
      </c>
      <c r="H6" s="16"/>
      <c r="I6" s="16"/>
      <c r="J6" s="16">
        <v>40</v>
      </c>
      <c r="K6" s="17">
        <f t="shared" si="0"/>
        <v>2330</v>
      </c>
      <c r="L6" s="16" t="s">
        <v>35</v>
      </c>
    </row>
    <row r="7" spans="1:12" ht="19.5" customHeight="1">
      <c r="A7" s="16">
        <v>5</v>
      </c>
      <c r="B7" s="16" t="s">
        <v>34</v>
      </c>
      <c r="C7" s="16" t="s">
        <v>7</v>
      </c>
      <c r="D7" s="16">
        <v>16</v>
      </c>
      <c r="E7" s="16">
        <v>18</v>
      </c>
      <c r="F7" s="16">
        <v>2190</v>
      </c>
      <c r="G7" s="16">
        <v>200</v>
      </c>
      <c r="H7" s="16"/>
      <c r="I7" s="16"/>
      <c r="J7" s="16">
        <v>100</v>
      </c>
      <c r="K7" s="17">
        <f t="shared" si="0"/>
        <v>2490</v>
      </c>
      <c r="L7" s="16" t="s">
        <v>41</v>
      </c>
    </row>
    <row r="8" spans="1:12" ht="19.5" customHeight="1">
      <c r="A8" s="16">
        <v>6</v>
      </c>
      <c r="B8" s="16" t="s">
        <v>34</v>
      </c>
      <c r="C8" s="16" t="s">
        <v>8</v>
      </c>
      <c r="D8" s="16">
        <v>91</v>
      </c>
      <c r="E8" s="16">
        <v>18</v>
      </c>
      <c r="F8" s="16">
        <v>2190</v>
      </c>
      <c r="G8" s="16">
        <v>200</v>
      </c>
      <c r="H8" s="16">
        <v>180</v>
      </c>
      <c r="I8" s="16"/>
      <c r="J8" s="16">
        <v>180</v>
      </c>
      <c r="K8" s="17">
        <f t="shared" si="0"/>
        <v>2750</v>
      </c>
      <c r="L8" s="16" t="s">
        <v>41</v>
      </c>
    </row>
    <row r="9" spans="1:12" ht="19.5" customHeight="1">
      <c r="A9" s="16">
        <v>7</v>
      </c>
      <c r="B9" s="16" t="s">
        <v>34</v>
      </c>
      <c r="C9" s="16" t="s">
        <v>9</v>
      </c>
      <c r="D9" s="16">
        <v>125</v>
      </c>
      <c r="E9" s="16">
        <v>18</v>
      </c>
      <c r="F9" s="16">
        <v>2190</v>
      </c>
      <c r="G9" s="16">
        <v>200</v>
      </c>
      <c r="H9" s="16">
        <v>180</v>
      </c>
      <c r="I9" s="16"/>
      <c r="J9" s="16">
        <v>160</v>
      </c>
      <c r="K9" s="17">
        <f t="shared" si="0"/>
        <v>2730</v>
      </c>
      <c r="L9" s="16" t="s">
        <v>41</v>
      </c>
    </row>
    <row r="10" spans="1:12" ht="19.5" customHeight="1">
      <c r="A10" s="16">
        <v>8</v>
      </c>
      <c r="B10" s="16" t="s">
        <v>34</v>
      </c>
      <c r="C10" s="16" t="s">
        <v>75</v>
      </c>
      <c r="D10" s="16">
        <v>55</v>
      </c>
      <c r="E10" s="16">
        <v>18</v>
      </c>
      <c r="F10" s="16">
        <v>2190</v>
      </c>
      <c r="G10" s="16"/>
      <c r="H10" s="16"/>
      <c r="I10" s="16"/>
      <c r="J10" s="16">
        <v>0</v>
      </c>
      <c r="K10" s="17">
        <f t="shared" si="0"/>
        <v>2190</v>
      </c>
      <c r="L10" s="25" t="s">
        <v>76</v>
      </c>
    </row>
    <row r="11" spans="1:12" ht="19.5" customHeight="1">
      <c r="A11" s="16">
        <v>9</v>
      </c>
      <c r="B11" s="16" t="s">
        <v>34</v>
      </c>
      <c r="C11" s="16" t="s">
        <v>11</v>
      </c>
      <c r="D11" s="16">
        <v>124</v>
      </c>
      <c r="E11" s="16">
        <v>18</v>
      </c>
      <c r="F11" s="16">
        <v>2190</v>
      </c>
      <c r="G11" s="16">
        <v>200</v>
      </c>
      <c r="H11" s="18"/>
      <c r="I11" s="24"/>
      <c r="J11" s="16">
        <v>180</v>
      </c>
      <c r="K11" s="17">
        <f t="shared" si="0"/>
        <v>2570</v>
      </c>
      <c r="L11" s="16" t="s">
        <v>66</v>
      </c>
    </row>
    <row r="12" spans="1:12" ht="19.5" customHeight="1">
      <c r="A12" s="16">
        <v>10</v>
      </c>
      <c r="B12" s="16" t="s">
        <v>34</v>
      </c>
      <c r="C12" s="16" t="s">
        <v>12</v>
      </c>
      <c r="D12" s="16">
        <v>559</v>
      </c>
      <c r="E12" s="16">
        <v>18</v>
      </c>
      <c r="F12" s="16">
        <v>2190</v>
      </c>
      <c r="G12" s="16">
        <v>200</v>
      </c>
      <c r="H12" s="16"/>
      <c r="I12" s="24"/>
      <c r="J12" s="16">
        <v>0</v>
      </c>
      <c r="K12" s="17">
        <f t="shared" si="0"/>
        <v>2390</v>
      </c>
      <c r="L12" s="16" t="s">
        <v>66</v>
      </c>
    </row>
    <row r="13" spans="1:12" ht="19.5" customHeight="1">
      <c r="A13" s="16">
        <v>11</v>
      </c>
      <c r="B13" s="16" t="s">
        <v>36</v>
      </c>
      <c r="C13" s="16" t="s">
        <v>13</v>
      </c>
      <c r="D13" s="16">
        <v>144</v>
      </c>
      <c r="E13" s="16">
        <v>25</v>
      </c>
      <c r="F13" s="16">
        <v>2190</v>
      </c>
      <c r="G13" s="16"/>
      <c r="H13" s="16">
        <v>500</v>
      </c>
      <c r="I13" s="16"/>
      <c r="J13" s="16">
        <v>200</v>
      </c>
      <c r="K13" s="17">
        <f t="shared" si="0"/>
        <v>2890</v>
      </c>
      <c r="L13" s="16"/>
    </row>
    <row r="14" spans="1:12" ht="19.5" customHeight="1">
      <c r="A14" s="16">
        <v>12</v>
      </c>
      <c r="B14" s="16" t="s">
        <v>36</v>
      </c>
      <c r="C14" s="16" t="s">
        <v>14</v>
      </c>
      <c r="D14" s="16">
        <v>545</v>
      </c>
      <c r="E14" s="16">
        <v>25</v>
      </c>
      <c r="F14" s="16">
        <v>2190</v>
      </c>
      <c r="G14" s="16"/>
      <c r="H14" s="16">
        <v>100</v>
      </c>
      <c r="I14" s="16"/>
      <c r="J14" s="16">
        <v>20</v>
      </c>
      <c r="K14" s="17">
        <f t="shared" si="0"/>
        <v>2310</v>
      </c>
      <c r="L14" s="16"/>
    </row>
    <row r="15" spans="1:12" ht="19.5" customHeight="1">
      <c r="A15" s="16">
        <v>13</v>
      </c>
      <c r="B15" s="16" t="s">
        <v>36</v>
      </c>
      <c r="C15" s="16" t="s">
        <v>15</v>
      </c>
      <c r="D15" s="16">
        <v>225</v>
      </c>
      <c r="E15" s="16">
        <v>24</v>
      </c>
      <c r="F15" s="16">
        <v>2190</v>
      </c>
      <c r="G15" s="16">
        <v>100</v>
      </c>
      <c r="H15" s="16">
        <v>650</v>
      </c>
      <c r="I15" s="16"/>
      <c r="J15" s="16">
        <v>200</v>
      </c>
      <c r="K15" s="17">
        <f t="shared" si="0"/>
        <v>3140</v>
      </c>
      <c r="L15" s="16"/>
    </row>
    <row r="16" spans="1:12" ht="19.5" customHeight="1">
      <c r="A16" s="16">
        <v>14</v>
      </c>
      <c r="B16" s="16" t="s">
        <v>36</v>
      </c>
      <c r="C16" s="16" t="s">
        <v>16</v>
      </c>
      <c r="D16" s="16">
        <v>197</v>
      </c>
      <c r="E16" s="16">
        <v>25</v>
      </c>
      <c r="F16" s="16">
        <v>2190</v>
      </c>
      <c r="G16" s="16"/>
      <c r="H16" s="16">
        <v>350</v>
      </c>
      <c r="I16" s="16"/>
      <c r="J16" s="16">
        <v>20</v>
      </c>
      <c r="K16" s="17">
        <f t="shared" si="0"/>
        <v>2560</v>
      </c>
      <c r="L16" s="16"/>
    </row>
    <row r="17" spans="1:12" ht="19.5" customHeight="1">
      <c r="A17" s="16">
        <v>15</v>
      </c>
      <c r="B17" s="16" t="s">
        <v>36</v>
      </c>
      <c r="C17" s="16" t="s">
        <v>17</v>
      </c>
      <c r="D17" s="16">
        <v>635</v>
      </c>
      <c r="E17" s="16">
        <v>24</v>
      </c>
      <c r="F17" s="16">
        <v>2190</v>
      </c>
      <c r="G17" s="16"/>
      <c r="H17" s="16">
        <v>200</v>
      </c>
      <c r="I17" s="16"/>
      <c r="J17" s="16">
        <v>60</v>
      </c>
      <c r="K17" s="17">
        <f t="shared" si="0"/>
        <v>2450</v>
      </c>
      <c r="L17" s="16"/>
    </row>
    <row r="18" spans="1:12" ht="19.5" customHeight="1">
      <c r="A18" s="16">
        <v>16</v>
      </c>
      <c r="B18" s="16" t="s">
        <v>36</v>
      </c>
      <c r="C18" s="16" t="s">
        <v>18</v>
      </c>
      <c r="D18" s="16">
        <v>90</v>
      </c>
      <c r="E18" s="16">
        <v>25</v>
      </c>
      <c r="F18" s="16">
        <v>2190</v>
      </c>
      <c r="G18" s="16">
        <v>100</v>
      </c>
      <c r="H18" s="16">
        <v>800</v>
      </c>
      <c r="I18" s="16"/>
      <c r="J18" s="16">
        <v>180</v>
      </c>
      <c r="K18" s="17">
        <f t="shared" si="0"/>
        <v>3270</v>
      </c>
      <c r="L18" s="16"/>
    </row>
    <row r="19" spans="1:12" ht="19.5" customHeight="1">
      <c r="A19" s="16">
        <v>17</v>
      </c>
      <c r="B19" s="16" t="s">
        <v>36</v>
      </c>
      <c r="C19" s="16" t="s">
        <v>19</v>
      </c>
      <c r="D19" s="16">
        <v>695</v>
      </c>
      <c r="E19" s="16">
        <v>24</v>
      </c>
      <c r="F19" s="16">
        <v>2190</v>
      </c>
      <c r="G19" s="16"/>
      <c r="H19" s="16">
        <v>150</v>
      </c>
      <c r="I19" s="16"/>
      <c r="J19" s="16">
        <v>20</v>
      </c>
      <c r="K19" s="17">
        <f t="shared" si="0"/>
        <v>2360</v>
      </c>
      <c r="L19" s="16"/>
    </row>
    <row r="20" spans="1:12" ht="19.5" customHeight="1">
      <c r="A20" s="16">
        <v>18</v>
      </c>
      <c r="B20" s="16" t="s">
        <v>36</v>
      </c>
      <c r="C20" s="16" t="s">
        <v>20</v>
      </c>
      <c r="D20" s="16">
        <v>53</v>
      </c>
      <c r="E20" s="16">
        <v>25</v>
      </c>
      <c r="F20" s="16">
        <v>2190</v>
      </c>
      <c r="G20" s="16">
        <v>100</v>
      </c>
      <c r="H20" s="16"/>
      <c r="I20" s="16"/>
      <c r="J20" s="16">
        <v>20</v>
      </c>
      <c r="K20" s="17">
        <f t="shared" si="0"/>
        <v>2310</v>
      </c>
      <c r="L20" s="16"/>
    </row>
    <row r="21" spans="1:12" ht="19.5" customHeight="1">
      <c r="A21" s="16">
        <v>19</v>
      </c>
      <c r="B21" s="16" t="s">
        <v>36</v>
      </c>
      <c r="C21" s="16" t="s">
        <v>57</v>
      </c>
      <c r="D21" s="16">
        <v>187</v>
      </c>
      <c r="E21" s="16">
        <v>22</v>
      </c>
      <c r="F21" s="16">
        <v>2190</v>
      </c>
      <c r="G21" s="16"/>
      <c r="H21" s="16">
        <v>100</v>
      </c>
      <c r="I21" s="16"/>
      <c r="J21" s="16"/>
      <c r="K21" s="17">
        <f t="shared" si="0"/>
        <v>2290</v>
      </c>
      <c r="L21" s="16"/>
    </row>
    <row r="22" spans="1:12" s="19" customFormat="1" ht="19.5" customHeight="1">
      <c r="A22" s="18"/>
      <c r="B22" s="18" t="s">
        <v>44</v>
      </c>
      <c r="C22" s="18"/>
      <c r="D22" s="18"/>
      <c r="E22" s="18"/>
      <c r="F22" s="18">
        <f t="shared" ref="F22:K22" si="1">SUM(F3:F21)</f>
        <v>41610</v>
      </c>
      <c r="G22" s="18">
        <f t="shared" si="1"/>
        <v>1700</v>
      </c>
      <c r="H22" s="18">
        <f t="shared" si="1"/>
        <v>3210</v>
      </c>
      <c r="I22" s="18">
        <f t="shared" si="1"/>
        <v>0</v>
      </c>
      <c r="J22" s="18">
        <f t="shared" si="1"/>
        <v>1440</v>
      </c>
      <c r="K22" s="17">
        <f t="shared" si="1"/>
        <v>47960</v>
      </c>
      <c r="L22" s="18"/>
    </row>
    <row r="23" spans="1:12" s="19" customFormat="1" ht="50.25" customHeight="1">
      <c r="A23" s="20"/>
      <c r="B23" s="20"/>
      <c r="C23" s="20"/>
      <c r="D23" s="20"/>
      <c r="E23" s="21" t="s">
        <v>39</v>
      </c>
      <c r="F23" s="21"/>
      <c r="G23" s="21"/>
      <c r="H23" s="21"/>
      <c r="I23" s="21"/>
      <c r="J23" s="21" t="s">
        <v>40</v>
      </c>
      <c r="K23" s="67" t="str">
        <f>K34</f>
        <v>顾秀凤2016/11/8</v>
      </c>
      <c r="L23" s="67"/>
    </row>
    <row r="24" spans="1:12" s="19" customFormat="1" ht="29.25" customHeight="1">
      <c r="A24" s="20"/>
      <c r="B24" s="20"/>
      <c r="C24" s="20"/>
      <c r="D24" s="20"/>
      <c r="E24" s="21"/>
      <c r="F24" s="21"/>
      <c r="G24" s="21"/>
      <c r="H24" s="21"/>
      <c r="I24" s="21"/>
      <c r="J24" s="21"/>
      <c r="K24" s="21"/>
      <c r="L24" s="20"/>
    </row>
    <row r="25" spans="1:12" s="22" customFormat="1" ht="30.75" customHeight="1">
      <c r="A25" s="66" t="str">
        <f>A1</f>
        <v>长顺公司后勤人员10月份工资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</row>
    <row r="26" spans="1:12" s="19" customFormat="1" ht="42" customHeight="1">
      <c r="A26" s="15" t="s">
        <v>0</v>
      </c>
      <c r="B26" s="15" t="s">
        <v>26</v>
      </c>
      <c r="C26" s="15" t="s">
        <v>1</v>
      </c>
      <c r="D26" s="15" t="s">
        <v>27</v>
      </c>
      <c r="E26" s="15" t="s">
        <v>28</v>
      </c>
      <c r="F26" s="23" t="s">
        <v>64</v>
      </c>
      <c r="G26" s="15" t="s">
        <v>42</v>
      </c>
      <c r="H26" s="15" t="s">
        <v>32</v>
      </c>
      <c r="I26" s="15" t="s">
        <v>62</v>
      </c>
      <c r="J26" s="15" t="s">
        <v>43</v>
      </c>
      <c r="K26" s="15" t="s">
        <v>33</v>
      </c>
      <c r="L26" s="15" t="s">
        <v>2</v>
      </c>
    </row>
    <row r="27" spans="1:12" ht="21" customHeight="1">
      <c r="A27" s="16">
        <v>1</v>
      </c>
      <c r="B27" s="16" t="s">
        <v>37</v>
      </c>
      <c r="C27" s="16" t="s">
        <v>21</v>
      </c>
      <c r="D27" s="16">
        <v>676</v>
      </c>
      <c r="E27" s="16">
        <v>23</v>
      </c>
      <c r="F27" s="16">
        <v>120</v>
      </c>
      <c r="G27" s="16">
        <f>E27*F27</f>
        <v>2760</v>
      </c>
      <c r="H27" s="16">
        <v>20</v>
      </c>
      <c r="I27" s="25"/>
      <c r="J27" s="16"/>
      <c r="K27" s="17">
        <f>SUM(G27:J27)</f>
        <v>2780</v>
      </c>
      <c r="L27" s="16" t="s">
        <v>72</v>
      </c>
    </row>
    <row r="28" spans="1:12" ht="21" customHeight="1">
      <c r="A28" s="16">
        <v>2</v>
      </c>
      <c r="B28" s="16" t="s">
        <v>37</v>
      </c>
      <c r="C28" s="16" t="s">
        <v>22</v>
      </c>
      <c r="D28" s="16">
        <v>633</v>
      </c>
      <c r="E28" s="16">
        <v>22</v>
      </c>
      <c r="F28" s="16">
        <v>105</v>
      </c>
      <c r="G28" s="16">
        <f t="shared" ref="G28:G32" si="2">E28*F28</f>
        <v>2310</v>
      </c>
      <c r="H28" s="16">
        <v>0</v>
      </c>
      <c r="I28" s="16"/>
      <c r="J28" s="16"/>
      <c r="K28" s="17">
        <f t="shared" ref="K28:K32" si="3">SUM(G28:J28)</f>
        <v>2310</v>
      </c>
      <c r="L28" s="16"/>
    </row>
    <row r="29" spans="1:12" ht="21" customHeight="1">
      <c r="A29" s="16">
        <v>3</v>
      </c>
      <c r="B29" s="16" t="s">
        <v>37</v>
      </c>
      <c r="C29" s="16" t="s">
        <v>23</v>
      </c>
      <c r="D29" s="16">
        <v>204</v>
      </c>
      <c r="E29" s="16">
        <v>18</v>
      </c>
      <c r="F29" s="16">
        <v>100</v>
      </c>
      <c r="G29" s="16">
        <f t="shared" si="2"/>
        <v>1800</v>
      </c>
      <c r="H29" s="16">
        <v>20</v>
      </c>
      <c r="I29" s="16"/>
      <c r="J29" s="16"/>
      <c r="K29" s="17">
        <f t="shared" si="3"/>
        <v>1820</v>
      </c>
      <c r="L29" s="16"/>
    </row>
    <row r="30" spans="1:12" ht="21" customHeight="1">
      <c r="A30" s="16">
        <v>4</v>
      </c>
      <c r="B30" s="16" t="s">
        <v>38</v>
      </c>
      <c r="C30" s="16" t="s">
        <v>24</v>
      </c>
      <c r="D30" s="16">
        <v>560</v>
      </c>
      <c r="E30" s="16">
        <v>25.6</v>
      </c>
      <c r="F30" s="16">
        <v>115</v>
      </c>
      <c r="G30" s="16">
        <f t="shared" si="2"/>
        <v>2944</v>
      </c>
      <c r="H30" s="16">
        <v>20</v>
      </c>
      <c r="I30" s="16"/>
      <c r="J30" s="16"/>
      <c r="K30" s="17">
        <f t="shared" si="3"/>
        <v>2964</v>
      </c>
      <c r="L30" s="16"/>
    </row>
    <row r="31" spans="1:12" ht="21" customHeight="1">
      <c r="A31" s="16">
        <v>5</v>
      </c>
      <c r="B31" s="16" t="s">
        <v>38</v>
      </c>
      <c r="C31" s="16" t="s">
        <v>25</v>
      </c>
      <c r="D31" s="16">
        <v>207</v>
      </c>
      <c r="E31" s="16">
        <v>25.9</v>
      </c>
      <c r="F31" s="16">
        <v>100</v>
      </c>
      <c r="G31" s="16">
        <f t="shared" si="2"/>
        <v>2590</v>
      </c>
      <c r="H31" s="16">
        <v>180</v>
      </c>
      <c r="I31" s="16"/>
      <c r="J31" s="16"/>
      <c r="K31" s="17">
        <f t="shared" si="3"/>
        <v>2770</v>
      </c>
      <c r="L31" s="16"/>
    </row>
    <row r="32" spans="1:12" ht="21" customHeight="1">
      <c r="A32" s="16">
        <v>6</v>
      </c>
      <c r="B32" s="16" t="s">
        <v>60</v>
      </c>
      <c r="C32" s="16" t="s">
        <v>61</v>
      </c>
      <c r="D32" s="16">
        <v>71</v>
      </c>
      <c r="E32" s="16">
        <v>22.6</v>
      </c>
      <c r="F32" s="16">
        <v>135</v>
      </c>
      <c r="G32" s="16">
        <f t="shared" si="2"/>
        <v>3051</v>
      </c>
      <c r="H32" s="16">
        <v>200</v>
      </c>
      <c r="I32" s="16"/>
      <c r="J32" s="16"/>
      <c r="K32" s="17">
        <f t="shared" si="3"/>
        <v>3251</v>
      </c>
      <c r="L32" s="16"/>
    </row>
    <row r="33" spans="1:12" s="19" customFormat="1" ht="21" customHeight="1">
      <c r="A33" s="18"/>
      <c r="B33" s="18" t="s">
        <v>44</v>
      </c>
      <c r="C33" s="18"/>
      <c r="D33" s="18"/>
      <c r="E33" s="18"/>
      <c r="F33" s="18"/>
      <c r="G33" s="18">
        <f>SUM(G27:G32)</f>
        <v>15455</v>
      </c>
      <c r="H33" s="18">
        <f>SUM(H27:H32)</f>
        <v>440</v>
      </c>
      <c r="I33" s="18">
        <f t="shared" ref="I33" si="4">SUM(I27:I32)</f>
        <v>0</v>
      </c>
      <c r="J33" s="18"/>
      <c r="K33" s="17">
        <f>SUM(K27:K32)</f>
        <v>15895</v>
      </c>
      <c r="L33" s="18"/>
    </row>
    <row r="34" spans="1:12" ht="49.5" customHeight="1">
      <c r="E34" s="21" t="s">
        <v>39</v>
      </c>
      <c r="J34" s="21" t="s">
        <v>40</v>
      </c>
      <c r="K34" s="67" t="s">
        <v>77</v>
      </c>
      <c r="L34" s="67"/>
    </row>
    <row r="35" spans="1:12" hidden="1">
      <c r="A35" s="26" t="s">
        <v>68</v>
      </c>
      <c r="B35" s="27" t="s">
        <v>69</v>
      </c>
      <c r="C35" s="27"/>
    </row>
  </sheetData>
  <mergeCells count="4">
    <mergeCell ref="A1:L1"/>
    <mergeCell ref="K23:L23"/>
    <mergeCell ref="A25:L25"/>
    <mergeCell ref="K34:L34"/>
  </mergeCells>
  <phoneticPr fontId="1" type="noConversion"/>
  <printOptions horizontalCentered="1"/>
  <pageMargins left="0.70866141732283472" right="0.70866141732283472" top="0.66" bottom="0.27559055118110237" header="0.31496062992125984" footer="0.31496062992125984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L3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23" sqref="G23"/>
    </sheetView>
  </sheetViews>
  <sheetFormatPr defaultRowHeight="13.5"/>
  <cols>
    <col min="1" max="1" width="5.375" style="21" customWidth="1"/>
    <col min="2" max="2" width="10.75" style="21" customWidth="1"/>
    <col min="3" max="3" width="11.25" style="21" customWidth="1"/>
    <col min="4" max="4" width="9.125" style="21" customWidth="1"/>
    <col min="5" max="5" width="9.875" style="21" customWidth="1"/>
    <col min="6" max="8" width="12.125" style="21" customWidth="1"/>
    <col min="9" max="9" width="12.125" style="21" hidden="1" customWidth="1"/>
    <col min="10" max="10" width="12.125" style="21" customWidth="1"/>
    <col min="11" max="11" width="15" style="21" customWidth="1"/>
    <col min="12" max="12" width="10.75" style="21" customWidth="1"/>
    <col min="13" max="16384" width="9" style="14"/>
  </cols>
  <sheetData>
    <row r="1" spans="1:12" ht="34.5" customHeight="1">
      <c r="A1" s="66" t="s">
        <v>79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2" ht="28.5" customHeight="1">
      <c r="A2" s="15" t="s">
        <v>0</v>
      </c>
      <c r="B2" s="15" t="s">
        <v>26</v>
      </c>
      <c r="C2" s="15" t="s">
        <v>1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62</v>
      </c>
      <c r="J2" s="15" t="s">
        <v>32</v>
      </c>
      <c r="K2" s="15" t="s">
        <v>33</v>
      </c>
      <c r="L2" s="15" t="s">
        <v>2</v>
      </c>
    </row>
    <row r="3" spans="1:12" ht="19.5" customHeight="1">
      <c r="A3" s="16">
        <v>1</v>
      </c>
      <c r="B3" s="16" t="s">
        <v>34</v>
      </c>
      <c r="C3" s="16" t="s">
        <v>3</v>
      </c>
      <c r="D3" s="16">
        <v>24</v>
      </c>
      <c r="E3" s="16">
        <v>22</v>
      </c>
      <c r="F3" s="16">
        <v>2190</v>
      </c>
      <c r="G3" s="16">
        <v>100</v>
      </c>
      <c r="H3" s="16"/>
      <c r="I3" s="16"/>
      <c r="J3" s="16">
        <v>0</v>
      </c>
      <c r="K3" s="17">
        <f>SUM(F3:J3)</f>
        <v>2290</v>
      </c>
      <c r="L3" s="16" t="s">
        <v>35</v>
      </c>
    </row>
    <row r="4" spans="1:12" ht="19.5" customHeight="1">
      <c r="A4" s="16">
        <v>2</v>
      </c>
      <c r="B4" s="16" t="s">
        <v>34</v>
      </c>
      <c r="C4" s="16" t="s">
        <v>4</v>
      </c>
      <c r="D4" s="16">
        <v>645</v>
      </c>
      <c r="E4" s="16">
        <v>22</v>
      </c>
      <c r="F4" s="16">
        <v>2190</v>
      </c>
      <c r="G4" s="16">
        <v>100</v>
      </c>
      <c r="H4" s="16"/>
      <c r="I4" s="16"/>
      <c r="J4" s="16">
        <v>0</v>
      </c>
      <c r="K4" s="17">
        <f t="shared" ref="K4:K21" si="0">SUM(F4:J4)</f>
        <v>2290</v>
      </c>
      <c r="L4" s="16" t="s">
        <v>35</v>
      </c>
    </row>
    <row r="5" spans="1:12" ht="19.5" customHeight="1">
      <c r="A5" s="16">
        <v>3</v>
      </c>
      <c r="B5" s="16" t="s">
        <v>34</v>
      </c>
      <c r="C5" s="16" t="s">
        <v>5</v>
      </c>
      <c r="D5" s="16">
        <v>76</v>
      </c>
      <c r="E5" s="16">
        <v>22</v>
      </c>
      <c r="F5" s="16">
        <v>2190</v>
      </c>
      <c r="G5" s="16">
        <v>100</v>
      </c>
      <c r="H5" s="16"/>
      <c r="I5" s="16"/>
      <c r="J5" s="16">
        <v>60</v>
      </c>
      <c r="K5" s="17">
        <f t="shared" si="0"/>
        <v>2350</v>
      </c>
      <c r="L5" s="16" t="s">
        <v>35</v>
      </c>
    </row>
    <row r="6" spans="1:12" ht="19.5" customHeight="1">
      <c r="A6" s="16">
        <v>4</v>
      </c>
      <c r="B6" s="16" t="s">
        <v>34</v>
      </c>
      <c r="C6" s="16" t="s">
        <v>6</v>
      </c>
      <c r="D6" s="16">
        <v>596</v>
      </c>
      <c r="E6" s="16">
        <v>22</v>
      </c>
      <c r="F6" s="16">
        <v>2190</v>
      </c>
      <c r="G6" s="16">
        <v>100</v>
      </c>
      <c r="H6" s="16"/>
      <c r="I6" s="16"/>
      <c r="J6" s="16">
        <v>40</v>
      </c>
      <c r="K6" s="17">
        <f t="shared" si="0"/>
        <v>2330</v>
      </c>
      <c r="L6" s="16" t="s">
        <v>35</v>
      </c>
    </row>
    <row r="7" spans="1:12" ht="19.5" customHeight="1">
      <c r="A7" s="16">
        <v>5</v>
      </c>
      <c r="B7" s="16" t="s">
        <v>34</v>
      </c>
      <c r="C7" s="16" t="s">
        <v>7</v>
      </c>
      <c r="D7" s="16">
        <v>16</v>
      </c>
      <c r="E7" s="16">
        <v>22</v>
      </c>
      <c r="F7" s="16">
        <v>2190</v>
      </c>
      <c r="G7" s="16">
        <v>200</v>
      </c>
      <c r="H7" s="16"/>
      <c r="I7" s="16"/>
      <c r="J7" s="16">
        <v>100</v>
      </c>
      <c r="K7" s="17">
        <f t="shared" si="0"/>
        <v>2490</v>
      </c>
      <c r="L7" s="16" t="s">
        <v>41</v>
      </c>
    </row>
    <row r="8" spans="1:12" ht="19.5" customHeight="1">
      <c r="A8" s="16">
        <v>6</v>
      </c>
      <c r="B8" s="16" t="s">
        <v>34</v>
      </c>
      <c r="C8" s="16" t="s">
        <v>8</v>
      </c>
      <c r="D8" s="16">
        <v>91</v>
      </c>
      <c r="E8" s="16">
        <v>22</v>
      </c>
      <c r="F8" s="16">
        <v>2190</v>
      </c>
      <c r="G8" s="16">
        <v>200</v>
      </c>
      <c r="H8" s="16">
        <v>180</v>
      </c>
      <c r="I8" s="16"/>
      <c r="J8" s="16">
        <v>180</v>
      </c>
      <c r="K8" s="17">
        <f t="shared" si="0"/>
        <v>2750</v>
      </c>
      <c r="L8" s="16" t="s">
        <v>41</v>
      </c>
    </row>
    <row r="9" spans="1:12" ht="19.5" customHeight="1">
      <c r="A9" s="16">
        <v>7</v>
      </c>
      <c r="B9" s="16" t="s">
        <v>34</v>
      </c>
      <c r="C9" s="16" t="s">
        <v>9</v>
      </c>
      <c r="D9" s="16">
        <v>125</v>
      </c>
      <c r="E9" s="16">
        <v>22</v>
      </c>
      <c r="F9" s="16">
        <v>2190</v>
      </c>
      <c r="G9" s="16">
        <v>200</v>
      </c>
      <c r="H9" s="16">
        <v>180</v>
      </c>
      <c r="I9" s="16"/>
      <c r="J9" s="16">
        <v>160</v>
      </c>
      <c r="K9" s="17">
        <f t="shared" si="0"/>
        <v>2730</v>
      </c>
      <c r="L9" s="16" t="s">
        <v>41</v>
      </c>
    </row>
    <row r="10" spans="1:12" ht="19.5" customHeight="1">
      <c r="A10" s="16">
        <v>8</v>
      </c>
      <c r="B10" s="16" t="s">
        <v>34</v>
      </c>
      <c r="C10" s="16" t="s">
        <v>75</v>
      </c>
      <c r="D10" s="16">
        <v>55</v>
      </c>
      <c r="E10" s="16">
        <v>22</v>
      </c>
      <c r="F10" s="16">
        <v>2190</v>
      </c>
      <c r="G10" s="25">
        <v>200</v>
      </c>
      <c r="H10" s="16"/>
      <c r="I10" s="16"/>
      <c r="J10" s="16">
        <v>0</v>
      </c>
      <c r="K10" s="17">
        <f t="shared" si="0"/>
        <v>2390</v>
      </c>
      <c r="L10" s="16" t="s">
        <v>41</v>
      </c>
    </row>
    <row r="11" spans="1:12" ht="19.5" customHeight="1">
      <c r="A11" s="16">
        <v>9</v>
      </c>
      <c r="B11" s="16" t="s">
        <v>34</v>
      </c>
      <c r="C11" s="16" t="s">
        <v>11</v>
      </c>
      <c r="D11" s="16">
        <v>124</v>
      </c>
      <c r="E11" s="16">
        <v>22</v>
      </c>
      <c r="F11" s="16">
        <v>2190</v>
      </c>
      <c r="G11" s="16">
        <v>200</v>
      </c>
      <c r="H11" s="18"/>
      <c r="I11" s="24"/>
      <c r="J11" s="16">
        <v>180</v>
      </c>
      <c r="K11" s="17">
        <f t="shared" si="0"/>
        <v>2570</v>
      </c>
      <c r="L11" s="16" t="s">
        <v>66</v>
      </c>
    </row>
    <row r="12" spans="1:12" ht="19.5" customHeight="1">
      <c r="A12" s="16">
        <v>10</v>
      </c>
      <c r="B12" s="16" t="s">
        <v>34</v>
      </c>
      <c r="C12" s="16" t="s">
        <v>12</v>
      </c>
      <c r="D12" s="16">
        <v>559</v>
      </c>
      <c r="E12" s="16">
        <v>22</v>
      </c>
      <c r="F12" s="16">
        <v>2190</v>
      </c>
      <c r="G12" s="16">
        <v>200</v>
      </c>
      <c r="H12" s="16"/>
      <c r="I12" s="24"/>
      <c r="J12" s="16">
        <v>0</v>
      </c>
      <c r="K12" s="17">
        <f t="shared" si="0"/>
        <v>2390</v>
      </c>
      <c r="L12" s="16" t="s">
        <v>66</v>
      </c>
    </row>
    <row r="13" spans="1:12" ht="19.5" customHeight="1">
      <c r="A13" s="16">
        <v>11</v>
      </c>
      <c r="B13" s="16" t="s">
        <v>36</v>
      </c>
      <c r="C13" s="16" t="s">
        <v>13</v>
      </c>
      <c r="D13" s="16">
        <v>144</v>
      </c>
      <c r="E13" s="16">
        <v>27</v>
      </c>
      <c r="F13" s="16">
        <v>2190</v>
      </c>
      <c r="G13" s="16"/>
      <c r="H13" s="16">
        <v>500</v>
      </c>
      <c r="I13" s="16"/>
      <c r="J13" s="16">
        <v>200</v>
      </c>
      <c r="K13" s="17">
        <f t="shared" si="0"/>
        <v>2890</v>
      </c>
      <c r="L13" s="16"/>
    </row>
    <row r="14" spans="1:12" ht="19.5" customHeight="1">
      <c r="A14" s="16">
        <v>12</v>
      </c>
      <c r="B14" s="16" t="s">
        <v>36</v>
      </c>
      <c r="C14" s="16" t="s">
        <v>14</v>
      </c>
      <c r="D14" s="16">
        <v>545</v>
      </c>
      <c r="E14" s="16">
        <v>28</v>
      </c>
      <c r="F14" s="16">
        <v>2190</v>
      </c>
      <c r="G14" s="16"/>
      <c r="H14" s="16">
        <v>100</v>
      </c>
      <c r="I14" s="16"/>
      <c r="J14" s="16">
        <v>20</v>
      </c>
      <c r="K14" s="17">
        <f t="shared" si="0"/>
        <v>2310</v>
      </c>
      <c r="L14" s="16"/>
    </row>
    <row r="15" spans="1:12" ht="19.5" customHeight="1">
      <c r="A15" s="16">
        <v>13</v>
      </c>
      <c r="B15" s="16" t="s">
        <v>36</v>
      </c>
      <c r="C15" s="16" t="s">
        <v>15</v>
      </c>
      <c r="D15" s="16">
        <v>225</v>
      </c>
      <c r="E15" s="16">
        <v>27</v>
      </c>
      <c r="F15" s="16">
        <v>2190</v>
      </c>
      <c r="G15" s="16">
        <v>100</v>
      </c>
      <c r="H15" s="16">
        <v>650</v>
      </c>
      <c r="I15" s="16"/>
      <c r="J15" s="16">
        <v>200</v>
      </c>
      <c r="K15" s="17">
        <f t="shared" si="0"/>
        <v>3140</v>
      </c>
      <c r="L15" s="16"/>
    </row>
    <row r="16" spans="1:12" ht="19.5" customHeight="1">
      <c r="A16" s="16">
        <v>14</v>
      </c>
      <c r="B16" s="16" t="s">
        <v>36</v>
      </c>
      <c r="C16" s="16" t="s">
        <v>16</v>
      </c>
      <c r="D16" s="16">
        <v>197</v>
      </c>
      <c r="E16" s="16">
        <v>25</v>
      </c>
      <c r="F16" s="16">
        <v>2190</v>
      </c>
      <c r="G16" s="16"/>
      <c r="H16" s="16">
        <v>350</v>
      </c>
      <c r="I16" s="16"/>
      <c r="J16" s="16">
        <v>20</v>
      </c>
      <c r="K16" s="17">
        <f t="shared" si="0"/>
        <v>2560</v>
      </c>
      <c r="L16" s="16"/>
    </row>
    <row r="17" spans="1:12" ht="19.5" customHeight="1">
      <c r="A17" s="16">
        <v>15</v>
      </c>
      <c r="B17" s="16" t="s">
        <v>36</v>
      </c>
      <c r="C17" s="16" t="s">
        <v>17</v>
      </c>
      <c r="D17" s="16">
        <v>635</v>
      </c>
      <c r="E17" s="16">
        <v>27</v>
      </c>
      <c r="F17" s="16">
        <v>2190</v>
      </c>
      <c r="G17" s="16"/>
      <c r="H17" s="16">
        <v>200</v>
      </c>
      <c r="I17" s="16"/>
      <c r="J17" s="16">
        <v>60</v>
      </c>
      <c r="K17" s="17">
        <f t="shared" si="0"/>
        <v>2450</v>
      </c>
      <c r="L17" s="16"/>
    </row>
    <row r="18" spans="1:12" ht="19.5" customHeight="1">
      <c r="A18" s="16">
        <v>16</v>
      </c>
      <c r="B18" s="16" t="s">
        <v>36</v>
      </c>
      <c r="C18" s="16" t="s">
        <v>18</v>
      </c>
      <c r="D18" s="16">
        <v>90</v>
      </c>
      <c r="E18" s="16">
        <v>27</v>
      </c>
      <c r="F18" s="16">
        <v>2190</v>
      </c>
      <c r="G18" s="16">
        <v>100</v>
      </c>
      <c r="H18" s="16">
        <v>800</v>
      </c>
      <c r="I18" s="16"/>
      <c r="J18" s="16">
        <v>180</v>
      </c>
      <c r="K18" s="17">
        <f t="shared" si="0"/>
        <v>3270</v>
      </c>
      <c r="L18" s="16"/>
    </row>
    <row r="19" spans="1:12" ht="19.5" customHeight="1">
      <c r="A19" s="16">
        <v>17</v>
      </c>
      <c r="B19" s="16" t="s">
        <v>36</v>
      </c>
      <c r="C19" s="16" t="s">
        <v>19</v>
      </c>
      <c r="D19" s="16">
        <v>695</v>
      </c>
      <c r="E19" s="16">
        <v>27</v>
      </c>
      <c r="F19" s="16">
        <v>2190</v>
      </c>
      <c r="G19" s="16"/>
      <c r="H19" s="16">
        <v>150</v>
      </c>
      <c r="I19" s="16"/>
      <c r="J19" s="16">
        <v>20</v>
      </c>
      <c r="K19" s="17">
        <f t="shared" si="0"/>
        <v>2360</v>
      </c>
      <c r="L19" s="16"/>
    </row>
    <row r="20" spans="1:12" ht="19.5" customHeight="1">
      <c r="A20" s="16">
        <v>18</v>
      </c>
      <c r="B20" s="16" t="s">
        <v>36</v>
      </c>
      <c r="C20" s="16" t="s">
        <v>20</v>
      </c>
      <c r="D20" s="16">
        <v>53</v>
      </c>
      <c r="E20" s="16">
        <v>25</v>
      </c>
      <c r="F20" s="16">
        <v>2190</v>
      </c>
      <c r="G20" s="16">
        <v>100</v>
      </c>
      <c r="H20" s="16"/>
      <c r="I20" s="16"/>
      <c r="J20" s="16">
        <v>20</v>
      </c>
      <c r="K20" s="17">
        <f t="shared" si="0"/>
        <v>2310</v>
      </c>
      <c r="L20" s="16"/>
    </row>
    <row r="21" spans="1:12" ht="19.5" customHeight="1">
      <c r="A21" s="16">
        <v>19</v>
      </c>
      <c r="B21" s="16" t="s">
        <v>36</v>
      </c>
      <c r="C21" s="16" t="s">
        <v>57</v>
      </c>
      <c r="D21" s="16">
        <v>187</v>
      </c>
      <c r="E21" s="16">
        <v>26</v>
      </c>
      <c r="F21" s="16">
        <v>2190</v>
      </c>
      <c r="G21" s="16"/>
      <c r="H21" s="16">
        <v>100</v>
      </c>
      <c r="I21" s="16"/>
      <c r="J21" s="16"/>
      <c r="K21" s="17">
        <f t="shared" si="0"/>
        <v>2290</v>
      </c>
      <c r="L21" s="16"/>
    </row>
    <row r="22" spans="1:12" s="19" customFormat="1" ht="19.5" customHeight="1">
      <c r="A22" s="18"/>
      <c r="B22" s="18" t="s">
        <v>44</v>
      </c>
      <c r="C22" s="18"/>
      <c r="D22" s="18"/>
      <c r="E22" s="18"/>
      <c r="F22" s="18">
        <f t="shared" ref="F22:K22" si="1">SUM(F3:F21)</f>
        <v>41610</v>
      </c>
      <c r="G22" s="18">
        <f t="shared" si="1"/>
        <v>1900</v>
      </c>
      <c r="H22" s="18">
        <f t="shared" si="1"/>
        <v>3210</v>
      </c>
      <c r="I22" s="18">
        <f t="shared" si="1"/>
        <v>0</v>
      </c>
      <c r="J22" s="18">
        <f t="shared" si="1"/>
        <v>1440</v>
      </c>
      <c r="K22" s="17">
        <f t="shared" si="1"/>
        <v>48160</v>
      </c>
      <c r="L22" s="18"/>
    </row>
    <row r="23" spans="1:12" s="19" customFormat="1" ht="50.25" customHeight="1">
      <c r="A23" s="20"/>
      <c r="B23" s="20"/>
      <c r="C23" s="20"/>
      <c r="D23" s="20"/>
      <c r="E23" s="21" t="s">
        <v>39</v>
      </c>
      <c r="F23" s="21"/>
      <c r="G23" s="21"/>
      <c r="H23" s="21"/>
      <c r="I23" s="21"/>
      <c r="J23" s="21" t="s">
        <v>40</v>
      </c>
      <c r="K23" s="67" t="str">
        <f>K34</f>
        <v>顾秀凤2016/12/9</v>
      </c>
      <c r="L23" s="67"/>
    </row>
    <row r="24" spans="1:12" s="19" customFormat="1" ht="29.25" customHeight="1">
      <c r="A24" s="20"/>
      <c r="B24" s="20"/>
      <c r="C24" s="20"/>
      <c r="D24" s="20"/>
      <c r="E24" s="21"/>
      <c r="F24" s="21"/>
      <c r="G24" s="21"/>
      <c r="H24" s="21"/>
      <c r="I24" s="21"/>
      <c r="J24" s="21"/>
      <c r="K24" s="21"/>
      <c r="L24" s="20"/>
    </row>
    <row r="25" spans="1:12" s="22" customFormat="1" ht="30.75" customHeight="1">
      <c r="A25" s="66" t="str">
        <f>A1</f>
        <v>长顺公司后勤人员11月份工资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</row>
    <row r="26" spans="1:12" s="19" customFormat="1" ht="42" customHeight="1">
      <c r="A26" s="15" t="s">
        <v>0</v>
      </c>
      <c r="B26" s="15" t="s">
        <v>26</v>
      </c>
      <c r="C26" s="15" t="s">
        <v>1</v>
      </c>
      <c r="D26" s="15" t="s">
        <v>27</v>
      </c>
      <c r="E26" s="15" t="s">
        <v>28</v>
      </c>
      <c r="F26" s="23" t="s">
        <v>64</v>
      </c>
      <c r="G26" s="15" t="s">
        <v>42</v>
      </c>
      <c r="H26" s="15" t="s">
        <v>32</v>
      </c>
      <c r="I26" s="15" t="s">
        <v>62</v>
      </c>
      <c r="J26" s="15" t="s">
        <v>43</v>
      </c>
      <c r="K26" s="15" t="s">
        <v>33</v>
      </c>
      <c r="L26" s="15" t="s">
        <v>2</v>
      </c>
    </row>
    <row r="27" spans="1:12" ht="21" customHeight="1">
      <c r="A27" s="16">
        <v>1</v>
      </c>
      <c r="B27" s="16" t="s">
        <v>37</v>
      </c>
      <c r="C27" s="16" t="s">
        <v>21</v>
      </c>
      <c r="D27" s="16">
        <v>676</v>
      </c>
      <c r="E27" s="16">
        <v>27</v>
      </c>
      <c r="F27" s="16">
        <v>120</v>
      </c>
      <c r="G27" s="16">
        <f>E27*F27</f>
        <v>3240</v>
      </c>
      <c r="H27" s="16">
        <v>20</v>
      </c>
      <c r="I27" s="25"/>
      <c r="J27" s="16"/>
      <c r="K27" s="17">
        <f>SUM(G27:J27)</f>
        <v>3260</v>
      </c>
      <c r="L27" s="16" t="s">
        <v>72</v>
      </c>
    </row>
    <row r="28" spans="1:12" ht="21" customHeight="1">
      <c r="A28" s="16">
        <v>2</v>
      </c>
      <c r="B28" s="16" t="s">
        <v>37</v>
      </c>
      <c r="C28" s="16" t="s">
        <v>22</v>
      </c>
      <c r="D28" s="16">
        <v>633</v>
      </c>
      <c r="E28" s="16">
        <v>26</v>
      </c>
      <c r="F28" s="16">
        <v>105</v>
      </c>
      <c r="G28" s="16">
        <f t="shared" ref="G28:G32" si="2">E28*F28</f>
        <v>2730</v>
      </c>
      <c r="H28" s="16">
        <v>0</v>
      </c>
      <c r="I28" s="16"/>
      <c r="J28" s="16"/>
      <c r="K28" s="17">
        <f t="shared" ref="K28:K32" si="3">SUM(G28:J28)</f>
        <v>2730</v>
      </c>
      <c r="L28" s="16"/>
    </row>
    <row r="29" spans="1:12" ht="21" customHeight="1">
      <c r="A29" s="16">
        <v>3</v>
      </c>
      <c r="B29" s="16" t="s">
        <v>37</v>
      </c>
      <c r="C29" s="16" t="s">
        <v>23</v>
      </c>
      <c r="D29" s="16">
        <v>204</v>
      </c>
      <c r="E29" s="16">
        <v>22</v>
      </c>
      <c r="F29" s="16">
        <v>100</v>
      </c>
      <c r="G29" s="16">
        <f t="shared" si="2"/>
        <v>2200</v>
      </c>
      <c r="H29" s="16">
        <v>20</v>
      </c>
      <c r="I29" s="16"/>
      <c r="J29" s="16"/>
      <c r="K29" s="17">
        <f t="shared" si="3"/>
        <v>2220</v>
      </c>
      <c r="L29" s="16"/>
    </row>
    <row r="30" spans="1:12" ht="21" customHeight="1">
      <c r="A30" s="16">
        <v>4</v>
      </c>
      <c r="B30" s="16" t="s">
        <v>38</v>
      </c>
      <c r="C30" s="16" t="s">
        <v>24</v>
      </c>
      <c r="D30" s="16">
        <v>560</v>
      </c>
      <c r="E30" s="16">
        <v>26</v>
      </c>
      <c r="F30" s="16">
        <v>115</v>
      </c>
      <c r="G30" s="16">
        <f t="shared" si="2"/>
        <v>2990</v>
      </c>
      <c r="H30" s="16">
        <v>20</v>
      </c>
      <c r="I30" s="16"/>
      <c r="J30" s="16"/>
      <c r="K30" s="17">
        <f t="shared" si="3"/>
        <v>3010</v>
      </c>
      <c r="L30" s="16"/>
    </row>
    <row r="31" spans="1:12" ht="21" customHeight="1">
      <c r="A31" s="16">
        <v>5</v>
      </c>
      <c r="B31" s="16" t="s">
        <v>38</v>
      </c>
      <c r="C31" s="16" t="s">
        <v>25</v>
      </c>
      <c r="D31" s="16">
        <v>207</v>
      </c>
      <c r="E31" s="16">
        <v>26</v>
      </c>
      <c r="F31" s="16">
        <v>100</v>
      </c>
      <c r="G31" s="16">
        <f t="shared" si="2"/>
        <v>2600</v>
      </c>
      <c r="H31" s="16">
        <v>180</v>
      </c>
      <c r="I31" s="16"/>
      <c r="J31" s="16"/>
      <c r="K31" s="17">
        <f t="shared" si="3"/>
        <v>2780</v>
      </c>
      <c r="L31" s="16"/>
    </row>
    <row r="32" spans="1:12" ht="21" customHeight="1">
      <c r="A32" s="16">
        <v>6</v>
      </c>
      <c r="B32" s="16" t="s">
        <v>60</v>
      </c>
      <c r="C32" s="16" t="s">
        <v>61</v>
      </c>
      <c r="D32" s="16">
        <v>71</v>
      </c>
      <c r="E32" s="16">
        <v>25</v>
      </c>
      <c r="F32" s="16">
        <v>135</v>
      </c>
      <c r="G32" s="16">
        <f t="shared" si="2"/>
        <v>3375</v>
      </c>
      <c r="H32" s="16">
        <v>200</v>
      </c>
      <c r="I32" s="16"/>
      <c r="J32" s="16"/>
      <c r="K32" s="17">
        <f t="shared" si="3"/>
        <v>3575</v>
      </c>
      <c r="L32" s="16"/>
    </row>
    <row r="33" spans="1:12" s="19" customFormat="1" ht="21" customHeight="1">
      <c r="A33" s="18"/>
      <c r="B33" s="18" t="s">
        <v>44</v>
      </c>
      <c r="C33" s="18"/>
      <c r="D33" s="18"/>
      <c r="E33" s="18"/>
      <c r="F33" s="18"/>
      <c r="G33" s="18">
        <f>SUM(G27:G32)</f>
        <v>17135</v>
      </c>
      <c r="H33" s="18">
        <f>SUM(H27:H32)</f>
        <v>440</v>
      </c>
      <c r="I33" s="18">
        <f t="shared" ref="I33" si="4">SUM(I27:I32)</f>
        <v>0</v>
      </c>
      <c r="J33" s="18"/>
      <c r="K33" s="17">
        <f>SUM(K27:K32)</f>
        <v>17575</v>
      </c>
      <c r="L33" s="18"/>
    </row>
    <row r="34" spans="1:12" ht="49.5" customHeight="1">
      <c r="E34" s="21" t="s">
        <v>39</v>
      </c>
      <c r="J34" s="21" t="s">
        <v>40</v>
      </c>
      <c r="K34" s="67" t="s">
        <v>80</v>
      </c>
      <c r="L34" s="67"/>
    </row>
    <row r="35" spans="1:12" hidden="1">
      <c r="A35" s="26" t="s">
        <v>68</v>
      </c>
      <c r="B35" s="27" t="s">
        <v>69</v>
      </c>
      <c r="C35" s="27"/>
    </row>
  </sheetData>
  <mergeCells count="4">
    <mergeCell ref="A1:L1"/>
    <mergeCell ref="K23:L23"/>
    <mergeCell ref="A25:L25"/>
    <mergeCell ref="K34:L34"/>
  </mergeCells>
  <phoneticPr fontId="1" type="noConversion"/>
  <printOptions horizontalCentered="1"/>
  <pageMargins left="0.70866141732283472" right="0.70866141732283472" top="0.66" bottom="0.27559055118110237" header="0.31496062992125984" footer="0.31496062992125984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L35"/>
  <sheetViews>
    <sheetView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H29" sqref="H29"/>
    </sheetView>
  </sheetViews>
  <sheetFormatPr defaultRowHeight="13.5"/>
  <cols>
    <col min="1" max="1" width="5.375" style="21" customWidth="1"/>
    <col min="2" max="2" width="10.75" style="21" customWidth="1"/>
    <col min="3" max="3" width="11.25" style="21" customWidth="1"/>
    <col min="4" max="4" width="9.125" style="21" customWidth="1"/>
    <col min="5" max="5" width="9.875" style="21" customWidth="1"/>
    <col min="6" max="8" width="12.125" style="21" customWidth="1"/>
    <col min="9" max="9" width="12.125" style="21" hidden="1" customWidth="1"/>
    <col min="10" max="10" width="12.125" style="21" customWidth="1"/>
    <col min="11" max="11" width="15" style="21" customWidth="1"/>
    <col min="12" max="12" width="10.75" style="21" customWidth="1"/>
    <col min="13" max="16384" width="9" style="14"/>
  </cols>
  <sheetData>
    <row r="1" spans="1:12" ht="34.5" customHeight="1">
      <c r="A1" s="66" t="s">
        <v>81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2" ht="28.5" customHeight="1">
      <c r="A2" s="15" t="s">
        <v>0</v>
      </c>
      <c r="B2" s="15" t="s">
        <v>26</v>
      </c>
      <c r="C2" s="15" t="s">
        <v>1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62</v>
      </c>
      <c r="J2" s="15" t="s">
        <v>32</v>
      </c>
      <c r="K2" s="15" t="s">
        <v>33</v>
      </c>
      <c r="L2" s="15" t="s">
        <v>2</v>
      </c>
    </row>
    <row r="3" spans="1:12" ht="19.5" customHeight="1">
      <c r="A3" s="16">
        <v>1</v>
      </c>
      <c r="B3" s="16" t="s">
        <v>34</v>
      </c>
      <c r="C3" s="16" t="s">
        <v>3</v>
      </c>
      <c r="D3" s="16">
        <v>24</v>
      </c>
      <c r="E3" s="16">
        <v>22</v>
      </c>
      <c r="F3" s="16">
        <v>2190</v>
      </c>
      <c r="G3" s="16">
        <v>100</v>
      </c>
      <c r="H3" s="16"/>
      <c r="I3" s="16"/>
      <c r="J3" s="16">
        <v>0</v>
      </c>
      <c r="K3" s="17">
        <f>SUM(F3:J3)</f>
        <v>2290</v>
      </c>
      <c r="L3" s="16" t="s">
        <v>35</v>
      </c>
    </row>
    <row r="4" spans="1:12" ht="19.5" customHeight="1">
      <c r="A4" s="16">
        <v>2</v>
      </c>
      <c r="B4" s="16" t="s">
        <v>34</v>
      </c>
      <c r="C4" s="16" t="s">
        <v>4</v>
      </c>
      <c r="D4" s="16">
        <v>645</v>
      </c>
      <c r="E4" s="16">
        <v>22</v>
      </c>
      <c r="F4" s="16">
        <v>2190</v>
      </c>
      <c r="G4" s="16">
        <v>100</v>
      </c>
      <c r="H4" s="16"/>
      <c r="I4" s="16"/>
      <c r="J4" s="16">
        <v>0</v>
      </c>
      <c r="K4" s="17">
        <f t="shared" ref="K4:K21" si="0">SUM(F4:J4)</f>
        <v>2290</v>
      </c>
      <c r="L4" s="16" t="s">
        <v>35</v>
      </c>
    </row>
    <row r="5" spans="1:12" ht="19.5" customHeight="1">
      <c r="A5" s="16">
        <v>3</v>
      </c>
      <c r="B5" s="16" t="s">
        <v>34</v>
      </c>
      <c r="C5" s="16" t="s">
        <v>5</v>
      </c>
      <c r="D5" s="16">
        <v>76</v>
      </c>
      <c r="E5" s="16">
        <v>22</v>
      </c>
      <c r="F5" s="16">
        <v>2190</v>
      </c>
      <c r="G5" s="16">
        <v>100</v>
      </c>
      <c r="H5" s="16"/>
      <c r="I5" s="16"/>
      <c r="J5" s="16">
        <v>60</v>
      </c>
      <c r="K5" s="17">
        <f t="shared" si="0"/>
        <v>2350</v>
      </c>
      <c r="L5" s="16" t="s">
        <v>35</v>
      </c>
    </row>
    <row r="6" spans="1:12" ht="19.5" customHeight="1">
      <c r="A6" s="16">
        <v>4</v>
      </c>
      <c r="B6" s="16" t="s">
        <v>34</v>
      </c>
      <c r="C6" s="16" t="s">
        <v>6</v>
      </c>
      <c r="D6" s="16">
        <v>596</v>
      </c>
      <c r="E6" s="16">
        <v>22</v>
      </c>
      <c r="F6" s="16">
        <v>2190</v>
      </c>
      <c r="G6" s="16">
        <v>100</v>
      </c>
      <c r="H6" s="16"/>
      <c r="I6" s="16"/>
      <c r="J6" s="16">
        <v>40</v>
      </c>
      <c r="K6" s="17">
        <f t="shared" si="0"/>
        <v>2330</v>
      </c>
      <c r="L6" s="16" t="s">
        <v>35</v>
      </c>
    </row>
    <row r="7" spans="1:12" ht="19.5" customHeight="1">
      <c r="A7" s="16">
        <v>5</v>
      </c>
      <c r="B7" s="16" t="s">
        <v>34</v>
      </c>
      <c r="C7" s="16" t="s">
        <v>7</v>
      </c>
      <c r="D7" s="16">
        <v>16</v>
      </c>
      <c r="E7" s="16">
        <v>22</v>
      </c>
      <c r="F7" s="16">
        <v>2190</v>
      </c>
      <c r="G7" s="16">
        <v>200</v>
      </c>
      <c r="H7" s="16"/>
      <c r="I7" s="16"/>
      <c r="J7" s="16">
        <v>100</v>
      </c>
      <c r="K7" s="17">
        <f t="shared" si="0"/>
        <v>2490</v>
      </c>
      <c r="L7" s="16" t="s">
        <v>41</v>
      </c>
    </row>
    <row r="8" spans="1:12" ht="19.5" customHeight="1">
      <c r="A8" s="16">
        <v>6</v>
      </c>
      <c r="B8" s="16" t="s">
        <v>34</v>
      </c>
      <c r="C8" s="16" t="s">
        <v>8</v>
      </c>
      <c r="D8" s="16">
        <v>91</v>
      </c>
      <c r="E8" s="16">
        <v>22</v>
      </c>
      <c r="F8" s="16">
        <v>2190</v>
      </c>
      <c r="G8" s="16">
        <v>200</v>
      </c>
      <c r="H8" s="16">
        <v>180</v>
      </c>
      <c r="I8" s="16"/>
      <c r="J8" s="16">
        <v>180</v>
      </c>
      <c r="K8" s="17">
        <f t="shared" si="0"/>
        <v>2750</v>
      </c>
      <c r="L8" s="16" t="s">
        <v>41</v>
      </c>
    </row>
    <row r="9" spans="1:12" ht="19.5" customHeight="1">
      <c r="A9" s="16">
        <v>7</v>
      </c>
      <c r="B9" s="16" t="s">
        <v>34</v>
      </c>
      <c r="C9" s="16" t="s">
        <v>9</v>
      </c>
      <c r="D9" s="16">
        <v>125</v>
      </c>
      <c r="E9" s="16">
        <v>22</v>
      </c>
      <c r="F9" s="16">
        <v>2190</v>
      </c>
      <c r="G9" s="16">
        <v>200</v>
      </c>
      <c r="H9" s="16">
        <v>180</v>
      </c>
      <c r="I9" s="16"/>
      <c r="J9" s="16">
        <v>160</v>
      </c>
      <c r="K9" s="17">
        <f t="shared" si="0"/>
        <v>2730</v>
      </c>
      <c r="L9" s="16" t="s">
        <v>41</v>
      </c>
    </row>
    <row r="10" spans="1:12" ht="19.5" customHeight="1">
      <c r="A10" s="16">
        <v>8</v>
      </c>
      <c r="B10" s="16" t="s">
        <v>34</v>
      </c>
      <c r="C10" s="16" t="s">
        <v>75</v>
      </c>
      <c r="D10" s="16">
        <v>55</v>
      </c>
      <c r="E10" s="16">
        <v>22</v>
      </c>
      <c r="F10" s="16">
        <v>2190</v>
      </c>
      <c r="G10" s="16">
        <v>200</v>
      </c>
      <c r="H10" s="16"/>
      <c r="I10" s="16"/>
      <c r="J10" s="16">
        <v>0</v>
      </c>
      <c r="K10" s="17">
        <f t="shared" si="0"/>
        <v>2390</v>
      </c>
      <c r="L10" s="16" t="s">
        <v>41</v>
      </c>
    </row>
    <row r="11" spans="1:12" ht="19.5" customHeight="1">
      <c r="A11" s="16">
        <v>9</v>
      </c>
      <c r="B11" s="16" t="s">
        <v>34</v>
      </c>
      <c r="C11" s="16" t="s">
        <v>11</v>
      </c>
      <c r="D11" s="16">
        <v>124</v>
      </c>
      <c r="E11" s="16">
        <v>22</v>
      </c>
      <c r="F11" s="16">
        <v>2190</v>
      </c>
      <c r="G11" s="16">
        <v>200</v>
      </c>
      <c r="H11" s="18"/>
      <c r="I11" s="24"/>
      <c r="J11" s="16">
        <v>180</v>
      </c>
      <c r="K11" s="17">
        <f t="shared" si="0"/>
        <v>2570</v>
      </c>
      <c r="L11" s="16" t="s">
        <v>66</v>
      </c>
    </row>
    <row r="12" spans="1:12" ht="19.5" customHeight="1">
      <c r="A12" s="16">
        <v>10</v>
      </c>
      <c r="B12" s="16" t="s">
        <v>34</v>
      </c>
      <c r="C12" s="16" t="s">
        <v>12</v>
      </c>
      <c r="D12" s="16">
        <v>559</v>
      </c>
      <c r="E12" s="16">
        <v>22</v>
      </c>
      <c r="F12" s="16">
        <v>2190</v>
      </c>
      <c r="G12" s="16">
        <v>200</v>
      </c>
      <c r="H12" s="16"/>
      <c r="I12" s="24"/>
      <c r="J12" s="16">
        <v>0</v>
      </c>
      <c r="K12" s="17">
        <f t="shared" si="0"/>
        <v>2390</v>
      </c>
      <c r="L12" s="16" t="s">
        <v>66</v>
      </c>
    </row>
    <row r="13" spans="1:12" ht="19.5" customHeight="1">
      <c r="A13" s="16">
        <v>11</v>
      </c>
      <c r="B13" s="16" t="s">
        <v>36</v>
      </c>
      <c r="C13" s="16" t="s">
        <v>13</v>
      </c>
      <c r="D13" s="16">
        <v>144</v>
      </c>
      <c r="E13" s="16">
        <v>28</v>
      </c>
      <c r="F13" s="16">
        <v>2190</v>
      </c>
      <c r="G13" s="16"/>
      <c r="H13" s="16">
        <v>500</v>
      </c>
      <c r="I13" s="16"/>
      <c r="J13" s="16">
        <v>200</v>
      </c>
      <c r="K13" s="17">
        <f t="shared" si="0"/>
        <v>2890</v>
      </c>
      <c r="L13" s="16"/>
    </row>
    <row r="14" spans="1:12" ht="19.5" customHeight="1">
      <c r="A14" s="16">
        <v>12</v>
      </c>
      <c r="B14" s="16" t="s">
        <v>36</v>
      </c>
      <c r="C14" s="16" t="s">
        <v>14</v>
      </c>
      <c r="D14" s="16">
        <v>545</v>
      </c>
      <c r="E14" s="16">
        <v>28</v>
      </c>
      <c r="F14" s="16">
        <v>2190</v>
      </c>
      <c r="G14" s="16"/>
      <c r="H14" s="16">
        <v>100</v>
      </c>
      <c r="I14" s="16"/>
      <c r="J14" s="16">
        <v>20</v>
      </c>
      <c r="K14" s="17">
        <f t="shared" si="0"/>
        <v>2310</v>
      </c>
      <c r="L14" s="16"/>
    </row>
    <row r="15" spans="1:12" ht="19.5" customHeight="1">
      <c r="A15" s="16">
        <v>13</v>
      </c>
      <c r="B15" s="16" t="s">
        <v>36</v>
      </c>
      <c r="C15" s="16" t="s">
        <v>15</v>
      </c>
      <c r="D15" s="16">
        <v>225</v>
      </c>
      <c r="E15" s="16">
        <v>28</v>
      </c>
      <c r="F15" s="16">
        <v>2190</v>
      </c>
      <c r="G15" s="16">
        <v>100</v>
      </c>
      <c r="H15" s="16">
        <v>650</v>
      </c>
      <c r="I15" s="16"/>
      <c r="J15" s="16">
        <v>200</v>
      </c>
      <c r="K15" s="17">
        <f t="shared" si="0"/>
        <v>3140</v>
      </c>
      <c r="L15" s="16"/>
    </row>
    <row r="16" spans="1:12" ht="19.5" customHeight="1">
      <c r="A16" s="16">
        <v>14</v>
      </c>
      <c r="B16" s="16" t="s">
        <v>36</v>
      </c>
      <c r="C16" s="16" t="s">
        <v>16</v>
      </c>
      <c r="D16" s="16">
        <v>197</v>
      </c>
      <c r="E16" s="16">
        <v>28</v>
      </c>
      <c r="F16" s="16">
        <v>2190</v>
      </c>
      <c r="G16" s="16"/>
      <c r="H16" s="16">
        <v>350</v>
      </c>
      <c r="I16" s="16"/>
      <c r="J16" s="16">
        <v>20</v>
      </c>
      <c r="K16" s="17">
        <f t="shared" si="0"/>
        <v>2560</v>
      </c>
      <c r="L16" s="16"/>
    </row>
    <row r="17" spans="1:12" ht="19.5" customHeight="1">
      <c r="A17" s="16">
        <v>15</v>
      </c>
      <c r="B17" s="16" t="s">
        <v>36</v>
      </c>
      <c r="C17" s="16" t="s">
        <v>17</v>
      </c>
      <c r="D17" s="16">
        <v>635</v>
      </c>
      <c r="E17" s="16">
        <v>28</v>
      </c>
      <c r="F17" s="16">
        <v>2190</v>
      </c>
      <c r="G17" s="16"/>
      <c r="H17" s="16">
        <v>200</v>
      </c>
      <c r="I17" s="16"/>
      <c r="J17" s="16">
        <v>60</v>
      </c>
      <c r="K17" s="17">
        <f t="shared" si="0"/>
        <v>2450</v>
      </c>
      <c r="L17" s="16"/>
    </row>
    <row r="18" spans="1:12" ht="19.5" customHeight="1">
      <c r="A18" s="16">
        <v>16</v>
      </c>
      <c r="B18" s="16" t="s">
        <v>36</v>
      </c>
      <c r="C18" s="16" t="s">
        <v>18</v>
      </c>
      <c r="D18" s="16">
        <v>90</v>
      </c>
      <c r="E18" s="16">
        <v>26</v>
      </c>
      <c r="F18" s="16">
        <v>2190</v>
      </c>
      <c r="G18" s="16">
        <v>100</v>
      </c>
      <c r="H18" s="16">
        <v>800</v>
      </c>
      <c r="I18" s="16"/>
      <c r="J18" s="16">
        <v>180</v>
      </c>
      <c r="K18" s="17">
        <f t="shared" si="0"/>
        <v>3270</v>
      </c>
      <c r="L18" s="16"/>
    </row>
    <row r="19" spans="1:12" ht="19.5" customHeight="1">
      <c r="A19" s="16">
        <v>17</v>
      </c>
      <c r="B19" s="16" t="s">
        <v>36</v>
      </c>
      <c r="C19" s="16" t="s">
        <v>19</v>
      </c>
      <c r="D19" s="16">
        <v>695</v>
      </c>
      <c r="E19" s="16">
        <v>28</v>
      </c>
      <c r="F19" s="16">
        <v>2190</v>
      </c>
      <c r="G19" s="16"/>
      <c r="H19" s="16">
        <v>150</v>
      </c>
      <c r="I19" s="16"/>
      <c r="J19" s="16">
        <v>20</v>
      </c>
      <c r="K19" s="17">
        <f t="shared" si="0"/>
        <v>2360</v>
      </c>
      <c r="L19" s="16"/>
    </row>
    <row r="20" spans="1:12" ht="19.5" customHeight="1">
      <c r="A20" s="16">
        <v>18</v>
      </c>
      <c r="B20" s="16" t="s">
        <v>36</v>
      </c>
      <c r="C20" s="16" t="s">
        <v>20</v>
      </c>
      <c r="D20" s="16">
        <v>53</v>
      </c>
      <c r="E20" s="16">
        <v>28</v>
      </c>
      <c r="F20" s="16">
        <v>2190</v>
      </c>
      <c r="G20" s="16">
        <v>100</v>
      </c>
      <c r="H20" s="16"/>
      <c r="I20" s="16"/>
      <c r="J20" s="16">
        <v>20</v>
      </c>
      <c r="K20" s="17">
        <f t="shared" si="0"/>
        <v>2310</v>
      </c>
      <c r="L20" s="16"/>
    </row>
    <row r="21" spans="1:12" ht="19.5" customHeight="1">
      <c r="A21" s="16">
        <v>19</v>
      </c>
      <c r="B21" s="16" t="s">
        <v>36</v>
      </c>
      <c r="C21" s="16" t="s">
        <v>57</v>
      </c>
      <c r="D21" s="16">
        <v>187</v>
      </c>
      <c r="E21" s="16">
        <v>26</v>
      </c>
      <c r="F21" s="16">
        <v>2190</v>
      </c>
      <c r="G21" s="16"/>
      <c r="H21" s="16">
        <v>100</v>
      </c>
      <c r="I21" s="16"/>
      <c r="J21" s="16"/>
      <c r="K21" s="17">
        <f t="shared" si="0"/>
        <v>2290</v>
      </c>
      <c r="L21" s="16"/>
    </row>
    <row r="22" spans="1:12" s="19" customFormat="1" ht="19.5" customHeight="1">
      <c r="A22" s="18"/>
      <c r="B22" s="18" t="s">
        <v>44</v>
      </c>
      <c r="C22" s="18"/>
      <c r="D22" s="18"/>
      <c r="E22" s="18"/>
      <c r="F22" s="18">
        <f t="shared" ref="F22:K22" si="1">SUM(F3:F21)</f>
        <v>41610</v>
      </c>
      <c r="G22" s="18">
        <f t="shared" si="1"/>
        <v>1900</v>
      </c>
      <c r="H22" s="18">
        <f t="shared" si="1"/>
        <v>3210</v>
      </c>
      <c r="I22" s="18">
        <f t="shared" si="1"/>
        <v>0</v>
      </c>
      <c r="J22" s="18">
        <f t="shared" si="1"/>
        <v>1440</v>
      </c>
      <c r="K22" s="17">
        <f t="shared" si="1"/>
        <v>48160</v>
      </c>
      <c r="L22" s="18"/>
    </row>
    <row r="23" spans="1:12" s="19" customFormat="1" ht="50.25" customHeight="1">
      <c r="A23" s="20"/>
      <c r="B23" s="20"/>
      <c r="C23" s="20"/>
      <c r="D23" s="20"/>
      <c r="E23" s="21" t="s">
        <v>39</v>
      </c>
      <c r="F23" s="21"/>
      <c r="G23" s="21"/>
      <c r="H23" s="21"/>
      <c r="I23" s="21"/>
      <c r="J23" s="21" t="s">
        <v>40</v>
      </c>
      <c r="K23" s="67" t="str">
        <f>K34</f>
        <v>顾秀凤2017/1/10</v>
      </c>
      <c r="L23" s="67"/>
    </row>
    <row r="24" spans="1:12" s="19" customFormat="1" ht="29.25" customHeight="1">
      <c r="A24" s="20"/>
      <c r="B24" s="20"/>
      <c r="C24" s="20"/>
      <c r="D24" s="20"/>
      <c r="E24" s="21"/>
      <c r="F24" s="21"/>
      <c r="G24" s="21"/>
      <c r="H24" s="21"/>
      <c r="I24" s="21"/>
      <c r="J24" s="21"/>
      <c r="K24" s="21"/>
      <c r="L24" s="20"/>
    </row>
    <row r="25" spans="1:12" s="22" customFormat="1" ht="30.75" customHeight="1">
      <c r="A25" s="66" t="str">
        <f>A1</f>
        <v>长顺公司后勤人员12月份工资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</row>
    <row r="26" spans="1:12" s="19" customFormat="1" ht="42" customHeight="1">
      <c r="A26" s="15" t="s">
        <v>0</v>
      </c>
      <c r="B26" s="15" t="s">
        <v>26</v>
      </c>
      <c r="C26" s="15" t="s">
        <v>1</v>
      </c>
      <c r="D26" s="15" t="s">
        <v>27</v>
      </c>
      <c r="E26" s="15" t="s">
        <v>28</v>
      </c>
      <c r="F26" s="23" t="s">
        <v>64</v>
      </c>
      <c r="G26" s="15" t="s">
        <v>42</v>
      </c>
      <c r="H26" s="15" t="s">
        <v>32</v>
      </c>
      <c r="I26" s="15" t="s">
        <v>62</v>
      </c>
      <c r="J26" s="15" t="s">
        <v>43</v>
      </c>
      <c r="K26" s="15" t="s">
        <v>33</v>
      </c>
      <c r="L26" s="15" t="s">
        <v>2</v>
      </c>
    </row>
    <row r="27" spans="1:12" ht="21" customHeight="1">
      <c r="A27" s="16">
        <v>1</v>
      </c>
      <c r="B27" s="16" t="s">
        <v>37</v>
      </c>
      <c r="C27" s="16" t="s">
        <v>21</v>
      </c>
      <c r="D27" s="16">
        <v>676</v>
      </c>
      <c r="E27" s="16">
        <v>28</v>
      </c>
      <c r="F27" s="16">
        <v>120</v>
      </c>
      <c r="G27" s="16">
        <f>E27*F27</f>
        <v>3360</v>
      </c>
      <c r="H27" s="16">
        <v>20</v>
      </c>
      <c r="I27" s="25"/>
      <c r="J27" s="16"/>
      <c r="K27" s="17">
        <f>SUM(G27:J27)</f>
        <v>3380</v>
      </c>
      <c r="L27" s="16" t="s">
        <v>72</v>
      </c>
    </row>
    <row r="28" spans="1:12" ht="21" customHeight="1">
      <c r="A28" s="16">
        <v>2</v>
      </c>
      <c r="B28" s="16" t="s">
        <v>37</v>
      </c>
      <c r="C28" s="16" t="s">
        <v>22</v>
      </c>
      <c r="D28" s="16">
        <v>633</v>
      </c>
      <c r="E28" s="16">
        <v>26</v>
      </c>
      <c r="F28" s="16">
        <v>105</v>
      </c>
      <c r="G28" s="16">
        <f t="shared" ref="G28:G32" si="2">E28*F28</f>
        <v>2730</v>
      </c>
      <c r="H28" s="16">
        <v>0</v>
      </c>
      <c r="I28" s="16"/>
      <c r="J28" s="16"/>
      <c r="K28" s="17">
        <f t="shared" ref="K28:K32" si="3">SUM(G28:J28)</f>
        <v>2730</v>
      </c>
      <c r="L28" s="16"/>
    </row>
    <row r="29" spans="1:12" ht="21" customHeight="1">
      <c r="A29" s="16">
        <v>3</v>
      </c>
      <c r="B29" s="16" t="s">
        <v>37</v>
      </c>
      <c r="C29" s="16" t="s">
        <v>23</v>
      </c>
      <c r="D29" s="16">
        <v>204</v>
      </c>
      <c r="E29" s="16">
        <v>22</v>
      </c>
      <c r="F29" s="16">
        <v>100</v>
      </c>
      <c r="G29" s="16">
        <f t="shared" si="2"/>
        <v>2200</v>
      </c>
      <c r="H29" s="16">
        <v>20</v>
      </c>
      <c r="I29" s="16"/>
      <c r="J29" s="16"/>
      <c r="K29" s="17">
        <f t="shared" si="3"/>
        <v>2220</v>
      </c>
      <c r="L29" s="16"/>
    </row>
    <row r="30" spans="1:12" ht="21" customHeight="1">
      <c r="A30" s="16">
        <v>4</v>
      </c>
      <c r="B30" s="16" t="s">
        <v>38</v>
      </c>
      <c r="C30" s="16" t="s">
        <v>24</v>
      </c>
      <c r="D30" s="16">
        <v>560</v>
      </c>
      <c r="E30" s="16">
        <v>27</v>
      </c>
      <c r="F30" s="16">
        <v>115</v>
      </c>
      <c r="G30" s="16">
        <f t="shared" si="2"/>
        <v>3105</v>
      </c>
      <c r="H30" s="16">
        <v>20</v>
      </c>
      <c r="I30" s="16"/>
      <c r="J30" s="16"/>
      <c r="K30" s="17">
        <f t="shared" si="3"/>
        <v>3125</v>
      </c>
      <c r="L30" s="16"/>
    </row>
    <row r="31" spans="1:12" ht="21" customHeight="1">
      <c r="A31" s="16">
        <v>5</v>
      </c>
      <c r="B31" s="16" t="s">
        <v>38</v>
      </c>
      <c r="C31" s="16" t="s">
        <v>25</v>
      </c>
      <c r="D31" s="16">
        <v>207</v>
      </c>
      <c r="E31" s="16">
        <v>27</v>
      </c>
      <c r="F31" s="16">
        <v>100</v>
      </c>
      <c r="G31" s="16">
        <f t="shared" si="2"/>
        <v>2700</v>
      </c>
      <c r="H31" s="16">
        <v>180</v>
      </c>
      <c r="I31" s="16"/>
      <c r="J31" s="16"/>
      <c r="K31" s="17">
        <f t="shared" si="3"/>
        <v>2880</v>
      </c>
      <c r="L31" s="16"/>
    </row>
    <row r="32" spans="1:12" ht="21" customHeight="1">
      <c r="A32" s="16">
        <v>6</v>
      </c>
      <c r="B32" s="16" t="s">
        <v>60</v>
      </c>
      <c r="C32" s="16" t="s">
        <v>61</v>
      </c>
      <c r="D32" s="16">
        <v>71</v>
      </c>
      <c r="E32" s="16">
        <v>25</v>
      </c>
      <c r="F32" s="16">
        <v>135</v>
      </c>
      <c r="G32" s="16">
        <f t="shared" si="2"/>
        <v>3375</v>
      </c>
      <c r="H32" s="16">
        <v>200</v>
      </c>
      <c r="I32" s="16"/>
      <c r="J32" s="16"/>
      <c r="K32" s="17">
        <f t="shared" si="3"/>
        <v>3575</v>
      </c>
      <c r="L32" s="16"/>
    </row>
    <row r="33" spans="1:12" s="19" customFormat="1" ht="21" customHeight="1">
      <c r="A33" s="18"/>
      <c r="B33" s="18" t="s">
        <v>44</v>
      </c>
      <c r="C33" s="18"/>
      <c r="D33" s="18"/>
      <c r="E33" s="18"/>
      <c r="F33" s="18"/>
      <c r="G33" s="18">
        <f>SUM(G27:G32)</f>
        <v>17470</v>
      </c>
      <c r="H33" s="18">
        <f>SUM(H27:H32)</f>
        <v>440</v>
      </c>
      <c r="I33" s="18">
        <f t="shared" ref="I33" si="4">SUM(I27:I32)</f>
        <v>0</v>
      </c>
      <c r="J33" s="18"/>
      <c r="K33" s="17">
        <f>SUM(K27:K32)</f>
        <v>17910</v>
      </c>
      <c r="L33" s="18"/>
    </row>
    <row r="34" spans="1:12" ht="49.5" customHeight="1">
      <c r="E34" s="21" t="s">
        <v>39</v>
      </c>
      <c r="J34" s="21" t="s">
        <v>40</v>
      </c>
      <c r="K34" s="67" t="s">
        <v>82</v>
      </c>
      <c r="L34" s="67"/>
    </row>
    <row r="35" spans="1:12" hidden="1">
      <c r="A35" s="26" t="s">
        <v>68</v>
      </c>
      <c r="B35" s="27" t="s">
        <v>69</v>
      </c>
      <c r="C35" s="27"/>
    </row>
  </sheetData>
  <mergeCells count="4">
    <mergeCell ref="A1:L1"/>
    <mergeCell ref="K23:L23"/>
    <mergeCell ref="A25:L25"/>
    <mergeCell ref="K34:L34"/>
  </mergeCells>
  <phoneticPr fontId="1" type="noConversion"/>
  <printOptions horizontalCentered="1"/>
  <pageMargins left="0.70866141732283472" right="0.70866141732283472" top="0.66" bottom="0.27559055118110237" header="0.31496062992125984" footer="0.31496062992125984"/>
  <pageSetup paperSize="9" orientation="landscape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7"/>
  <sheetViews>
    <sheetView topLeftCell="A7" workbookViewId="0">
      <selection activeCell="A14" sqref="A14:XFD14"/>
    </sheetView>
  </sheetViews>
  <sheetFormatPr defaultRowHeight="13.5"/>
  <cols>
    <col min="1" max="1" width="6" customWidth="1"/>
    <col min="2" max="2" width="9.75" customWidth="1"/>
    <col min="3" max="3" width="9.75" style="36" customWidth="1"/>
    <col min="4" max="5" width="9.75" customWidth="1"/>
    <col min="6" max="6" width="12" customWidth="1"/>
    <col min="7" max="7" width="10.375" customWidth="1"/>
    <col min="8" max="8" width="9.75" customWidth="1"/>
    <col min="9" max="9" width="11" customWidth="1"/>
    <col min="10" max="10" width="8.25" customWidth="1"/>
    <col min="11" max="11" width="9.75" customWidth="1"/>
    <col min="12" max="13" width="13.5" customWidth="1"/>
  </cols>
  <sheetData>
    <row r="1" spans="1:13" ht="42" customHeight="1">
      <c r="A1" s="69" t="s">
        <v>123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20.100000000000001" customHeight="1">
      <c r="A2" s="15" t="s">
        <v>0</v>
      </c>
      <c r="B2" s="15" t="s">
        <v>26</v>
      </c>
      <c r="C2" s="15" t="s">
        <v>1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118</v>
      </c>
      <c r="J2" s="15" t="s">
        <v>43</v>
      </c>
      <c r="K2" s="15" t="s">
        <v>32</v>
      </c>
      <c r="L2" s="15" t="s">
        <v>33</v>
      </c>
      <c r="M2" s="15" t="s">
        <v>2</v>
      </c>
    </row>
    <row r="3" spans="1:13" ht="20.100000000000001" customHeight="1">
      <c r="A3" s="16">
        <v>1</v>
      </c>
      <c r="B3" s="16" t="s">
        <v>34</v>
      </c>
      <c r="C3" s="16" t="s">
        <v>124</v>
      </c>
      <c r="D3" s="16">
        <v>145</v>
      </c>
      <c r="E3" s="16">
        <v>14</v>
      </c>
      <c r="F3" s="16">
        <v>2480</v>
      </c>
      <c r="G3" s="16"/>
      <c r="H3" s="16"/>
      <c r="I3" s="16"/>
      <c r="J3" s="16"/>
      <c r="K3" s="35">
        <v>60</v>
      </c>
      <c r="L3" s="17">
        <f>SUM(F3:K3)</f>
        <v>2540</v>
      </c>
      <c r="M3" s="16" t="s">
        <v>66</v>
      </c>
    </row>
    <row r="4" spans="1:13" ht="20.100000000000001" customHeight="1">
      <c r="A4" s="16">
        <v>2</v>
      </c>
      <c r="B4" s="16" t="s">
        <v>34</v>
      </c>
      <c r="C4" s="16" t="s">
        <v>126</v>
      </c>
      <c r="D4" s="16">
        <v>32</v>
      </c>
      <c r="E4" s="16">
        <v>14</v>
      </c>
      <c r="F4" s="16">
        <v>2480</v>
      </c>
      <c r="G4" s="16"/>
      <c r="H4" s="16"/>
      <c r="I4" s="16"/>
      <c r="J4" s="16"/>
      <c r="K4" s="35">
        <v>0</v>
      </c>
      <c r="L4" s="17">
        <f t="shared" ref="L4:L21" si="0">SUM(F4:K4)</f>
        <v>2480</v>
      </c>
      <c r="M4" s="16" t="s">
        <v>66</v>
      </c>
    </row>
    <row r="5" spans="1:13" ht="20.100000000000001" customHeight="1">
      <c r="A5" s="16">
        <v>3</v>
      </c>
      <c r="B5" s="16" t="s">
        <v>34</v>
      </c>
      <c r="C5" s="16" t="s">
        <v>112</v>
      </c>
      <c r="D5" s="16">
        <v>61</v>
      </c>
      <c r="E5" s="16">
        <v>14</v>
      </c>
      <c r="F5" s="16">
        <v>2480</v>
      </c>
      <c r="G5" s="16">
        <v>200</v>
      </c>
      <c r="H5" s="16"/>
      <c r="I5" s="16"/>
      <c r="J5" s="16"/>
      <c r="K5" s="35">
        <v>20</v>
      </c>
      <c r="L5" s="17">
        <f t="shared" si="0"/>
        <v>2700</v>
      </c>
      <c r="M5" s="16" t="s">
        <v>66</v>
      </c>
    </row>
    <row r="6" spans="1:13" ht="20.100000000000001" customHeight="1">
      <c r="A6" s="16">
        <v>4</v>
      </c>
      <c r="B6" s="16" t="s">
        <v>127</v>
      </c>
      <c r="C6" s="16" t="s">
        <v>128</v>
      </c>
      <c r="D6" s="16">
        <v>18</v>
      </c>
      <c r="E6" s="16">
        <v>14</v>
      </c>
      <c r="F6" s="16">
        <v>2480</v>
      </c>
      <c r="G6" s="16"/>
      <c r="H6" s="16"/>
      <c r="I6" s="16"/>
      <c r="J6" s="16"/>
      <c r="K6" s="35">
        <v>0</v>
      </c>
      <c r="L6" s="17">
        <f t="shared" si="0"/>
        <v>2480</v>
      </c>
      <c r="M6" s="16" t="s">
        <v>66</v>
      </c>
    </row>
    <row r="7" spans="1:13" ht="20.100000000000001" customHeight="1">
      <c r="A7" s="16">
        <v>5</v>
      </c>
      <c r="B7" s="16" t="s">
        <v>34</v>
      </c>
      <c r="C7" s="16" t="s">
        <v>75</v>
      </c>
      <c r="D7" s="16">
        <v>52</v>
      </c>
      <c r="E7" s="16">
        <v>14</v>
      </c>
      <c r="F7" s="16">
        <v>2480</v>
      </c>
      <c r="G7" s="16">
        <v>200</v>
      </c>
      <c r="H7" s="16"/>
      <c r="I7" s="16"/>
      <c r="J7" s="16"/>
      <c r="K7" s="35">
        <v>60</v>
      </c>
      <c r="L7" s="17">
        <f t="shared" si="0"/>
        <v>2740</v>
      </c>
      <c r="M7" s="16" t="s">
        <v>41</v>
      </c>
    </row>
    <row r="8" spans="1:13" ht="20.100000000000001" customHeight="1">
      <c r="A8" s="16">
        <v>6</v>
      </c>
      <c r="B8" s="16" t="s">
        <v>34</v>
      </c>
      <c r="C8" s="16" t="s">
        <v>113</v>
      </c>
      <c r="D8" s="16">
        <v>11</v>
      </c>
      <c r="E8" s="16">
        <v>11</v>
      </c>
      <c r="F8" s="16">
        <v>2480</v>
      </c>
      <c r="G8" s="16">
        <v>200</v>
      </c>
      <c r="H8" s="16">
        <v>200</v>
      </c>
      <c r="I8" s="16"/>
      <c r="J8" s="16"/>
      <c r="K8" s="35">
        <v>200</v>
      </c>
      <c r="L8" s="17">
        <f t="shared" si="0"/>
        <v>3080</v>
      </c>
      <c r="M8" s="16" t="s">
        <v>41</v>
      </c>
    </row>
    <row r="9" spans="1:13" ht="20.100000000000001" customHeight="1">
      <c r="A9" s="16">
        <v>7</v>
      </c>
      <c r="B9" s="16" t="s">
        <v>34</v>
      </c>
      <c r="C9" s="16" t="s">
        <v>6</v>
      </c>
      <c r="D9" s="16">
        <v>596</v>
      </c>
      <c r="E9" s="16">
        <v>14</v>
      </c>
      <c r="F9" s="16">
        <v>2480</v>
      </c>
      <c r="G9" s="16">
        <v>100</v>
      </c>
      <c r="H9" s="16"/>
      <c r="I9" s="16"/>
      <c r="J9" s="16"/>
      <c r="K9" s="35">
        <v>120</v>
      </c>
      <c r="L9" s="17">
        <f t="shared" si="0"/>
        <v>2700</v>
      </c>
      <c r="M9" s="16" t="s">
        <v>35</v>
      </c>
    </row>
    <row r="10" spans="1:13" ht="20.100000000000001" customHeight="1">
      <c r="A10" s="16">
        <v>8</v>
      </c>
      <c r="B10" s="16" t="s">
        <v>34</v>
      </c>
      <c r="C10" s="16" t="s">
        <v>125</v>
      </c>
      <c r="D10" s="16">
        <v>22</v>
      </c>
      <c r="E10" s="16">
        <v>15</v>
      </c>
      <c r="F10" s="16">
        <v>2480</v>
      </c>
      <c r="G10" s="16"/>
      <c r="H10" s="16"/>
      <c r="I10" s="16"/>
      <c r="J10" s="16"/>
      <c r="K10" s="35">
        <v>0</v>
      </c>
      <c r="L10" s="17">
        <f t="shared" si="0"/>
        <v>2480</v>
      </c>
      <c r="M10" s="16" t="s">
        <v>35</v>
      </c>
    </row>
    <row r="11" spans="1:13" ht="20.100000000000001" customHeight="1">
      <c r="A11" s="16">
        <v>9</v>
      </c>
      <c r="B11" s="16" t="s">
        <v>36</v>
      </c>
      <c r="C11" s="16" t="s">
        <v>13</v>
      </c>
      <c r="D11" s="16">
        <v>144</v>
      </c>
      <c r="E11" s="16">
        <v>16</v>
      </c>
      <c r="F11" s="16">
        <v>2480</v>
      </c>
      <c r="G11" s="16"/>
      <c r="H11" s="16">
        <v>600</v>
      </c>
      <c r="I11" s="16"/>
      <c r="J11" s="16"/>
      <c r="K11" s="35">
        <v>200</v>
      </c>
      <c r="L11" s="17">
        <f t="shared" si="0"/>
        <v>3280</v>
      </c>
      <c r="M11" s="16"/>
    </row>
    <row r="12" spans="1:13" ht="20.100000000000001" customHeight="1">
      <c r="A12" s="16">
        <v>10</v>
      </c>
      <c r="B12" s="16" t="s">
        <v>36</v>
      </c>
      <c r="C12" s="16" t="s">
        <v>114</v>
      </c>
      <c r="D12" s="16">
        <v>391</v>
      </c>
      <c r="E12" s="16">
        <v>17</v>
      </c>
      <c r="F12" s="16">
        <v>2480</v>
      </c>
      <c r="G12" s="16"/>
      <c r="H12" s="16"/>
      <c r="I12" s="16"/>
      <c r="J12" s="16"/>
      <c r="K12" s="35">
        <v>0</v>
      </c>
      <c r="L12" s="17">
        <f t="shared" si="0"/>
        <v>2480</v>
      </c>
      <c r="M12" s="16"/>
    </row>
    <row r="13" spans="1:13" ht="20.100000000000001" customHeight="1">
      <c r="A13" s="16">
        <v>11</v>
      </c>
      <c r="B13" s="16" t="s">
        <v>36</v>
      </c>
      <c r="C13" s="16" t="s">
        <v>15</v>
      </c>
      <c r="D13" s="16">
        <v>225</v>
      </c>
      <c r="E13" s="16">
        <v>16</v>
      </c>
      <c r="F13" s="16">
        <v>2480</v>
      </c>
      <c r="G13" s="16">
        <v>200</v>
      </c>
      <c r="H13" s="16">
        <v>750</v>
      </c>
      <c r="I13" s="16"/>
      <c r="J13" s="16"/>
      <c r="K13" s="35">
        <v>200</v>
      </c>
      <c r="L13" s="17">
        <f t="shared" si="0"/>
        <v>3630</v>
      </c>
      <c r="M13" s="16"/>
    </row>
    <row r="14" spans="1:13" ht="20.100000000000001" customHeight="1">
      <c r="A14" s="16">
        <v>12</v>
      </c>
      <c r="B14" s="16" t="s">
        <v>36</v>
      </c>
      <c r="C14" s="16" t="s">
        <v>16</v>
      </c>
      <c r="D14" s="16">
        <v>197</v>
      </c>
      <c r="E14" s="16">
        <v>15</v>
      </c>
      <c r="F14" s="16">
        <v>2480</v>
      </c>
      <c r="G14" s="16"/>
      <c r="H14" s="16">
        <v>450</v>
      </c>
      <c r="I14" s="16"/>
      <c r="J14" s="16"/>
      <c r="K14" s="35">
        <v>100</v>
      </c>
      <c r="L14" s="17">
        <f t="shared" si="0"/>
        <v>3030</v>
      </c>
      <c r="M14" s="16"/>
    </row>
    <row r="15" spans="1:13" ht="20.100000000000001" customHeight="1">
      <c r="A15" s="16">
        <v>13</v>
      </c>
      <c r="B15" s="16" t="s">
        <v>36</v>
      </c>
      <c r="C15" s="16" t="s">
        <v>17</v>
      </c>
      <c r="D15" s="16">
        <v>635</v>
      </c>
      <c r="E15" s="16">
        <v>17</v>
      </c>
      <c r="F15" s="16">
        <v>2480</v>
      </c>
      <c r="G15" s="16"/>
      <c r="H15" s="16">
        <v>300</v>
      </c>
      <c r="I15" s="16"/>
      <c r="J15" s="16"/>
      <c r="K15" s="35">
        <v>140</v>
      </c>
      <c r="L15" s="17">
        <f t="shared" si="0"/>
        <v>2920</v>
      </c>
      <c r="M15" s="16"/>
    </row>
    <row r="16" spans="1:13" ht="20.100000000000001" customHeight="1">
      <c r="A16" s="16">
        <v>14</v>
      </c>
      <c r="B16" s="16" t="s">
        <v>36</v>
      </c>
      <c r="C16" s="16" t="s">
        <v>18</v>
      </c>
      <c r="D16" s="16">
        <v>90</v>
      </c>
      <c r="E16" s="16">
        <v>17</v>
      </c>
      <c r="F16" s="16">
        <v>2480</v>
      </c>
      <c r="G16" s="16">
        <v>200</v>
      </c>
      <c r="H16" s="16">
        <v>1000</v>
      </c>
      <c r="I16" s="16"/>
      <c r="J16" s="16"/>
      <c r="K16" s="35">
        <v>200</v>
      </c>
      <c r="L16" s="17">
        <f t="shared" si="0"/>
        <v>3880</v>
      </c>
      <c r="M16" s="16"/>
    </row>
    <row r="17" spans="1:13" ht="20.100000000000001" customHeight="1">
      <c r="A17" s="16">
        <v>15</v>
      </c>
      <c r="B17" s="16" t="s">
        <v>36</v>
      </c>
      <c r="C17" s="16" t="s">
        <v>19</v>
      </c>
      <c r="D17" s="16">
        <v>695</v>
      </c>
      <c r="E17" s="16">
        <v>16</v>
      </c>
      <c r="F17" s="16">
        <v>2480</v>
      </c>
      <c r="G17" s="16"/>
      <c r="H17" s="16">
        <v>350</v>
      </c>
      <c r="I17" s="16"/>
      <c r="J17" s="16"/>
      <c r="K17" s="35">
        <v>100</v>
      </c>
      <c r="L17" s="17">
        <f t="shared" si="0"/>
        <v>2930</v>
      </c>
      <c r="M17" s="16"/>
    </row>
    <row r="18" spans="1:13" ht="20.100000000000001" customHeight="1">
      <c r="A18" s="16">
        <v>16</v>
      </c>
      <c r="B18" s="16" t="s">
        <v>36</v>
      </c>
      <c r="C18" s="16" t="s">
        <v>20</v>
      </c>
      <c r="D18" s="16">
        <v>53</v>
      </c>
      <c r="E18" s="16">
        <v>15</v>
      </c>
      <c r="F18" s="16">
        <v>2480</v>
      </c>
      <c r="G18" s="16">
        <v>100</v>
      </c>
      <c r="H18" s="16"/>
      <c r="I18" s="16"/>
      <c r="J18" s="16"/>
      <c r="K18" s="35">
        <v>100</v>
      </c>
      <c r="L18" s="17">
        <f t="shared" si="0"/>
        <v>2680</v>
      </c>
      <c r="M18" s="16"/>
    </row>
    <row r="19" spans="1:13" ht="20.100000000000001" customHeight="1">
      <c r="A19" s="16">
        <v>17</v>
      </c>
      <c r="B19" s="16" t="s">
        <v>36</v>
      </c>
      <c r="C19" s="16" t="s">
        <v>83</v>
      </c>
      <c r="D19" s="16">
        <v>669</v>
      </c>
      <c r="E19" s="16">
        <v>17</v>
      </c>
      <c r="F19" s="16">
        <v>2480</v>
      </c>
      <c r="G19" s="16">
        <v>100</v>
      </c>
      <c r="H19" s="16">
        <v>900</v>
      </c>
      <c r="I19" s="16"/>
      <c r="J19" s="16"/>
      <c r="K19" s="35">
        <v>40</v>
      </c>
      <c r="L19" s="17">
        <f t="shared" si="0"/>
        <v>3520</v>
      </c>
      <c r="M19" s="16"/>
    </row>
    <row r="20" spans="1:13" ht="20.100000000000001" customHeight="1">
      <c r="A20" s="16">
        <v>18</v>
      </c>
      <c r="B20" s="16" t="s">
        <v>36</v>
      </c>
      <c r="C20" s="16" t="s">
        <v>88</v>
      </c>
      <c r="D20" s="16">
        <v>726</v>
      </c>
      <c r="E20" s="16">
        <v>17</v>
      </c>
      <c r="F20" s="16">
        <v>2480</v>
      </c>
      <c r="G20" s="16"/>
      <c r="H20" s="16">
        <v>100</v>
      </c>
      <c r="I20" s="16"/>
      <c r="J20" s="16"/>
      <c r="K20" s="35">
        <v>20</v>
      </c>
      <c r="L20" s="17">
        <f t="shared" si="0"/>
        <v>2600</v>
      </c>
      <c r="M20" s="16"/>
    </row>
    <row r="21" spans="1:13" ht="20.100000000000001" customHeight="1">
      <c r="A21" s="16">
        <v>19</v>
      </c>
      <c r="B21" s="16" t="s">
        <v>36</v>
      </c>
      <c r="C21" s="16" t="s">
        <v>116</v>
      </c>
      <c r="D21" s="16">
        <v>385</v>
      </c>
      <c r="E21" s="16">
        <v>16</v>
      </c>
      <c r="F21" s="41">
        <v>2480</v>
      </c>
      <c r="G21" s="16"/>
      <c r="H21" s="16"/>
      <c r="I21" s="16"/>
      <c r="J21" s="16"/>
      <c r="K21" s="35">
        <v>0</v>
      </c>
      <c r="L21" s="17">
        <f t="shared" si="0"/>
        <v>2480</v>
      </c>
      <c r="M21" s="16"/>
    </row>
    <row r="22" spans="1:13" ht="20.100000000000001" customHeight="1">
      <c r="A22" s="18"/>
      <c r="B22" s="18" t="s">
        <v>44</v>
      </c>
      <c r="C22" s="18"/>
      <c r="D22" s="18"/>
      <c r="E22" s="18"/>
      <c r="F22" s="39">
        <f>SUM(F3:F21)</f>
        <v>47120</v>
      </c>
      <c r="G22" s="18">
        <f>SUM(G3:G21)</f>
        <v>1300</v>
      </c>
      <c r="H22" s="18">
        <f>SUM(H3:H21)</f>
        <v>4650</v>
      </c>
      <c r="I22" s="18">
        <f t="shared" ref="I22" si="1">SUM(I3:I20)</f>
        <v>0</v>
      </c>
      <c r="J22" s="18">
        <f>SUM(J3:J21)</f>
        <v>0</v>
      </c>
      <c r="K22" s="18">
        <f>SUM(K3:K21)</f>
        <v>1560</v>
      </c>
      <c r="L22" s="17">
        <f>SUM(L3:L21)</f>
        <v>54630</v>
      </c>
      <c r="M22" s="18"/>
    </row>
    <row r="23" spans="1:13" ht="20.100000000000001" customHeight="1">
      <c r="A23" s="20"/>
      <c r="B23" s="20"/>
      <c r="C23" s="20"/>
      <c r="D23" s="20"/>
      <c r="E23" s="21" t="s">
        <v>39</v>
      </c>
      <c r="F23" s="21"/>
      <c r="G23" s="21"/>
      <c r="H23" s="21"/>
      <c r="I23" s="21"/>
      <c r="J23" s="21"/>
      <c r="K23" s="21" t="s">
        <v>40</v>
      </c>
      <c r="L23" s="67" t="str">
        <f>L35</f>
        <v>富惠红   2020/2/17</v>
      </c>
      <c r="M23" s="67"/>
    </row>
    <row r="24" spans="1:13" ht="20.100000000000001" customHeight="1">
      <c r="A24" s="20"/>
      <c r="B24" s="20"/>
      <c r="C24" s="20"/>
      <c r="D24" s="20"/>
      <c r="E24" s="21"/>
      <c r="F24" s="21"/>
      <c r="G24" s="21"/>
      <c r="H24" s="21"/>
      <c r="I24" s="21"/>
      <c r="J24" s="21"/>
      <c r="K24" s="21"/>
      <c r="L24" s="37"/>
      <c r="M24" s="37"/>
    </row>
    <row r="25" spans="1:13" ht="20.100000000000001" customHeight="1">
      <c r="A25" s="20"/>
      <c r="B25" s="20"/>
      <c r="C25" s="20"/>
      <c r="D25" s="20"/>
      <c r="E25" s="21"/>
      <c r="F25" s="21"/>
      <c r="G25" s="21"/>
      <c r="H25" s="21"/>
      <c r="I25" s="21"/>
      <c r="J25" s="21"/>
      <c r="K25" s="21"/>
      <c r="L25" s="37"/>
      <c r="M25" s="37"/>
    </row>
    <row r="26" spans="1:13" ht="37.5" customHeight="1">
      <c r="A26" s="69" t="str">
        <f>'202001'!A1:M1</f>
        <v>2020年01月份长顺公司后勤人员工资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</row>
    <row r="27" spans="1:13" ht="31.5" customHeight="1">
      <c r="A27" s="15" t="s">
        <v>0</v>
      </c>
      <c r="B27" s="15" t="s">
        <v>26</v>
      </c>
      <c r="C27" s="15" t="s">
        <v>1</v>
      </c>
      <c r="D27" s="15" t="s">
        <v>27</v>
      </c>
      <c r="E27" s="15" t="s">
        <v>28</v>
      </c>
      <c r="F27" s="23" t="s">
        <v>64</v>
      </c>
      <c r="G27" s="15" t="s">
        <v>42</v>
      </c>
      <c r="H27" s="15" t="s">
        <v>32</v>
      </c>
      <c r="I27" s="15" t="s">
        <v>118</v>
      </c>
      <c r="J27" s="15" t="s">
        <v>43</v>
      </c>
      <c r="K27" s="15" t="s">
        <v>43</v>
      </c>
      <c r="L27" s="15" t="s">
        <v>33</v>
      </c>
      <c r="M27" s="15" t="s">
        <v>2</v>
      </c>
    </row>
    <row r="28" spans="1:13" ht="28.5" customHeight="1">
      <c r="A28" s="16">
        <v>1</v>
      </c>
      <c r="B28" s="16" t="s">
        <v>37</v>
      </c>
      <c r="C28" s="16" t="s">
        <v>21</v>
      </c>
      <c r="D28" s="16">
        <v>676</v>
      </c>
      <c r="E28" s="16">
        <v>19.63</v>
      </c>
      <c r="F28" s="16">
        <v>128</v>
      </c>
      <c r="G28" s="16">
        <f>F28*E28</f>
        <v>2512.64</v>
      </c>
      <c r="H28" s="35">
        <v>100</v>
      </c>
      <c r="I28" s="16"/>
      <c r="J28" s="16">
        <v>650</v>
      </c>
      <c r="K28" s="16"/>
      <c r="L28" s="17">
        <f>SUM(G28:K28)</f>
        <v>3262.64</v>
      </c>
      <c r="M28" s="40"/>
    </row>
    <row r="29" spans="1:13" ht="20.100000000000001" customHeight="1">
      <c r="A29" s="16">
        <v>2</v>
      </c>
      <c r="B29" s="16" t="s">
        <v>37</v>
      </c>
      <c r="C29" s="16" t="s">
        <v>22</v>
      </c>
      <c r="D29" s="16">
        <v>633</v>
      </c>
      <c r="E29" s="16">
        <v>17</v>
      </c>
      <c r="F29" s="16">
        <v>118</v>
      </c>
      <c r="G29" s="16">
        <f t="shared" ref="G29:G33" si="2">F29*E29</f>
        <v>2006</v>
      </c>
      <c r="H29" s="35">
        <v>80</v>
      </c>
      <c r="I29" s="16"/>
      <c r="J29" s="16">
        <f>3*F29</f>
        <v>354</v>
      </c>
      <c r="K29" s="16"/>
      <c r="L29" s="17">
        <f t="shared" ref="L29:L33" si="3">SUM(G29:K29)</f>
        <v>2440</v>
      </c>
      <c r="M29" s="16"/>
    </row>
    <row r="30" spans="1:13" ht="20.100000000000001" customHeight="1">
      <c r="A30" s="16">
        <v>3</v>
      </c>
      <c r="B30" s="16" t="s">
        <v>37</v>
      </c>
      <c r="C30" s="16" t="s">
        <v>23</v>
      </c>
      <c r="D30" s="16">
        <v>204</v>
      </c>
      <c r="E30" s="16">
        <v>17</v>
      </c>
      <c r="F30" s="16">
        <v>118</v>
      </c>
      <c r="G30" s="16">
        <f t="shared" si="2"/>
        <v>2006</v>
      </c>
      <c r="H30" s="35">
        <v>100</v>
      </c>
      <c r="I30" s="16"/>
      <c r="J30" s="16">
        <f>25*E30</f>
        <v>425</v>
      </c>
      <c r="K30" s="16"/>
      <c r="L30" s="17">
        <f t="shared" si="3"/>
        <v>2531</v>
      </c>
      <c r="M30" s="16"/>
    </row>
    <row r="31" spans="1:13" ht="20.100000000000001" customHeight="1">
      <c r="A31" s="16">
        <v>5</v>
      </c>
      <c r="B31" s="16" t="s">
        <v>38</v>
      </c>
      <c r="C31" s="16" t="s">
        <v>24</v>
      </c>
      <c r="D31" s="16">
        <v>560</v>
      </c>
      <c r="E31" s="16">
        <v>17</v>
      </c>
      <c r="F31" s="16">
        <v>123</v>
      </c>
      <c r="G31" s="16">
        <f t="shared" si="2"/>
        <v>2091</v>
      </c>
      <c r="H31" s="35">
        <v>100</v>
      </c>
      <c r="I31" s="16"/>
      <c r="J31" s="16"/>
      <c r="K31" s="16"/>
      <c r="L31" s="17">
        <f t="shared" si="3"/>
        <v>2191</v>
      </c>
      <c r="M31" s="16"/>
    </row>
    <row r="32" spans="1:13" ht="20.100000000000001" customHeight="1">
      <c r="A32" s="16">
        <v>6</v>
      </c>
      <c r="B32" s="16" t="s">
        <v>38</v>
      </c>
      <c r="C32" s="16" t="s">
        <v>25</v>
      </c>
      <c r="D32" s="16">
        <v>207</v>
      </c>
      <c r="E32" s="16">
        <v>19.13</v>
      </c>
      <c r="F32" s="16">
        <v>113</v>
      </c>
      <c r="G32" s="16">
        <f t="shared" si="2"/>
        <v>2161.69</v>
      </c>
      <c r="H32" s="35">
        <v>200</v>
      </c>
      <c r="I32" s="16"/>
      <c r="J32" s="16"/>
      <c r="K32" s="16"/>
      <c r="L32" s="17">
        <f t="shared" si="3"/>
        <v>2361.69</v>
      </c>
      <c r="M32" s="16"/>
    </row>
    <row r="33" spans="1:13" ht="20.100000000000001" customHeight="1">
      <c r="A33" s="16">
        <v>7</v>
      </c>
      <c r="B33" s="16" t="s">
        <v>60</v>
      </c>
      <c r="C33" s="16" t="s">
        <v>61</v>
      </c>
      <c r="D33" s="16">
        <v>71</v>
      </c>
      <c r="E33" s="16">
        <v>16</v>
      </c>
      <c r="F33" s="16">
        <v>140</v>
      </c>
      <c r="G33" s="16">
        <f t="shared" si="2"/>
        <v>2240</v>
      </c>
      <c r="H33" s="35">
        <v>200</v>
      </c>
      <c r="I33" s="16"/>
      <c r="J33" s="16"/>
      <c r="K33" s="16"/>
      <c r="L33" s="17">
        <f t="shared" si="3"/>
        <v>2440</v>
      </c>
      <c r="M33" s="16"/>
    </row>
    <row r="34" spans="1:13" ht="20.100000000000001" customHeight="1">
      <c r="A34" s="18"/>
      <c r="B34" s="18" t="s">
        <v>44</v>
      </c>
      <c r="C34" s="18"/>
      <c r="D34" s="18"/>
      <c r="E34" s="18"/>
      <c r="F34" s="18"/>
      <c r="G34" s="18">
        <f>SUM(G28:G33)</f>
        <v>13017.33</v>
      </c>
      <c r="H34" s="18">
        <f>SUM(H28:H33)</f>
        <v>780</v>
      </c>
      <c r="I34" s="18">
        <f t="shared" ref="I34:K34" si="4">SUM(I28:I33)</f>
        <v>0</v>
      </c>
      <c r="J34" s="18">
        <f>SUM(J28:J33)</f>
        <v>1429</v>
      </c>
      <c r="K34" s="18">
        <f t="shared" si="4"/>
        <v>0</v>
      </c>
      <c r="L34" s="17">
        <f>SUM(L28:L33)</f>
        <v>15226.33</v>
      </c>
      <c r="M34" s="18"/>
    </row>
    <row r="35" spans="1:13" ht="20.100000000000001" customHeight="1">
      <c r="A35" s="21"/>
      <c r="B35" s="21"/>
      <c r="C35" s="21"/>
      <c r="D35" s="21"/>
      <c r="E35" s="21" t="s">
        <v>39</v>
      </c>
      <c r="F35" s="21"/>
      <c r="G35" s="21"/>
      <c r="H35" s="21"/>
      <c r="I35" s="21"/>
      <c r="J35" s="21"/>
      <c r="K35" s="21" t="s">
        <v>40</v>
      </c>
      <c r="L35" s="67" t="s">
        <v>131</v>
      </c>
      <c r="M35" s="67"/>
    </row>
    <row r="37" spans="1:13" s="28" customFormat="1" ht="41.1" customHeight="1">
      <c r="A37" s="70" t="s">
        <v>122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</row>
    <row r="38" spans="1:13" s="1" customFormat="1" ht="24.95" customHeight="1">
      <c r="A38" s="15" t="s">
        <v>0</v>
      </c>
      <c r="B38" s="15" t="s">
        <v>1</v>
      </c>
      <c r="C38" s="15" t="s">
        <v>29</v>
      </c>
      <c r="D38" s="15" t="s">
        <v>30</v>
      </c>
      <c r="E38" s="15" t="s">
        <v>31</v>
      </c>
      <c r="F38" s="15" t="s">
        <v>91</v>
      </c>
      <c r="G38" s="15" t="s">
        <v>89</v>
      </c>
      <c r="H38" s="15" t="s">
        <v>90</v>
      </c>
      <c r="I38" s="15" t="s">
        <v>92</v>
      </c>
      <c r="J38" s="15" t="s">
        <v>93</v>
      </c>
      <c r="K38" s="15" t="s">
        <v>94</v>
      </c>
      <c r="L38" s="15" t="s">
        <v>95</v>
      </c>
      <c r="M38" s="15" t="s">
        <v>2</v>
      </c>
    </row>
    <row r="39" spans="1:13" s="1" customFormat="1" ht="20.100000000000001" customHeight="1">
      <c r="A39" s="2">
        <v>1</v>
      </c>
      <c r="B39" s="2" t="s">
        <v>96</v>
      </c>
      <c r="C39" s="7">
        <v>2480</v>
      </c>
      <c r="D39" s="2"/>
      <c r="E39" s="2"/>
      <c r="F39" s="2">
        <v>2480</v>
      </c>
      <c r="G39" s="2"/>
      <c r="H39" s="2">
        <v>462.5</v>
      </c>
      <c r="I39" s="2">
        <v>517.5</v>
      </c>
      <c r="J39" s="2"/>
      <c r="K39" s="2"/>
      <c r="L39" s="10">
        <f>F39+G39-H39-I39-J39-K39</f>
        <v>1500</v>
      </c>
      <c r="M39" s="2"/>
    </row>
    <row r="40" spans="1:13" s="1" customFormat="1" ht="20.100000000000001" customHeight="1">
      <c r="A40" s="2">
        <v>2</v>
      </c>
      <c r="B40" s="2" t="s">
        <v>97</v>
      </c>
      <c r="C40" s="7">
        <v>2480</v>
      </c>
      <c r="D40" s="2"/>
      <c r="E40" s="2"/>
      <c r="F40" s="2">
        <v>2480</v>
      </c>
      <c r="G40" s="2"/>
      <c r="H40" s="2">
        <f>686.6-24.1</f>
        <v>662.5</v>
      </c>
      <c r="I40" s="2">
        <v>517.5</v>
      </c>
      <c r="J40" s="2"/>
      <c r="K40" s="2"/>
      <c r="L40" s="10">
        <f t="shared" ref="L40:L43" si="5">F40+G40-H40-I40-J40-K40</f>
        <v>1300</v>
      </c>
      <c r="M40" s="2"/>
    </row>
    <row r="41" spans="1:13" s="1" customFormat="1" ht="20.100000000000001" customHeight="1">
      <c r="A41" s="2">
        <v>3</v>
      </c>
      <c r="B41" s="2" t="s">
        <v>117</v>
      </c>
      <c r="C41" s="7">
        <v>2480</v>
      </c>
      <c r="D41" s="2"/>
      <c r="E41" s="2"/>
      <c r="F41" s="2">
        <v>2480</v>
      </c>
      <c r="G41" s="2"/>
      <c r="H41" s="2">
        <f t="shared" ref="H41:H43" si="6">686.6-24.1</f>
        <v>662.5</v>
      </c>
      <c r="I41" s="2">
        <v>517.5</v>
      </c>
      <c r="J41" s="2"/>
      <c r="K41" s="2"/>
      <c r="L41" s="10">
        <f t="shared" si="5"/>
        <v>1300</v>
      </c>
      <c r="M41" s="2"/>
    </row>
    <row r="42" spans="1:13" s="1" customFormat="1" ht="20.100000000000001" customHeight="1">
      <c r="A42" s="2">
        <v>4</v>
      </c>
      <c r="B42" s="2" t="s">
        <v>98</v>
      </c>
      <c r="C42" s="7">
        <v>2480</v>
      </c>
      <c r="D42" s="2"/>
      <c r="E42" s="2"/>
      <c r="F42" s="2">
        <v>2480</v>
      </c>
      <c r="G42" s="2"/>
      <c r="H42" s="2">
        <f t="shared" si="6"/>
        <v>662.5</v>
      </c>
      <c r="I42" s="2">
        <v>517.5</v>
      </c>
      <c r="J42" s="2"/>
      <c r="K42" s="2"/>
      <c r="L42" s="10">
        <f t="shared" si="5"/>
        <v>1300</v>
      </c>
      <c r="M42" s="2"/>
    </row>
    <row r="43" spans="1:13" s="1" customFormat="1" ht="20.100000000000001" customHeight="1">
      <c r="A43" s="2">
        <v>5</v>
      </c>
      <c r="B43" s="2" t="s">
        <v>109</v>
      </c>
      <c r="C43" s="7">
        <v>2480</v>
      </c>
      <c r="D43" s="2"/>
      <c r="E43" s="2"/>
      <c r="F43" s="2">
        <v>2480</v>
      </c>
      <c r="G43" s="2"/>
      <c r="H43" s="2">
        <f t="shared" si="6"/>
        <v>662.5</v>
      </c>
      <c r="I43" s="2">
        <v>517.5</v>
      </c>
      <c r="J43" s="2"/>
      <c r="K43" s="2"/>
      <c r="L43" s="10">
        <f t="shared" si="5"/>
        <v>1300</v>
      </c>
      <c r="M43" s="10"/>
    </row>
    <row r="44" spans="1:13" s="1" customFormat="1" ht="20.100000000000001" customHeight="1">
      <c r="A44" s="2">
        <v>6</v>
      </c>
      <c r="B44" s="2" t="s">
        <v>110</v>
      </c>
      <c r="C44" s="7">
        <v>2480</v>
      </c>
      <c r="D44" s="2"/>
      <c r="E44" s="2"/>
      <c r="F44" s="2">
        <v>2480</v>
      </c>
      <c r="G44" s="2"/>
      <c r="H44" s="2">
        <f>586.6-24.1</f>
        <v>562.5</v>
      </c>
      <c r="I44" s="2">
        <v>517.5</v>
      </c>
      <c r="J44" s="2"/>
      <c r="K44" s="2"/>
      <c r="L44" s="10">
        <f>F44+G44-H44-I44</f>
        <v>1400</v>
      </c>
      <c r="M44" s="10"/>
    </row>
    <row r="45" spans="1:13" s="1" customFormat="1" ht="20.100000000000001" customHeight="1">
      <c r="A45" s="2">
        <v>7</v>
      </c>
      <c r="B45" s="2" t="s">
        <v>111</v>
      </c>
      <c r="C45" s="7">
        <v>2480</v>
      </c>
      <c r="D45" s="2"/>
      <c r="E45" s="2"/>
      <c r="F45" s="2">
        <v>2480</v>
      </c>
      <c r="G45" s="2"/>
      <c r="H45" s="2">
        <f>586.6-24.1</f>
        <v>562.5</v>
      </c>
      <c r="I45" s="2">
        <v>517.5</v>
      </c>
      <c r="J45" s="2"/>
      <c r="K45" s="2"/>
      <c r="L45" s="10">
        <f>F45+G45-H45-I45</f>
        <v>1400</v>
      </c>
      <c r="M45" s="10"/>
    </row>
    <row r="46" spans="1:13" s="1" customFormat="1" ht="20.100000000000001" customHeight="1">
      <c r="A46" s="10"/>
      <c r="B46" s="10" t="s">
        <v>44</v>
      </c>
      <c r="C46" s="11">
        <f>SUM(C39:C45)</f>
        <v>17360</v>
      </c>
      <c r="D46" s="10"/>
      <c r="E46" s="10"/>
      <c r="F46" s="10">
        <f>SUM(F39:F45)</f>
        <v>17360</v>
      </c>
      <c r="G46" s="10"/>
      <c r="H46" s="10">
        <f>SUM(H39:H45)</f>
        <v>4237.5</v>
      </c>
      <c r="I46" s="10">
        <f>SUM(I39:I45)</f>
        <v>3622.5</v>
      </c>
      <c r="J46" s="10"/>
      <c r="K46" s="10"/>
      <c r="L46" s="10">
        <f>SUM(L39:L45)</f>
        <v>9500</v>
      </c>
      <c r="M46" s="10"/>
    </row>
    <row r="47" spans="1:13">
      <c r="E47" s="21" t="s">
        <v>39</v>
      </c>
      <c r="K47" s="21" t="s">
        <v>40</v>
      </c>
      <c r="L47" s="68" t="str">
        <f>L35</f>
        <v>富惠红   2020/2/17</v>
      </c>
      <c r="M47" s="68"/>
    </row>
  </sheetData>
  <mergeCells count="6">
    <mergeCell ref="L47:M47"/>
    <mergeCell ref="A1:M1"/>
    <mergeCell ref="L23:M23"/>
    <mergeCell ref="A26:M26"/>
    <mergeCell ref="L35:M35"/>
    <mergeCell ref="A37:M37"/>
  </mergeCells>
  <phoneticPr fontId="1" type="noConversion"/>
  <printOptions horizontalCentered="1"/>
  <pageMargins left="0.35433070866141736" right="0.39370078740157483" top="0.62992125984251968" bottom="0.27559055118110237" header="0.31496062992125984" footer="0.15748031496062992"/>
  <pageSetup paperSize="9" orientation="landscape" cellComments="asDisplayed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201605</vt:lpstr>
      <vt:lpstr>201606</vt:lpstr>
      <vt:lpstr>201607</vt:lpstr>
      <vt:lpstr>201608</vt:lpstr>
      <vt:lpstr>201609</vt:lpstr>
      <vt:lpstr>201610</vt:lpstr>
      <vt:lpstr>201611</vt:lpstr>
      <vt:lpstr>201612</vt:lpstr>
      <vt:lpstr>202001</vt:lpstr>
      <vt:lpstr>202001(稳)</vt:lpstr>
      <vt:lpstr>202001（驻迅达) </vt:lpstr>
      <vt:lpstr>202002</vt:lpstr>
      <vt:lpstr>202002(稳)</vt:lpstr>
      <vt:lpstr>202002（驻迅达)</vt:lpstr>
      <vt:lpstr>202003</vt:lpstr>
      <vt:lpstr>202003(稳)</vt:lpstr>
      <vt:lpstr>202003（驻迅达) </vt:lpstr>
      <vt:lpstr>202004</vt:lpstr>
      <vt:lpstr>202004(稳)</vt:lpstr>
      <vt:lpstr>202004（驻迅达)</vt:lpstr>
      <vt:lpstr>202005</vt:lpstr>
      <vt:lpstr>202005(稳) </vt:lpstr>
      <vt:lpstr>202005（驻迅达)</vt:lpstr>
      <vt:lpstr>202006</vt:lpstr>
      <vt:lpstr>202006(稳)</vt:lpstr>
      <vt:lpstr>202006（驻迅达)</vt:lpstr>
      <vt:lpstr>202007</vt:lpstr>
      <vt:lpstr>202007(稳)</vt:lpstr>
      <vt:lpstr>202007（驻迅达)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2020-08-20T08:12:15Z</dcterms:modified>
</cp:coreProperties>
</file>