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长顺工资\2020年工资\2020年7月工资8月发放\"/>
    </mc:Choice>
  </mc:AlternateContent>
  <bookViews>
    <workbookView xWindow="0" yWindow="90" windowWidth="21555" windowHeight="9630" activeTab="1"/>
  </bookViews>
  <sheets>
    <sheet name="线束" sheetId="1" r:id="rId1"/>
    <sheet name="计件工资" sheetId="4" r:id="rId2"/>
  </sheets>
  <externalReferences>
    <externalReference r:id="rId3"/>
  </externalReferences>
  <definedNames>
    <definedName name="_xlnm._FilterDatabase" localSheetId="1" hidden="1">计件工资!$A$3:$IM$136</definedName>
  </definedNames>
  <calcPr calcId="162913"/>
</workbook>
</file>

<file path=xl/calcChain.xml><?xml version="1.0" encoding="utf-8"?>
<calcChain xmlns="http://schemas.openxmlformats.org/spreadsheetml/2006/main">
  <c r="G207" i="4" l="1"/>
  <c r="H207" i="4"/>
  <c r="K207" i="4"/>
  <c r="M207" i="4"/>
  <c r="N207" i="4"/>
  <c r="F207" i="4"/>
  <c r="L206" i="4"/>
  <c r="J206" i="4"/>
  <c r="I206" i="4"/>
  <c r="O206" i="4" s="1"/>
  <c r="L205" i="4"/>
  <c r="J205" i="4"/>
  <c r="I205" i="4"/>
  <c r="O205" i="4" s="1"/>
  <c r="L204" i="4"/>
  <c r="J204" i="4"/>
  <c r="I204" i="4"/>
  <c r="L203" i="4"/>
  <c r="J203" i="4"/>
  <c r="I203" i="4"/>
  <c r="L202" i="4"/>
  <c r="J202" i="4"/>
  <c r="I202" i="4"/>
  <c r="O202" i="4" s="1"/>
  <c r="L201" i="4"/>
  <c r="J201" i="4"/>
  <c r="I201" i="4"/>
  <c r="O201" i="4" s="1"/>
  <c r="L200" i="4"/>
  <c r="J200" i="4"/>
  <c r="I200" i="4"/>
  <c r="L199" i="4"/>
  <c r="J199" i="4"/>
  <c r="I199" i="4"/>
  <c r="L198" i="4"/>
  <c r="J198" i="4"/>
  <c r="I198" i="4"/>
  <c r="O198" i="4" s="1"/>
  <c r="L197" i="4"/>
  <c r="J197" i="4"/>
  <c r="I197" i="4"/>
  <c r="O197" i="4" s="1"/>
  <c r="L196" i="4"/>
  <c r="J196" i="4"/>
  <c r="I196" i="4"/>
  <c r="L195" i="4"/>
  <c r="J195" i="4"/>
  <c r="I195" i="4"/>
  <c r="L194" i="4"/>
  <c r="J194" i="4"/>
  <c r="I194" i="4"/>
  <c r="O194" i="4" s="1"/>
  <c r="L193" i="4"/>
  <c r="J193" i="4"/>
  <c r="I193" i="4"/>
  <c r="O193" i="4" s="1"/>
  <c r="L192" i="4"/>
  <c r="J192" i="4"/>
  <c r="I192" i="4"/>
  <c r="L191" i="4"/>
  <c r="J191" i="4"/>
  <c r="I191" i="4"/>
  <c r="L190" i="4"/>
  <c r="J190" i="4"/>
  <c r="I190" i="4"/>
  <c r="O190" i="4" s="1"/>
  <c r="L189" i="4"/>
  <c r="J189" i="4"/>
  <c r="I189" i="4"/>
  <c r="O189" i="4" s="1"/>
  <c r="L188" i="4"/>
  <c r="J188" i="4"/>
  <c r="I188" i="4"/>
  <c r="L187" i="4"/>
  <c r="J187" i="4"/>
  <c r="I187" i="4"/>
  <c r="L186" i="4"/>
  <c r="J186" i="4"/>
  <c r="I186" i="4"/>
  <c r="O186" i="4" s="1"/>
  <c r="L185" i="4"/>
  <c r="J185" i="4"/>
  <c r="I185" i="4"/>
  <c r="O185" i="4" s="1"/>
  <c r="L184" i="4"/>
  <c r="J184" i="4"/>
  <c r="I184" i="4"/>
  <c r="L183" i="4"/>
  <c r="J183" i="4"/>
  <c r="I183" i="4"/>
  <c r="L182" i="4"/>
  <c r="J182" i="4"/>
  <c r="I182" i="4"/>
  <c r="O182" i="4" s="1"/>
  <c r="L181" i="4"/>
  <c r="J181" i="4"/>
  <c r="I181" i="4"/>
  <c r="O181" i="4" s="1"/>
  <c r="L180" i="4"/>
  <c r="J180" i="4"/>
  <c r="I180" i="4"/>
  <c r="L179" i="4"/>
  <c r="J179" i="4"/>
  <c r="I179" i="4"/>
  <c r="L178" i="4"/>
  <c r="J178" i="4"/>
  <c r="J207" i="4" s="1"/>
  <c r="I178" i="4"/>
  <c r="O178" i="4" s="1"/>
  <c r="L177" i="4"/>
  <c r="J177" i="4"/>
  <c r="I177" i="4"/>
  <c r="O177" i="4" s="1"/>
  <c r="L176" i="4"/>
  <c r="J176" i="4"/>
  <c r="I176" i="4"/>
  <c r="L175" i="4"/>
  <c r="L207" i="4" s="1"/>
  <c r="J175" i="4"/>
  <c r="I175" i="4"/>
  <c r="I207" i="4" s="1"/>
  <c r="M135" i="4"/>
  <c r="H135" i="4"/>
  <c r="I30" i="4"/>
  <c r="L30" i="4"/>
  <c r="F30" i="4"/>
  <c r="J30" i="4" s="1"/>
  <c r="I111" i="4"/>
  <c r="I97" i="4"/>
  <c r="I100" i="4"/>
  <c r="I123" i="4"/>
  <c r="I13" i="4"/>
  <c r="I93" i="4"/>
  <c r="I52" i="4"/>
  <c r="I132" i="4"/>
  <c r="I47" i="4"/>
  <c r="I25" i="4"/>
  <c r="I130" i="4"/>
  <c r="I51" i="4"/>
  <c r="I89" i="4"/>
  <c r="I74" i="4"/>
  <c r="I23" i="4"/>
  <c r="I76" i="4"/>
  <c r="I42" i="4"/>
  <c r="I36" i="4"/>
  <c r="I19" i="4"/>
  <c r="I20" i="4"/>
  <c r="I12" i="4"/>
  <c r="I68" i="4"/>
  <c r="I50" i="4"/>
  <c r="I16" i="4"/>
  <c r="I85" i="4"/>
  <c r="I35" i="4"/>
  <c r="I83" i="4"/>
  <c r="I128" i="4"/>
  <c r="I95" i="4"/>
  <c r="I9" i="4"/>
  <c r="I133" i="4"/>
  <c r="I43" i="4"/>
  <c r="I26" i="4"/>
  <c r="I70" i="4"/>
  <c r="I67" i="4"/>
  <c r="I80" i="4"/>
  <c r="I10" i="4"/>
  <c r="I5" i="4"/>
  <c r="I115" i="4"/>
  <c r="I65" i="4"/>
  <c r="I46" i="4"/>
  <c r="I129" i="4"/>
  <c r="I27" i="4"/>
  <c r="I106" i="4"/>
  <c r="I71" i="4"/>
  <c r="I44" i="4"/>
  <c r="I18" i="4"/>
  <c r="I53" i="4"/>
  <c r="I8" i="4"/>
  <c r="I14" i="4"/>
  <c r="I6" i="4"/>
  <c r="I64" i="4"/>
  <c r="I119" i="4"/>
  <c r="I134" i="4"/>
  <c r="I131" i="4"/>
  <c r="I104" i="4"/>
  <c r="I56" i="4"/>
  <c r="I86" i="4"/>
  <c r="I11" i="4"/>
  <c r="I55" i="4"/>
  <c r="I66" i="4"/>
  <c r="I113" i="4"/>
  <c r="I107" i="4"/>
  <c r="I116" i="4"/>
  <c r="I72" i="4"/>
  <c r="I90" i="4"/>
  <c r="I63" i="4"/>
  <c r="I114" i="4"/>
  <c r="I73" i="4"/>
  <c r="I99" i="4"/>
  <c r="I49" i="4"/>
  <c r="I28" i="4"/>
  <c r="I40" i="4"/>
  <c r="I34" i="4"/>
  <c r="I62" i="4"/>
  <c r="I57" i="4"/>
  <c r="I91" i="4"/>
  <c r="I84" i="4"/>
  <c r="I24" i="4"/>
  <c r="I101" i="4"/>
  <c r="I92" i="4"/>
  <c r="I122" i="4"/>
  <c r="I38" i="4"/>
  <c r="I31" i="4"/>
  <c r="I124" i="4"/>
  <c r="I121" i="4"/>
  <c r="I98" i="4"/>
  <c r="I87" i="4"/>
  <c r="I22" i="4"/>
  <c r="I21" i="4"/>
  <c r="I94" i="4"/>
  <c r="I60" i="4"/>
  <c r="I7" i="4"/>
  <c r="I110" i="4"/>
  <c r="I82" i="4"/>
  <c r="I75" i="4"/>
  <c r="I15" i="4"/>
  <c r="I79" i="4"/>
  <c r="I112" i="4"/>
  <c r="I29" i="4"/>
  <c r="I69" i="4"/>
  <c r="I61" i="4"/>
  <c r="I39" i="4"/>
  <c r="I88" i="4"/>
  <c r="I54" i="4"/>
  <c r="I109" i="4"/>
  <c r="I117" i="4"/>
  <c r="I77" i="4"/>
  <c r="I96" i="4"/>
  <c r="I103" i="4"/>
  <c r="I78" i="4"/>
  <c r="I32" i="4"/>
  <c r="I37" i="4"/>
  <c r="I45" i="4"/>
  <c r="I118" i="4"/>
  <c r="I41" i="4"/>
  <c r="I102" i="4"/>
  <c r="I108" i="4"/>
  <c r="I48" i="4"/>
  <c r="I59" i="4"/>
  <c r="I17" i="4"/>
  <c r="I120" i="4"/>
  <c r="I125" i="4"/>
  <c r="I58" i="4"/>
  <c r="I126" i="4"/>
  <c r="I33" i="4"/>
  <c r="I81" i="4"/>
  <c r="I4" i="4"/>
  <c r="I105" i="4"/>
  <c r="L111" i="4"/>
  <c r="L97" i="4"/>
  <c r="L100" i="4"/>
  <c r="L123" i="4"/>
  <c r="L13" i="4"/>
  <c r="L93" i="4"/>
  <c r="L52" i="4"/>
  <c r="L132" i="4"/>
  <c r="L47" i="4"/>
  <c r="L25" i="4"/>
  <c r="L130" i="4"/>
  <c r="L51" i="4"/>
  <c r="L89" i="4"/>
  <c r="L74" i="4"/>
  <c r="L23" i="4"/>
  <c r="L76" i="4"/>
  <c r="L42" i="4"/>
  <c r="L36" i="4"/>
  <c r="L19" i="4"/>
  <c r="L20" i="4"/>
  <c r="L12" i="4"/>
  <c r="L68" i="4"/>
  <c r="L50" i="4"/>
  <c r="L16" i="4"/>
  <c r="L85" i="4"/>
  <c r="L35" i="4"/>
  <c r="L83" i="4"/>
  <c r="L128" i="4"/>
  <c r="L95" i="4"/>
  <c r="L9" i="4"/>
  <c r="L133" i="4"/>
  <c r="L43" i="4"/>
  <c r="L26" i="4"/>
  <c r="L70" i="4"/>
  <c r="L67" i="4"/>
  <c r="L80" i="4"/>
  <c r="L10" i="4"/>
  <c r="L5" i="4"/>
  <c r="L115" i="4"/>
  <c r="L65" i="4"/>
  <c r="L46" i="4"/>
  <c r="L129" i="4"/>
  <c r="L27" i="4"/>
  <c r="L106" i="4"/>
  <c r="L71" i="4"/>
  <c r="L44" i="4"/>
  <c r="L18" i="4"/>
  <c r="L53" i="4"/>
  <c r="L8" i="4"/>
  <c r="L14" i="4"/>
  <c r="L6" i="4"/>
  <c r="L64" i="4"/>
  <c r="L119" i="4"/>
  <c r="L134" i="4"/>
  <c r="L131" i="4"/>
  <c r="L104" i="4"/>
  <c r="L56" i="4"/>
  <c r="L86" i="4"/>
  <c r="L11" i="4"/>
  <c r="L55" i="4"/>
  <c r="L66" i="4"/>
  <c r="L113" i="4"/>
  <c r="L107" i="4"/>
  <c r="L116" i="4"/>
  <c r="L72" i="4"/>
  <c r="L90" i="4"/>
  <c r="L63" i="4"/>
  <c r="L114" i="4"/>
  <c r="L73" i="4"/>
  <c r="L99" i="4"/>
  <c r="L49" i="4"/>
  <c r="L28" i="4"/>
  <c r="L40" i="4"/>
  <c r="L34" i="4"/>
  <c r="L62" i="4"/>
  <c r="L57" i="4"/>
  <c r="L91" i="4"/>
  <c r="L84" i="4"/>
  <c r="L24" i="4"/>
  <c r="L101" i="4"/>
  <c r="L92" i="4"/>
  <c r="L122" i="4"/>
  <c r="L38" i="4"/>
  <c r="L31" i="4"/>
  <c r="L124" i="4"/>
  <c r="L121" i="4"/>
  <c r="L98" i="4"/>
  <c r="L87" i="4"/>
  <c r="L22" i="4"/>
  <c r="L21" i="4"/>
  <c r="L94" i="4"/>
  <c r="L60" i="4"/>
  <c r="L7" i="4"/>
  <c r="L110" i="4"/>
  <c r="L82" i="4"/>
  <c r="L75" i="4"/>
  <c r="L15" i="4"/>
  <c r="L79" i="4"/>
  <c r="L112" i="4"/>
  <c r="L29" i="4"/>
  <c r="L69" i="4"/>
  <c r="L61" i="4"/>
  <c r="L39" i="4"/>
  <c r="L88" i="4"/>
  <c r="L54" i="4"/>
  <c r="L109" i="4"/>
  <c r="L117" i="4"/>
  <c r="L77" i="4"/>
  <c r="L96" i="4"/>
  <c r="L103" i="4"/>
  <c r="L78" i="4"/>
  <c r="L32" i="4"/>
  <c r="L37" i="4"/>
  <c r="L45" i="4"/>
  <c r="L118" i="4"/>
  <c r="L41" i="4"/>
  <c r="L102" i="4"/>
  <c r="L108" i="4"/>
  <c r="L48" i="4"/>
  <c r="L59" i="4"/>
  <c r="L17" i="4"/>
  <c r="L120" i="4"/>
  <c r="L125" i="4"/>
  <c r="L58" i="4"/>
  <c r="L126" i="4"/>
  <c r="L33" i="4"/>
  <c r="L81" i="4"/>
  <c r="L4" i="4"/>
  <c r="L105" i="4"/>
  <c r="L127" i="4"/>
  <c r="F105" i="4"/>
  <c r="J105" i="4" s="1"/>
  <c r="F4" i="4"/>
  <c r="J4" i="4" s="1"/>
  <c r="F81" i="4"/>
  <c r="J81" i="4" s="1"/>
  <c r="F33" i="4"/>
  <c r="J33" i="4" s="1"/>
  <c r="F126" i="4"/>
  <c r="J126" i="4" s="1"/>
  <c r="J58" i="4"/>
  <c r="F125" i="4"/>
  <c r="J125" i="4" s="1"/>
  <c r="F120" i="4"/>
  <c r="J120" i="4" s="1"/>
  <c r="F17" i="4"/>
  <c r="J17" i="4" s="1"/>
  <c r="F59" i="4"/>
  <c r="J59" i="4" s="1"/>
  <c r="F48" i="4"/>
  <c r="J48" i="4" s="1"/>
  <c r="F108" i="4"/>
  <c r="J108" i="4" s="1"/>
  <c r="F102" i="4"/>
  <c r="J102" i="4" s="1"/>
  <c r="F41" i="4"/>
  <c r="J41" i="4" s="1"/>
  <c r="F118" i="4"/>
  <c r="J118" i="4" s="1"/>
  <c r="F45" i="4"/>
  <c r="J45" i="4" s="1"/>
  <c r="F37" i="4"/>
  <c r="J37" i="4" s="1"/>
  <c r="F32" i="4"/>
  <c r="J32" i="4" s="1"/>
  <c r="F78" i="4"/>
  <c r="J78" i="4" s="1"/>
  <c r="F103" i="4"/>
  <c r="J103" i="4" s="1"/>
  <c r="F96" i="4"/>
  <c r="J96" i="4" s="1"/>
  <c r="F77" i="4"/>
  <c r="J77" i="4" s="1"/>
  <c r="F117" i="4"/>
  <c r="J117" i="4" s="1"/>
  <c r="F109" i="4"/>
  <c r="J109" i="4" s="1"/>
  <c r="F54" i="4"/>
  <c r="J54" i="4" s="1"/>
  <c r="F88" i="4"/>
  <c r="J88" i="4" s="1"/>
  <c r="F39" i="4"/>
  <c r="J39" i="4" s="1"/>
  <c r="F61" i="4"/>
  <c r="J61" i="4" s="1"/>
  <c r="F69" i="4"/>
  <c r="J69" i="4" s="1"/>
  <c r="F29" i="4"/>
  <c r="J29" i="4" s="1"/>
  <c r="N112" i="4"/>
  <c r="F112" i="4"/>
  <c r="J112" i="4" s="1"/>
  <c r="F79" i="4"/>
  <c r="J79" i="4" s="1"/>
  <c r="F15" i="4"/>
  <c r="J15" i="4" s="1"/>
  <c r="F75" i="4"/>
  <c r="J75" i="4" s="1"/>
  <c r="F82" i="4"/>
  <c r="J82" i="4" s="1"/>
  <c r="F110" i="4"/>
  <c r="J110" i="4" s="1"/>
  <c r="N7" i="4"/>
  <c r="F7" i="4"/>
  <c r="J7" i="4" s="1"/>
  <c r="F60" i="4"/>
  <c r="J60" i="4" s="1"/>
  <c r="F94" i="4"/>
  <c r="J94" i="4" s="1"/>
  <c r="F21" i="4"/>
  <c r="J21" i="4" s="1"/>
  <c r="F22" i="4"/>
  <c r="J22" i="4" s="1"/>
  <c r="F87" i="4"/>
  <c r="J87" i="4" s="1"/>
  <c r="F98" i="4"/>
  <c r="J98" i="4" s="1"/>
  <c r="F121" i="4"/>
  <c r="J121" i="4" s="1"/>
  <c r="F124" i="4"/>
  <c r="J124" i="4" s="1"/>
  <c r="F31" i="4"/>
  <c r="J31" i="4" s="1"/>
  <c r="F38" i="4"/>
  <c r="J38" i="4" s="1"/>
  <c r="F122" i="4"/>
  <c r="J122" i="4" s="1"/>
  <c r="F92" i="4"/>
  <c r="J92" i="4" s="1"/>
  <c r="N101" i="4"/>
  <c r="F101" i="4"/>
  <c r="J101" i="4" s="1"/>
  <c r="N24" i="4"/>
  <c r="F24" i="4"/>
  <c r="J24" i="4" s="1"/>
  <c r="F84" i="4"/>
  <c r="J84" i="4" s="1"/>
  <c r="F91" i="4"/>
  <c r="J91" i="4" s="1"/>
  <c r="F57" i="4"/>
  <c r="J57" i="4" s="1"/>
  <c r="F62" i="4"/>
  <c r="J62" i="4" s="1"/>
  <c r="N34" i="4"/>
  <c r="F34" i="4"/>
  <c r="J34" i="4" s="1"/>
  <c r="F40" i="4"/>
  <c r="J40" i="4" s="1"/>
  <c r="F28" i="4"/>
  <c r="J28" i="4" s="1"/>
  <c r="F49" i="4"/>
  <c r="J49" i="4" s="1"/>
  <c r="F99" i="4"/>
  <c r="J99" i="4" s="1"/>
  <c r="N73" i="4"/>
  <c r="F73" i="4"/>
  <c r="J73" i="4" s="1"/>
  <c r="F114" i="4"/>
  <c r="J114" i="4" s="1"/>
  <c r="F63" i="4"/>
  <c r="J63" i="4" s="1"/>
  <c r="F90" i="4"/>
  <c r="J90" i="4" s="1"/>
  <c r="F72" i="4"/>
  <c r="J72" i="4" s="1"/>
  <c r="F116" i="4"/>
  <c r="J116" i="4" s="1"/>
  <c r="F107" i="4"/>
  <c r="J107" i="4" s="1"/>
  <c r="F113" i="4"/>
  <c r="J113" i="4" s="1"/>
  <c r="N66" i="4"/>
  <c r="F66" i="4"/>
  <c r="J66" i="4" s="1"/>
  <c r="F55" i="4"/>
  <c r="J55" i="4" s="1"/>
  <c r="F11" i="4"/>
  <c r="J11" i="4" s="1"/>
  <c r="F86" i="4"/>
  <c r="J86" i="4" s="1"/>
  <c r="F56" i="4"/>
  <c r="J56" i="4" s="1"/>
  <c r="F104" i="4"/>
  <c r="J104" i="4" s="1"/>
  <c r="F131" i="4"/>
  <c r="J131" i="4" s="1"/>
  <c r="F134" i="4"/>
  <c r="J134" i="4" s="1"/>
  <c r="F119" i="4"/>
  <c r="J119" i="4" s="1"/>
  <c r="N64" i="4"/>
  <c r="F64" i="4"/>
  <c r="J64" i="4" s="1"/>
  <c r="F6" i="4"/>
  <c r="J6" i="4" s="1"/>
  <c r="F14" i="4"/>
  <c r="J14" i="4" s="1"/>
  <c r="F8" i="4"/>
  <c r="J8" i="4" s="1"/>
  <c r="F53" i="4"/>
  <c r="J53" i="4" s="1"/>
  <c r="F18" i="4"/>
  <c r="J18" i="4" s="1"/>
  <c r="F44" i="4"/>
  <c r="J44" i="4" s="1"/>
  <c r="F71" i="4"/>
  <c r="J71" i="4" s="1"/>
  <c r="F106" i="4"/>
  <c r="J106" i="4" s="1"/>
  <c r="F27" i="4"/>
  <c r="J27" i="4" s="1"/>
  <c r="F129" i="4"/>
  <c r="J129" i="4" s="1"/>
  <c r="F46" i="4"/>
  <c r="J46" i="4" s="1"/>
  <c r="F65" i="4"/>
  <c r="J65" i="4" s="1"/>
  <c r="N115" i="4"/>
  <c r="F115" i="4"/>
  <c r="J115" i="4" s="1"/>
  <c r="F5" i="4"/>
  <c r="J5" i="4" s="1"/>
  <c r="F10" i="4"/>
  <c r="J10" i="4" s="1"/>
  <c r="F80" i="4"/>
  <c r="J80" i="4" s="1"/>
  <c r="F67" i="4"/>
  <c r="J67" i="4" s="1"/>
  <c r="F70" i="4"/>
  <c r="J70" i="4" s="1"/>
  <c r="F26" i="4"/>
  <c r="J26" i="4" s="1"/>
  <c r="F43" i="4"/>
  <c r="J43" i="4" s="1"/>
  <c r="F133" i="4"/>
  <c r="J133" i="4" s="1"/>
  <c r="F9" i="4"/>
  <c r="J9" i="4" s="1"/>
  <c r="N95" i="4"/>
  <c r="F95" i="4"/>
  <c r="J95" i="4" s="1"/>
  <c r="F128" i="4"/>
  <c r="J128" i="4" s="1"/>
  <c r="F83" i="4"/>
  <c r="J83" i="4" s="1"/>
  <c r="F35" i="4"/>
  <c r="J35" i="4" s="1"/>
  <c r="F85" i="4"/>
  <c r="J85" i="4" s="1"/>
  <c r="F16" i="4"/>
  <c r="J16" i="4" s="1"/>
  <c r="F50" i="4"/>
  <c r="J50" i="4" s="1"/>
  <c r="F68" i="4"/>
  <c r="J68" i="4" s="1"/>
  <c r="N12" i="4"/>
  <c r="F12" i="4"/>
  <c r="J12" i="4" s="1"/>
  <c r="F20" i="4"/>
  <c r="J20" i="4" s="1"/>
  <c r="F19" i="4"/>
  <c r="J19" i="4" s="1"/>
  <c r="F36" i="4"/>
  <c r="J36" i="4" s="1"/>
  <c r="F42" i="4"/>
  <c r="J42" i="4" s="1"/>
  <c r="F76" i="4"/>
  <c r="J76" i="4" s="1"/>
  <c r="F23" i="4"/>
  <c r="J23" i="4" s="1"/>
  <c r="F74" i="4"/>
  <c r="J74" i="4" s="1"/>
  <c r="F89" i="4"/>
  <c r="J89" i="4" s="1"/>
  <c r="F51" i="4"/>
  <c r="J51" i="4" s="1"/>
  <c r="F130" i="4"/>
  <c r="J130" i="4" s="1"/>
  <c r="F25" i="4"/>
  <c r="J25" i="4" s="1"/>
  <c r="N47" i="4"/>
  <c r="F47" i="4"/>
  <c r="J47" i="4" s="1"/>
  <c r="N132" i="4"/>
  <c r="F132" i="4"/>
  <c r="J132" i="4" s="1"/>
  <c r="F52" i="4"/>
  <c r="J52" i="4" s="1"/>
  <c r="N93" i="4"/>
  <c r="F93" i="4"/>
  <c r="J93" i="4" s="1"/>
  <c r="F13" i="4"/>
  <c r="J13" i="4" s="1"/>
  <c r="F123" i="4"/>
  <c r="J123" i="4" s="1"/>
  <c r="F100" i="4"/>
  <c r="J100" i="4" s="1"/>
  <c r="F97" i="4"/>
  <c r="J97" i="4" s="1"/>
  <c r="F111" i="4"/>
  <c r="J111" i="4" s="1"/>
  <c r="I127" i="4"/>
  <c r="F127" i="4"/>
  <c r="J127" i="4" s="1"/>
  <c r="F105" i="1"/>
  <c r="J105" i="1" s="1"/>
  <c r="F99" i="1"/>
  <c r="F175" i="1"/>
  <c r="F174" i="1"/>
  <c r="F173" i="1"/>
  <c r="F172" i="1"/>
  <c r="F171" i="1"/>
  <c r="F170" i="1"/>
  <c r="F169" i="1"/>
  <c r="F168" i="1"/>
  <c r="F167" i="1"/>
  <c r="P166" i="1"/>
  <c r="F166" i="1"/>
  <c r="F165" i="1"/>
  <c r="P164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P128" i="1"/>
  <c r="F128" i="1"/>
  <c r="F127" i="1"/>
  <c r="J127" i="1" s="1"/>
  <c r="F126" i="1"/>
  <c r="J126" i="1" s="1"/>
  <c r="I125" i="1"/>
  <c r="F125" i="1"/>
  <c r="J125" i="1" s="1"/>
  <c r="I124" i="1"/>
  <c r="F124" i="1"/>
  <c r="J124" i="1" s="1"/>
  <c r="J123" i="1"/>
  <c r="I123" i="1"/>
  <c r="F123" i="1"/>
  <c r="F122" i="1"/>
  <c r="P121" i="1"/>
  <c r="F121" i="1"/>
  <c r="I120" i="1"/>
  <c r="F120" i="1"/>
  <c r="J120" i="1" s="1"/>
  <c r="F119" i="1"/>
  <c r="I118" i="1"/>
  <c r="F118" i="1"/>
  <c r="J118" i="1" s="1"/>
  <c r="F117" i="1"/>
  <c r="I116" i="1"/>
  <c r="F116" i="1"/>
  <c r="J116" i="1" s="1"/>
  <c r="F115" i="1"/>
  <c r="F114" i="1"/>
  <c r="I113" i="1"/>
  <c r="F113" i="1"/>
  <c r="J113" i="1" s="1"/>
  <c r="I112" i="1"/>
  <c r="F112" i="1"/>
  <c r="J112" i="1" s="1"/>
  <c r="I111" i="1"/>
  <c r="F111" i="1"/>
  <c r="J111" i="1" s="1"/>
  <c r="J110" i="1"/>
  <c r="I110" i="1"/>
  <c r="F110" i="1"/>
  <c r="P109" i="1"/>
  <c r="J109" i="1"/>
  <c r="I109" i="1"/>
  <c r="F109" i="1"/>
  <c r="P108" i="1"/>
  <c r="J108" i="1"/>
  <c r="I108" i="1"/>
  <c r="F108" i="1"/>
  <c r="I107" i="1"/>
  <c r="F107" i="1"/>
  <c r="J107" i="1" s="1"/>
  <c r="I106" i="1"/>
  <c r="F106" i="1"/>
  <c r="J106" i="1" s="1"/>
  <c r="P105" i="1"/>
  <c r="I105" i="1"/>
  <c r="P104" i="1"/>
  <c r="I104" i="1"/>
  <c r="F104" i="1"/>
  <c r="J104" i="1" s="1"/>
  <c r="I103" i="1"/>
  <c r="F103" i="1"/>
  <c r="J103" i="1" s="1"/>
  <c r="J102" i="1"/>
  <c r="I102" i="1"/>
  <c r="F102" i="1"/>
  <c r="I101" i="1"/>
  <c r="F101" i="1"/>
  <c r="J101" i="1" s="1"/>
  <c r="I100" i="1"/>
  <c r="F100" i="1"/>
  <c r="J100" i="1" s="1"/>
  <c r="P98" i="1"/>
  <c r="F98" i="1"/>
  <c r="F97" i="1"/>
  <c r="F96" i="1"/>
  <c r="F95" i="1"/>
  <c r="F94" i="1"/>
  <c r="F93" i="1"/>
  <c r="P92" i="1"/>
  <c r="F92" i="1"/>
  <c r="F91" i="1"/>
  <c r="F90" i="1"/>
  <c r="F89" i="1"/>
  <c r="F88" i="1"/>
  <c r="J87" i="1"/>
  <c r="I87" i="1"/>
  <c r="F87" i="1"/>
  <c r="I86" i="1"/>
  <c r="F86" i="1"/>
  <c r="J86" i="1" s="1"/>
  <c r="I85" i="1"/>
  <c r="F85" i="1"/>
  <c r="J85" i="1" s="1"/>
  <c r="P84" i="1"/>
  <c r="I84" i="1"/>
  <c r="F84" i="1"/>
  <c r="J84" i="1" s="1"/>
  <c r="I83" i="1"/>
  <c r="F83" i="1"/>
  <c r="J83" i="1" s="1"/>
  <c r="I82" i="1"/>
  <c r="F82" i="1"/>
  <c r="J82" i="1" s="1"/>
  <c r="I81" i="1"/>
  <c r="F81" i="1"/>
  <c r="J81" i="1" s="1"/>
  <c r="F80" i="1"/>
  <c r="F79" i="1"/>
  <c r="J78" i="1"/>
  <c r="I78" i="1"/>
  <c r="F78" i="1"/>
  <c r="I77" i="1"/>
  <c r="F77" i="1"/>
  <c r="J77" i="1" s="1"/>
  <c r="I76" i="1"/>
  <c r="F76" i="1"/>
  <c r="J76" i="1" s="1"/>
  <c r="J75" i="1"/>
  <c r="I75" i="1"/>
  <c r="F75" i="1"/>
  <c r="I74" i="1"/>
  <c r="F74" i="1"/>
  <c r="J74" i="1" s="1"/>
  <c r="F73" i="1"/>
  <c r="P72" i="1"/>
  <c r="F72" i="1"/>
  <c r="J71" i="1"/>
  <c r="I71" i="1"/>
  <c r="F71" i="1"/>
  <c r="F70" i="1"/>
  <c r="I69" i="1"/>
  <c r="F69" i="1"/>
  <c r="J69" i="1" s="1"/>
  <c r="F68" i="1"/>
  <c r="F67" i="1"/>
  <c r="I66" i="1"/>
  <c r="F66" i="1"/>
  <c r="J66" i="1" s="1"/>
  <c r="I65" i="1"/>
  <c r="F65" i="1"/>
  <c r="J65" i="1" s="1"/>
  <c r="J64" i="1"/>
  <c r="I64" i="1"/>
  <c r="F64" i="1"/>
  <c r="J63" i="1"/>
  <c r="I63" i="1"/>
  <c r="F63" i="1"/>
  <c r="I62" i="1"/>
  <c r="F62" i="1"/>
  <c r="J62" i="1" s="1"/>
  <c r="I61" i="1"/>
  <c r="F61" i="1"/>
  <c r="J61" i="1" s="1"/>
  <c r="I60" i="1"/>
  <c r="F60" i="1"/>
  <c r="J60" i="1" s="1"/>
  <c r="I59" i="1"/>
  <c r="F59" i="1"/>
  <c r="J59" i="1" s="1"/>
  <c r="I58" i="1"/>
  <c r="F58" i="1"/>
  <c r="J58" i="1" s="1"/>
  <c r="P57" i="1"/>
  <c r="I57" i="1"/>
  <c r="F57" i="1"/>
  <c r="J57" i="1" s="1"/>
  <c r="I56" i="1"/>
  <c r="F56" i="1"/>
  <c r="J56" i="1" s="1"/>
  <c r="J55" i="1"/>
  <c r="I55" i="1"/>
  <c r="F55" i="1"/>
  <c r="F54" i="1"/>
  <c r="P53" i="1"/>
  <c r="I53" i="1"/>
  <c r="F53" i="1"/>
  <c r="J53" i="1" s="1"/>
  <c r="I52" i="1"/>
  <c r="F52" i="1"/>
  <c r="J52" i="1" s="1"/>
  <c r="F51" i="1"/>
  <c r="I50" i="1"/>
  <c r="F50" i="1"/>
  <c r="J50" i="1" s="1"/>
  <c r="I49" i="1"/>
  <c r="F49" i="1"/>
  <c r="J49" i="1" s="1"/>
  <c r="I48" i="1"/>
  <c r="F48" i="1"/>
  <c r="J48" i="1" s="1"/>
  <c r="I47" i="1"/>
  <c r="F47" i="1"/>
  <c r="J47" i="1" s="1"/>
  <c r="F46" i="1"/>
  <c r="I45" i="1"/>
  <c r="F45" i="1"/>
  <c r="J45" i="1" s="1"/>
  <c r="P44" i="1"/>
  <c r="F44" i="1"/>
  <c r="F43" i="1"/>
  <c r="I42" i="1"/>
  <c r="F42" i="1"/>
  <c r="J42" i="1" s="1"/>
  <c r="I41" i="1"/>
  <c r="F41" i="1"/>
  <c r="J41" i="1" s="1"/>
  <c r="I40" i="1"/>
  <c r="F40" i="1"/>
  <c r="J40" i="1" s="1"/>
  <c r="I39" i="1"/>
  <c r="F39" i="1"/>
  <c r="J39" i="1" s="1"/>
  <c r="J38" i="1"/>
  <c r="I38" i="1"/>
  <c r="F38" i="1"/>
  <c r="I37" i="1"/>
  <c r="F37" i="1"/>
  <c r="J37" i="1" s="1"/>
  <c r="I36" i="1"/>
  <c r="F36" i="1"/>
  <c r="J36" i="1" s="1"/>
  <c r="J35" i="1"/>
  <c r="I35" i="1"/>
  <c r="F35" i="1"/>
  <c r="I34" i="1"/>
  <c r="F34" i="1"/>
  <c r="J34" i="1" s="1"/>
  <c r="P33" i="1"/>
  <c r="I33" i="1"/>
  <c r="F33" i="1"/>
  <c r="J33" i="1" s="1"/>
  <c r="I32" i="1"/>
  <c r="F32" i="1"/>
  <c r="J32" i="1" s="1"/>
  <c r="I31" i="1"/>
  <c r="F31" i="1"/>
  <c r="J31" i="1" s="1"/>
  <c r="I30" i="1"/>
  <c r="F30" i="1"/>
  <c r="J30" i="1" s="1"/>
  <c r="J29" i="1"/>
  <c r="I29" i="1"/>
  <c r="F29" i="1"/>
  <c r="I28" i="1"/>
  <c r="F28" i="1"/>
  <c r="J28" i="1" s="1"/>
  <c r="I27" i="1"/>
  <c r="F27" i="1"/>
  <c r="J27" i="1" s="1"/>
  <c r="J26" i="1"/>
  <c r="I26" i="1"/>
  <c r="F26" i="1"/>
  <c r="I25" i="1"/>
  <c r="F25" i="1"/>
  <c r="J25" i="1" s="1"/>
  <c r="I24" i="1"/>
  <c r="F24" i="1"/>
  <c r="J24" i="1" s="1"/>
  <c r="I23" i="1"/>
  <c r="F23" i="1"/>
  <c r="J23" i="1" s="1"/>
  <c r="I22" i="1"/>
  <c r="F22" i="1"/>
  <c r="J22" i="1" s="1"/>
  <c r="J21" i="1"/>
  <c r="I21" i="1"/>
  <c r="F21" i="1"/>
  <c r="I20" i="1"/>
  <c r="F20" i="1"/>
  <c r="J20" i="1" s="1"/>
  <c r="P19" i="1"/>
  <c r="F19" i="1"/>
  <c r="F18" i="1"/>
  <c r="J17" i="1"/>
  <c r="I17" i="1"/>
  <c r="F17" i="1"/>
  <c r="J16" i="1"/>
  <c r="I16" i="1"/>
  <c r="F16" i="1"/>
  <c r="P15" i="1"/>
  <c r="J15" i="1"/>
  <c r="I15" i="1"/>
  <c r="F15" i="1"/>
  <c r="P14" i="1"/>
  <c r="J14" i="1"/>
  <c r="I14" i="1"/>
  <c r="F14" i="1"/>
  <c r="I13" i="1"/>
  <c r="F13" i="1"/>
  <c r="J13" i="1" s="1"/>
  <c r="P12" i="1"/>
  <c r="I12" i="1"/>
  <c r="F12" i="1"/>
  <c r="J12" i="1" s="1"/>
  <c r="F11" i="1"/>
  <c r="I10" i="1"/>
  <c r="F10" i="1"/>
  <c r="J10" i="1" s="1"/>
  <c r="F9" i="1"/>
  <c r="I8" i="1"/>
  <c r="F8" i="1"/>
  <c r="J8" i="1" s="1"/>
  <c r="I7" i="1"/>
  <c r="F7" i="1"/>
  <c r="J7" i="1" s="1"/>
  <c r="J6" i="1"/>
  <c r="I6" i="1"/>
  <c r="F6" i="1"/>
  <c r="I5" i="1"/>
  <c r="F5" i="1"/>
  <c r="J5" i="1" s="1"/>
  <c r="I4" i="1"/>
  <c r="F4" i="1"/>
  <c r="J4" i="1" s="1"/>
  <c r="O176" i="4" l="1"/>
  <c r="O180" i="4"/>
  <c r="O184" i="4"/>
  <c r="O188" i="4"/>
  <c r="O192" i="4"/>
  <c r="O196" i="4"/>
  <c r="O200" i="4"/>
  <c r="O204" i="4"/>
  <c r="O175" i="4"/>
  <c r="O179" i="4"/>
  <c r="O183" i="4"/>
  <c r="O187" i="4"/>
  <c r="O191" i="4"/>
  <c r="O195" i="4"/>
  <c r="O199" i="4"/>
  <c r="O203" i="4"/>
  <c r="O30" i="4"/>
  <c r="N135" i="4"/>
  <c r="I135" i="4"/>
  <c r="L135" i="4"/>
  <c r="F135" i="4"/>
  <c r="H141" i="4" s="1"/>
  <c r="O4" i="4"/>
  <c r="O126" i="4"/>
  <c r="O125" i="4"/>
  <c r="O17" i="4"/>
  <c r="O48" i="4"/>
  <c r="O102" i="4"/>
  <c r="O118" i="4"/>
  <c r="O37" i="4"/>
  <c r="O32" i="4"/>
  <c r="O78" i="4"/>
  <c r="O96" i="4"/>
  <c r="O117" i="4"/>
  <c r="O54" i="4"/>
  <c r="O39" i="4"/>
  <c r="O69" i="4"/>
  <c r="O112" i="4"/>
  <c r="O15" i="4"/>
  <c r="O75" i="4"/>
  <c r="O110" i="4"/>
  <c r="O60" i="4"/>
  <c r="O21" i="4"/>
  <c r="O87" i="4"/>
  <c r="O121" i="4"/>
  <c r="O31" i="4"/>
  <c r="O122" i="4"/>
  <c r="O101" i="4"/>
  <c r="O84" i="4"/>
  <c r="O57" i="4"/>
  <c r="O62" i="4"/>
  <c r="O40" i="4"/>
  <c r="O99" i="4"/>
  <c r="O114" i="4"/>
  <c r="O90" i="4"/>
  <c r="O116" i="4"/>
  <c r="O113" i="4"/>
  <c r="O11" i="4"/>
  <c r="O104" i="4"/>
  <c r="O131" i="4"/>
  <c r="O119" i="4"/>
  <c r="O6" i="4"/>
  <c r="O8" i="4"/>
  <c r="O18" i="4"/>
  <c r="O71" i="4"/>
  <c r="O27" i="4"/>
  <c r="O46" i="4"/>
  <c r="O115" i="4"/>
  <c r="O10" i="4"/>
  <c r="O67" i="4"/>
  <c r="O43" i="4"/>
  <c r="O9" i="4"/>
  <c r="O128" i="4"/>
  <c r="O35" i="4"/>
  <c r="O50" i="4"/>
  <c r="O12" i="4"/>
  <c r="O19" i="4"/>
  <c r="O36" i="4"/>
  <c r="O76" i="4"/>
  <c r="O74" i="4"/>
  <c r="O130" i="4"/>
  <c r="O47" i="4"/>
  <c r="O52" i="4"/>
  <c r="O123" i="4"/>
  <c r="O97" i="4"/>
  <c r="O105" i="4"/>
  <c r="O81" i="4"/>
  <c r="O33" i="4"/>
  <c r="O58" i="4"/>
  <c r="O120" i="4"/>
  <c r="O59" i="4"/>
  <c r="O108" i="4"/>
  <c r="O41" i="4"/>
  <c r="O45" i="4"/>
  <c r="O103" i="4"/>
  <c r="O77" i="4"/>
  <c r="O109" i="4"/>
  <c r="O88" i="4"/>
  <c r="O61" i="4"/>
  <c r="O29" i="4"/>
  <c r="O79" i="4"/>
  <c r="O82" i="4"/>
  <c r="O7" i="4"/>
  <c r="O94" i="4"/>
  <c r="O22" i="4"/>
  <c r="O98" i="4"/>
  <c r="O124" i="4"/>
  <c r="O38" i="4"/>
  <c r="O92" i="4"/>
  <c r="O24" i="4"/>
  <c r="O91" i="4"/>
  <c r="O34" i="4"/>
  <c r="O28" i="4"/>
  <c r="O49" i="4"/>
  <c r="O73" i="4"/>
  <c r="O63" i="4"/>
  <c r="O72" i="4"/>
  <c r="O107" i="4"/>
  <c r="O66" i="4"/>
  <c r="O55" i="4"/>
  <c r="O86" i="4"/>
  <c r="O56" i="4"/>
  <c r="O134" i="4"/>
  <c r="O64" i="4"/>
  <c r="O14" i="4"/>
  <c r="O53" i="4"/>
  <c r="O44" i="4"/>
  <c r="O106" i="4"/>
  <c r="O129" i="4"/>
  <c r="O65" i="4"/>
  <c r="O5" i="4"/>
  <c r="O80" i="4"/>
  <c r="O70" i="4"/>
  <c r="O26" i="4"/>
  <c r="O133" i="4"/>
  <c r="O95" i="4"/>
  <c r="O83" i="4"/>
  <c r="O85" i="4"/>
  <c r="O16" i="4"/>
  <c r="O68" i="4"/>
  <c r="O20" i="4"/>
  <c r="O42" i="4"/>
  <c r="O23" i="4"/>
  <c r="O89" i="4"/>
  <c r="O51" i="4"/>
  <c r="O25" i="4"/>
  <c r="O132" i="4"/>
  <c r="O93" i="4"/>
  <c r="O13" i="4"/>
  <c r="O100" i="4"/>
  <c r="O111" i="4"/>
  <c r="O127" i="4"/>
  <c r="O207" i="4" l="1"/>
  <c r="O135" i="4"/>
</calcChain>
</file>

<file path=xl/sharedStrings.xml><?xml version="1.0" encoding="utf-8"?>
<sst xmlns="http://schemas.openxmlformats.org/spreadsheetml/2006/main" count="758" uniqueCount="439">
  <si>
    <t>王翠平</t>
  </si>
  <si>
    <t>6119</t>
  </si>
  <si>
    <t>杨琼</t>
  </si>
  <si>
    <t>上海长顺电梯电缆有限公司</t>
    <phoneticPr fontId="4" type="noConversion"/>
  </si>
  <si>
    <t>线束车间出勤（2020年7月）</t>
    <phoneticPr fontId="4" type="noConversion"/>
  </si>
  <si>
    <t>序号</t>
    <phoneticPr fontId="4" type="noConversion"/>
  </si>
  <si>
    <t>职员代码</t>
    <phoneticPr fontId="4" type="noConversion"/>
  </si>
  <si>
    <t>工号</t>
    <phoneticPr fontId="4" type="noConversion"/>
  </si>
  <si>
    <t>姓名</t>
    <phoneticPr fontId="4" type="noConversion"/>
  </si>
  <si>
    <t>岗位</t>
    <phoneticPr fontId="4" type="noConversion"/>
  </si>
  <si>
    <t>累计出勤</t>
    <phoneticPr fontId="4" type="noConversion"/>
  </si>
  <si>
    <t>不脱产组长补助</t>
    <phoneticPr fontId="4" type="noConversion"/>
  </si>
  <si>
    <t>计件工资</t>
    <phoneticPr fontId="4" type="noConversion"/>
  </si>
  <si>
    <t>总金额</t>
    <phoneticPr fontId="4" type="noConversion"/>
  </si>
  <si>
    <t>平均值</t>
    <phoneticPr fontId="4" type="noConversion"/>
  </si>
  <si>
    <t>迟到</t>
    <phoneticPr fontId="4" type="noConversion"/>
  </si>
  <si>
    <t>请假/天</t>
    <phoneticPr fontId="4" type="noConversion"/>
  </si>
  <si>
    <t>无请假单</t>
    <phoneticPr fontId="4" type="noConversion"/>
  </si>
  <si>
    <t>工龄</t>
    <phoneticPr fontId="4" type="noConversion"/>
  </si>
  <si>
    <t>全勤</t>
    <phoneticPr fontId="4" type="noConversion"/>
  </si>
  <si>
    <t>高温</t>
    <phoneticPr fontId="4" type="noConversion"/>
  </si>
  <si>
    <t>刘媛媛</t>
    <phoneticPr fontId="4" type="noConversion"/>
  </si>
  <si>
    <t>预制线</t>
    <phoneticPr fontId="4" type="noConversion"/>
  </si>
  <si>
    <t>荆红梅</t>
    <phoneticPr fontId="4" type="noConversion"/>
  </si>
  <si>
    <t>甘小红</t>
    <phoneticPr fontId="4" type="noConversion"/>
  </si>
  <si>
    <t>检验员</t>
    <phoneticPr fontId="4" type="noConversion"/>
  </si>
  <si>
    <t>禇慧敏</t>
    <phoneticPr fontId="4" type="noConversion"/>
  </si>
  <si>
    <t>罗文秀</t>
    <phoneticPr fontId="4" type="noConversion"/>
  </si>
  <si>
    <t>王学梅</t>
    <phoneticPr fontId="4" type="noConversion"/>
  </si>
  <si>
    <t>柯桂荣</t>
    <phoneticPr fontId="4" type="noConversion"/>
  </si>
  <si>
    <t>高杰</t>
    <phoneticPr fontId="4" type="noConversion"/>
  </si>
  <si>
    <t>郑欢</t>
    <phoneticPr fontId="4" type="noConversion"/>
  </si>
  <si>
    <t>常中梅</t>
    <phoneticPr fontId="4" type="noConversion"/>
  </si>
  <si>
    <t>耿三平</t>
    <phoneticPr fontId="4" type="noConversion"/>
  </si>
  <si>
    <t>项田田</t>
    <phoneticPr fontId="4" type="noConversion"/>
  </si>
  <si>
    <t>胡燕华</t>
    <phoneticPr fontId="4" type="noConversion"/>
  </si>
  <si>
    <t>王秋玲</t>
    <phoneticPr fontId="4" type="noConversion"/>
  </si>
  <si>
    <t>陈建菊</t>
    <phoneticPr fontId="4" type="noConversion"/>
  </si>
  <si>
    <t>王燕</t>
    <phoneticPr fontId="4" type="noConversion"/>
  </si>
  <si>
    <t>周琴</t>
    <phoneticPr fontId="4" type="noConversion"/>
  </si>
  <si>
    <t>段冬梅</t>
    <phoneticPr fontId="4" type="noConversion"/>
  </si>
  <si>
    <t>吴刚顺</t>
    <phoneticPr fontId="4" type="noConversion"/>
  </si>
  <si>
    <t>赵艳</t>
    <phoneticPr fontId="4" type="noConversion"/>
  </si>
  <si>
    <t>田金芝</t>
    <phoneticPr fontId="4" type="noConversion"/>
  </si>
  <si>
    <t>打端子</t>
    <phoneticPr fontId="4" type="noConversion"/>
  </si>
  <si>
    <t>曹云花</t>
    <phoneticPr fontId="4" type="noConversion"/>
  </si>
  <si>
    <t>高慧君</t>
    <phoneticPr fontId="4" type="noConversion"/>
  </si>
  <si>
    <t>赵敏</t>
    <phoneticPr fontId="4" type="noConversion"/>
  </si>
  <si>
    <t>刘丽</t>
    <phoneticPr fontId="4" type="noConversion"/>
  </si>
  <si>
    <t>李应兰</t>
    <phoneticPr fontId="4" type="noConversion"/>
  </si>
  <si>
    <t>柳爱香</t>
    <phoneticPr fontId="4" type="noConversion"/>
  </si>
  <si>
    <t>佘春红</t>
    <phoneticPr fontId="4" type="noConversion"/>
  </si>
  <si>
    <t>沈军</t>
    <phoneticPr fontId="4" type="noConversion"/>
  </si>
  <si>
    <t>动力线</t>
    <phoneticPr fontId="4" type="noConversion"/>
  </si>
  <si>
    <t>易守连</t>
    <phoneticPr fontId="4" type="noConversion"/>
  </si>
  <si>
    <t>王芬</t>
    <phoneticPr fontId="4" type="noConversion"/>
  </si>
  <si>
    <t>李月芹</t>
    <phoneticPr fontId="4" type="noConversion"/>
  </si>
  <si>
    <t>李珍</t>
    <phoneticPr fontId="4" type="noConversion"/>
  </si>
  <si>
    <t>静电房</t>
    <phoneticPr fontId="4" type="noConversion"/>
  </si>
  <si>
    <t>熊小玲</t>
    <phoneticPr fontId="4" type="noConversion"/>
  </si>
  <si>
    <t>宋燕</t>
    <phoneticPr fontId="4" type="noConversion"/>
  </si>
  <si>
    <t>于利英</t>
    <phoneticPr fontId="4" type="noConversion"/>
  </si>
  <si>
    <t>房丽娟</t>
    <phoneticPr fontId="4" type="noConversion"/>
  </si>
  <si>
    <t>万良萍</t>
    <phoneticPr fontId="4" type="noConversion"/>
  </si>
  <si>
    <t xml:space="preserve">刘喜辉 </t>
    <phoneticPr fontId="4" type="noConversion"/>
  </si>
  <si>
    <t>朱红红</t>
    <phoneticPr fontId="4" type="noConversion"/>
  </si>
  <si>
    <t>小公司</t>
    <phoneticPr fontId="4" type="noConversion"/>
  </si>
  <si>
    <t>郭云霞</t>
    <phoneticPr fontId="4" type="noConversion"/>
  </si>
  <si>
    <t>文欣</t>
    <phoneticPr fontId="4" type="noConversion"/>
  </si>
  <si>
    <t>刘艳芳</t>
    <phoneticPr fontId="4" type="noConversion"/>
  </si>
  <si>
    <t>张士美</t>
    <phoneticPr fontId="4" type="noConversion"/>
  </si>
  <si>
    <t>杨俊杰</t>
    <phoneticPr fontId="4" type="noConversion"/>
  </si>
  <si>
    <t>东芝组</t>
    <phoneticPr fontId="4" type="noConversion"/>
  </si>
  <si>
    <t>彭香迷</t>
    <phoneticPr fontId="4" type="noConversion"/>
  </si>
  <si>
    <t>王燕梅</t>
    <phoneticPr fontId="4" type="noConversion"/>
  </si>
  <si>
    <t>余玉东</t>
    <phoneticPr fontId="4" type="noConversion"/>
  </si>
  <si>
    <t>方英</t>
    <phoneticPr fontId="4" type="noConversion"/>
  </si>
  <si>
    <t>李约成</t>
    <phoneticPr fontId="4" type="noConversion"/>
  </si>
  <si>
    <t>离职</t>
    <phoneticPr fontId="4" type="noConversion"/>
  </si>
  <si>
    <t>黄素军</t>
    <phoneticPr fontId="4" type="noConversion"/>
  </si>
  <si>
    <t>李进</t>
    <phoneticPr fontId="4" type="noConversion"/>
  </si>
  <si>
    <t>天奥</t>
    <phoneticPr fontId="4" type="noConversion"/>
  </si>
  <si>
    <t>瞿华</t>
    <phoneticPr fontId="4" type="noConversion"/>
  </si>
  <si>
    <t>2101</t>
    <phoneticPr fontId="4" type="noConversion"/>
  </si>
  <si>
    <t>董月琴</t>
    <phoneticPr fontId="4" type="noConversion"/>
  </si>
  <si>
    <t>王炳贯</t>
    <phoneticPr fontId="4" type="noConversion"/>
  </si>
  <si>
    <t>马绪苹</t>
    <phoneticPr fontId="4" type="noConversion"/>
  </si>
  <si>
    <t>潘春燕</t>
    <phoneticPr fontId="4" type="noConversion"/>
  </si>
  <si>
    <t>文永良</t>
    <phoneticPr fontId="4" type="noConversion"/>
  </si>
  <si>
    <t>刘桂莲</t>
    <phoneticPr fontId="4" type="noConversion"/>
  </si>
  <si>
    <t>韩珍</t>
    <phoneticPr fontId="4" type="noConversion"/>
  </si>
  <si>
    <t>张玲玲</t>
    <phoneticPr fontId="4" type="noConversion"/>
  </si>
  <si>
    <t>闫苗苗</t>
    <phoneticPr fontId="4" type="noConversion"/>
  </si>
  <si>
    <t>房璐璐</t>
    <phoneticPr fontId="4" type="noConversion"/>
  </si>
  <si>
    <t>杨长好</t>
    <phoneticPr fontId="4" type="noConversion"/>
  </si>
  <si>
    <t>刘小红</t>
    <phoneticPr fontId="4" type="noConversion"/>
  </si>
  <si>
    <t>何兰英</t>
    <phoneticPr fontId="4" type="noConversion"/>
  </si>
  <si>
    <t>汪同党</t>
    <phoneticPr fontId="4" type="noConversion"/>
  </si>
  <si>
    <t>胡金红</t>
    <phoneticPr fontId="4" type="noConversion"/>
  </si>
  <si>
    <t>装箱</t>
    <phoneticPr fontId="4" type="noConversion"/>
  </si>
  <si>
    <t>孙利英</t>
    <phoneticPr fontId="4" type="noConversion"/>
  </si>
  <si>
    <t>48#箱</t>
    <phoneticPr fontId="4" type="noConversion"/>
  </si>
  <si>
    <t>莫永云</t>
    <phoneticPr fontId="4" type="noConversion"/>
  </si>
  <si>
    <t>曹小凤</t>
    <phoneticPr fontId="4" type="noConversion"/>
  </si>
  <si>
    <t>马俊芳</t>
    <phoneticPr fontId="4" type="noConversion"/>
  </si>
  <si>
    <t>闫苗云</t>
    <phoneticPr fontId="4" type="noConversion"/>
  </si>
  <si>
    <t>胡庆林</t>
    <phoneticPr fontId="4" type="noConversion"/>
  </si>
  <si>
    <t>14#箱</t>
    <phoneticPr fontId="4" type="noConversion"/>
  </si>
  <si>
    <t>胡利平</t>
    <phoneticPr fontId="4" type="noConversion"/>
  </si>
  <si>
    <t>宋芳芳</t>
    <phoneticPr fontId="4" type="noConversion"/>
  </si>
  <si>
    <t>侯丽侠</t>
    <phoneticPr fontId="4" type="noConversion"/>
  </si>
  <si>
    <t>宋冬英</t>
    <phoneticPr fontId="4" type="noConversion"/>
  </si>
  <si>
    <t>王谋胜</t>
    <phoneticPr fontId="4" type="noConversion"/>
  </si>
  <si>
    <t>欧阳淑霞</t>
    <phoneticPr fontId="4" type="noConversion"/>
  </si>
  <si>
    <t>胡红梅</t>
    <phoneticPr fontId="4" type="noConversion"/>
  </si>
  <si>
    <t>杭州西奥</t>
    <phoneticPr fontId="4" type="noConversion"/>
  </si>
  <si>
    <t>侯娟</t>
    <phoneticPr fontId="4" type="noConversion"/>
  </si>
  <si>
    <t>潘燕</t>
    <phoneticPr fontId="4" type="noConversion"/>
  </si>
  <si>
    <t>刘玉明</t>
    <phoneticPr fontId="4" type="noConversion"/>
  </si>
  <si>
    <t>分线/包装</t>
    <phoneticPr fontId="4" type="noConversion"/>
  </si>
  <si>
    <t>路家云</t>
    <phoneticPr fontId="4" type="noConversion"/>
  </si>
  <si>
    <t>程素芬</t>
    <phoneticPr fontId="4" type="noConversion"/>
  </si>
  <si>
    <t>西奥扶梯</t>
    <phoneticPr fontId="4" type="noConversion"/>
  </si>
  <si>
    <t>朱鲁翠</t>
    <phoneticPr fontId="4" type="noConversion"/>
  </si>
  <si>
    <t>应允豪</t>
    <phoneticPr fontId="4" type="noConversion"/>
  </si>
  <si>
    <t>李志信</t>
    <phoneticPr fontId="4" type="noConversion"/>
  </si>
  <si>
    <t>肖志强</t>
    <phoneticPr fontId="4" type="noConversion"/>
  </si>
  <si>
    <t>蔡娟娟</t>
    <phoneticPr fontId="4" type="noConversion"/>
  </si>
  <si>
    <t>陈高强</t>
    <phoneticPr fontId="4" type="noConversion"/>
  </si>
  <si>
    <t>崔开亮</t>
    <phoneticPr fontId="4" type="noConversion"/>
  </si>
  <si>
    <t>汪秀云</t>
    <phoneticPr fontId="4" type="noConversion"/>
  </si>
  <si>
    <t>李富云</t>
    <phoneticPr fontId="4" type="noConversion"/>
  </si>
  <si>
    <t>杨小娟</t>
    <phoneticPr fontId="4" type="noConversion"/>
  </si>
  <si>
    <t>徐吉梅</t>
    <phoneticPr fontId="4" type="noConversion"/>
  </si>
  <si>
    <t>上官义</t>
    <phoneticPr fontId="4" type="noConversion"/>
  </si>
  <si>
    <t>石李</t>
    <phoneticPr fontId="4" type="noConversion"/>
  </si>
  <si>
    <t xml:space="preserve">凤明贵 </t>
    <phoneticPr fontId="4" type="noConversion"/>
  </si>
  <si>
    <t>李龙三</t>
    <phoneticPr fontId="4" type="noConversion"/>
  </si>
  <si>
    <t>毛利娟</t>
    <phoneticPr fontId="4" type="noConversion"/>
  </si>
  <si>
    <t>付小强</t>
    <phoneticPr fontId="4" type="noConversion"/>
  </si>
  <si>
    <t>况传金</t>
    <phoneticPr fontId="4" type="noConversion"/>
  </si>
  <si>
    <t>宋天涯</t>
    <phoneticPr fontId="4" type="noConversion"/>
  </si>
  <si>
    <t>陈要</t>
    <phoneticPr fontId="4" type="noConversion"/>
  </si>
  <si>
    <t>三菱组</t>
    <phoneticPr fontId="4" type="noConversion"/>
  </si>
  <si>
    <t>李梅</t>
    <phoneticPr fontId="4" type="noConversion"/>
  </si>
  <si>
    <t>李朋振</t>
    <phoneticPr fontId="4" type="noConversion"/>
  </si>
  <si>
    <t>杜娟</t>
    <phoneticPr fontId="4" type="noConversion"/>
  </si>
  <si>
    <t>张娟娟</t>
    <phoneticPr fontId="4" type="noConversion"/>
  </si>
  <si>
    <t>刘双双</t>
    <phoneticPr fontId="4" type="noConversion"/>
  </si>
  <si>
    <t>刘强雨</t>
    <phoneticPr fontId="4" type="noConversion"/>
  </si>
  <si>
    <t>谷鲜利</t>
    <phoneticPr fontId="4" type="noConversion"/>
  </si>
  <si>
    <t>庞明武</t>
    <phoneticPr fontId="4" type="noConversion"/>
  </si>
  <si>
    <t>王小峰</t>
    <phoneticPr fontId="4" type="noConversion"/>
  </si>
  <si>
    <t>陈恩群</t>
    <phoneticPr fontId="4" type="noConversion"/>
  </si>
  <si>
    <t>东南组</t>
    <phoneticPr fontId="4" type="noConversion"/>
  </si>
  <si>
    <t>胡小兵</t>
    <phoneticPr fontId="4" type="noConversion"/>
  </si>
  <si>
    <t>曹军艳</t>
    <phoneticPr fontId="4" type="noConversion"/>
  </si>
  <si>
    <t>陈昭云</t>
    <phoneticPr fontId="4" type="noConversion"/>
  </si>
  <si>
    <t>刘作新</t>
    <phoneticPr fontId="4" type="noConversion"/>
  </si>
  <si>
    <t>金家龙</t>
    <phoneticPr fontId="4" type="noConversion"/>
  </si>
  <si>
    <t>万良清</t>
    <phoneticPr fontId="4" type="noConversion"/>
  </si>
  <si>
    <t>胡多地</t>
    <phoneticPr fontId="4" type="noConversion"/>
  </si>
  <si>
    <t>扶梯剥皮</t>
    <phoneticPr fontId="4" type="noConversion"/>
  </si>
  <si>
    <t>覃邦香</t>
    <phoneticPr fontId="4" type="noConversion"/>
  </si>
  <si>
    <t>剪垃圾</t>
    <phoneticPr fontId="4" type="noConversion"/>
  </si>
  <si>
    <t>闵燕</t>
    <phoneticPr fontId="4" type="noConversion"/>
  </si>
  <si>
    <t>预制线开线</t>
    <phoneticPr fontId="4" type="noConversion"/>
  </si>
  <si>
    <t>周智慧</t>
    <phoneticPr fontId="4" type="noConversion"/>
  </si>
  <si>
    <t>吴绍慧</t>
    <phoneticPr fontId="4" type="noConversion"/>
  </si>
  <si>
    <t>任家斌</t>
    <phoneticPr fontId="4" type="noConversion"/>
  </si>
  <si>
    <t>打包/装箱</t>
    <phoneticPr fontId="4" type="noConversion"/>
  </si>
  <si>
    <t>郭景员</t>
    <phoneticPr fontId="4" type="noConversion"/>
  </si>
  <si>
    <t>剥皮</t>
    <phoneticPr fontId="4" type="noConversion"/>
  </si>
  <si>
    <t>谢文丽</t>
    <phoneticPr fontId="4" type="noConversion"/>
  </si>
  <si>
    <t>汪秀珍</t>
    <phoneticPr fontId="4" type="noConversion"/>
  </si>
  <si>
    <t>王平</t>
    <phoneticPr fontId="4" type="noConversion"/>
  </si>
  <si>
    <t>高翠波</t>
    <phoneticPr fontId="4" type="noConversion"/>
  </si>
  <si>
    <t>周自华</t>
    <phoneticPr fontId="4" type="noConversion"/>
  </si>
  <si>
    <t>扶梯</t>
    <phoneticPr fontId="4" type="noConversion"/>
  </si>
  <si>
    <t>赵家乐</t>
    <phoneticPr fontId="4" type="noConversion"/>
  </si>
  <si>
    <t>杨根</t>
    <phoneticPr fontId="4" type="noConversion"/>
  </si>
  <si>
    <t>扶梯开线</t>
    <phoneticPr fontId="4" type="noConversion"/>
  </si>
  <si>
    <t>曹家英</t>
    <phoneticPr fontId="4" type="noConversion"/>
  </si>
  <si>
    <t>靳跃龙</t>
    <phoneticPr fontId="4" type="noConversion"/>
  </si>
  <si>
    <t>曹莉</t>
    <phoneticPr fontId="4" type="noConversion"/>
  </si>
  <si>
    <t>段宏魁</t>
    <phoneticPr fontId="4" type="noConversion"/>
  </si>
  <si>
    <t>李方方</t>
    <phoneticPr fontId="4" type="noConversion"/>
  </si>
  <si>
    <t>动力线开线</t>
    <phoneticPr fontId="4" type="noConversion"/>
  </si>
  <si>
    <t>蒋庆德</t>
    <phoneticPr fontId="4" type="noConversion"/>
  </si>
  <si>
    <t>韩士领</t>
    <phoneticPr fontId="4" type="noConversion"/>
  </si>
  <si>
    <t>黄彦峰</t>
    <phoneticPr fontId="4" type="noConversion"/>
  </si>
  <si>
    <t>3701</t>
    <phoneticPr fontId="4" type="noConversion"/>
  </si>
  <si>
    <t>胡巨合</t>
    <phoneticPr fontId="4" type="noConversion"/>
  </si>
  <si>
    <t>王传武</t>
    <phoneticPr fontId="4" type="noConversion"/>
  </si>
  <si>
    <t>张纪永</t>
    <phoneticPr fontId="4" type="noConversion"/>
  </si>
  <si>
    <t>徐永州</t>
    <phoneticPr fontId="4" type="noConversion"/>
  </si>
  <si>
    <t>放线</t>
    <phoneticPr fontId="4" type="noConversion"/>
  </si>
  <si>
    <t>杨才彬</t>
    <phoneticPr fontId="4" type="noConversion"/>
  </si>
  <si>
    <t>俞彩红</t>
    <phoneticPr fontId="4" type="noConversion"/>
  </si>
  <si>
    <t>车间主任</t>
    <phoneticPr fontId="4" type="noConversion"/>
  </si>
  <si>
    <t>和鑫</t>
    <phoneticPr fontId="4" type="noConversion"/>
  </si>
  <si>
    <t>组长</t>
    <phoneticPr fontId="4" type="noConversion"/>
  </si>
  <si>
    <t>张容容</t>
    <phoneticPr fontId="4" type="noConversion"/>
  </si>
  <si>
    <t>张萍</t>
    <phoneticPr fontId="4" type="noConversion"/>
  </si>
  <si>
    <t>计划员</t>
    <phoneticPr fontId="4" type="noConversion"/>
  </si>
  <si>
    <t>龚英</t>
    <phoneticPr fontId="4" type="noConversion"/>
  </si>
  <si>
    <t>陆叶</t>
    <phoneticPr fontId="4" type="noConversion"/>
  </si>
  <si>
    <t>林裴琪</t>
    <phoneticPr fontId="4" type="noConversion"/>
  </si>
  <si>
    <t>李士旺</t>
    <phoneticPr fontId="4" type="noConversion"/>
  </si>
  <si>
    <t>丁玲玲</t>
    <phoneticPr fontId="4" type="noConversion"/>
  </si>
  <si>
    <t>刘敏</t>
    <phoneticPr fontId="4" type="noConversion"/>
  </si>
  <si>
    <t>余仕花</t>
    <phoneticPr fontId="4" type="noConversion"/>
  </si>
  <si>
    <t>贺蝶</t>
    <phoneticPr fontId="4" type="noConversion"/>
  </si>
  <si>
    <t>谈建芳</t>
    <phoneticPr fontId="4" type="noConversion"/>
  </si>
  <si>
    <t>编制：</t>
    <phoneticPr fontId="4" type="noConversion"/>
  </si>
  <si>
    <t>审核：</t>
    <phoneticPr fontId="4" type="noConversion"/>
  </si>
  <si>
    <t>审批：</t>
    <phoneticPr fontId="4" type="noConversion"/>
  </si>
  <si>
    <t>预制线</t>
    <phoneticPr fontId="4" type="noConversion"/>
  </si>
  <si>
    <t>胡燕华</t>
    <phoneticPr fontId="4" type="noConversion"/>
  </si>
  <si>
    <t>王秋玲</t>
    <phoneticPr fontId="4" type="noConversion"/>
  </si>
  <si>
    <t>陈建菊</t>
    <phoneticPr fontId="4" type="noConversion"/>
  </si>
  <si>
    <t>王燕</t>
    <phoneticPr fontId="4" type="noConversion"/>
  </si>
  <si>
    <t>周琴</t>
    <phoneticPr fontId="4" type="noConversion"/>
  </si>
  <si>
    <t>段冬梅</t>
    <phoneticPr fontId="4" type="noConversion"/>
  </si>
  <si>
    <t>赵艳</t>
    <phoneticPr fontId="4" type="noConversion"/>
  </si>
  <si>
    <t>田金芝</t>
    <phoneticPr fontId="4" type="noConversion"/>
  </si>
  <si>
    <t>打端子</t>
    <phoneticPr fontId="4" type="noConversion"/>
  </si>
  <si>
    <t>曹云花</t>
    <phoneticPr fontId="4" type="noConversion"/>
  </si>
  <si>
    <t>高慧君</t>
    <phoneticPr fontId="4" type="noConversion"/>
  </si>
  <si>
    <t>赵敏</t>
    <phoneticPr fontId="4" type="noConversion"/>
  </si>
  <si>
    <t>刘丽</t>
    <phoneticPr fontId="4" type="noConversion"/>
  </si>
  <si>
    <t>柳爱香</t>
    <phoneticPr fontId="4" type="noConversion"/>
  </si>
  <si>
    <t>佘春红</t>
    <phoneticPr fontId="4" type="noConversion"/>
  </si>
  <si>
    <t>动力线</t>
    <phoneticPr fontId="4" type="noConversion"/>
  </si>
  <si>
    <t>易守连</t>
    <phoneticPr fontId="4" type="noConversion"/>
  </si>
  <si>
    <t>王芬</t>
    <phoneticPr fontId="4" type="noConversion"/>
  </si>
  <si>
    <t>李月芹</t>
    <phoneticPr fontId="4" type="noConversion"/>
  </si>
  <si>
    <t>李珍</t>
    <phoneticPr fontId="4" type="noConversion"/>
  </si>
  <si>
    <t>静电房</t>
    <phoneticPr fontId="4" type="noConversion"/>
  </si>
  <si>
    <t>熊小玲</t>
    <phoneticPr fontId="4" type="noConversion"/>
  </si>
  <si>
    <t>宋燕</t>
    <phoneticPr fontId="4" type="noConversion"/>
  </si>
  <si>
    <t>于利英</t>
    <phoneticPr fontId="4" type="noConversion"/>
  </si>
  <si>
    <t>房丽娟</t>
    <phoneticPr fontId="4" type="noConversion"/>
  </si>
  <si>
    <t>万良萍</t>
    <phoneticPr fontId="4" type="noConversion"/>
  </si>
  <si>
    <t>朱红红</t>
    <phoneticPr fontId="4" type="noConversion"/>
  </si>
  <si>
    <t>小公司</t>
    <phoneticPr fontId="4" type="noConversion"/>
  </si>
  <si>
    <t>郭云霞</t>
    <phoneticPr fontId="4" type="noConversion"/>
  </si>
  <si>
    <t>文欣</t>
    <phoneticPr fontId="4" type="noConversion"/>
  </si>
  <si>
    <t>刘艳芳</t>
    <phoneticPr fontId="4" type="noConversion"/>
  </si>
  <si>
    <t>张士美</t>
    <phoneticPr fontId="4" type="noConversion"/>
  </si>
  <si>
    <t>杨俊杰</t>
    <phoneticPr fontId="4" type="noConversion"/>
  </si>
  <si>
    <t>东芝组</t>
    <phoneticPr fontId="4" type="noConversion"/>
  </si>
  <si>
    <t>彭香迷</t>
    <phoneticPr fontId="4" type="noConversion"/>
  </si>
  <si>
    <t>余玉东</t>
    <phoneticPr fontId="4" type="noConversion"/>
  </si>
  <si>
    <t>检验员</t>
    <phoneticPr fontId="4" type="noConversion"/>
  </si>
  <si>
    <t>方英</t>
    <phoneticPr fontId="4" type="noConversion"/>
  </si>
  <si>
    <t>李约成</t>
    <phoneticPr fontId="4" type="noConversion"/>
  </si>
  <si>
    <t>黄素军</t>
    <phoneticPr fontId="4" type="noConversion"/>
  </si>
  <si>
    <t>李进</t>
    <phoneticPr fontId="4" type="noConversion"/>
  </si>
  <si>
    <t>天奥</t>
    <phoneticPr fontId="4" type="noConversion"/>
  </si>
  <si>
    <t>瞿华</t>
    <phoneticPr fontId="4" type="noConversion"/>
  </si>
  <si>
    <t>2101</t>
    <phoneticPr fontId="4" type="noConversion"/>
  </si>
  <si>
    <t>董月琴</t>
    <phoneticPr fontId="4" type="noConversion"/>
  </si>
  <si>
    <t>王炳贯</t>
    <phoneticPr fontId="4" type="noConversion"/>
  </si>
  <si>
    <t>马绪苹</t>
    <phoneticPr fontId="4" type="noConversion"/>
  </si>
  <si>
    <t>潘春燕</t>
    <phoneticPr fontId="4" type="noConversion"/>
  </si>
  <si>
    <t>刘桂莲</t>
    <phoneticPr fontId="4" type="noConversion"/>
  </si>
  <si>
    <t>韩珍</t>
    <phoneticPr fontId="4" type="noConversion"/>
  </si>
  <si>
    <t>张玲玲</t>
    <phoneticPr fontId="4" type="noConversion"/>
  </si>
  <si>
    <t>闫苗苗</t>
    <phoneticPr fontId="4" type="noConversion"/>
  </si>
  <si>
    <t>房璐璐</t>
    <phoneticPr fontId="4" type="noConversion"/>
  </si>
  <si>
    <t>杨长好</t>
    <phoneticPr fontId="4" type="noConversion"/>
  </si>
  <si>
    <t>刘小红</t>
    <phoneticPr fontId="4" type="noConversion"/>
  </si>
  <si>
    <t>何兰英</t>
    <phoneticPr fontId="4" type="noConversion"/>
  </si>
  <si>
    <t>汪同党</t>
    <phoneticPr fontId="4" type="noConversion"/>
  </si>
  <si>
    <t>胡金红</t>
    <phoneticPr fontId="4" type="noConversion"/>
  </si>
  <si>
    <t>装箱</t>
    <phoneticPr fontId="4" type="noConversion"/>
  </si>
  <si>
    <t>孙利英</t>
    <phoneticPr fontId="4" type="noConversion"/>
  </si>
  <si>
    <t>48#箱</t>
    <phoneticPr fontId="4" type="noConversion"/>
  </si>
  <si>
    <t>莫永云</t>
    <phoneticPr fontId="4" type="noConversion"/>
  </si>
  <si>
    <t>曹小凤</t>
    <phoneticPr fontId="4" type="noConversion"/>
  </si>
  <si>
    <t>闫苗云</t>
    <phoneticPr fontId="4" type="noConversion"/>
  </si>
  <si>
    <t>胡庆林</t>
    <phoneticPr fontId="4" type="noConversion"/>
  </si>
  <si>
    <t>14#箱</t>
    <phoneticPr fontId="4" type="noConversion"/>
  </si>
  <si>
    <t>胡利平</t>
    <phoneticPr fontId="4" type="noConversion"/>
  </si>
  <si>
    <t>侯丽侠</t>
    <phoneticPr fontId="4" type="noConversion"/>
  </si>
  <si>
    <t>宋冬英</t>
    <phoneticPr fontId="4" type="noConversion"/>
  </si>
  <si>
    <t>王谋胜</t>
    <phoneticPr fontId="4" type="noConversion"/>
  </si>
  <si>
    <t>欧阳淑霞</t>
    <phoneticPr fontId="4" type="noConversion"/>
  </si>
  <si>
    <t>胡红梅</t>
    <phoneticPr fontId="4" type="noConversion"/>
  </si>
  <si>
    <t>杭州西奥</t>
    <phoneticPr fontId="4" type="noConversion"/>
  </si>
  <si>
    <t>侯娟</t>
    <phoneticPr fontId="4" type="noConversion"/>
  </si>
  <si>
    <t>潘燕</t>
    <phoneticPr fontId="4" type="noConversion"/>
  </si>
  <si>
    <t>刘玉明</t>
    <phoneticPr fontId="4" type="noConversion"/>
  </si>
  <si>
    <t>分线/包装</t>
    <phoneticPr fontId="4" type="noConversion"/>
  </si>
  <si>
    <t>路家云</t>
    <phoneticPr fontId="4" type="noConversion"/>
  </si>
  <si>
    <t>程素芬</t>
    <phoneticPr fontId="4" type="noConversion"/>
  </si>
  <si>
    <t>西奥扶梯</t>
    <phoneticPr fontId="4" type="noConversion"/>
  </si>
  <si>
    <t>朱鲁翠</t>
    <phoneticPr fontId="4" type="noConversion"/>
  </si>
  <si>
    <t>应允豪</t>
    <phoneticPr fontId="4" type="noConversion"/>
  </si>
  <si>
    <t>李志信</t>
    <phoneticPr fontId="4" type="noConversion"/>
  </si>
  <si>
    <t>肖志强</t>
    <phoneticPr fontId="4" type="noConversion"/>
  </si>
  <si>
    <t>蔡娟娟</t>
    <phoneticPr fontId="4" type="noConversion"/>
  </si>
  <si>
    <t>陈高强</t>
    <phoneticPr fontId="4" type="noConversion"/>
  </si>
  <si>
    <t>崔开亮</t>
    <phoneticPr fontId="4" type="noConversion"/>
  </si>
  <si>
    <t>汪秀云</t>
    <phoneticPr fontId="4" type="noConversion"/>
  </si>
  <si>
    <t>李富云</t>
    <phoneticPr fontId="4" type="noConversion"/>
  </si>
  <si>
    <t>杨小娟</t>
    <phoneticPr fontId="4" type="noConversion"/>
  </si>
  <si>
    <t>徐吉梅</t>
    <phoneticPr fontId="4" type="noConversion"/>
  </si>
  <si>
    <t>上官义</t>
    <phoneticPr fontId="4" type="noConversion"/>
  </si>
  <si>
    <t>石李</t>
    <phoneticPr fontId="4" type="noConversion"/>
  </si>
  <si>
    <t xml:space="preserve">凤明贵 </t>
    <phoneticPr fontId="4" type="noConversion"/>
  </si>
  <si>
    <t>李龙三</t>
    <phoneticPr fontId="4" type="noConversion"/>
  </si>
  <si>
    <t>毛利娟</t>
    <phoneticPr fontId="4" type="noConversion"/>
  </si>
  <si>
    <t>付小强</t>
    <phoneticPr fontId="4" type="noConversion"/>
  </si>
  <si>
    <t>况传金</t>
    <phoneticPr fontId="4" type="noConversion"/>
  </si>
  <si>
    <t>宋天涯</t>
    <phoneticPr fontId="4" type="noConversion"/>
  </si>
  <si>
    <t>陈要</t>
    <phoneticPr fontId="4" type="noConversion"/>
  </si>
  <si>
    <t>三菱组</t>
    <phoneticPr fontId="4" type="noConversion"/>
  </si>
  <si>
    <t>李梅</t>
    <phoneticPr fontId="4" type="noConversion"/>
  </si>
  <si>
    <t>李朋振</t>
    <phoneticPr fontId="4" type="noConversion"/>
  </si>
  <si>
    <t>杜娟</t>
    <phoneticPr fontId="4" type="noConversion"/>
  </si>
  <si>
    <t>张娟娟</t>
    <phoneticPr fontId="4" type="noConversion"/>
  </si>
  <si>
    <t>刘双双</t>
    <phoneticPr fontId="4" type="noConversion"/>
  </si>
  <si>
    <t>刘强雨</t>
    <phoneticPr fontId="4" type="noConversion"/>
  </si>
  <si>
    <t>谷鲜利</t>
    <phoneticPr fontId="4" type="noConversion"/>
  </si>
  <si>
    <t>庞明武</t>
    <phoneticPr fontId="4" type="noConversion"/>
  </si>
  <si>
    <t>王小峰</t>
    <phoneticPr fontId="4" type="noConversion"/>
  </si>
  <si>
    <t>陈恩群</t>
    <phoneticPr fontId="4" type="noConversion"/>
  </si>
  <si>
    <t>东南组</t>
    <phoneticPr fontId="4" type="noConversion"/>
  </si>
  <si>
    <t>胡小兵</t>
    <phoneticPr fontId="4" type="noConversion"/>
  </si>
  <si>
    <t>曹军艳</t>
    <phoneticPr fontId="4" type="noConversion"/>
  </si>
  <si>
    <t>陈昭云</t>
    <phoneticPr fontId="4" type="noConversion"/>
  </si>
  <si>
    <t>刘作新</t>
    <phoneticPr fontId="4" type="noConversion"/>
  </si>
  <si>
    <t>金家龙</t>
    <phoneticPr fontId="4" type="noConversion"/>
  </si>
  <si>
    <t>万良清</t>
    <phoneticPr fontId="4" type="noConversion"/>
  </si>
  <si>
    <t>胡多地</t>
    <phoneticPr fontId="4" type="noConversion"/>
  </si>
  <si>
    <t>扶梯剥皮</t>
    <phoneticPr fontId="4" type="noConversion"/>
  </si>
  <si>
    <t>覃邦香</t>
    <phoneticPr fontId="4" type="noConversion"/>
  </si>
  <si>
    <t>剪垃圾</t>
    <phoneticPr fontId="4" type="noConversion"/>
  </si>
  <si>
    <t>闵燕</t>
    <phoneticPr fontId="4" type="noConversion"/>
  </si>
  <si>
    <t>预制线开线</t>
    <phoneticPr fontId="4" type="noConversion"/>
  </si>
  <si>
    <t>周智慧</t>
    <phoneticPr fontId="4" type="noConversion"/>
  </si>
  <si>
    <t>吴绍慧</t>
    <phoneticPr fontId="4" type="noConversion"/>
  </si>
  <si>
    <t>任家斌</t>
    <phoneticPr fontId="4" type="noConversion"/>
  </si>
  <si>
    <t>打包/装箱</t>
    <phoneticPr fontId="4" type="noConversion"/>
  </si>
  <si>
    <t>郭景员</t>
    <phoneticPr fontId="4" type="noConversion"/>
  </si>
  <si>
    <t>剥皮</t>
    <phoneticPr fontId="4" type="noConversion"/>
  </si>
  <si>
    <t>谢文丽</t>
    <phoneticPr fontId="4" type="noConversion"/>
  </si>
  <si>
    <t>汪秀珍</t>
    <phoneticPr fontId="4" type="noConversion"/>
  </si>
  <si>
    <t>王平</t>
    <phoneticPr fontId="4" type="noConversion"/>
  </si>
  <si>
    <t>周自华</t>
    <phoneticPr fontId="4" type="noConversion"/>
  </si>
  <si>
    <t>扶梯</t>
    <phoneticPr fontId="4" type="noConversion"/>
  </si>
  <si>
    <t>赵家乐</t>
    <phoneticPr fontId="4" type="noConversion"/>
  </si>
  <si>
    <t>杨根</t>
    <phoneticPr fontId="4" type="noConversion"/>
  </si>
  <si>
    <t>扶梯开线</t>
    <phoneticPr fontId="4" type="noConversion"/>
  </si>
  <si>
    <t>曹家英</t>
    <phoneticPr fontId="4" type="noConversion"/>
  </si>
  <si>
    <t>靳跃龙</t>
    <phoneticPr fontId="4" type="noConversion"/>
  </si>
  <si>
    <t>曹莉</t>
    <phoneticPr fontId="4" type="noConversion"/>
  </si>
  <si>
    <t>段宏魁</t>
    <phoneticPr fontId="4" type="noConversion"/>
  </si>
  <si>
    <t>李方方</t>
    <phoneticPr fontId="4" type="noConversion"/>
  </si>
  <si>
    <t>动力线开线</t>
    <phoneticPr fontId="4" type="noConversion"/>
  </si>
  <si>
    <t>蒋庆德</t>
    <phoneticPr fontId="4" type="noConversion"/>
  </si>
  <si>
    <t>韩士领</t>
    <phoneticPr fontId="4" type="noConversion"/>
  </si>
  <si>
    <t>黄彦峰</t>
    <phoneticPr fontId="4" type="noConversion"/>
  </si>
  <si>
    <t>3701</t>
    <phoneticPr fontId="4" type="noConversion"/>
  </si>
  <si>
    <t>胡巨合</t>
    <phoneticPr fontId="4" type="noConversion"/>
  </si>
  <si>
    <t>王传武</t>
    <phoneticPr fontId="4" type="noConversion"/>
  </si>
  <si>
    <t>张纪永</t>
    <phoneticPr fontId="4" type="noConversion"/>
  </si>
  <si>
    <t>徐永州</t>
    <phoneticPr fontId="4" type="noConversion"/>
  </si>
  <si>
    <t>放线</t>
    <phoneticPr fontId="4" type="noConversion"/>
  </si>
  <si>
    <t>杨才彬</t>
    <phoneticPr fontId="4" type="noConversion"/>
  </si>
  <si>
    <t>丁玲玲</t>
    <phoneticPr fontId="4" type="noConversion"/>
  </si>
  <si>
    <t>刘敏</t>
    <phoneticPr fontId="4" type="noConversion"/>
  </si>
  <si>
    <t>余仕花</t>
    <phoneticPr fontId="4" type="noConversion"/>
  </si>
  <si>
    <t>工龄费</t>
    <phoneticPr fontId="3" type="noConversion"/>
  </si>
  <si>
    <t>实发工资</t>
    <phoneticPr fontId="3" type="noConversion"/>
  </si>
  <si>
    <t>刘杰</t>
  </si>
  <si>
    <t>李倩</t>
  </si>
  <si>
    <t>兰海东</t>
  </si>
  <si>
    <t>冯杰</t>
  </si>
  <si>
    <t>张徐</t>
  </si>
  <si>
    <t>程辉</t>
  </si>
  <si>
    <t>张二平</t>
  </si>
  <si>
    <t>朱香敏</t>
  </si>
  <si>
    <t>汪燕合</t>
  </si>
  <si>
    <t>吴佳佳</t>
  </si>
  <si>
    <t>张元慧</t>
  </si>
  <si>
    <t>方春芬</t>
  </si>
  <si>
    <t>王乐金</t>
  </si>
  <si>
    <t>常利玲</t>
  </si>
  <si>
    <t>高红</t>
  </si>
  <si>
    <t>王凤桥</t>
  </si>
  <si>
    <t>预制线</t>
  </si>
  <si>
    <t>王小杰</t>
  </si>
  <si>
    <t>潘涛涛</t>
  </si>
  <si>
    <t>关海霞</t>
  </si>
  <si>
    <t>王苏丽</t>
  </si>
  <si>
    <t>赵久全</t>
  </si>
  <si>
    <t>李艳</t>
  </si>
  <si>
    <t>何心雨</t>
  </si>
  <si>
    <t>谢莲花</t>
  </si>
  <si>
    <t>吴国强</t>
  </si>
  <si>
    <t>柳燕</t>
  </si>
  <si>
    <t>罗国芝</t>
  </si>
  <si>
    <t>刘大略</t>
  </si>
  <si>
    <t>兰迎春</t>
  </si>
  <si>
    <t>陈霞</t>
  </si>
  <si>
    <t>上海长顺电梯电缆有限公司</t>
    <phoneticPr fontId="4" type="noConversion"/>
  </si>
  <si>
    <t>审批：</t>
    <phoneticPr fontId="3" type="noConversion"/>
  </si>
  <si>
    <t>赵彩芳</t>
    <phoneticPr fontId="3" type="noConversion"/>
  </si>
  <si>
    <t>职员代码</t>
    <phoneticPr fontId="4" type="noConversion"/>
  </si>
  <si>
    <t>工号</t>
    <phoneticPr fontId="4" type="noConversion"/>
  </si>
  <si>
    <t>姓名</t>
    <phoneticPr fontId="4" type="noConversion"/>
  </si>
  <si>
    <t>累计出勤</t>
    <phoneticPr fontId="4" type="noConversion"/>
  </si>
  <si>
    <t>不脱产组长补助</t>
    <phoneticPr fontId="4" type="noConversion"/>
  </si>
  <si>
    <t>总金额</t>
    <phoneticPr fontId="4" type="noConversion"/>
  </si>
  <si>
    <t>全勤</t>
    <phoneticPr fontId="4" type="noConversion"/>
  </si>
  <si>
    <t>预制线</t>
    <phoneticPr fontId="3" type="noConversion"/>
  </si>
  <si>
    <t>西奥扶梯</t>
    <phoneticPr fontId="3" type="noConversion"/>
  </si>
  <si>
    <t>车间计件工资平均值：</t>
    <phoneticPr fontId="3" type="noConversion"/>
  </si>
  <si>
    <t>天奥</t>
    <phoneticPr fontId="3" type="noConversion"/>
  </si>
  <si>
    <t>预制线</t>
    <phoneticPr fontId="3" type="noConversion"/>
  </si>
  <si>
    <t>扶梯分线</t>
    <phoneticPr fontId="3" type="noConversion"/>
  </si>
  <si>
    <t>离职</t>
    <phoneticPr fontId="3" type="noConversion"/>
  </si>
  <si>
    <t>徐昌明</t>
    <phoneticPr fontId="3" type="noConversion"/>
  </si>
  <si>
    <t>赵永刚</t>
    <phoneticPr fontId="3" type="noConversion"/>
  </si>
  <si>
    <t>8月已经结算</t>
    <phoneticPr fontId="3" type="noConversion"/>
  </si>
  <si>
    <t>流动</t>
    <phoneticPr fontId="3" type="noConversion"/>
  </si>
  <si>
    <t>开动力线</t>
    <phoneticPr fontId="3" type="noConversion"/>
  </si>
  <si>
    <t>东芝组</t>
    <phoneticPr fontId="3" type="noConversion"/>
  </si>
  <si>
    <t>14#箱</t>
    <phoneticPr fontId="3" type="noConversion"/>
  </si>
  <si>
    <t>赵元宝</t>
    <phoneticPr fontId="3" type="noConversion"/>
  </si>
  <si>
    <t>李士旺</t>
    <phoneticPr fontId="4" type="noConversion"/>
  </si>
  <si>
    <t>王燕2</t>
    <phoneticPr fontId="4" type="noConversion"/>
  </si>
  <si>
    <t>刘喜辉</t>
    <phoneticPr fontId="4" type="noConversion"/>
  </si>
  <si>
    <t>沈军2</t>
    <phoneticPr fontId="4" type="noConversion"/>
  </si>
  <si>
    <t>褚慧敏</t>
  </si>
  <si>
    <t>（2020年7月）线束车间计件工资及出勤统计表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</si>
</sst>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 "/>
    <numFmt numFmtId="178" formatCode="0_ "/>
  </numFmts>
  <fonts count="48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24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6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4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2"/>
      <color rgb="FFFF0000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  <scheme val="minor"/>
    </font>
    <font>
      <b/>
      <sz val="9"/>
      <color indexed="8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theme="1"/>
      <name val="宋体"/>
      <family val="2"/>
      <charset val="134"/>
      <scheme val="minor"/>
    </font>
    <font>
      <sz val="6"/>
      <color theme="1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8"/>
      <name val="宋体"/>
      <family val="3"/>
      <charset val="134"/>
    </font>
    <font>
      <sz val="8"/>
      <name val="宋体"/>
      <family val="3"/>
      <charset val="134"/>
    </font>
    <font>
      <b/>
      <sz val="8"/>
      <color indexed="8"/>
      <name val="宋体"/>
      <family val="3"/>
      <charset val="134"/>
    </font>
    <font>
      <b/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148">
    <xf numFmtId="0" fontId="0" fillId="0" borderId="0" xfId="0">
      <alignment vertical="center"/>
    </xf>
    <xf numFmtId="0" fontId="0" fillId="0" borderId="0" xfId="0" applyFill="1" applyAlignment="1"/>
    <xf numFmtId="0" fontId="6" fillId="0" borderId="2" xfId="1" applyFont="1" applyFill="1" applyBorder="1" applyAlignment="1">
      <alignment horizontal="center" vertical="center" shrinkToFit="1"/>
    </xf>
    <xf numFmtId="0" fontId="7" fillId="0" borderId="2" xfId="1" applyFont="1" applyFill="1" applyBorder="1" applyAlignment="1">
      <alignment horizontal="center" vertical="center" shrinkToFit="1"/>
    </xf>
    <xf numFmtId="0" fontId="6" fillId="0" borderId="2" xfId="1" applyNumberFormat="1" applyFont="1" applyFill="1" applyBorder="1" applyAlignment="1">
      <alignment horizontal="center" vertical="center" shrinkToFit="1"/>
    </xf>
    <xf numFmtId="0" fontId="8" fillId="0" borderId="2" xfId="1" applyNumberFormat="1" applyFont="1" applyFill="1" applyBorder="1" applyAlignment="1">
      <alignment horizontal="center" vertical="center" wrapText="1" shrinkToFit="1"/>
    </xf>
    <xf numFmtId="0" fontId="9" fillId="0" borderId="2" xfId="1" applyNumberFormat="1" applyFont="1" applyFill="1" applyBorder="1" applyAlignment="1">
      <alignment horizontal="center" vertical="center" shrinkToFit="1"/>
    </xf>
    <xf numFmtId="0" fontId="7" fillId="0" borderId="2" xfId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 shrinkToFit="1"/>
    </xf>
    <xf numFmtId="0" fontId="6" fillId="0" borderId="2" xfId="1" applyFont="1" applyFill="1" applyBorder="1" applyAlignment="1">
      <alignment horizontal="center" vertical="center" wrapText="1"/>
    </xf>
    <xf numFmtId="0" fontId="9" fillId="0" borderId="2" xfId="2" applyFont="1" applyFill="1" applyBorder="1" applyAlignment="1">
      <alignment horizontal="center" vertical="center"/>
    </xf>
    <xf numFmtId="0" fontId="6" fillId="0" borderId="2" xfId="3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6" fillId="0" borderId="2" xfId="1" applyNumberFormat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176" fontId="10" fillId="0" borderId="2" xfId="0" applyNumberFormat="1" applyFont="1" applyFill="1" applyBorder="1" applyAlignment="1">
      <alignment horizontal="center" vertical="center" shrinkToFit="1"/>
    </xf>
    <xf numFmtId="177" fontId="11" fillId="0" borderId="2" xfId="0" applyNumberFormat="1" applyFont="1" applyFill="1" applyBorder="1" applyAlignment="1">
      <alignment horizontal="center" vertical="center" shrinkToFit="1"/>
    </xf>
    <xf numFmtId="177" fontId="12" fillId="0" borderId="2" xfId="0" applyNumberFormat="1" applyFont="1" applyFill="1" applyBorder="1" applyAlignment="1">
      <alignment horizontal="center" vertical="center" shrinkToFit="1"/>
    </xf>
    <xf numFmtId="0" fontId="13" fillId="0" borderId="2" xfId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78" fontId="7" fillId="0" borderId="2" xfId="1" applyNumberFormat="1" applyFont="1" applyFill="1" applyBorder="1" applyAlignment="1">
      <alignment horizontal="center" vertical="center"/>
    </xf>
    <xf numFmtId="0" fontId="0" fillId="0" borderId="2" xfId="0" applyFill="1" applyBorder="1" applyAlignment="1"/>
    <xf numFmtId="0" fontId="6" fillId="2" borderId="2" xfId="3" applyFont="1" applyFill="1" applyBorder="1" applyAlignment="1">
      <alignment horizontal="center" vertical="center"/>
    </xf>
    <xf numFmtId="0" fontId="9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shrinkToFit="1"/>
    </xf>
    <xf numFmtId="0" fontId="10" fillId="0" borderId="2" xfId="0" applyNumberFormat="1" applyFont="1" applyFill="1" applyBorder="1" applyAlignment="1">
      <alignment horizontal="center" vertical="center" shrinkToFit="1"/>
    </xf>
    <xf numFmtId="0" fontId="14" fillId="0" borderId="2" xfId="0" applyNumberFormat="1" applyFont="1" applyFill="1" applyBorder="1" applyAlignment="1">
      <alignment horizontal="center" vertical="center" shrinkToFit="1"/>
    </xf>
    <xf numFmtId="177" fontId="7" fillId="0" borderId="2" xfId="1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 shrinkToFit="1"/>
    </xf>
    <xf numFmtId="0" fontId="13" fillId="0" borderId="2" xfId="0" applyFont="1" applyFill="1" applyBorder="1" applyAlignment="1">
      <alignment horizontal="center" vertical="center"/>
    </xf>
    <xf numFmtId="0" fontId="9" fillId="0" borderId="0" xfId="0" applyFont="1" applyFill="1" applyAlignment="1"/>
    <xf numFmtId="0" fontId="7" fillId="0" borderId="2" xfId="0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0" fontId="14" fillId="2" borderId="2" xfId="0" applyNumberFormat="1" applyFont="1" applyFill="1" applyBorder="1" applyAlignment="1">
      <alignment horizontal="center" vertical="center" shrinkToFit="1"/>
    </xf>
    <xf numFmtId="0" fontId="10" fillId="2" borderId="2" xfId="0" applyNumberFormat="1" applyFont="1" applyFill="1" applyBorder="1" applyAlignment="1">
      <alignment horizontal="center" vertical="center" shrinkToFit="1"/>
    </xf>
    <xf numFmtId="0" fontId="17" fillId="0" borderId="2" xfId="0" applyFont="1" applyFill="1" applyBorder="1" applyAlignment="1"/>
    <xf numFmtId="177" fontId="10" fillId="0" borderId="2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/>
    <xf numFmtId="178" fontId="10" fillId="0" borderId="2" xfId="1" applyNumberFormat="1" applyFont="1" applyFill="1" applyBorder="1" applyAlignment="1">
      <alignment horizontal="center" vertical="center"/>
    </xf>
    <xf numFmtId="0" fontId="8" fillId="2" borderId="2" xfId="0" applyNumberFormat="1" applyFont="1" applyFill="1" applyBorder="1" applyAlignment="1">
      <alignment horizontal="center" vertical="center" shrinkToFit="1"/>
    </xf>
    <xf numFmtId="49" fontId="9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14" fillId="0" borderId="2" xfId="1" applyNumberFormat="1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6" fillId="0" borderId="2" xfId="4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 shrinkToFit="1"/>
    </xf>
    <xf numFmtId="0" fontId="10" fillId="0" borderId="2" xfId="0" applyFont="1" applyFill="1" applyBorder="1" applyAlignment="1">
      <alignment horizontal="center" vertical="center" shrinkToFit="1"/>
    </xf>
    <xf numFmtId="0" fontId="9" fillId="2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shrinkToFit="1"/>
    </xf>
    <xf numFmtId="0" fontId="6" fillId="3" borderId="2" xfId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18" fillId="0" borderId="2" xfId="0" applyFont="1" applyFill="1" applyBorder="1" applyAlignment="1"/>
    <xf numFmtId="0" fontId="19" fillId="0" borderId="0" xfId="0" applyFont="1">
      <alignment vertical="center"/>
    </xf>
    <xf numFmtId="0" fontId="20" fillId="0" borderId="0" xfId="0" applyFont="1" applyFill="1" applyBorder="1" applyAlignment="1"/>
    <xf numFmtId="0" fontId="21" fillId="0" borderId="2" xfId="2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/>
    <xf numFmtId="0" fontId="17" fillId="0" borderId="0" xfId="0" applyFont="1" applyFill="1" applyAlignment="1"/>
    <xf numFmtId="0" fontId="1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22" fillId="0" borderId="0" xfId="0" applyFont="1" applyFill="1" applyAlignment="1"/>
    <xf numFmtId="0" fontId="6" fillId="0" borderId="0" xfId="3" applyFont="1" applyFill="1" applyBorder="1" applyAlignment="1">
      <alignment horizontal="center" vertical="center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" vertical="center"/>
    </xf>
    <xf numFmtId="177" fontId="10" fillId="0" borderId="0" xfId="0" applyNumberFormat="1" applyFont="1" applyFill="1" applyBorder="1" applyAlignment="1">
      <alignment horizontal="center" vertical="center" shrinkToFit="1"/>
    </xf>
    <xf numFmtId="177" fontId="11" fillId="0" borderId="0" xfId="0" applyNumberFormat="1" applyFont="1" applyFill="1" applyBorder="1" applyAlignment="1">
      <alignment horizontal="center" vertical="center" shrinkToFit="1"/>
    </xf>
    <xf numFmtId="177" fontId="12" fillId="0" borderId="0" xfId="0" applyNumberFormat="1" applyFont="1" applyFill="1" applyBorder="1" applyAlignment="1">
      <alignment horizontal="center" vertical="center" shrinkToFit="1"/>
    </xf>
    <xf numFmtId="0" fontId="13" fillId="0" borderId="0" xfId="0" applyFont="1" applyFill="1" applyBorder="1" applyAlignment="1">
      <alignment horizontal="center" vertical="center"/>
    </xf>
    <xf numFmtId="0" fontId="14" fillId="4" borderId="2" xfId="0" applyNumberFormat="1" applyFont="1" applyFill="1" applyBorder="1" applyAlignment="1">
      <alignment horizontal="center" vertical="center" shrinkToFit="1"/>
    </xf>
    <xf numFmtId="0" fontId="25" fillId="0" borderId="2" xfId="0" applyFont="1" applyFill="1" applyBorder="1" applyAlignment="1">
      <alignment horizontal="center" vertical="center"/>
    </xf>
    <xf numFmtId="0" fontId="23" fillId="0" borderId="2" xfId="3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2" xfId="1" applyNumberFormat="1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vertical="center"/>
    </xf>
    <xf numFmtId="176" fontId="24" fillId="0" borderId="2" xfId="0" applyNumberFormat="1" applyFont="1" applyFill="1" applyBorder="1" applyAlignment="1">
      <alignment horizontal="center" vertical="center" shrinkToFit="1"/>
    </xf>
    <xf numFmtId="177" fontId="25" fillId="0" borderId="2" xfId="0" applyNumberFormat="1" applyFont="1" applyFill="1" applyBorder="1" applyAlignment="1">
      <alignment horizontal="center" vertical="center" shrinkToFit="1"/>
    </xf>
    <xf numFmtId="0" fontId="23" fillId="2" borderId="2" xfId="3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 shrinkToFit="1"/>
    </xf>
    <xf numFmtId="0" fontId="24" fillId="0" borderId="2" xfId="0" applyNumberFormat="1" applyFont="1" applyFill="1" applyBorder="1" applyAlignment="1">
      <alignment horizontal="center" vertical="center" shrinkToFit="1"/>
    </xf>
    <xf numFmtId="0" fontId="24" fillId="0" borderId="2" xfId="0" applyFont="1" applyFill="1" applyBorder="1" applyAlignment="1">
      <alignment horizontal="center" vertical="center"/>
    </xf>
    <xf numFmtId="0" fontId="24" fillId="2" borderId="2" xfId="0" applyNumberFormat="1" applyFont="1" applyFill="1" applyBorder="1" applyAlignment="1">
      <alignment horizontal="center" vertical="center" shrinkToFit="1"/>
    </xf>
    <xf numFmtId="0" fontId="23" fillId="2" borderId="2" xfId="0" applyNumberFormat="1" applyFont="1" applyFill="1" applyBorder="1" applyAlignment="1">
      <alignment horizontal="center" vertical="center" shrinkToFit="1"/>
    </xf>
    <xf numFmtId="49" fontId="23" fillId="0" borderId="2" xfId="0" applyNumberFormat="1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 vertical="center"/>
    </xf>
    <xf numFmtId="0" fontId="23" fillId="0" borderId="2" xfId="4" applyNumberFormat="1" applyFont="1" applyFill="1" applyBorder="1" applyAlignment="1">
      <alignment horizontal="center" vertical="center"/>
    </xf>
    <xf numFmtId="0" fontId="23" fillId="0" borderId="2" xfId="0" applyNumberFormat="1" applyFont="1" applyFill="1" applyBorder="1" applyAlignment="1">
      <alignment horizontal="center" vertical="center" shrinkToFit="1"/>
    </xf>
    <xf numFmtId="0" fontId="23" fillId="2" borderId="2" xfId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28" fillId="0" borderId="2" xfId="3" applyFont="1" applyFill="1" applyBorder="1" applyAlignment="1">
      <alignment horizontal="center" vertical="center"/>
    </xf>
    <xf numFmtId="176" fontId="30" fillId="0" borderId="2" xfId="0" applyNumberFormat="1" applyFont="1" applyFill="1" applyBorder="1" applyAlignment="1">
      <alignment horizontal="center" vertical="center" shrinkToFit="1"/>
    </xf>
    <xf numFmtId="177" fontId="31" fillId="0" borderId="2" xfId="0" applyNumberFormat="1" applyFont="1" applyFill="1" applyBorder="1" applyAlignment="1">
      <alignment horizontal="center" vertical="center" shrinkToFit="1"/>
    </xf>
    <xf numFmtId="0" fontId="28" fillId="0" borderId="2" xfId="0" applyFont="1" applyFill="1" applyBorder="1" applyAlignment="1">
      <alignment horizontal="center" vertical="center"/>
    </xf>
    <xf numFmtId="0" fontId="28" fillId="0" borderId="2" xfId="2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shrinkToFit="1"/>
    </xf>
    <xf numFmtId="0" fontId="0" fillId="0" borderId="0" xfId="0" applyFill="1" applyAlignment="1">
      <alignment vertical="center"/>
    </xf>
    <xf numFmtId="0" fontId="32" fillId="0" borderId="2" xfId="0" applyFont="1" applyFill="1" applyBorder="1" applyAlignment="1">
      <alignment shrinkToFit="1"/>
    </xf>
    <xf numFmtId="0" fontId="0" fillId="0" borderId="0" xfId="0" applyFont="1" applyFill="1" applyBorder="1" applyAlignment="1">
      <alignment shrinkToFit="1"/>
    </xf>
    <xf numFmtId="0" fontId="0" fillId="0" borderId="0" xfId="0" applyFont="1" applyFill="1" applyBorder="1" applyAlignment="1">
      <alignment horizontal="center" shrinkToFit="1"/>
    </xf>
    <xf numFmtId="177" fontId="27" fillId="0" borderId="2" xfId="0" applyNumberFormat="1" applyFont="1" applyFill="1" applyBorder="1" applyAlignment="1">
      <alignment horizontal="center" vertical="center"/>
    </xf>
    <xf numFmtId="0" fontId="28" fillId="3" borderId="2" xfId="3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 shrinkToFit="1"/>
    </xf>
    <xf numFmtId="0" fontId="28" fillId="3" borderId="2" xfId="0" applyFont="1" applyFill="1" applyBorder="1" applyAlignment="1">
      <alignment horizontal="center" vertical="center"/>
    </xf>
    <xf numFmtId="0" fontId="34" fillId="0" borderId="0" xfId="0" applyFont="1" applyFill="1" applyBorder="1" applyAlignment="1"/>
    <xf numFmtId="0" fontId="34" fillId="0" borderId="0" xfId="0" applyFont="1">
      <alignment vertical="center"/>
    </xf>
    <xf numFmtId="0" fontId="35" fillId="0" borderId="0" xfId="0" applyFont="1" applyFill="1" applyAlignment="1"/>
    <xf numFmtId="0" fontId="34" fillId="0" borderId="0" xfId="0" applyFont="1" applyFill="1" applyAlignment="1"/>
    <xf numFmtId="177" fontId="35" fillId="0" borderId="0" xfId="0" applyNumberFormat="1" applyFont="1" applyFill="1" applyBorder="1" applyAlignment="1">
      <alignment horizontal="center" vertical="center" shrinkToFit="1"/>
    </xf>
    <xf numFmtId="0" fontId="36" fillId="0" borderId="0" xfId="0" applyFont="1" applyFill="1" applyAlignment="1">
      <alignment horizontal="center"/>
    </xf>
    <xf numFmtId="0" fontId="35" fillId="0" borderId="0" xfId="0" applyFont="1" applyFill="1" applyBorder="1" applyAlignment="1"/>
    <xf numFmtId="0" fontId="36" fillId="0" borderId="0" xfId="3" applyFont="1" applyFill="1" applyBorder="1" applyAlignment="1">
      <alignment horizontal="center"/>
    </xf>
    <xf numFmtId="0" fontId="34" fillId="0" borderId="0" xfId="0" applyFont="1" applyAlignment="1"/>
    <xf numFmtId="177" fontId="37" fillId="0" borderId="0" xfId="0" applyNumberFormat="1" applyFont="1" applyFill="1" applyBorder="1" applyAlignment="1">
      <alignment horizontal="center" shrinkToFit="1"/>
    </xf>
    <xf numFmtId="177" fontId="35" fillId="0" borderId="0" xfId="0" applyNumberFormat="1" applyFont="1" applyFill="1" applyBorder="1" applyAlignment="1">
      <alignment horizontal="center" shrinkToFit="1"/>
    </xf>
    <xf numFmtId="0" fontId="36" fillId="0" borderId="0" xfId="3" applyFont="1" applyFill="1" applyBorder="1" applyAlignment="1">
      <alignment horizontal="left"/>
    </xf>
    <xf numFmtId="0" fontId="36" fillId="0" borderId="0" xfId="0" applyFont="1" applyFill="1" applyAlignment="1">
      <alignment horizontal="right"/>
    </xf>
    <xf numFmtId="0" fontId="36" fillId="0" borderId="0" xfId="0" applyFont="1" applyFill="1" applyBorder="1" applyAlignment="1">
      <alignment horizontal="left"/>
    </xf>
    <xf numFmtId="176" fontId="39" fillId="0" borderId="0" xfId="0" applyNumberFormat="1" applyFont="1" applyAlignment="1">
      <alignment horizontal="center"/>
    </xf>
    <xf numFmtId="177" fontId="39" fillId="0" borderId="0" xfId="0" applyNumberFormat="1" applyFont="1" applyAlignment="1">
      <alignment horizontal="center"/>
    </xf>
    <xf numFmtId="0" fontId="40" fillId="0" borderId="0" xfId="0" applyFont="1" applyAlignment="1">
      <alignment horizontal="center"/>
    </xf>
    <xf numFmtId="177" fontId="38" fillId="0" borderId="0" xfId="0" applyNumberFormat="1" applyFont="1" applyAlignment="1">
      <alignment horizontal="center"/>
    </xf>
    <xf numFmtId="0" fontId="42" fillId="0" borderId="0" xfId="0" applyFont="1" applyFill="1" applyBorder="1" applyAlignment="1">
      <alignment horizontal="center"/>
    </xf>
    <xf numFmtId="0" fontId="41" fillId="0" borderId="2" xfId="1" applyFont="1" applyFill="1" applyBorder="1" applyAlignment="1">
      <alignment horizontal="center" vertical="center" shrinkToFit="1"/>
    </xf>
    <xf numFmtId="0" fontId="43" fillId="0" borderId="2" xfId="1" applyFont="1" applyFill="1" applyBorder="1" applyAlignment="1">
      <alignment horizontal="center" vertical="center" shrinkToFit="1"/>
    </xf>
    <xf numFmtId="0" fontId="41" fillId="0" borderId="2" xfId="1" applyNumberFormat="1" applyFont="1" applyFill="1" applyBorder="1" applyAlignment="1">
      <alignment horizontal="center" vertical="center" shrinkToFit="1"/>
    </xf>
    <xf numFmtId="0" fontId="41" fillId="0" borderId="2" xfId="1" applyNumberFormat="1" applyFont="1" applyFill="1" applyBorder="1" applyAlignment="1">
      <alignment horizontal="center" vertical="center" wrapText="1" shrinkToFit="1"/>
    </xf>
    <xf numFmtId="0" fontId="41" fillId="0" borderId="2" xfId="2" applyFont="1" applyFill="1" applyBorder="1" applyAlignment="1">
      <alignment horizontal="center" vertical="center"/>
    </xf>
    <xf numFmtId="0" fontId="44" fillId="0" borderId="2" xfId="2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Border="1" applyAlignment="1">
      <alignment shrinkToFit="1"/>
    </xf>
    <xf numFmtId="0" fontId="28" fillId="2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/>
    <xf numFmtId="177" fontId="25" fillId="0" borderId="2" xfId="0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 shrinkToFit="1"/>
    </xf>
    <xf numFmtId="0" fontId="5" fillId="0" borderId="1" xfId="1" applyFont="1" applyFill="1" applyBorder="1" applyAlignment="1">
      <alignment horizontal="center" vertical="center" shrinkToFit="1"/>
    </xf>
    <xf numFmtId="0" fontId="33" fillId="0" borderId="0" xfId="1" applyFont="1" applyFill="1" applyBorder="1" applyAlignment="1">
      <alignment horizontal="center" vertical="center" shrinkToFit="1"/>
    </xf>
    <xf numFmtId="0" fontId="6" fillId="0" borderId="1" xfId="1" applyFont="1" applyFill="1" applyBorder="1" applyAlignment="1">
      <alignment horizontal="center" vertical="center" shrinkToFit="1"/>
    </xf>
    <xf numFmtId="0" fontId="46" fillId="0" borderId="0" xfId="0" applyFont="1" applyAlignment="1">
      <alignment horizontal="center" vertical="center"/>
    </xf>
    <xf numFmtId="176" fontId="47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</cellXfs>
  <cellStyles count="5">
    <cellStyle name="常规" xfId="0" builtinId="0"/>
    <cellStyle name="常规 2" xfId="1"/>
    <cellStyle name="常规 2 2" xfId="2"/>
    <cellStyle name="常规 2 3" xfId="3"/>
    <cellStyle name="常规_Sheet1" xfId="4"/>
  </cellStyles>
  <dxfs count="2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宋体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宋体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宋体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宋体"/>
        <scheme val="none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宋体"/>
        <scheme val="none"/>
      </font>
      <fill>
        <patternFill patternType="solid">
          <fgColor indexed="64"/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271;&#39034;/2020/&#20986;&#21220;/7&#26376;/&#32447;&#26463;&#36710;&#38388;&#20986;&#21220;2020&#24180;7&#26376;&#2022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线束车间出勤表"/>
      <sheetName val="线束车间汇总"/>
      <sheetName val="Sheet1"/>
    </sheetNames>
    <sheetDataSet>
      <sheetData sheetId="0" refreshError="1">
        <row r="3">
          <cell r="I3" t="str">
            <v>工号</v>
          </cell>
          <cell r="J3" t="str">
            <v>姓名</v>
          </cell>
          <cell r="K3" t="str">
            <v>累计/出勤</v>
          </cell>
        </row>
        <row r="4">
          <cell r="I4">
            <v>649</v>
          </cell>
          <cell r="J4" t="str">
            <v>刘媛媛</v>
          </cell>
          <cell r="K4">
            <v>31.25</v>
          </cell>
        </row>
        <row r="41">
          <cell r="I41" t="str">
            <v>工号</v>
          </cell>
          <cell r="J41" t="str">
            <v>姓名</v>
          </cell>
          <cell r="K41" t="str">
            <v>累计/出勤</v>
          </cell>
        </row>
        <row r="42">
          <cell r="I42">
            <v>906</v>
          </cell>
          <cell r="J42" t="str">
            <v>荆红梅</v>
          </cell>
          <cell r="K42">
            <v>43.8125</v>
          </cell>
        </row>
        <row r="79">
          <cell r="I79" t="str">
            <v>工号</v>
          </cell>
          <cell r="J79" t="str">
            <v>姓名</v>
          </cell>
          <cell r="K79" t="str">
            <v>累计/出勤</v>
          </cell>
        </row>
        <row r="80">
          <cell r="I80">
            <v>554</v>
          </cell>
          <cell r="J80" t="str">
            <v>甘小红</v>
          </cell>
          <cell r="K80">
            <v>39.375</v>
          </cell>
        </row>
        <row r="117">
          <cell r="I117" t="str">
            <v>工号</v>
          </cell>
          <cell r="J117" t="str">
            <v>姓名</v>
          </cell>
          <cell r="K117" t="str">
            <v>累计/出勤</v>
          </cell>
        </row>
        <row r="118">
          <cell r="I118">
            <v>475</v>
          </cell>
          <cell r="J118" t="str">
            <v>禇慧敏</v>
          </cell>
          <cell r="K118">
            <v>38.8125</v>
          </cell>
        </row>
        <row r="155">
          <cell r="I155" t="str">
            <v>工号</v>
          </cell>
          <cell r="J155" t="str">
            <v>姓名</v>
          </cell>
          <cell r="K155" t="str">
            <v>累计/出勤</v>
          </cell>
        </row>
        <row r="156">
          <cell r="I156">
            <v>489</v>
          </cell>
          <cell r="J156" t="str">
            <v>罗文秀</v>
          </cell>
          <cell r="K156">
            <v>38.4375</v>
          </cell>
        </row>
        <row r="193">
          <cell r="I193" t="str">
            <v>工号</v>
          </cell>
          <cell r="J193" t="str">
            <v>姓名</v>
          </cell>
          <cell r="K193" t="str">
            <v>累计/出勤</v>
          </cell>
        </row>
        <row r="194">
          <cell r="I194">
            <v>619</v>
          </cell>
          <cell r="J194" t="str">
            <v>王学梅</v>
          </cell>
          <cell r="K194">
            <v>37.9375</v>
          </cell>
        </row>
        <row r="231">
          <cell r="I231" t="str">
            <v>工号</v>
          </cell>
          <cell r="J231" t="str">
            <v>姓名</v>
          </cell>
          <cell r="K231" t="str">
            <v>累计/出勤</v>
          </cell>
        </row>
        <row r="232">
          <cell r="I232">
            <v>94</v>
          </cell>
          <cell r="J232" t="str">
            <v>柯桂荣</v>
          </cell>
          <cell r="K232">
            <v>39.25</v>
          </cell>
        </row>
        <row r="269">
          <cell r="I269" t="str">
            <v>工号</v>
          </cell>
          <cell r="J269" t="str">
            <v>姓名</v>
          </cell>
          <cell r="K269" t="str">
            <v>累计/出勤</v>
          </cell>
        </row>
        <row r="270">
          <cell r="I270">
            <v>916</v>
          </cell>
          <cell r="J270" t="str">
            <v>高杰</v>
          </cell>
          <cell r="K270">
            <v>40.5</v>
          </cell>
        </row>
        <row r="307">
          <cell r="I307" t="str">
            <v>工号</v>
          </cell>
          <cell r="J307" t="str">
            <v>姓名</v>
          </cell>
          <cell r="K307" t="str">
            <v>累计/出勤</v>
          </cell>
        </row>
        <row r="308">
          <cell r="I308">
            <v>456</v>
          </cell>
          <cell r="J308" t="str">
            <v>郑欢</v>
          </cell>
          <cell r="K308">
            <v>25.8125</v>
          </cell>
        </row>
        <row r="344">
          <cell r="I344" t="str">
            <v>工号</v>
          </cell>
          <cell r="J344" t="str">
            <v>姓名</v>
          </cell>
          <cell r="K344" t="str">
            <v>累计/出勤</v>
          </cell>
        </row>
        <row r="345">
          <cell r="I345">
            <v>306</v>
          </cell>
          <cell r="J345" t="str">
            <v>常中梅</v>
          </cell>
          <cell r="K345">
            <v>37.25</v>
          </cell>
        </row>
        <row r="382">
          <cell r="I382" t="str">
            <v>工号</v>
          </cell>
          <cell r="J382" t="str">
            <v>姓名</v>
          </cell>
          <cell r="K382" t="str">
            <v>累计/出勤</v>
          </cell>
        </row>
        <row r="383">
          <cell r="I383">
            <v>738</v>
          </cell>
          <cell r="J383" t="str">
            <v>耿三平</v>
          </cell>
          <cell r="K383">
            <v>33.5625</v>
          </cell>
        </row>
        <row r="420">
          <cell r="I420" t="str">
            <v>工号</v>
          </cell>
          <cell r="J420" t="str">
            <v>姓名</v>
          </cell>
          <cell r="K420" t="str">
            <v>累计/出勤</v>
          </cell>
        </row>
        <row r="421">
          <cell r="I421">
            <v>288</v>
          </cell>
          <cell r="J421" t="str">
            <v>项田田</v>
          </cell>
          <cell r="K421">
            <v>30.25</v>
          </cell>
        </row>
        <row r="458">
          <cell r="I458" t="str">
            <v>工号</v>
          </cell>
          <cell r="J458" t="str">
            <v>姓名</v>
          </cell>
          <cell r="K458" t="str">
            <v>累计/出勤</v>
          </cell>
        </row>
        <row r="459">
          <cell r="I459">
            <v>169</v>
          </cell>
          <cell r="J459" t="str">
            <v>王翠平</v>
          </cell>
          <cell r="K459">
            <v>38.1875</v>
          </cell>
        </row>
        <row r="496">
          <cell r="I496" t="str">
            <v>工号</v>
          </cell>
          <cell r="J496" t="str">
            <v>姓名</v>
          </cell>
          <cell r="K496" t="str">
            <v>累计/出勤</v>
          </cell>
        </row>
        <row r="497">
          <cell r="I497">
            <v>702</v>
          </cell>
          <cell r="J497" t="str">
            <v>胡燕华</v>
          </cell>
          <cell r="K497">
            <v>38.3125</v>
          </cell>
        </row>
        <row r="534">
          <cell r="I534" t="str">
            <v>工号</v>
          </cell>
          <cell r="J534" t="str">
            <v>姓名</v>
          </cell>
          <cell r="K534" t="str">
            <v>累计/出勤</v>
          </cell>
        </row>
        <row r="535">
          <cell r="I535">
            <v>299</v>
          </cell>
          <cell r="J535" t="str">
            <v>王秋玲</v>
          </cell>
          <cell r="K535">
            <v>40.825000000000003</v>
          </cell>
        </row>
        <row r="572">
          <cell r="I572" t="str">
            <v>工号</v>
          </cell>
          <cell r="J572" t="str">
            <v>姓名</v>
          </cell>
          <cell r="K572" t="str">
            <v>累计/出勤</v>
          </cell>
        </row>
        <row r="573">
          <cell r="I573">
            <v>867</v>
          </cell>
          <cell r="J573" t="str">
            <v>陈建菊</v>
          </cell>
          <cell r="K573">
            <v>41.375</v>
          </cell>
        </row>
        <row r="610">
          <cell r="I610" t="str">
            <v>工号</v>
          </cell>
          <cell r="J610" t="str">
            <v>姓名</v>
          </cell>
          <cell r="K610" t="str">
            <v>累计/出勤</v>
          </cell>
        </row>
        <row r="611">
          <cell r="I611">
            <v>448</v>
          </cell>
          <cell r="J611" t="str">
            <v>王燕</v>
          </cell>
          <cell r="K611">
            <v>40.875</v>
          </cell>
        </row>
        <row r="648">
          <cell r="I648" t="str">
            <v>工号</v>
          </cell>
          <cell r="J648" t="str">
            <v>姓名</v>
          </cell>
          <cell r="K648" t="str">
            <v>累计/出勤</v>
          </cell>
        </row>
        <row r="649">
          <cell r="I649">
            <v>416</v>
          </cell>
          <cell r="J649" t="str">
            <v>周琴</v>
          </cell>
          <cell r="K649">
            <v>41.5</v>
          </cell>
        </row>
        <row r="686">
          <cell r="I686" t="str">
            <v>工号</v>
          </cell>
          <cell r="J686" t="str">
            <v>姓名</v>
          </cell>
          <cell r="K686" t="str">
            <v>累计/出勤</v>
          </cell>
        </row>
        <row r="687">
          <cell r="I687">
            <v>163</v>
          </cell>
          <cell r="J687" t="str">
            <v>段冬梅</v>
          </cell>
          <cell r="K687">
            <v>45.6875</v>
          </cell>
        </row>
        <row r="724">
          <cell r="I724" t="str">
            <v>工号</v>
          </cell>
          <cell r="J724" t="str">
            <v>姓名</v>
          </cell>
          <cell r="K724" t="str">
            <v>累计/出勤</v>
          </cell>
        </row>
        <row r="725">
          <cell r="I725">
            <v>885</v>
          </cell>
          <cell r="J725" t="str">
            <v>吴刚顺</v>
          </cell>
          <cell r="K725">
            <v>41.125</v>
          </cell>
        </row>
        <row r="762">
          <cell r="I762" t="str">
            <v>工号</v>
          </cell>
          <cell r="J762" t="str">
            <v>姓名</v>
          </cell>
          <cell r="K762" t="str">
            <v>累计/出勤</v>
          </cell>
        </row>
        <row r="763">
          <cell r="I763">
            <v>872</v>
          </cell>
          <cell r="J763" t="str">
            <v>赵艳</v>
          </cell>
          <cell r="K763">
            <v>45</v>
          </cell>
        </row>
        <row r="800">
          <cell r="I800" t="str">
            <v>工号</v>
          </cell>
          <cell r="J800" t="str">
            <v>姓名</v>
          </cell>
          <cell r="K800" t="str">
            <v>累计/出勤</v>
          </cell>
        </row>
        <row r="801">
          <cell r="I801">
            <v>418</v>
          </cell>
          <cell r="J801" t="str">
            <v>田金芝</v>
          </cell>
          <cell r="K801">
            <v>38.5625</v>
          </cell>
        </row>
        <row r="838">
          <cell r="I838" t="str">
            <v>工号</v>
          </cell>
          <cell r="J838" t="str">
            <v>姓名</v>
          </cell>
          <cell r="K838" t="str">
            <v>累计/出勤</v>
          </cell>
        </row>
        <row r="839">
          <cell r="I839">
            <v>260</v>
          </cell>
          <cell r="J839" t="str">
            <v>曹云花</v>
          </cell>
          <cell r="K839">
            <v>34.3125</v>
          </cell>
        </row>
        <row r="876">
          <cell r="I876" t="str">
            <v>工号</v>
          </cell>
          <cell r="J876" t="str">
            <v>姓名</v>
          </cell>
          <cell r="K876" t="str">
            <v>累计/出勤</v>
          </cell>
        </row>
        <row r="877">
          <cell r="I877">
            <v>870</v>
          </cell>
          <cell r="J877" t="str">
            <v>高慧君</v>
          </cell>
          <cell r="K877">
            <v>38.375</v>
          </cell>
        </row>
        <row r="914">
          <cell r="I914" t="str">
            <v>工号</v>
          </cell>
          <cell r="J914" t="str">
            <v>姓名</v>
          </cell>
          <cell r="K914" t="str">
            <v>累计/出勤</v>
          </cell>
        </row>
        <row r="915">
          <cell r="I915">
            <v>889</v>
          </cell>
          <cell r="J915" t="str">
            <v>赵敏</v>
          </cell>
          <cell r="K915">
            <v>39.5</v>
          </cell>
        </row>
        <row r="952">
          <cell r="I952" t="str">
            <v>工号</v>
          </cell>
          <cell r="J952" t="str">
            <v>姓名</v>
          </cell>
          <cell r="K952" t="str">
            <v>累计/出勤</v>
          </cell>
        </row>
        <row r="953">
          <cell r="I953">
            <v>216</v>
          </cell>
          <cell r="J953" t="str">
            <v>刘丽</v>
          </cell>
          <cell r="K953">
            <v>41.6875</v>
          </cell>
        </row>
        <row r="990">
          <cell r="I990" t="str">
            <v>工号</v>
          </cell>
          <cell r="J990" t="str">
            <v>姓名</v>
          </cell>
          <cell r="K990" t="str">
            <v>累计/出勤</v>
          </cell>
        </row>
        <row r="991">
          <cell r="I991">
            <v>864</v>
          </cell>
          <cell r="J991" t="str">
            <v>李应兰</v>
          </cell>
          <cell r="K991">
            <v>42</v>
          </cell>
        </row>
        <row r="1028">
          <cell r="I1028" t="str">
            <v>工号</v>
          </cell>
          <cell r="J1028" t="str">
            <v>姓名</v>
          </cell>
          <cell r="K1028" t="str">
            <v>累计/出勤</v>
          </cell>
        </row>
        <row r="1029">
          <cell r="I1029">
            <v>154</v>
          </cell>
          <cell r="J1029" t="str">
            <v>柳爱香</v>
          </cell>
          <cell r="K1029">
            <v>43</v>
          </cell>
        </row>
        <row r="1066">
          <cell r="I1066" t="str">
            <v>工号</v>
          </cell>
          <cell r="J1066" t="str">
            <v>姓名</v>
          </cell>
          <cell r="K1066" t="str">
            <v>累计/出勤</v>
          </cell>
        </row>
        <row r="1067">
          <cell r="I1067">
            <v>158</v>
          </cell>
          <cell r="J1067" t="str">
            <v>佘春红</v>
          </cell>
          <cell r="K1067">
            <v>43.1875</v>
          </cell>
        </row>
        <row r="1104">
          <cell r="I1104" t="str">
            <v>工号</v>
          </cell>
          <cell r="J1104" t="str">
            <v>姓名</v>
          </cell>
          <cell r="K1104" t="str">
            <v>累计/出勤</v>
          </cell>
        </row>
        <row r="1105">
          <cell r="I1105">
            <v>89</v>
          </cell>
          <cell r="J1105" t="str">
            <v>沈军</v>
          </cell>
          <cell r="K1105">
            <v>37.125</v>
          </cell>
        </row>
        <row r="1142">
          <cell r="I1142" t="str">
            <v>工号</v>
          </cell>
          <cell r="J1142" t="str">
            <v>姓名</v>
          </cell>
          <cell r="K1142" t="str">
            <v>累计/出勤</v>
          </cell>
        </row>
        <row r="1143">
          <cell r="I1143">
            <v>399</v>
          </cell>
          <cell r="J1143" t="str">
            <v>易守连</v>
          </cell>
          <cell r="K1143">
            <v>37.8125</v>
          </cell>
        </row>
        <row r="1180">
          <cell r="I1180" t="str">
            <v>工号</v>
          </cell>
          <cell r="J1180" t="str">
            <v>姓名</v>
          </cell>
          <cell r="K1180" t="str">
            <v>累计/出勤</v>
          </cell>
        </row>
        <row r="1181">
          <cell r="I1181">
            <v>298</v>
          </cell>
          <cell r="J1181" t="str">
            <v>王芬</v>
          </cell>
          <cell r="K1181">
            <v>36.9375</v>
          </cell>
        </row>
        <row r="1218">
          <cell r="I1218" t="str">
            <v>工号</v>
          </cell>
          <cell r="J1218" t="str">
            <v>姓名</v>
          </cell>
          <cell r="K1218" t="str">
            <v>累计/出勤</v>
          </cell>
        </row>
        <row r="1219">
          <cell r="I1219">
            <v>122</v>
          </cell>
          <cell r="J1219" t="str">
            <v>李月芹</v>
          </cell>
          <cell r="K1219">
            <v>41.6875</v>
          </cell>
        </row>
        <row r="1256">
          <cell r="I1256" t="str">
            <v>工号</v>
          </cell>
          <cell r="J1256" t="str">
            <v>姓名</v>
          </cell>
          <cell r="K1256" t="str">
            <v>累计/出勤</v>
          </cell>
        </row>
        <row r="1257">
          <cell r="K1257">
            <v>0</v>
          </cell>
        </row>
        <row r="1294">
          <cell r="I1294" t="str">
            <v>工号</v>
          </cell>
          <cell r="J1294" t="str">
            <v>姓名</v>
          </cell>
          <cell r="K1294" t="str">
            <v>累计/出勤</v>
          </cell>
        </row>
        <row r="1295">
          <cell r="K1295">
            <v>0</v>
          </cell>
        </row>
        <row r="1332">
          <cell r="I1332" t="str">
            <v>工号</v>
          </cell>
          <cell r="J1332" t="str">
            <v>姓名</v>
          </cell>
          <cell r="K1332" t="str">
            <v>累计/出勤</v>
          </cell>
        </row>
        <row r="1333">
          <cell r="I1333">
            <v>868</v>
          </cell>
          <cell r="J1333" t="str">
            <v>李珍</v>
          </cell>
          <cell r="K1333">
            <v>39.4375</v>
          </cell>
        </row>
        <row r="1370">
          <cell r="I1370" t="str">
            <v>工号</v>
          </cell>
          <cell r="J1370" t="str">
            <v>姓名</v>
          </cell>
          <cell r="K1370" t="str">
            <v>累计/出勤</v>
          </cell>
        </row>
        <row r="1371">
          <cell r="I1371">
            <v>439</v>
          </cell>
          <cell r="J1371" t="str">
            <v>熊小玲</v>
          </cell>
          <cell r="K1371">
            <v>39.6875</v>
          </cell>
        </row>
        <row r="1408">
          <cell r="I1408" t="str">
            <v>工号</v>
          </cell>
          <cell r="J1408" t="str">
            <v>姓名</v>
          </cell>
          <cell r="K1408" t="str">
            <v>累计/出勤</v>
          </cell>
        </row>
        <row r="1409">
          <cell r="I1409">
            <v>208</v>
          </cell>
          <cell r="J1409" t="str">
            <v>宋燕</v>
          </cell>
          <cell r="K1409">
            <v>38</v>
          </cell>
        </row>
        <row r="1446">
          <cell r="I1446" t="str">
            <v>工号</v>
          </cell>
          <cell r="J1446" t="str">
            <v>姓名</v>
          </cell>
          <cell r="K1446" t="str">
            <v>累计/出勤</v>
          </cell>
        </row>
        <row r="1447">
          <cell r="I1447">
            <v>433</v>
          </cell>
          <cell r="J1447" t="str">
            <v>于利英</v>
          </cell>
          <cell r="K1447">
            <v>39.0625</v>
          </cell>
        </row>
        <row r="1484">
          <cell r="I1484" t="str">
            <v>工号</v>
          </cell>
          <cell r="J1484" t="str">
            <v>姓名</v>
          </cell>
          <cell r="K1484" t="str">
            <v>累计/出勤</v>
          </cell>
        </row>
        <row r="1485">
          <cell r="I1485">
            <v>691</v>
          </cell>
          <cell r="J1485" t="str">
            <v>房丽娟</v>
          </cell>
          <cell r="K1485">
            <v>36.6875</v>
          </cell>
        </row>
        <row r="1521">
          <cell r="I1521" t="str">
            <v>工号</v>
          </cell>
          <cell r="J1521" t="str">
            <v>姓名</v>
          </cell>
          <cell r="K1521" t="str">
            <v>累计/出勤</v>
          </cell>
        </row>
        <row r="1522">
          <cell r="I1522">
            <v>470</v>
          </cell>
          <cell r="J1522" t="str">
            <v>万良萍</v>
          </cell>
          <cell r="K1522">
            <v>32</v>
          </cell>
        </row>
        <row r="1557">
          <cell r="I1557" t="str">
            <v>工号</v>
          </cell>
          <cell r="J1557" t="str">
            <v>姓名</v>
          </cell>
          <cell r="K1557" t="str">
            <v>累计/出勤</v>
          </cell>
        </row>
        <row r="1558">
          <cell r="I1558">
            <v>60</v>
          </cell>
          <cell r="J1558" t="str">
            <v xml:space="preserve">刘喜辉 </v>
          </cell>
          <cell r="K1558">
            <v>43.4375</v>
          </cell>
        </row>
        <row r="1594">
          <cell r="I1594" t="str">
            <v>工号</v>
          </cell>
          <cell r="J1594" t="str">
            <v>姓名</v>
          </cell>
          <cell r="K1594" t="str">
            <v>累计/出勤</v>
          </cell>
        </row>
        <row r="1595">
          <cell r="I1595">
            <v>742</v>
          </cell>
          <cell r="J1595" t="str">
            <v>朱红红</v>
          </cell>
          <cell r="K1595">
            <v>45.125</v>
          </cell>
        </row>
        <row r="1632">
          <cell r="I1632" t="str">
            <v>工号</v>
          </cell>
          <cell r="J1632" t="str">
            <v>姓名</v>
          </cell>
          <cell r="K1632" t="str">
            <v>累计/出勤</v>
          </cell>
        </row>
        <row r="1633">
          <cell r="I1633">
            <v>265</v>
          </cell>
          <cell r="J1633" t="str">
            <v>郭云霞</v>
          </cell>
          <cell r="K1633">
            <v>45</v>
          </cell>
        </row>
        <row r="1670">
          <cell r="I1670" t="str">
            <v>工号</v>
          </cell>
          <cell r="J1670" t="str">
            <v>姓名</v>
          </cell>
          <cell r="K1670" t="str">
            <v>累计/出勤</v>
          </cell>
        </row>
        <row r="1671">
          <cell r="I1671">
            <v>170</v>
          </cell>
          <cell r="J1671" t="str">
            <v>文欣</v>
          </cell>
          <cell r="K1671">
            <v>44</v>
          </cell>
        </row>
        <row r="1708">
          <cell r="I1708" t="str">
            <v>工号</v>
          </cell>
          <cell r="J1708" t="str">
            <v>姓名</v>
          </cell>
          <cell r="K1708" t="str">
            <v>累计/出勤</v>
          </cell>
        </row>
        <row r="1709">
          <cell r="I1709">
            <v>861</v>
          </cell>
          <cell r="J1709" t="str">
            <v>刘艳芳</v>
          </cell>
          <cell r="K1709">
            <v>45.5</v>
          </cell>
        </row>
        <row r="1745">
          <cell r="I1745" t="str">
            <v>工号</v>
          </cell>
          <cell r="J1745" t="str">
            <v>姓名</v>
          </cell>
          <cell r="K1745" t="str">
            <v>累计/出勤</v>
          </cell>
        </row>
        <row r="1746">
          <cell r="I1746">
            <v>403</v>
          </cell>
          <cell r="J1746" t="str">
            <v>张士美</v>
          </cell>
          <cell r="K1746">
            <v>45.5</v>
          </cell>
        </row>
        <row r="1781">
          <cell r="I1781" t="str">
            <v>工号</v>
          </cell>
          <cell r="J1781" t="str">
            <v>姓名</v>
          </cell>
          <cell r="K1781" t="str">
            <v>累计/出勤</v>
          </cell>
        </row>
        <row r="1782">
          <cell r="I1782">
            <v>396</v>
          </cell>
          <cell r="J1782" t="str">
            <v>杨俊杰</v>
          </cell>
          <cell r="K1782">
            <v>44.4375</v>
          </cell>
        </row>
        <row r="1817">
          <cell r="I1817" t="str">
            <v>工号</v>
          </cell>
          <cell r="J1817" t="str">
            <v>姓名</v>
          </cell>
          <cell r="K1817" t="str">
            <v>累计/出勤</v>
          </cell>
        </row>
        <row r="1818">
          <cell r="I1818">
            <v>428</v>
          </cell>
          <cell r="J1818" t="str">
            <v>王燕</v>
          </cell>
          <cell r="K1818">
            <v>44.993749999999999</v>
          </cell>
        </row>
        <row r="1853">
          <cell r="I1853" t="str">
            <v>工号</v>
          </cell>
          <cell r="J1853" t="str">
            <v>姓名</v>
          </cell>
          <cell r="K1853" t="str">
            <v>累计/出勤</v>
          </cell>
        </row>
        <row r="1854">
          <cell r="I1854">
            <v>801</v>
          </cell>
          <cell r="J1854" t="str">
            <v>彭香迷</v>
          </cell>
          <cell r="K1854">
            <v>42.5625</v>
          </cell>
        </row>
        <row r="1889">
          <cell r="I1889" t="str">
            <v>工号</v>
          </cell>
          <cell r="J1889" t="str">
            <v>姓名</v>
          </cell>
          <cell r="K1889" t="str">
            <v>累计/出勤</v>
          </cell>
        </row>
        <row r="1890">
          <cell r="I1890">
            <v>873</v>
          </cell>
          <cell r="J1890" t="str">
            <v>王燕梅</v>
          </cell>
          <cell r="K1890">
            <v>45.6875</v>
          </cell>
        </row>
        <row r="1925">
          <cell r="I1925" t="str">
            <v>工号</v>
          </cell>
          <cell r="J1925" t="str">
            <v>姓名</v>
          </cell>
          <cell r="K1925" t="str">
            <v>累计/出勤</v>
          </cell>
        </row>
        <row r="1926">
          <cell r="I1926">
            <v>66</v>
          </cell>
          <cell r="J1926" t="str">
            <v>余玉东</v>
          </cell>
          <cell r="K1926">
            <v>45.4375</v>
          </cell>
        </row>
        <row r="1961">
          <cell r="I1961" t="str">
            <v>工号</v>
          </cell>
          <cell r="J1961" t="str">
            <v>姓名</v>
          </cell>
          <cell r="K1961" t="str">
            <v>累计/出勤</v>
          </cell>
        </row>
        <row r="1962">
          <cell r="I1962">
            <v>33</v>
          </cell>
          <cell r="J1962" t="str">
            <v>方英</v>
          </cell>
          <cell r="K1962">
            <v>47.6875</v>
          </cell>
        </row>
        <row r="1997">
          <cell r="I1997" t="str">
            <v>工号</v>
          </cell>
          <cell r="J1997" t="str">
            <v>姓名</v>
          </cell>
          <cell r="K1997" t="str">
            <v>累计/出勤</v>
          </cell>
        </row>
        <row r="1998">
          <cell r="I1998">
            <v>575</v>
          </cell>
          <cell r="J1998" t="str">
            <v>李约成</v>
          </cell>
          <cell r="K1998">
            <v>41.8125</v>
          </cell>
        </row>
        <row r="2033">
          <cell r="I2033" t="str">
            <v>工号</v>
          </cell>
          <cell r="J2033" t="str">
            <v>姓名</v>
          </cell>
          <cell r="K2033" t="str">
            <v>累计/出勤</v>
          </cell>
        </row>
        <row r="2034">
          <cell r="I2034">
            <v>384</v>
          </cell>
          <cell r="J2034" t="str">
            <v>黄素军</v>
          </cell>
          <cell r="K2034">
            <v>47.75</v>
          </cell>
        </row>
        <row r="2070">
          <cell r="I2070" t="str">
            <v>工号</v>
          </cell>
          <cell r="J2070" t="str">
            <v>姓名</v>
          </cell>
          <cell r="K2070" t="str">
            <v>累计/出勤</v>
          </cell>
        </row>
        <row r="2071">
          <cell r="I2071">
            <v>281</v>
          </cell>
          <cell r="J2071" t="str">
            <v>李进</v>
          </cell>
          <cell r="K2071">
            <v>46.8125</v>
          </cell>
        </row>
        <row r="2108">
          <cell r="I2108" t="str">
            <v>工号</v>
          </cell>
          <cell r="J2108" t="str">
            <v>姓名</v>
          </cell>
          <cell r="K2108" t="str">
            <v>累计/出勤</v>
          </cell>
        </row>
        <row r="2109">
          <cell r="I2109">
            <v>699</v>
          </cell>
          <cell r="J2109" t="str">
            <v>瞿华</v>
          </cell>
          <cell r="K2109">
            <v>46.4375</v>
          </cell>
        </row>
        <row r="2146">
          <cell r="I2146" t="str">
            <v>工号</v>
          </cell>
          <cell r="J2146" t="str">
            <v>姓名</v>
          </cell>
          <cell r="K2146" t="str">
            <v>累计/出勤</v>
          </cell>
        </row>
        <row r="2147">
          <cell r="I2147">
            <v>178</v>
          </cell>
          <cell r="J2147" t="str">
            <v>董月琴</v>
          </cell>
          <cell r="K2147">
            <v>46.8125</v>
          </cell>
        </row>
        <row r="2184">
          <cell r="I2184" t="str">
            <v>工号</v>
          </cell>
          <cell r="J2184" t="str">
            <v>姓名</v>
          </cell>
          <cell r="K2184" t="str">
            <v>累计/出勤</v>
          </cell>
        </row>
        <row r="2185">
          <cell r="I2185">
            <v>528</v>
          </cell>
          <cell r="J2185" t="str">
            <v>王炳贯</v>
          </cell>
          <cell r="K2185">
            <v>46.6875</v>
          </cell>
        </row>
        <row r="2222">
          <cell r="I2222" t="str">
            <v>工号</v>
          </cell>
          <cell r="J2222" t="str">
            <v>姓名</v>
          </cell>
          <cell r="K2222" t="str">
            <v>累计/出勤</v>
          </cell>
        </row>
        <row r="2223">
          <cell r="I2223">
            <v>409</v>
          </cell>
          <cell r="J2223" t="str">
            <v>马绪苹</v>
          </cell>
          <cell r="K2223">
            <v>46.6875</v>
          </cell>
        </row>
        <row r="2260">
          <cell r="I2260" t="str">
            <v>工号</v>
          </cell>
          <cell r="J2260" t="str">
            <v>姓名</v>
          </cell>
          <cell r="K2260" t="str">
            <v>累计/出勤</v>
          </cell>
        </row>
        <row r="2261">
          <cell r="I2261">
            <v>268</v>
          </cell>
          <cell r="J2261" t="str">
            <v>潘春燕</v>
          </cell>
          <cell r="K2261">
            <v>46.75</v>
          </cell>
        </row>
        <row r="2298">
          <cell r="I2298" t="str">
            <v>工号</v>
          </cell>
          <cell r="J2298" t="str">
            <v>姓名</v>
          </cell>
          <cell r="K2298" t="str">
            <v>累计/出勤</v>
          </cell>
        </row>
        <row r="2299">
          <cell r="I2299">
            <v>824</v>
          </cell>
          <cell r="J2299" t="str">
            <v>文永良</v>
          </cell>
          <cell r="K2299">
            <v>46.1875</v>
          </cell>
        </row>
        <row r="2336">
          <cell r="I2336" t="str">
            <v>工号</v>
          </cell>
          <cell r="J2336" t="str">
            <v>姓名</v>
          </cell>
          <cell r="K2336" t="str">
            <v>累计/出勤</v>
          </cell>
        </row>
        <row r="2337">
          <cell r="I2337">
            <v>896</v>
          </cell>
          <cell r="J2337" t="str">
            <v>刘桂莲</v>
          </cell>
          <cell r="K2337">
            <v>46.6875</v>
          </cell>
        </row>
        <row r="2374">
          <cell r="I2374" t="str">
            <v>工号</v>
          </cell>
          <cell r="J2374" t="str">
            <v>姓名</v>
          </cell>
          <cell r="K2374" t="str">
            <v>累计/出勤</v>
          </cell>
        </row>
        <row r="2375">
          <cell r="I2375">
            <v>128</v>
          </cell>
          <cell r="J2375" t="str">
            <v>韩珍</v>
          </cell>
          <cell r="K2375">
            <v>46.6875</v>
          </cell>
        </row>
        <row r="2412">
          <cell r="I2412" t="str">
            <v>工号</v>
          </cell>
          <cell r="J2412" t="str">
            <v>姓名</v>
          </cell>
          <cell r="K2412" t="str">
            <v>累计/出勤</v>
          </cell>
        </row>
        <row r="2413">
          <cell r="I2413">
            <v>314</v>
          </cell>
          <cell r="J2413" t="str">
            <v>张玲玲</v>
          </cell>
          <cell r="K2413">
            <v>45.5</v>
          </cell>
        </row>
        <row r="2449">
          <cell r="I2449" t="str">
            <v>工号</v>
          </cell>
          <cell r="J2449" t="str">
            <v>姓名</v>
          </cell>
          <cell r="K2449" t="str">
            <v>累计/出勤</v>
          </cell>
        </row>
        <row r="2450">
          <cell r="I2450">
            <v>51</v>
          </cell>
          <cell r="J2450" t="str">
            <v>闫苗苗</v>
          </cell>
          <cell r="K2450">
            <v>41.4375</v>
          </cell>
        </row>
        <row r="2487">
          <cell r="I2487" t="str">
            <v>工号</v>
          </cell>
          <cell r="J2487" t="str">
            <v>姓名</v>
          </cell>
          <cell r="K2487" t="str">
            <v>累计/出勤</v>
          </cell>
        </row>
        <row r="2488">
          <cell r="I2488">
            <v>103</v>
          </cell>
          <cell r="J2488" t="str">
            <v>房璐璐</v>
          </cell>
          <cell r="K2488">
            <v>46.5625</v>
          </cell>
        </row>
        <row r="2490">
          <cell r="J2490" t="str">
            <v>07:43</v>
          </cell>
          <cell r="K2490" t="str">
            <v>23:00</v>
          </cell>
        </row>
        <row r="2491">
          <cell r="J2491" t="str">
            <v>07:41</v>
          </cell>
          <cell r="K2491" t="str">
            <v>23:03</v>
          </cell>
        </row>
        <row r="2492">
          <cell r="J2492" t="str">
            <v>07:44</v>
          </cell>
          <cell r="K2492" t="str">
            <v>23:00</v>
          </cell>
        </row>
        <row r="2493">
          <cell r="J2493" t="str">
            <v>07:46</v>
          </cell>
          <cell r="K2493" t="str">
            <v>23:00</v>
          </cell>
        </row>
        <row r="2494">
          <cell r="J2494" t="str">
            <v>07:53</v>
          </cell>
          <cell r="K2494" t="str">
            <v>17:02</v>
          </cell>
        </row>
        <row r="2495">
          <cell r="J2495" t="str">
            <v>07:46</v>
          </cell>
          <cell r="K2495" t="str">
            <v>23:00</v>
          </cell>
        </row>
        <row r="2496">
          <cell r="J2496" t="str">
            <v>07:46</v>
          </cell>
          <cell r="K2496" t="str">
            <v>23:02</v>
          </cell>
        </row>
        <row r="2497">
          <cell r="J2497" t="str">
            <v>07:47</v>
          </cell>
          <cell r="K2497" t="str">
            <v>23:00</v>
          </cell>
        </row>
        <row r="2498">
          <cell r="J2498" t="str">
            <v>07:50</v>
          </cell>
          <cell r="K2498" t="str">
            <v>22:02</v>
          </cell>
        </row>
        <row r="2499">
          <cell r="J2499" t="str">
            <v>07:32</v>
          </cell>
          <cell r="K2499">
            <v>23</v>
          </cell>
        </row>
        <row r="2500">
          <cell r="J2500" t="str">
            <v>07:32</v>
          </cell>
          <cell r="K2500" t="str">
            <v>21:00</v>
          </cell>
        </row>
        <row r="2501">
          <cell r="J2501" t="str">
            <v>07:41</v>
          </cell>
          <cell r="K2501" t="str">
            <v>17:01</v>
          </cell>
        </row>
        <row r="2502">
          <cell r="J2502" t="str">
            <v>07:44</v>
          </cell>
          <cell r="K2502" t="str">
            <v>22:03</v>
          </cell>
        </row>
        <row r="2503">
          <cell r="J2503" t="str">
            <v>07:43</v>
          </cell>
          <cell r="K2503" t="str">
            <v>21:06</v>
          </cell>
        </row>
        <row r="2504">
          <cell r="J2504" t="str">
            <v>07:53</v>
          </cell>
          <cell r="K2504" t="str">
            <v>21:05</v>
          </cell>
        </row>
        <row r="2505">
          <cell r="J2505" t="str">
            <v>07:51</v>
          </cell>
          <cell r="K2505" t="str">
            <v>23:01</v>
          </cell>
        </row>
        <row r="2506">
          <cell r="J2506" t="str">
            <v>07:47</v>
          </cell>
          <cell r="K2506" t="str">
            <v>23:03</v>
          </cell>
        </row>
        <row r="2507">
          <cell r="J2507" t="str">
            <v>07:47</v>
          </cell>
          <cell r="K2507" t="str">
            <v>23:04</v>
          </cell>
        </row>
        <row r="2509">
          <cell r="J2509" t="str">
            <v>07:46</v>
          </cell>
          <cell r="K2509" t="str">
            <v>23:01</v>
          </cell>
        </row>
        <row r="2510">
          <cell r="J2510" t="str">
            <v>07:44</v>
          </cell>
          <cell r="K2510" t="str">
            <v>23:00</v>
          </cell>
        </row>
        <row r="2511">
          <cell r="J2511" t="str">
            <v>07:38</v>
          </cell>
          <cell r="K2511" t="str">
            <v>22:07</v>
          </cell>
        </row>
        <row r="2512">
          <cell r="J2512" t="str">
            <v>07:43</v>
          </cell>
          <cell r="K2512" t="str">
            <v>22:01</v>
          </cell>
        </row>
        <row r="2513">
          <cell r="J2513" t="str">
            <v>07:24</v>
          </cell>
          <cell r="K2513" t="str">
            <v>23:00</v>
          </cell>
        </row>
        <row r="2514">
          <cell r="J2514" t="str">
            <v>08:02</v>
          </cell>
          <cell r="K2514" t="str">
            <v>22:00</v>
          </cell>
        </row>
        <row r="2515">
          <cell r="J2515" t="str">
            <v>07:56</v>
          </cell>
          <cell r="K2515" t="str">
            <v>17:01</v>
          </cell>
        </row>
        <row r="2516">
          <cell r="J2516" t="str">
            <v>07:42</v>
          </cell>
          <cell r="K2516" t="str">
            <v>21:14</v>
          </cell>
        </row>
        <row r="2517">
          <cell r="J2517" t="str">
            <v>07:47</v>
          </cell>
          <cell r="K2517" t="str">
            <v>21:17</v>
          </cell>
        </row>
        <row r="2518">
          <cell r="J2518" t="str">
            <v>07:42</v>
          </cell>
          <cell r="K2518" t="str">
            <v>23:02</v>
          </cell>
        </row>
        <row r="2519">
          <cell r="J2519" t="str">
            <v>07:47</v>
          </cell>
          <cell r="K2519" t="str">
            <v>23:07</v>
          </cell>
        </row>
        <row r="2520">
          <cell r="J2520" t="str">
            <v>07:25</v>
          </cell>
        </row>
        <row r="2525">
          <cell r="I2525" t="str">
            <v>工号</v>
          </cell>
          <cell r="J2525" t="str">
            <v>姓名</v>
          </cell>
          <cell r="K2525" t="str">
            <v>累计/出勤</v>
          </cell>
        </row>
        <row r="2526">
          <cell r="I2526">
            <v>35</v>
          </cell>
          <cell r="J2526" t="str">
            <v>杨长好</v>
          </cell>
          <cell r="K2526">
            <v>46.4375</v>
          </cell>
        </row>
        <row r="2562">
          <cell r="I2562" t="str">
            <v>工号</v>
          </cell>
          <cell r="J2562" t="str">
            <v>姓名</v>
          </cell>
          <cell r="K2562" t="str">
            <v>累计/出勤</v>
          </cell>
        </row>
        <row r="2563">
          <cell r="I2563">
            <v>375</v>
          </cell>
          <cell r="J2563" t="str">
            <v>刘小红</v>
          </cell>
          <cell r="K2563">
            <v>44.3125</v>
          </cell>
        </row>
        <row r="2598">
          <cell r="I2598" t="str">
            <v>工号</v>
          </cell>
          <cell r="J2598" t="str">
            <v>姓名</v>
          </cell>
          <cell r="K2598" t="str">
            <v>累计/出勤</v>
          </cell>
        </row>
        <row r="2599">
          <cell r="I2599">
            <v>603</v>
          </cell>
          <cell r="J2599" t="str">
            <v>何兰英</v>
          </cell>
          <cell r="K2599">
            <v>47.4375</v>
          </cell>
        </row>
        <row r="2635">
          <cell r="I2635" t="str">
            <v>工号</v>
          </cell>
          <cell r="J2635" t="str">
            <v>姓名</v>
          </cell>
          <cell r="K2635" t="str">
            <v>累计/出勤</v>
          </cell>
        </row>
        <row r="2636">
          <cell r="I2636">
            <v>1004</v>
          </cell>
          <cell r="J2636" t="str">
            <v>汪同党</v>
          </cell>
          <cell r="K2636">
            <v>47.1875</v>
          </cell>
        </row>
        <row r="2673">
          <cell r="I2673" t="str">
            <v>工号</v>
          </cell>
          <cell r="J2673" t="str">
            <v>姓名</v>
          </cell>
          <cell r="K2673" t="str">
            <v>累计/出勤</v>
          </cell>
        </row>
        <row r="2674">
          <cell r="I2674">
            <v>707</v>
          </cell>
          <cell r="J2674" t="str">
            <v>胡金红</v>
          </cell>
          <cell r="K2674">
            <v>48.4375</v>
          </cell>
        </row>
        <row r="2711">
          <cell r="I2711" t="str">
            <v>工号</v>
          </cell>
          <cell r="J2711" t="str">
            <v>姓名</v>
          </cell>
          <cell r="K2711" t="str">
            <v>累计/出勤</v>
          </cell>
        </row>
        <row r="2712">
          <cell r="I2712">
            <v>856</v>
          </cell>
          <cell r="J2712" t="str">
            <v>孙利英</v>
          </cell>
          <cell r="K2712">
            <v>47</v>
          </cell>
        </row>
        <row r="2749">
          <cell r="I2749" t="str">
            <v>工号</v>
          </cell>
          <cell r="J2749" t="str">
            <v>姓名</v>
          </cell>
          <cell r="K2749" t="str">
            <v>累计/出勤</v>
          </cell>
        </row>
        <row r="2750">
          <cell r="I2750">
            <v>508</v>
          </cell>
          <cell r="J2750" t="str">
            <v>莫永云</v>
          </cell>
          <cell r="K2750">
            <v>46.5</v>
          </cell>
        </row>
        <row r="2787">
          <cell r="I2787" t="str">
            <v>工号</v>
          </cell>
          <cell r="J2787" t="str">
            <v>姓名</v>
          </cell>
          <cell r="K2787" t="str">
            <v>累计/出勤</v>
          </cell>
        </row>
        <row r="2788">
          <cell r="I2788">
            <v>328</v>
          </cell>
          <cell r="J2788" t="str">
            <v>曹小凤</v>
          </cell>
          <cell r="K2788">
            <v>45.3125</v>
          </cell>
        </row>
        <row r="2824">
          <cell r="I2824" t="str">
            <v>工号</v>
          </cell>
          <cell r="J2824" t="str">
            <v>姓名</v>
          </cell>
          <cell r="K2824" t="str">
            <v>累计/出勤</v>
          </cell>
        </row>
        <row r="2825">
          <cell r="I2825">
            <v>804</v>
          </cell>
          <cell r="J2825" t="str">
            <v>马俊芳</v>
          </cell>
          <cell r="K2825">
            <v>46.6875</v>
          </cell>
        </row>
        <row r="2861">
          <cell r="I2861" t="str">
            <v>工号</v>
          </cell>
          <cell r="J2861" t="str">
            <v>姓名</v>
          </cell>
          <cell r="K2861" t="str">
            <v>累计/出勤</v>
          </cell>
        </row>
        <row r="2862">
          <cell r="I2862">
            <v>441</v>
          </cell>
          <cell r="J2862" t="str">
            <v>闫苗云</v>
          </cell>
          <cell r="K2862">
            <v>46.625</v>
          </cell>
        </row>
        <row r="2899">
          <cell r="I2899" t="str">
            <v>工号</v>
          </cell>
          <cell r="J2899" t="str">
            <v>姓名</v>
          </cell>
          <cell r="K2899" t="str">
            <v>累计/出勤</v>
          </cell>
        </row>
        <row r="2900">
          <cell r="I2900">
            <v>81</v>
          </cell>
          <cell r="J2900" t="str">
            <v>胡庆林</v>
          </cell>
          <cell r="K2900">
            <v>48.0625</v>
          </cell>
        </row>
        <row r="2937">
          <cell r="I2937" t="str">
            <v>工号</v>
          </cell>
          <cell r="J2937" t="str">
            <v>姓名</v>
          </cell>
          <cell r="K2937" t="str">
            <v>累计/出勤</v>
          </cell>
        </row>
        <row r="2938">
          <cell r="I2938">
            <v>318</v>
          </cell>
          <cell r="J2938" t="str">
            <v>胡利平</v>
          </cell>
          <cell r="K2938">
            <v>48.0625</v>
          </cell>
        </row>
        <row r="2975">
          <cell r="I2975" t="str">
            <v>工号</v>
          </cell>
          <cell r="J2975" t="str">
            <v>姓名</v>
          </cell>
          <cell r="K2975" t="str">
            <v>累计/出勤</v>
          </cell>
        </row>
        <row r="2976">
          <cell r="I2976">
            <v>912</v>
          </cell>
          <cell r="J2976" t="str">
            <v>宋芳芳</v>
          </cell>
          <cell r="K2976">
            <v>46.375</v>
          </cell>
        </row>
        <row r="3013">
          <cell r="I3013" t="str">
            <v>工号</v>
          </cell>
          <cell r="J3013" t="str">
            <v>姓名</v>
          </cell>
          <cell r="K3013" t="str">
            <v>累计/出勤</v>
          </cell>
        </row>
        <row r="3014">
          <cell r="I3014">
            <v>392</v>
          </cell>
          <cell r="J3014" t="str">
            <v>侯丽侠</v>
          </cell>
          <cell r="K3014">
            <v>37.625</v>
          </cell>
        </row>
        <row r="3051">
          <cell r="I3051" t="str">
            <v>工号</v>
          </cell>
          <cell r="J3051" t="str">
            <v>姓名</v>
          </cell>
          <cell r="K3051" t="str">
            <v>累计/出勤</v>
          </cell>
        </row>
        <row r="3052">
          <cell r="I3052">
            <v>561</v>
          </cell>
          <cell r="J3052" t="str">
            <v>宋冬英</v>
          </cell>
          <cell r="K3052">
            <v>48.0625</v>
          </cell>
        </row>
        <row r="3089">
          <cell r="I3089" t="str">
            <v>工号</v>
          </cell>
          <cell r="J3089" t="str">
            <v>姓名</v>
          </cell>
          <cell r="K3089" t="str">
            <v>累计/出勤</v>
          </cell>
        </row>
        <row r="3090">
          <cell r="I3090">
            <v>537</v>
          </cell>
          <cell r="J3090" t="str">
            <v>王谋胜</v>
          </cell>
          <cell r="K3090">
            <v>44.3125</v>
          </cell>
        </row>
        <row r="3125">
          <cell r="I3125" t="str">
            <v>工号</v>
          </cell>
          <cell r="J3125" t="str">
            <v>姓名</v>
          </cell>
          <cell r="K3125" t="str">
            <v>累计/出勤</v>
          </cell>
        </row>
        <row r="3126">
          <cell r="I3126">
            <v>576</v>
          </cell>
          <cell r="J3126" t="str">
            <v>欧阳淑霞</v>
          </cell>
          <cell r="K3126">
            <v>48.0625</v>
          </cell>
        </row>
        <row r="3162">
          <cell r="I3162" t="str">
            <v>工号</v>
          </cell>
          <cell r="J3162" t="str">
            <v>姓名</v>
          </cell>
          <cell r="K3162" t="str">
            <v>累计/出勤</v>
          </cell>
        </row>
        <row r="3163">
          <cell r="I3163">
            <v>414</v>
          </cell>
          <cell r="J3163" t="str">
            <v>胡红梅</v>
          </cell>
          <cell r="K3163">
            <v>45.3125</v>
          </cell>
        </row>
        <row r="3198">
          <cell r="I3198" t="str">
            <v>工号</v>
          </cell>
          <cell r="J3198" t="str">
            <v>姓名</v>
          </cell>
          <cell r="K3198" t="str">
            <v>累计/出勤</v>
          </cell>
        </row>
        <row r="3199">
          <cell r="I3199">
            <v>450</v>
          </cell>
          <cell r="J3199" t="str">
            <v>侯娟</v>
          </cell>
          <cell r="K3199">
            <v>45.6875</v>
          </cell>
        </row>
        <row r="3234">
          <cell r="I3234" t="str">
            <v>工号</v>
          </cell>
          <cell r="J3234" t="str">
            <v>姓名</v>
          </cell>
          <cell r="K3234" t="str">
            <v>累计/出勤</v>
          </cell>
        </row>
        <row r="3235">
          <cell r="I3235">
            <v>367</v>
          </cell>
          <cell r="J3235" t="str">
            <v>潘燕</v>
          </cell>
          <cell r="K3235">
            <v>44.3125</v>
          </cell>
        </row>
        <row r="3270">
          <cell r="I3270" t="str">
            <v>工号</v>
          </cell>
          <cell r="J3270" t="str">
            <v>姓名</v>
          </cell>
          <cell r="K3270" t="str">
            <v>累计/出勤</v>
          </cell>
        </row>
        <row r="3271">
          <cell r="I3271">
            <v>571</v>
          </cell>
          <cell r="J3271" t="str">
            <v>刘玉明</v>
          </cell>
          <cell r="K3271">
            <v>46.75</v>
          </cell>
        </row>
        <row r="3306">
          <cell r="I3306" t="str">
            <v>工号</v>
          </cell>
          <cell r="J3306" t="str">
            <v>姓名</v>
          </cell>
          <cell r="K3306" t="str">
            <v>累计/出勤</v>
          </cell>
        </row>
        <row r="3307">
          <cell r="I3307">
            <v>415</v>
          </cell>
          <cell r="J3307" t="str">
            <v>路家云</v>
          </cell>
          <cell r="K3307">
            <v>15.3125</v>
          </cell>
        </row>
        <row r="3342">
          <cell r="I3342" t="str">
            <v>工号</v>
          </cell>
          <cell r="J3342" t="str">
            <v>姓名</v>
          </cell>
          <cell r="K3342" t="str">
            <v>累计/出勤</v>
          </cell>
        </row>
        <row r="3343">
          <cell r="I3343">
            <v>488</v>
          </cell>
          <cell r="J3343" t="str">
            <v>程素芬</v>
          </cell>
          <cell r="K3343">
            <v>41.125</v>
          </cell>
        </row>
        <row r="3378">
          <cell r="I3378" t="str">
            <v>工号</v>
          </cell>
          <cell r="J3378" t="str">
            <v>姓名</v>
          </cell>
          <cell r="K3378" t="str">
            <v>累计/出勤</v>
          </cell>
        </row>
        <row r="3379">
          <cell r="I3379">
            <v>297</v>
          </cell>
          <cell r="J3379" t="str">
            <v>朱鲁翠</v>
          </cell>
          <cell r="K3379">
            <v>40.9375</v>
          </cell>
        </row>
        <row r="3414">
          <cell r="I3414" t="str">
            <v>工号</v>
          </cell>
          <cell r="J3414" t="str">
            <v>姓名</v>
          </cell>
          <cell r="K3414" t="str">
            <v>累计/出勤</v>
          </cell>
        </row>
        <row r="3415">
          <cell r="I3415">
            <v>834</v>
          </cell>
          <cell r="J3415" t="str">
            <v>应允豪</v>
          </cell>
          <cell r="K3415">
            <v>40.375</v>
          </cell>
        </row>
        <row r="3450">
          <cell r="I3450" t="str">
            <v>工号</v>
          </cell>
          <cell r="J3450" t="str">
            <v>姓名</v>
          </cell>
          <cell r="K3450" t="str">
            <v>累计/出勤</v>
          </cell>
        </row>
        <row r="3451">
          <cell r="I3451">
            <v>182</v>
          </cell>
          <cell r="J3451" t="str">
            <v>李志信</v>
          </cell>
          <cell r="K3451">
            <v>42.6875</v>
          </cell>
        </row>
        <row r="3486">
          <cell r="I3486" t="str">
            <v>工号</v>
          </cell>
          <cell r="J3486" t="str">
            <v>姓名</v>
          </cell>
          <cell r="K3486" t="str">
            <v>累计/出勤</v>
          </cell>
        </row>
        <row r="3487">
          <cell r="I3487">
            <v>247</v>
          </cell>
          <cell r="J3487" t="str">
            <v>肖志强</v>
          </cell>
          <cell r="K3487">
            <v>41.375</v>
          </cell>
        </row>
        <row r="3522">
          <cell r="I3522" t="str">
            <v>工号</v>
          </cell>
          <cell r="J3522" t="str">
            <v>姓名</v>
          </cell>
          <cell r="K3522" t="str">
            <v>累计/出勤</v>
          </cell>
        </row>
        <row r="3523">
          <cell r="I3523">
            <v>202</v>
          </cell>
          <cell r="J3523" t="str">
            <v>蔡娟娟</v>
          </cell>
          <cell r="K3523">
            <v>35.5625</v>
          </cell>
        </row>
        <row r="3559">
          <cell r="I3559" t="str">
            <v>工号</v>
          </cell>
          <cell r="J3559" t="str">
            <v>姓名</v>
          </cell>
          <cell r="K3559" t="str">
            <v>累计/出勤</v>
          </cell>
        </row>
        <row r="3560">
          <cell r="I3560">
            <v>364</v>
          </cell>
          <cell r="J3560" t="str">
            <v>陈高强</v>
          </cell>
          <cell r="K3560">
            <v>37.5</v>
          </cell>
        </row>
        <row r="3597">
          <cell r="I3597" t="str">
            <v>工号</v>
          </cell>
          <cell r="J3597" t="str">
            <v>姓名</v>
          </cell>
          <cell r="K3597" t="str">
            <v>累计/出勤</v>
          </cell>
        </row>
        <row r="3598">
          <cell r="I3598">
            <v>915</v>
          </cell>
          <cell r="J3598" t="str">
            <v>崔开亮</v>
          </cell>
          <cell r="K3598">
            <v>38.75</v>
          </cell>
        </row>
        <row r="3635">
          <cell r="I3635" t="str">
            <v>工号</v>
          </cell>
          <cell r="J3635" t="str">
            <v>姓名</v>
          </cell>
          <cell r="K3635" t="str">
            <v>累计/出勤</v>
          </cell>
        </row>
        <row r="3636">
          <cell r="I3636">
            <v>340</v>
          </cell>
          <cell r="J3636" t="str">
            <v>汪秀云</v>
          </cell>
          <cell r="K3636">
            <v>39.5625</v>
          </cell>
        </row>
        <row r="3673">
          <cell r="I3673" t="str">
            <v>工号</v>
          </cell>
          <cell r="J3673" t="str">
            <v>姓名</v>
          </cell>
          <cell r="K3673" t="str">
            <v>累计/出勤</v>
          </cell>
        </row>
        <row r="3674">
          <cell r="I3674">
            <v>454</v>
          </cell>
          <cell r="J3674" t="str">
            <v>李富云</v>
          </cell>
          <cell r="K3674">
            <v>36.625</v>
          </cell>
        </row>
        <row r="3711">
          <cell r="I3711" t="str">
            <v>工号</v>
          </cell>
          <cell r="J3711" t="str">
            <v>姓名</v>
          </cell>
          <cell r="K3711" t="str">
            <v>累计/出勤</v>
          </cell>
        </row>
        <row r="3712">
          <cell r="I3712">
            <v>435</v>
          </cell>
          <cell r="J3712" t="str">
            <v>杨小娟</v>
          </cell>
          <cell r="K3712">
            <v>36.75</v>
          </cell>
        </row>
        <row r="3749">
          <cell r="I3749" t="str">
            <v>工号</v>
          </cell>
          <cell r="J3749" t="str">
            <v>姓名</v>
          </cell>
          <cell r="K3749" t="str">
            <v>累计/出勤</v>
          </cell>
        </row>
        <row r="3750">
          <cell r="I3750">
            <v>165</v>
          </cell>
          <cell r="J3750" t="str">
            <v>徐吉梅</v>
          </cell>
          <cell r="K3750">
            <v>25.8125</v>
          </cell>
        </row>
        <row r="3787">
          <cell r="I3787" t="str">
            <v>工号</v>
          </cell>
          <cell r="J3787" t="str">
            <v>姓名</v>
          </cell>
          <cell r="K3787" t="str">
            <v>累计/出勤</v>
          </cell>
        </row>
        <row r="3788">
          <cell r="I3788">
            <v>497</v>
          </cell>
          <cell r="J3788" t="str">
            <v>上官义</v>
          </cell>
          <cell r="K3788">
            <v>40.625</v>
          </cell>
        </row>
        <row r="3825">
          <cell r="I3825" t="str">
            <v>工号</v>
          </cell>
          <cell r="J3825" t="str">
            <v>姓名</v>
          </cell>
          <cell r="K3825" t="str">
            <v>累计/出勤</v>
          </cell>
        </row>
        <row r="3826">
          <cell r="K3826">
            <v>0</v>
          </cell>
        </row>
        <row r="3861">
          <cell r="I3861" t="str">
            <v>工号</v>
          </cell>
          <cell r="J3861" t="str">
            <v>姓名</v>
          </cell>
          <cell r="K3861" t="str">
            <v>累计/出勤</v>
          </cell>
        </row>
        <row r="3862">
          <cell r="I3862">
            <v>455</v>
          </cell>
          <cell r="J3862" t="str">
            <v>石李</v>
          </cell>
          <cell r="K3862">
            <v>40.8125</v>
          </cell>
        </row>
        <row r="3899">
          <cell r="I3899" t="str">
            <v>工号</v>
          </cell>
          <cell r="J3899" t="str">
            <v>姓名</v>
          </cell>
          <cell r="K3899" t="str">
            <v>累计/出勤</v>
          </cell>
        </row>
        <row r="3900">
          <cell r="I3900">
            <v>813</v>
          </cell>
          <cell r="J3900" t="str">
            <v xml:space="preserve">凤明贵 </v>
          </cell>
          <cell r="K3900">
            <v>25.125</v>
          </cell>
        </row>
        <row r="3937">
          <cell r="I3937" t="str">
            <v>工号</v>
          </cell>
          <cell r="J3937" t="str">
            <v>姓名</v>
          </cell>
          <cell r="K3937" t="str">
            <v>累计/出勤</v>
          </cell>
        </row>
        <row r="3938">
          <cell r="I3938">
            <v>815</v>
          </cell>
          <cell r="J3938" t="str">
            <v>李龙三</v>
          </cell>
          <cell r="K3938">
            <v>40.625</v>
          </cell>
        </row>
        <row r="3975">
          <cell r="I3975" t="str">
            <v>工号</v>
          </cell>
          <cell r="J3975" t="str">
            <v>姓名</v>
          </cell>
          <cell r="K3975" t="str">
            <v>累计/出勤</v>
          </cell>
        </row>
        <row r="3976">
          <cell r="I3976">
            <v>616</v>
          </cell>
          <cell r="J3976" t="str">
            <v>毛利娟</v>
          </cell>
          <cell r="K3976">
            <v>40.75</v>
          </cell>
        </row>
        <row r="4013">
          <cell r="I4013" t="str">
            <v>工号</v>
          </cell>
          <cell r="J4013" t="str">
            <v>姓名</v>
          </cell>
          <cell r="K4013" t="str">
            <v>累计/出勤</v>
          </cell>
        </row>
        <row r="4014">
          <cell r="I4014">
            <v>227</v>
          </cell>
          <cell r="J4014" t="str">
            <v>付小强</v>
          </cell>
          <cell r="K4014">
            <v>41.6875</v>
          </cell>
        </row>
        <row r="4051">
          <cell r="I4051" t="str">
            <v>工号</v>
          </cell>
          <cell r="J4051" t="str">
            <v>姓名</v>
          </cell>
          <cell r="K4051" t="str">
            <v>累计/出勤</v>
          </cell>
        </row>
        <row r="4052">
          <cell r="I4052">
            <v>192</v>
          </cell>
          <cell r="J4052" t="str">
            <v>况传金</v>
          </cell>
          <cell r="K4052">
            <v>45.9375</v>
          </cell>
        </row>
        <row r="4089">
          <cell r="I4089" t="str">
            <v>工号</v>
          </cell>
          <cell r="J4089" t="str">
            <v>姓名</v>
          </cell>
          <cell r="K4089" t="str">
            <v>累计/出勤</v>
          </cell>
        </row>
        <row r="4090">
          <cell r="I4090">
            <v>625</v>
          </cell>
          <cell r="J4090" t="str">
            <v>宋天涯</v>
          </cell>
          <cell r="K4090">
            <v>38.6875</v>
          </cell>
        </row>
        <row r="4126">
          <cell r="I4126" t="str">
            <v>工号</v>
          </cell>
          <cell r="J4126" t="str">
            <v>姓名</v>
          </cell>
          <cell r="K4126" t="str">
            <v>累计/出勤</v>
          </cell>
        </row>
        <row r="4127">
          <cell r="I4127">
            <v>612</v>
          </cell>
          <cell r="J4127" t="str">
            <v>陈要</v>
          </cell>
          <cell r="K4127">
            <v>40.3125</v>
          </cell>
        </row>
        <row r="4164">
          <cell r="I4164" t="str">
            <v>工号</v>
          </cell>
          <cell r="J4164" t="str">
            <v>姓名</v>
          </cell>
          <cell r="K4164" t="str">
            <v>累计/出勤</v>
          </cell>
        </row>
        <row r="4165">
          <cell r="I4165">
            <v>478</v>
          </cell>
          <cell r="J4165" t="str">
            <v>李梅</v>
          </cell>
          <cell r="K4165">
            <v>39.8125</v>
          </cell>
        </row>
        <row r="4202">
          <cell r="I4202" t="str">
            <v>工号</v>
          </cell>
          <cell r="J4202" t="str">
            <v>姓名</v>
          </cell>
          <cell r="K4202" t="str">
            <v>累计/出勤</v>
          </cell>
        </row>
        <row r="4203">
          <cell r="I4203">
            <v>442</v>
          </cell>
          <cell r="J4203" t="str">
            <v>李朋振</v>
          </cell>
          <cell r="K4203">
            <v>39.9375</v>
          </cell>
        </row>
        <row r="4240">
          <cell r="I4240" t="str">
            <v>工号</v>
          </cell>
          <cell r="J4240" t="str">
            <v>姓名</v>
          </cell>
          <cell r="K4240" t="str">
            <v>累计/出勤</v>
          </cell>
        </row>
        <row r="4241">
          <cell r="I4241">
            <v>161</v>
          </cell>
          <cell r="J4241" t="str">
            <v>杜娟</v>
          </cell>
          <cell r="K4241">
            <v>39.9375</v>
          </cell>
        </row>
        <row r="4278">
          <cell r="I4278" t="str">
            <v>工号</v>
          </cell>
          <cell r="J4278" t="str">
            <v>姓名</v>
          </cell>
          <cell r="K4278" t="str">
            <v>累计/出勤</v>
          </cell>
        </row>
        <row r="4279">
          <cell r="I4279">
            <v>160</v>
          </cell>
          <cell r="J4279" t="str">
            <v>张娟娟</v>
          </cell>
          <cell r="K4279">
            <v>39.9375</v>
          </cell>
        </row>
        <row r="4314">
          <cell r="I4314" t="str">
            <v>工号</v>
          </cell>
          <cell r="J4314" t="str">
            <v>姓名</v>
          </cell>
          <cell r="K4314" t="str">
            <v>累计/出勤</v>
          </cell>
        </row>
        <row r="4315">
          <cell r="I4315">
            <v>468</v>
          </cell>
          <cell r="J4315" t="str">
            <v>刘双双</v>
          </cell>
          <cell r="K4315">
            <v>39.9375</v>
          </cell>
        </row>
        <row r="4352">
          <cell r="I4352" t="str">
            <v>工号</v>
          </cell>
          <cell r="J4352" t="str">
            <v>姓名</v>
          </cell>
          <cell r="K4352" t="str">
            <v>累计/出勤</v>
          </cell>
        </row>
        <row r="4353">
          <cell r="I4353">
            <v>343</v>
          </cell>
          <cell r="J4353" t="str">
            <v>刘强雨</v>
          </cell>
          <cell r="K4353">
            <v>40.3125</v>
          </cell>
        </row>
        <row r="4390">
          <cell r="I4390" t="str">
            <v>工号</v>
          </cell>
          <cell r="J4390" t="str">
            <v>姓名</v>
          </cell>
          <cell r="K4390" t="str">
            <v>累计/出勤</v>
          </cell>
        </row>
        <row r="4391">
          <cell r="I4391">
            <v>37</v>
          </cell>
          <cell r="J4391" t="str">
            <v>谷鲜利</v>
          </cell>
          <cell r="K4391">
            <v>35.125</v>
          </cell>
        </row>
        <row r="4428">
          <cell r="I4428" t="str">
            <v>工号</v>
          </cell>
          <cell r="J4428" t="str">
            <v>姓名</v>
          </cell>
          <cell r="K4428" t="str">
            <v>累计/出勤</v>
          </cell>
        </row>
        <row r="4429">
          <cell r="I4429">
            <v>553</v>
          </cell>
          <cell r="J4429" t="str">
            <v>庞明武</v>
          </cell>
          <cell r="K4429">
            <v>39.9375</v>
          </cell>
        </row>
        <row r="4466">
          <cell r="I4466" t="str">
            <v>工号</v>
          </cell>
          <cell r="J4466" t="str">
            <v>姓名</v>
          </cell>
          <cell r="K4466" t="str">
            <v>累计/出勤</v>
          </cell>
        </row>
        <row r="4467">
          <cell r="I4467">
            <v>430</v>
          </cell>
          <cell r="J4467" t="str">
            <v>王小峰</v>
          </cell>
          <cell r="K4467">
            <v>39.9375</v>
          </cell>
        </row>
        <row r="4504">
          <cell r="I4504" t="str">
            <v>工号</v>
          </cell>
          <cell r="J4504" t="str">
            <v>姓名</v>
          </cell>
          <cell r="K4504" t="str">
            <v>累计/出勤</v>
          </cell>
        </row>
        <row r="4505">
          <cell r="I4505">
            <v>417</v>
          </cell>
          <cell r="J4505" t="str">
            <v>陈恩群</v>
          </cell>
          <cell r="K4505">
            <v>44.9375</v>
          </cell>
        </row>
        <row r="4542">
          <cell r="I4542" t="str">
            <v>工号</v>
          </cell>
          <cell r="J4542" t="str">
            <v>姓名</v>
          </cell>
          <cell r="K4542" t="str">
            <v>累计/出勤</v>
          </cell>
        </row>
        <row r="4543">
          <cell r="I4543">
            <v>818</v>
          </cell>
          <cell r="J4543" t="str">
            <v>胡小兵</v>
          </cell>
          <cell r="K4543">
            <v>41.5</v>
          </cell>
        </row>
        <row r="4582">
          <cell r="I4582" t="str">
            <v>工号</v>
          </cell>
          <cell r="J4582" t="str">
            <v>姓名</v>
          </cell>
          <cell r="K4582" t="str">
            <v>累计/出勤</v>
          </cell>
        </row>
        <row r="4583">
          <cell r="I4583">
            <v>117</v>
          </cell>
          <cell r="J4583" t="str">
            <v>曹军艳</v>
          </cell>
          <cell r="K4583">
            <v>43.75</v>
          </cell>
        </row>
        <row r="4620">
          <cell r="I4620" t="str">
            <v>工号</v>
          </cell>
          <cell r="J4620" t="str">
            <v>姓名</v>
          </cell>
          <cell r="K4620" t="str">
            <v>累计/出勤</v>
          </cell>
        </row>
        <row r="4621">
          <cell r="I4621">
            <v>425</v>
          </cell>
          <cell r="J4621" t="str">
            <v>陈昭云</v>
          </cell>
          <cell r="K4621">
            <v>43.625</v>
          </cell>
        </row>
        <row r="4660">
          <cell r="I4660" t="str">
            <v>工号</v>
          </cell>
          <cell r="J4660" t="str">
            <v>姓名</v>
          </cell>
          <cell r="K4660" t="str">
            <v>累计/出勤</v>
          </cell>
        </row>
        <row r="4661">
          <cell r="I4661">
            <v>557</v>
          </cell>
          <cell r="J4661" t="str">
            <v>刘作新</v>
          </cell>
          <cell r="K4661">
            <v>40.6875</v>
          </cell>
        </row>
        <row r="4697">
          <cell r="I4697" t="str">
            <v>工号</v>
          </cell>
          <cell r="J4697" t="str">
            <v>姓名</v>
          </cell>
          <cell r="K4697" t="str">
            <v>累计/出勤</v>
          </cell>
        </row>
        <row r="4698">
          <cell r="I4698">
            <v>189</v>
          </cell>
          <cell r="J4698" t="str">
            <v>金家龙</v>
          </cell>
          <cell r="K4698">
            <v>44.4375</v>
          </cell>
        </row>
        <row r="4734">
          <cell r="I4734" t="str">
            <v>工号</v>
          </cell>
          <cell r="J4734" t="str">
            <v>姓名</v>
          </cell>
          <cell r="K4734" t="str">
            <v>累计/出勤</v>
          </cell>
        </row>
        <row r="4735">
          <cell r="I4735">
            <v>402</v>
          </cell>
          <cell r="J4735" t="str">
            <v>万良清</v>
          </cell>
          <cell r="K4735">
            <v>45.1875</v>
          </cell>
        </row>
        <row r="4772">
          <cell r="I4772" t="str">
            <v>工号</v>
          </cell>
          <cell r="J4772" t="str">
            <v>姓名</v>
          </cell>
          <cell r="K4772" t="str">
            <v>累计/出勤</v>
          </cell>
        </row>
        <row r="4773">
          <cell r="I4773">
            <v>355</v>
          </cell>
          <cell r="J4773" t="str">
            <v>胡多地</v>
          </cell>
          <cell r="K4773">
            <v>43.9375</v>
          </cell>
        </row>
        <row r="4810">
          <cell r="I4810" t="str">
            <v>工号</v>
          </cell>
          <cell r="J4810" t="str">
            <v>姓名</v>
          </cell>
          <cell r="K4810" t="str">
            <v>累计/出勤</v>
          </cell>
        </row>
        <row r="4811">
          <cell r="I4811">
            <v>230</v>
          </cell>
          <cell r="J4811" t="str">
            <v>覃邦香</v>
          </cell>
          <cell r="K4811">
            <v>44.947499999999998</v>
          </cell>
        </row>
        <row r="4849">
          <cell r="I4849" t="str">
            <v>工号</v>
          </cell>
          <cell r="J4849" t="str">
            <v>姓名</v>
          </cell>
          <cell r="K4849" t="str">
            <v>累计/出勤</v>
          </cell>
        </row>
        <row r="4850">
          <cell r="I4850">
            <v>446</v>
          </cell>
          <cell r="J4850" t="str">
            <v>闵燕</v>
          </cell>
          <cell r="K4850">
            <v>38.375</v>
          </cell>
        </row>
        <row r="4887">
          <cell r="I4887" t="str">
            <v>工号</v>
          </cell>
          <cell r="J4887" t="str">
            <v>姓名</v>
          </cell>
          <cell r="K4887" t="str">
            <v>累计/出勤</v>
          </cell>
        </row>
        <row r="4888">
          <cell r="I4888">
            <v>315</v>
          </cell>
          <cell r="J4888" t="str">
            <v>周智慧</v>
          </cell>
          <cell r="K4888">
            <v>37.9375</v>
          </cell>
        </row>
        <row r="4925">
          <cell r="I4925" t="str">
            <v>工号</v>
          </cell>
          <cell r="J4925" t="str">
            <v>姓名</v>
          </cell>
          <cell r="K4925" t="str">
            <v>累计/出勤</v>
          </cell>
        </row>
        <row r="4926">
          <cell r="I4926">
            <v>551</v>
          </cell>
          <cell r="J4926" t="str">
            <v>吴绍慧</v>
          </cell>
          <cell r="K4926">
            <v>38.375</v>
          </cell>
        </row>
        <row r="4961">
          <cell r="I4961" t="str">
            <v>工号</v>
          </cell>
          <cell r="J4961" t="str">
            <v>姓名</v>
          </cell>
          <cell r="K4961" t="str">
            <v>累计/出勤</v>
          </cell>
        </row>
        <row r="4962">
          <cell r="I4962">
            <v>580</v>
          </cell>
          <cell r="J4962" t="str">
            <v>任家斌</v>
          </cell>
          <cell r="K4962">
            <v>44.25</v>
          </cell>
        </row>
        <row r="4999">
          <cell r="I4999" t="str">
            <v>工号</v>
          </cell>
          <cell r="J4999" t="str">
            <v>姓名</v>
          </cell>
          <cell r="K4999" t="str">
            <v>累计/出勤</v>
          </cell>
        </row>
        <row r="5000">
          <cell r="I5000">
            <v>422</v>
          </cell>
          <cell r="J5000" t="str">
            <v>郭景员</v>
          </cell>
          <cell r="K5000">
            <v>45.4375</v>
          </cell>
        </row>
        <row r="5036">
          <cell r="I5036" t="str">
            <v>工号</v>
          </cell>
          <cell r="J5036" t="str">
            <v>姓名</v>
          </cell>
          <cell r="K5036" t="str">
            <v>累计/出勤</v>
          </cell>
        </row>
        <row r="5037">
          <cell r="I5037">
            <v>473</v>
          </cell>
          <cell r="J5037" t="str">
            <v>谢文丽</v>
          </cell>
          <cell r="K5037">
            <v>42.5</v>
          </cell>
        </row>
        <row r="5074">
          <cell r="I5074" t="str">
            <v>工号</v>
          </cell>
          <cell r="J5074" t="str">
            <v>姓名</v>
          </cell>
          <cell r="K5074" t="str">
            <v>累计/出勤</v>
          </cell>
        </row>
        <row r="5075">
          <cell r="I5075">
            <v>499</v>
          </cell>
          <cell r="J5075" t="str">
            <v>汪秀珍</v>
          </cell>
          <cell r="K5075">
            <v>43.3125</v>
          </cell>
        </row>
        <row r="5114">
          <cell r="I5114" t="str">
            <v>工号</v>
          </cell>
          <cell r="J5114" t="str">
            <v>姓名</v>
          </cell>
          <cell r="K5114" t="str">
            <v>累计/出勤</v>
          </cell>
        </row>
        <row r="5115">
          <cell r="I5115">
            <v>423</v>
          </cell>
          <cell r="J5115" t="str">
            <v>王平</v>
          </cell>
          <cell r="K5115">
            <v>48.1875</v>
          </cell>
        </row>
        <row r="5152">
          <cell r="I5152" t="str">
            <v>工号</v>
          </cell>
          <cell r="J5152" t="str">
            <v>姓名</v>
          </cell>
          <cell r="K5152" t="str">
            <v>累计/出勤</v>
          </cell>
        </row>
        <row r="5153">
          <cell r="I5153">
            <v>913</v>
          </cell>
          <cell r="J5153" t="str">
            <v>高翠波</v>
          </cell>
          <cell r="K5153">
            <v>43.8125</v>
          </cell>
        </row>
        <row r="5188">
          <cell r="I5188" t="str">
            <v>工号</v>
          </cell>
          <cell r="J5188" t="str">
            <v>姓名</v>
          </cell>
          <cell r="K5188" t="str">
            <v>累计/出勤</v>
          </cell>
        </row>
        <row r="5189">
          <cell r="I5189">
            <v>193</v>
          </cell>
          <cell r="J5189" t="str">
            <v>周自华</v>
          </cell>
          <cell r="K5189">
            <v>49.3125</v>
          </cell>
        </row>
        <row r="5226">
          <cell r="I5226" t="str">
            <v>工号</v>
          </cell>
          <cell r="J5226" t="str">
            <v>姓名</v>
          </cell>
          <cell r="K5226" t="str">
            <v>累计/出勤</v>
          </cell>
        </row>
        <row r="5227">
          <cell r="I5227">
            <v>805</v>
          </cell>
          <cell r="J5227" t="str">
            <v>赵家乐</v>
          </cell>
          <cell r="K5227">
            <v>49.3125</v>
          </cell>
        </row>
        <row r="5263">
          <cell r="I5263" t="str">
            <v>工号</v>
          </cell>
          <cell r="J5263" t="str">
            <v>姓名</v>
          </cell>
          <cell r="K5263" t="str">
            <v>累计/出勤</v>
          </cell>
        </row>
        <row r="5264">
          <cell r="I5264">
            <v>219</v>
          </cell>
          <cell r="J5264" t="str">
            <v>杨根</v>
          </cell>
          <cell r="K5264">
            <v>49.5625</v>
          </cell>
        </row>
        <row r="5300">
          <cell r="I5300" t="str">
            <v>工号</v>
          </cell>
          <cell r="J5300" t="str">
            <v>姓名</v>
          </cell>
          <cell r="K5300" t="str">
            <v>累计/出勤</v>
          </cell>
        </row>
        <row r="5301">
          <cell r="I5301">
            <v>277</v>
          </cell>
          <cell r="J5301" t="str">
            <v>曹家英</v>
          </cell>
          <cell r="K5301">
            <v>49.5625</v>
          </cell>
        </row>
        <row r="5337">
          <cell r="I5337" t="str">
            <v>工号</v>
          </cell>
          <cell r="J5337" t="str">
            <v>姓名</v>
          </cell>
          <cell r="K5337" t="str">
            <v>累计/出勤</v>
          </cell>
        </row>
        <row r="5338">
          <cell r="I5338">
            <v>595</v>
          </cell>
          <cell r="J5338" t="str">
            <v>靳跃龙</v>
          </cell>
          <cell r="K5338">
            <v>49.5625</v>
          </cell>
        </row>
        <row r="5373">
          <cell r="I5373" t="str">
            <v>工号</v>
          </cell>
          <cell r="J5373" t="str">
            <v>姓名</v>
          </cell>
          <cell r="K5373" t="str">
            <v>累计/出勤</v>
          </cell>
        </row>
        <row r="5374">
          <cell r="I5374">
            <v>252</v>
          </cell>
          <cell r="J5374" t="str">
            <v>曹莉</v>
          </cell>
          <cell r="K5374">
            <v>49.5625</v>
          </cell>
        </row>
        <row r="5410">
          <cell r="I5410" t="str">
            <v>工号</v>
          </cell>
          <cell r="J5410" t="str">
            <v>姓名</v>
          </cell>
          <cell r="K5410" t="str">
            <v>累计/出勤</v>
          </cell>
        </row>
        <row r="5411">
          <cell r="I5411">
            <v>498</v>
          </cell>
          <cell r="J5411" t="str">
            <v>段宏魁</v>
          </cell>
          <cell r="K5411">
            <v>44.8125</v>
          </cell>
        </row>
        <row r="5447">
          <cell r="I5447" t="str">
            <v>工号</v>
          </cell>
          <cell r="J5447" t="str">
            <v>姓名</v>
          </cell>
          <cell r="K5447" t="str">
            <v>累计/出勤</v>
          </cell>
        </row>
        <row r="5448">
          <cell r="I5448">
            <v>538</v>
          </cell>
          <cell r="J5448" t="str">
            <v>李方方</v>
          </cell>
          <cell r="K5448">
            <v>49.1875</v>
          </cell>
        </row>
        <row r="5483">
          <cell r="I5483" t="str">
            <v>工号</v>
          </cell>
          <cell r="J5483" t="str">
            <v>姓名</v>
          </cell>
          <cell r="K5483" t="str">
            <v>累计/出勤</v>
          </cell>
        </row>
        <row r="5484">
          <cell r="I5484">
            <v>293</v>
          </cell>
          <cell r="J5484" t="str">
            <v>蒋庆德</v>
          </cell>
          <cell r="K5484">
            <v>46.0625</v>
          </cell>
        </row>
        <row r="5520">
          <cell r="I5520" t="str">
            <v>工号</v>
          </cell>
          <cell r="J5520" t="str">
            <v>姓名</v>
          </cell>
          <cell r="K5520" t="str">
            <v>累计/出勤</v>
          </cell>
        </row>
        <row r="5521">
          <cell r="I5521">
            <v>342</v>
          </cell>
          <cell r="J5521" t="str">
            <v>韩士领</v>
          </cell>
          <cell r="K5521">
            <v>49.4375</v>
          </cell>
        </row>
        <row r="5558">
          <cell r="I5558" t="str">
            <v>工号</v>
          </cell>
          <cell r="J5558" t="str">
            <v>姓名</v>
          </cell>
          <cell r="K5558" t="str">
            <v>累计/出勤</v>
          </cell>
        </row>
        <row r="5559">
          <cell r="I5559">
            <v>127</v>
          </cell>
          <cell r="J5559" t="str">
            <v>黄彦峰</v>
          </cell>
          <cell r="K5559">
            <v>45.875</v>
          </cell>
        </row>
        <row r="5596">
          <cell r="I5596" t="str">
            <v>工号</v>
          </cell>
          <cell r="J5596" t="str">
            <v>姓名</v>
          </cell>
          <cell r="K5596" t="str">
            <v>累计/出勤</v>
          </cell>
        </row>
        <row r="5597">
          <cell r="I5597">
            <v>608</v>
          </cell>
          <cell r="J5597" t="str">
            <v>胡巨合</v>
          </cell>
          <cell r="K5597">
            <v>45.5</v>
          </cell>
        </row>
        <row r="5634">
          <cell r="I5634" t="str">
            <v>工号</v>
          </cell>
          <cell r="J5634" t="str">
            <v>姓名</v>
          </cell>
          <cell r="K5634" t="str">
            <v>累计/出勤</v>
          </cell>
        </row>
        <row r="5635">
          <cell r="I5635">
            <v>636</v>
          </cell>
          <cell r="J5635" t="str">
            <v>王传武</v>
          </cell>
          <cell r="K5635">
            <v>45.5</v>
          </cell>
        </row>
        <row r="5672">
          <cell r="I5672" t="str">
            <v>工号</v>
          </cell>
          <cell r="J5672" t="str">
            <v>姓名</v>
          </cell>
          <cell r="K5672" t="str">
            <v>累计/出勤</v>
          </cell>
        </row>
        <row r="5673">
          <cell r="I5673">
            <v>341</v>
          </cell>
          <cell r="J5673" t="str">
            <v>张纪永</v>
          </cell>
          <cell r="K5673">
            <v>43.6875</v>
          </cell>
        </row>
        <row r="5710">
          <cell r="I5710" t="str">
            <v>工号</v>
          </cell>
          <cell r="J5710" t="str">
            <v>姓名</v>
          </cell>
          <cell r="K5710" t="str">
            <v>累计/出勤</v>
          </cell>
        </row>
        <row r="5711">
          <cell r="I5711">
            <v>638</v>
          </cell>
          <cell r="J5711" t="str">
            <v>徐永州</v>
          </cell>
          <cell r="K5711">
            <v>48.3125</v>
          </cell>
        </row>
        <row r="5748">
          <cell r="I5748" t="str">
            <v>工号</v>
          </cell>
          <cell r="J5748" t="str">
            <v>姓名</v>
          </cell>
          <cell r="K5748" t="str">
            <v>累计/出勤</v>
          </cell>
        </row>
        <row r="5749">
          <cell r="I5749">
            <v>198</v>
          </cell>
          <cell r="J5749" t="str">
            <v>杨才彬</v>
          </cell>
          <cell r="K5749">
            <v>45.8125</v>
          </cell>
        </row>
        <row r="5786">
          <cell r="I5786" t="str">
            <v>工号</v>
          </cell>
          <cell r="J5786" t="str">
            <v>姓名</v>
          </cell>
          <cell r="K5786" t="str">
            <v>累计/出勤</v>
          </cell>
        </row>
        <row r="5787">
          <cell r="I5787">
            <v>167</v>
          </cell>
          <cell r="J5787" t="str">
            <v>俞彩红</v>
          </cell>
          <cell r="K5787">
            <v>38.75</v>
          </cell>
        </row>
        <row r="5824">
          <cell r="I5824" t="str">
            <v>工号</v>
          </cell>
          <cell r="J5824" t="str">
            <v>姓名</v>
          </cell>
          <cell r="K5824" t="str">
            <v>累计/出勤</v>
          </cell>
        </row>
        <row r="5825">
          <cell r="I5825">
            <v>523</v>
          </cell>
          <cell r="J5825" t="str">
            <v>和鑫</v>
          </cell>
          <cell r="K5825">
            <v>38.625</v>
          </cell>
        </row>
        <row r="5862">
          <cell r="I5862" t="str">
            <v>工号</v>
          </cell>
          <cell r="J5862" t="str">
            <v>姓名</v>
          </cell>
          <cell r="K5862" t="str">
            <v>累计/出勤</v>
          </cell>
        </row>
        <row r="5863">
          <cell r="I5863">
            <v>482</v>
          </cell>
          <cell r="J5863" t="str">
            <v>张容容</v>
          </cell>
          <cell r="K5863">
            <v>26</v>
          </cell>
        </row>
        <row r="5900">
          <cell r="I5900" t="str">
            <v>工号</v>
          </cell>
          <cell r="J5900" t="str">
            <v>姓名</v>
          </cell>
          <cell r="K5900" t="str">
            <v>累计/出勤</v>
          </cell>
        </row>
        <row r="5901">
          <cell r="I5901">
            <v>229</v>
          </cell>
          <cell r="J5901" t="str">
            <v>张萍</v>
          </cell>
          <cell r="K5901">
            <v>29.75</v>
          </cell>
        </row>
        <row r="5938">
          <cell r="I5938" t="str">
            <v>工号</v>
          </cell>
          <cell r="J5938" t="str">
            <v>姓名</v>
          </cell>
          <cell r="K5938" t="str">
            <v>累计/出勤</v>
          </cell>
        </row>
        <row r="5939">
          <cell r="I5939">
            <v>210</v>
          </cell>
          <cell r="J5939" t="str">
            <v>龚英</v>
          </cell>
          <cell r="K5939">
            <v>31.125</v>
          </cell>
        </row>
        <row r="5976">
          <cell r="I5976" t="str">
            <v>工号</v>
          </cell>
          <cell r="J5976" t="str">
            <v>姓名</v>
          </cell>
          <cell r="K5976" t="str">
            <v>累计/出勤</v>
          </cell>
        </row>
        <row r="5977">
          <cell r="I5977">
            <v>629</v>
          </cell>
          <cell r="J5977" t="str">
            <v>陆叶</v>
          </cell>
          <cell r="K5977">
            <v>32.9375</v>
          </cell>
        </row>
        <row r="6014">
          <cell r="I6014" t="str">
            <v>工号</v>
          </cell>
          <cell r="J6014" t="str">
            <v>姓名</v>
          </cell>
          <cell r="K6014" t="str">
            <v>累计/出勤</v>
          </cell>
        </row>
        <row r="6015">
          <cell r="I6015">
            <v>349</v>
          </cell>
          <cell r="J6015" t="str">
            <v>林裴琪</v>
          </cell>
          <cell r="K6015">
            <v>43.875</v>
          </cell>
        </row>
        <row r="6052">
          <cell r="I6052" t="str">
            <v>工号</v>
          </cell>
          <cell r="J6052" t="str">
            <v>姓名</v>
          </cell>
          <cell r="K6052" t="str">
            <v>累计/出勤</v>
          </cell>
        </row>
        <row r="6053">
          <cell r="I6053">
            <v>474</v>
          </cell>
          <cell r="J6053" t="str">
            <v>杨琼</v>
          </cell>
          <cell r="K6053">
            <v>38.5625</v>
          </cell>
        </row>
        <row r="6088">
          <cell r="I6088" t="str">
            <v>工号</v>
          </cell>
          <cell r="J6088" t="str">
            <v>姓名</v>
          </cell>
          <cell r="K6088" t="str">
            <v>累计/出勤</v>
          </cell>
        </row>
        <row r="6089">
          <cell r="I6089">
            <v>190</v>
          </cell>
          <cell r="J6089" t="str">
            <v>李士旺</v>
          </cell>
          <cell r="K6089">
            <v>39.5</v>
          </cell>
        </row>
        <row r="6126">
          <cell r="I6126" t="str">
            <v>工号</v>
          </cell>
          <cell r="J6126" t="str">
            <v>姓名</v>
          </cell>
          <cell r="K6126" t="str">
            <v>累计/出勤</v>
          </cell>
        </row>
        <row r="6127">
          <cell r="I6127">
            <v>429</v>
          </cell>
          <cell r="J6127" t="str">
            <v>丁玲玲</v>
          </cell>
          <cell r="K6127">
            <v>44.125</v>
          </cell>
        </row>
        <row r="6164">
          <cell r="I6164" t="str">
            <v>工号</v>
          </cell>
          <cell r="J6164" t="str">
            <v>姓名</v>
          </cell>
          <cell r="K6164" t="str">
            <v>累计/出勤</v>
          </cell>
        </row>
        <row r="6165">
          <cell r="I6165">
            <v>32</v>
          </cell>
          <cell r="J6165" t="str">
            <v>刘敏</v>
          </cell>
          <cell r="K6165">
            <v>43.875</v>
          </cell>
        </row>
        <row r="6204">
          <cell r="I6204" t="str">
            <v>工号</v>
          </cell>
          <cell r="J6204" t="str">
            <v>姓名</v>
          </cell>
          <cell r="K6204" t="str">
            <v>累计/出勤</v>
          </cell>
        </row>
        <row r="6205">
          <cell r="I6205">
            <v>509</v>
          </cell>
          <cell r="J6205" t="str">
            <v>余仕花</v>
          </cell>
          <cell r="K6205">
            <v>35.625</v>
          </cell>
        </row>
        <row r="6241">
          <cell r="I6241" t="str">
            <v>工号</v>
          </cell>
          <cell r="J6241" t="str">
            <v>姓名</v>
          </cell>
          <cell r="K6241" t="str">
            <v>累计/出勤</v>
          </cell>
        </row>
        <row r="6242">
          <cell r="I6242">
            <v>840</v>
          </cell>
          <cell r="J6242" t="str">
            <v>贺蝶</v>
          </cell>
          <cell r="K6242">
            <v>39.0625</v>
          </cell>
        </row>
        <row r="6278">
          <cell r="I6278" t="str">
            <v>工号</v>
          </cell>
          <cell r="J6278" t="str">
            <v>姓名</v>
          </cell>
          <cell r="K6278" t="str">
            <v>累计/出勤</v>
          </cell>
        </row>
        <row r="6279">
          <cell r="I6279">
            <v>98</v>
          </cell>
          <cell r="J6279" t="str">
            <v>谈建芳</v>
          </cell>
          <cell r="K6279">
            <v>35.0625</v>
          </cell>
        </row>
        <row r="6314">
          <cell r="I6314" t="str">
            <v>工号</v>
          </cell>
          <cell r="J6314" t="str">
            <v>姓名</v>
          </cell>
          <cell r="K6314" t="str">
            <v>累计/出勤</v>
          </cell>
        </row>
        <row r="6315">
          <cell r="K6315">
            <v>0</v>
          </cell>
        </row>
        <row r="6351">
          <cell r="I6351" t="str">
            <v>工号</v>
          </cell>
          <cell r="J6351" t="str">
            <v>姓名</v>
          </cell>
          <cell r="K6351" t="str">
            <v>累计/出勤</v>
          </cell>
        </row>
        <row r="6352">
          <cell r="K6352">
            <v>0</v>
          </cell>
        </row>
        <row r="6388">
          <cell r="I6388" t="str">
            <v>工号</v>
          </cell>
          <cell r="J6388" t="str">
            <v>姓名</v>
          </cell>
          <cell r="K6388" t="str">
            <v>累计/出勤</v>
          </cell>
        </row>
        <row r="6389">
          <cell r="K6389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9"/>
  <sheetViews>
    <sheetView topLeftCell="A151" workbookViewId="0">
      <selection activeCell="A166" sqref="A166:XFD166"/>
    </sheetView>
  </sheetViews>
  <sheetFormatPr defaultRowHeight="13.5" x14ac:dyDescent="0.15"/>
  <cols>
    <col min="5" max="5" width="18.25" customWidth="1"/>
    <col min="7" max="10" width="0" hidden="1" customWidth="1"/>
    <col min="15" max="16" width="9" style="55"/>
  </cols>
  <sheetData>
    <row r="1" spans="1:17" ht="31.5" x14ac:dyDescent="0.15">
      <c r="A1" s="141" t="s">
        <v>3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56"/>
      <c r="Q1" s="1"/>
    </row>
    <row r="2" spans="1:17" ht="20.25" x14ac:dyDescent="0.15">
      <c r="A2" s="142" t="s">
        <v>4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56"/>
      <c r="Q2" s="1"/>
    </row>
    <row r="3" spans="1:17" ht="24" x14ac:dyDescent="0.15">
      <c r="A3" s="2" t="s">
        <v>5</v>
      </c>
      <c r="B3" s="2" t="s">
        <v>6</v>
      </c>
      <c r="C3" s="3" t="s">
        <v>7</v>
      </c>
      <c r="D3" s="2" t="s">
        <v>8</v>
      </c>
      <c r="E3" s="2" t="s">
        <v>9</v>
      </c>
      <c r="F3" s="4" t="s">
        <v>10</v>
      </c>
      <c r="G3" s="5" t="s">
        <v>11</v>
      </c>
      <c r="H3" s="6" t="s">
        <v>12</v>
      </c>
      <c r="I3" s="6" t="s">
        <v>13</v>
      </c>
      <c r="J3" s="6" t="s">
        <v>14</v>
      </c>
      <c r="K3" s="7" t="s">
        <v>15</v>
      </c>
      <c r="L3" s="8" t="s">
        <v>16</v>
      </c>
      <c r="M3" s="9" t="s">
        <v>17</v>
      </c>
      <c r="N3" s="10" t="s">
        <v>18</v>
      </c>
      <c r="O3" s="57" t="s">
        <v>19</v>
      </c>
      <c r="P3" s="58" t="s">
        <v>20</v>
      </c>
      <c r="Q3" s="1"/>
    </row>
    <row r="4" spans="1:17" ht="18.75" x14ac:dyDescent="0.15">
      <c r="A4" s="11">
        <v>1</v>
      </c>
      <c r="B4" s="12">
        <v>2574</v>
      </c>
      <c r="C4" s="13">
        <v>649</v>
      </c>
      <c r="D4" s="14" t="s">
        <v>21</v>
      </c>
      <c r="E4" s="11" t="s">
        <v>22</v>
      </c>
      <c r="F4" s="15">
        <f>ROUND(VLOOKUP(C4,[1]线束车间出勤表!I$1:K$65536,3,FALSE),2)</f>
        <v>31.25</v>
      </c>
      <c r="G4" s="16"/>
      <c r="H4" s="17"/>
      <c r="I4" s="16">
        <f t="shared" ref="I4:I10" si="0">G4+H4</f>
        <v>0</v>
      </c>
      <c r="J4" s="16">
        <f>H4/F4</f>
        <v>0</v>
      </c>
      <c r="K4" s="18"/>
      <c r="L4" s="19"/>
      <c r="M4" s="20"/>
      <c r="N4" s="12">
        <v>5</v>
      </c>
      <c r="O4" s="59">
        <v>200</v>
      </c>
      <c r="P4" s="60">
        <v>200</v>
      </c>
      <c r="Q4" s="1"/>
    </row>
    <row r="5" spans="1:17" ht="18.75" x14ac:dyDescent="0.15">
      <c r="A5" s="11">
        <v>2</v>
      </c>
      <c r="B5" s="21"/>
      <c r="C5" s="22">
        <v>906</v>
      </c>
      <c r="D5" s="22" t="s">
        <v>23</v>
      </c>
      <c r="E5" s="11" t="s">
        <v>22</v>
      </c>
      <c r="F5" s="15">
        <f>ROUND(VLOOKUP(C5,[1]线束车间出勤表!I$1:K$65536,3,FALSE),2)</f>
        <v>43.81</v>
      </c>
      <c r="G5" s="16"/>
      <c r="H5" s="17"/>
      <c r="I5" s="16">
        <f t="shared" si="0"/>
        <v>0</v>
      </c>
      <c r="J5" s="16">
        <f>H5/F5</f>
        <v>0</v>
      </c>
      <c r="K5" s="18"/>
      <c r="L5" s="19"/>
      <c r="M5" s="20"/>
      <c r="N5" s="12">
        <v>0</v>
      </c>
      <c r="O5" s="59">
        <v>200</v>
      </c>
      <c r="P5" s="60">
        <v>200</v>
      </c>
      <c r="Q5" s="1"/>
    </row>
    <row r="6" spans="1:17" ht="18.75" x14ac:dyDescent="0.15">
      <c r="A6" s="11">
        <v>3</v>
      </c>
      <c r="B6" s="23">
        <v>2393</v>
      </c>
      <c r="C6" s="11">
        <v>554</v>
      </c>
      <c r="D6" s="14" t="s">
        <v>24</v>
      </c>
      <c r="E6" s="11" t="s">
        <v>25</v>
      </c>
      <c r="F6" s="15">
        <f>ROUND(VLOOKUP(C6,[1]线束车间出勤表!I$1:K$65536,3,FALSE),2)</f>
        <v>39.380000000000003</v>
      </c>
      <c r="G6" s="16"/>
      <c r="H6" s="17"/>
      <c r="I6" s="16">
        <f t="shared" si="0"/>
        <v>0</v>
      </c>
      <c r="J6" s="16">
        <f>H6/F6</f>
        <v>0</v>
      </c>
      <c r="K6" s="18"/>
      <c r="L6" s="19"/>
      <c r="M6" s="20"/>
      <c r="N6" s="12">
        <v>4</v>
      </c>
      <c r="O6" s="59">
        <v>200</v>
      </c>
      <c r="P6" s="60">
        <v>200</v>
      </c>
      <c r="Q6" s="1"/>
    </row>
    <row r="7" spans="1:17" ht="18.75" x14ac:dyDescent="0.15">
      <c r="A7" s="11">
        <v>4</v>
      </c>
      <c r="B7" s="24"/>
      <c r="C7" s="25">
        <v>475</v>
      </c>
      <c r="D7" s="26" t="s">
        <v>26</v>
      </c>
      <c r="E7" s="11" t="s">
        <v>22</v>
      </c>
      <c r="F7" s="15">
        <f>ROUND(VLOOKUP(C7,[1]线束车间出勤表!I$1:K$65536,3,FALSE),2)</f>
        <v>38.81</v>
      </c>
      <c r="G7" s="16"/>
      <c r="H7" s="17"/>
      <c r="I7" s="16">
        <f t="shared" si="0"/>
        <v>0</v>
      </c>
      <c r="J7" s="16">
        <f>H7/F7</f>
        <v>0</v>
      </c>
      <c r="K7" s="18"/>
      <c r="L7" s="19"/>
      <c r="M7" s="27"/>
      <c r="N7" s="12">
        <v>1</v>
      </c>
      <c r="O7" s="59">
        <v>200</v>
      </c>
      <c r="P7" s="60">
        <v>200</v>
      </c>
      <c r="Q7" s="1"/>
    </row>
    <row r="8" spans="1:17" ht="18.75" x14ac:dyDescent="0.15">
      <c r="A8" s="11">
        <v>5</v>
      </c>
      <c r="B8" s="23"/>
      <c r="C8" s="11">
        <v>489</v>
      </c>
      <c r="D8" s="11" t="s">
        <v>27</v>
      </c>
      <c r="E8" s="11" t="s">
        <v>22</v>
      </c>
      <c r="F8" s="15">
        <f>ROUND(VLOOKUP(C8,[1]线束车间出勤表!I$1:K$65536,3,FALSE),2)</f>
        <v>38.44</v>
      </c>
      <c r="G8" s="16"/>
      <c r="H8" s="17"/>
      <c r="I8" s="16">
        <f t="shared" si="0"/>
        <v>0</v>
      </c>
      <c r="J8" s="16">
        <f>H8/F8</f>
        <v>0</v>
      </c>
      <c r="K8" s="18"/>
      <c r="L8" s="19">
        <v>0.35</v>
      </c>
      <c r="M8" s="27"/>
      <c r="N8" s="12">
        <v>0</v>
      </c>
      <c r="O8" s="59">
        <v>100</v>
      </c>
      <c r="P8" s="60">
        <v>200</v>
      </c>
      <c r="Q8" s="1"/>
    </row>
    <row r="9" spans="1:17" ht="18.75" x14ac:dyDescent="0.15">
      <c r="A9" s="11">
        <v>6</v>
      </c>
      <c r="B9" s="21"/>
      <c r="C9" s="25">
        <v>619</v>
      </c>
      <c r="D9" s="26" t="s">
        <v>28</v>
      </c>
      <c r="E9" s="11" t="s">
        <v>22</v>
      </c>
      <c r="F9" s="15">
        <f>ROUND(VLOOKUP(C9,[1]线束车间出勤表!I$1:K$65536,3,FALSE),2)</f>
        <v>37.94</v>
      </c>
      <c r="G9" s="16"/>
      <c r="H9" s="17"/>
      <c r="I9" s="16"/>
      <c r="J9" s="16"/>
      <c r="K9" s="18"/>
      <c r="L9" s="19"/>
      <c r="M9" s="20"/>
      <c r="N9" s="12">
        <v>1</v>
      </c>
      <c r="O9" s="59">
        <v>200</v>
      </c>
      <c r="P9" s="60">
        <v>200</v>
      </c>
      <c r="Q9" s="1"/>
    </row>
    <row r="10" spans="1:17" ht="18.75" x14ac:dyDescent="0.15">
      <c r="A10" s="11">
        <v>7</v>
      </c>
      <c r="B10" s="21"/>
      <c r="C10" s="11">
        <v>94</v>
      </c>
      <c r="D10" s="19" t="s">
        <v>29</v>
      </c>
      <c r="E10" s="11" t="s">
        <v>22</v>
      </c>
      <c r="F10" s="15">
        <f>ROUND(VLOOKUP(C10,[1]线束车间出勤表!I$1:K$65536,3,FALSE),2)</f>
        <v>39.25</v>
      </c>
      <c r="G10" s="16"/>
      <c r="H10" s="17"/>
      <c r="I10" s="16">
        <f t="shared" si="0"/>
        <v>0</v>
      </c>
      <c r="J10" s="16">
        <f>H10/F10</f>
        <v>0</v>
      </c>
      <c r="K10" s="18"/>
      <c r="L10" s="19"/>
      <c r="M10" s="27"/>
      <c r="N10" s="12">
        <v>2</v>
      </c>
      <c r="O10" s="59">
        <v>200</v>
      </c>
      <c r="P10" s="60">
        <v>200</v>
      </c>
      <c r="Q10" s="1"/>
    </row>
    <row r="11" spans="1:17" ht="18.75" x14ac:dyDescent="0.15">
      <c r="A11" s="11">
        <v>8</v>
      </c>
      <c r="B11" s="21"/>
      <c r="C11" s="22">
        <v>916</v>
      </c>
      <c r="D11" s="22" t="s">
        <v>30</v>
      </c>
      <c r="E11" s="11" t="s">
        <v>22</v>
      </c>
      <c r="F11" s="15">
        <f>ROUND(VLOOKUP(C11,[1]线束车间出勤表!I$1:K$65536,3,FALSE),2)</f>
        <v>40.5</v>
      </c>
      <c r="G11" s="16"/>
      <c r="H11" s="17"/>
      <c r="I11" s="16"/>
      <c r="J11" s="16"/>
      <c r="K11" s="28"/>
      <c r="L11" s="19"/>
      <c r="M11" s="19"/>
      <c r="N11" s="12">
        <v>0</v>
      </c>
      <c r="O11" s="59">
        <v>200</v>
      </c>
      <c r="P11" s="60">
        <v>200</v>
      </c>
      <c r="Q11" s="1"/>
    </row>
    <row r="12" spans="1:17" ht="18.75" x14ac:dyDescent="0.15">
      <c r="A12" s="11">
        <v>9</v>
      </c>
      <c r="B12" s="21"/>
      <c r="C12" s="11">
        <v>456</v>
      </c>
      <c r="D12" s="11" t="s">
        <v>31</v>
      </c>
      <c r="E12" s="11" t="s">
        <v>22</v>
      </c>
      <c r="F12" s="15">
        <f>ROUND(VLOOKUP(C12,[1]线束车间出勤表!I$1:K$65536,3,FALSE),2)</f>
        <v>25.81</v>
      </c>
      <c r="G12" s="16"/>
      <c r="H12" s="17"/>
      <c r="I12" s="16">
        <f t="shared" ref="I12:I17" si="1">G12+H12</f>
        <v>0</v>
      </c>
      <c r="J12" s="16">
        <f t="shared" ref="J12:J17" si="2">H12/F12</f>
        <v>0</v>
      </c>
      <c r="K12" s="18"/>
      <c r="L12" s="19">
        <v>7</v>
      </c>
      <c r="M12" s="29"/>
      <c r="N12" s="12">
        <v>0</v>
      </c>
      <c r="O12" s="59">
        <v>0</v>
      </c>
      <c r="P12" s="60">
        <f>19*6</f>
        <v>114</v>
      </c>
      <c r="Q12" s="1"/>
    </row>
    <row r="13" spans="1:17" ht="18.75" x14ac:dyDescent="0.15">
      <c r="A13" s="11">
        <v>10</v>
      </c>
      <c r="B13" s="25"/>
      <c r="C13" s="25">
        <v>306</v>
      </c>
      <c r="D13" s="26" t="s">
        <v>32</v>
      </c>
      <c r="E13" s="11" t="s">
        <v>22</v>
      </c>
      <c r="F13" s="15">
        <f>ROUND(VLOOKUP(C13,[1]线束车间出勤表!I$1:K$65536,3,FALSE),2)</f>
        <v>37.25</v>
      </c>
      <c r="G13" s="16"/>
      <c r="H13" s="17"/>
      <c r="I13" s="16">
        <f t="shared" si="1"/>
        <v>0</v>
      </c>
      <c r="J13" s="16">
        <f t="shared" si="2"/>
        <v>0</v>
      </c>
      <c r="K13" s="18"/>
      <c r="L13" s="19"/>
      <c r="M13" s="27"/>
      <c r="N13" s="12">
        <v>0</v>
      </c>
      <c r="O13" s="59">
        <v>200</v>
      </c>
      <c r="P13" s="60">
        <v>200</v>
      </c>
      <c r="Q13" s="1"/>
    </row>
    <row r="14" spans="1:17" ht="18.75" x14ac:dyDescent="0.15">
      <c r="A14" s="11">
        <v>11</v>
      </c>
      <c r="B14" s="12"/>
      <c r="C14" s="25">
        <v>738</v>
      </c>
      <c r="D14" s="26" t="s">
        <v>33</v>
      </c>
      <c r="E14" s="11" t="s">
        <v>22</v>
      </c>
      <c r="F14" s="15">
        <f>ROUND(VLOOKUP(C14,[1]线束车间出勤表!I$1:K$65536,3,FALSE),2)</f>
        <v>33.56</v>
      </c>
      <c r="G14" s="16"/>
      <c r="H14" s="17"/>
      <c r="I14" s="16">
        <f t="shared" si="1"/>
        <v>0</v>
      </c>
      <c r="J14" s="16">
        <f t="shared" si="2"/>
        <v>0</v>
      </c>
      <c r="K14" s="18"/>
      <c r="L14" s="19">
        <v>0.4</v>
      </c>
      <c r="M14" s="20"/>
      <c r="N14" s="12">
        <v>1</v>
      </c>
      <c r="O14" s="59">
        <v>100</v>
      </c>
      <c r="P14" s="60">
        <f>25*6</f>
        <v>150</v>
      </c>
      <c r="Q14" s="30"/>
    </row>
    <row r="15" spans="1:17" ht="18.75" x14ac:dyDescent="0.15">
      <c r="A15" s="11">
        <v>12</v>
      </c>
      <c r="B15" s="21"/>
      <c r="C15" s="13">
        <v>288</v>
      </c>
      <c r="D15" s="14" t="s">
        <v>34</v>
      </c>
      <c r="E15" s="11" t="s">
        <v>22</v>
      </c>
      <c r="F15" s="15">
        <f>ROUND(VLOOKUP(C15,[1]线束车间出勤表!I$1:K$65536,3,FALSE),2)</f>
        <v>30.25</v>
      </c>
      <c r="G15" s="16"/>
      <c r="H15" s="17"/>
      <c r="I15" s="16">
        <f t="shared" si="1"/>
        <v>0</v>
      </c>
      <c r="J15" s="16">
        <f t="shared" si="2"/>
        <v>0</v>
      </c>
      <c r="K15" s="18"/>
      <c r="L15" s="19">
        <v>2.5</v>
      </c>
      <c r="M15" s="27"/>
      <c r="N15" s="12">
        <v>0</v>
      </c>
      <c r="O15" s="59">
        <v>0</v>
      </c>
      <c r="P15" s="60">
        <f>22*6</f>
        <v>132</v>
      </c>
      <c r="Q15" s="1"/>
    </row>
    <row r="16" spans="1:17" ht="18.75" x14ac:dyDescent="0.15">
      <c r="A16" s="11">
        <v>13</v>
      </c>
      <c r="B16" s="23">
        <v>9703</v>
      </c>
      <c r="C16" s="11">
        <v>169</v>
      </c>
      <c r="D16" s="11" t="s">
        <v>0</v>
      </c>
      <c r="E16" s="11" t="s">
        <v>22</v>
      </c>
      <c r="F16" s="15">
        <f>ROUND(VLOOKUP(C16,[1]线束车间出勤表!I$1:K$65536,3,FALSE),2)</f>
        <v>38.19</v>
      </c>
      <c r="G16" s="16"/>
      <c r="H16" s="17"/>
      <c r="I16" s="16">
        <f t="shared" si="1"/>
        <v>0</v>
      </c>
      <c r="J16" s="16">
        <f t="shared" si="2"/>
        <v>0</v>
      </c>
      <c r="K16" s="18"/>
      <c r="L16" s="19"/>
      <c r="M16" s="27"/>
      <c r="N16" s="12">
        <v>10</v>
      </c>
      <c r="O16" s="59">
        <v>200</v>
      </c>
      <c r="P16" s="60">
        <v>200</v>
      </c>
      <c r="Q16" s="1"/>
    </row>
    <row r="17" spans="1:17" ht="18.75" x14ac:dyDescent="0.15">
      <c r="A17" s="11">
        <v>14</v>
      </c>
      <c r="B17" s="12">
        <v>6104</v>
      </c>
      <c r="C17" s="13">
        <v>702</v>
      </c>
      <c r="D17" s="14" t="s">
        <v>35</v>
      </c>
      <c r="E17" s="11" t="s">
        <v>22</v>
      </c>
      <c r="F17" s="15">
        <f>ROUND(VLOOKUP(C17,[1]线束车间出勤表!I$1:K$65536,3,FALSE),2)</f>
        <v>38.31</v>
      </c>
      <c r="G17" s="16"/>
      <c r="H17" s="17"/>
      <c r="I17" s="16">
        <f t="shared" si="1"/>
        <v>0</v>
      </c>
      <c r="J17" s="16">
        <f t="shared" si="2"/>
        <v>0</v>
      </c>
      <c r="K17" s="18"/>
      <c r="L17" s="19">
        <v>0.4</v>
      </c>
      <c r="M17" s="27"/>
      <c r="N17" s="12">
        <v>5</v>
      </c>
      <c r="O17" s="59">
        <v>100</v>
      </c>
      <c r="P17" s="60">
        <v>200</v>
      </c>
      <c r="Q17" s="1"/>
    </row>
    <row r="18" spans="1:17" ht="18.75" x14ac:dyDescent="0.15">
      <c r="A18" s="11">
        <v>15</v>
      </c>
      <c r="B18" s="12">
        <v>2501</v>
      </c>
      <c r="C18" s="19">
        <v>299</v>
      </c>
      <c r="D18" s="31" t="s">
        <v>36</v>
      </c>
      <c r="E18" s="11" t="s">
        <v>22</v>
      </c>
      <c r="F18" s="15">
        <f>ROUND(VLOOKUP(C18,[1]线束车间出勤表!I$1:K$65536,3,FALSE),2)</f>
        <v>40.83</v>
      </c>
      <c r="G18" s="16"/>
      <c r="H18" s="17"/>
      <c r="I18" s="16"/>
      <c r="J18" s="16"/>
      <c r="K18" s="29"/>
      <c r="L18" s="19"/>
      <c r="M18" s="19"/>
      <c r="N18" s="12">
        <v>6</v>
      </c>
      <c r="O18" s="59">
        <v>200</v>
      </c>
      <c r="P18" s="60">
        <v>200</v>
      </c>
      <c r="Q18" s="1"/>
    </row>
    <row r="19" spans="1:17" ht="18.75" x14ac:dyDescent="0.15">
      <c r="A19" s="11">
        <v>16</v>
      </c>
      <c r="B19" s="32"/>
      <c r="C19" s="22">
        <v>867</v>
      </c>
      <c r="D19" s="22" t="s">
        <v>37</v>
      </c>
      <c r="E19" s="11" t="s">
        <v>22</v>
      </c>
      <c r="F19" s="15">
        <f>ROUND(VLOOKUP(C19,[1]线束车间出勤表!I$1:K$65536,3,FALSE),2)</f>
        <v>41.38</v>
      </c>
      <c r="G19" s="16"/>
      <c r="H19" s="17"/>
      <c r="I19" s="16"/>
      <c r="J19" s="16"/>
      <c r="K19" s="28"/>
      <c r="L19" s="19">
        <v>1</v>
      </c>
      <c r="M19" s="19"/>
      <c r="N19" s="12">
        <v>0</v>
      </c>
      <c r="O19" s="59">
        <v>0</v>
      </c>
      <c r="P19" s="60">
        <f>26*6</f>
        <v>156</v>
      </c>
      <c r="Q19" s="1"/>
    </row>
    <row r="20" spans="1:17" ht="18.75" x14ac:dyDescent="0.15">
      <c r="A20" s="11">
        <v>17</v>
      </c>
      <c r="B20" s="21"/>
      <c r="C20" s="25">
        <v>448</v>
      </c>
      <c r="D20" s="26" t="s">
        <v>38</v>
      </c>
      <c r="E20" s="11" t="s">
        <v>22</v>
      </c>
      <c r="F20" s="15">
        <f>ROUND(VLOOKUP(C20,[1]线束车间出勤表!I$1:K$65536,3,FALSE),2)</f>
        <v>40.880000000000003</v>
      </c>
      <c r="G20" s="16"/>
      <c r="H20" s="17"/>
      <c r="I20" s="16">
        <f t="shared" ref="I20:I45" si="3">G20+H20</f>
        <v>0</v>
      </c>
      <c r="J20" s="16">
        <f t="shared" ref="J20:J45" si="4">H20/F20</f>
        <v>0</v>
      </c>
      <c r="K20" s="18"/>
      <c r="L20" s="19"/>
      <c r="M20" s="27"/>
      <c r="N20" s="12">
        <v>0</v>
      </c>
      <c r="O20" s="59">
        <v>200</v>
      </c>
      <c r="P20" s="60">
        <v>200</v>
      </c>
      <c r="Q20" s="1"/>
    </row>
    <row r="21" spans="1:17" ht="18.75" x14ac:dyDescent="0.15">
      <c r="A21" s="11">
        <v>18</v>
      </c>
      <c r="B21" s="21"/>
      <c r="C21" s="25">
        <v>416</v>
      </c>
      <c r="D21" s="26" t="s">
        <v>39</v>
      </c>
      <c r="E21" s="11" t="s">
        <v>22</v>
      </c>
      <c r="F21" s="15">
        <f>ROUND(VLOOKUP(C21,[1]线束车间出勤表!I$1:K$65536,3,FALSE),2)</f>
        <v>41.5</v>
      </c>
      <c r="G21" s="16"/>
      <c r="H21" s="17"/>
      <c r="I21" s="16">
        <f t="shared" si="3"/>
        <v>0</v>
      </c>
      <c r="J21" s="16">
        <f t="shared" si="4"/>
        <v>0</v>
      </c>
      <c r="K21" s="18"/>
      <c r="L21" s="19"/>
      <c r="M21" s="27"/>
      <c r="N21" s="12">
        <v>0</v>
      </c>
      <c r="O21" s="59">
        <v>200</v>
      </c>
      <c r="P21" s="60">
        <v>200</v>
      </c>
      <c r="Q21" s="1"/>
    </row>
    <row r="22" spans="1:17" ht="18.75" x14ac:dyDescent="0.15">
      <c r="A22" s="11">
        <v>19</v>
      </c>
      <c r="B22" s="21"/>
      <c r="C22" s="11">
        <v>163</v>
      </c>
      <c r="D22" s="11" t="s">
        <v>40</v>
      </c>
      <c r="E22" s="11" t="s">
        <v>22</v>
      </c>
      <c r="F22" s="15">
        <f>ROUND(VLOOKUP(C22,[1]线束车间出勤表!I$1:K$65536,3,FALSE),2)</f>
        <v>45.69</v>
      </c>
      <c r="G22" s="16"/>
      <c r="H22" s="17"/>
      <c r="I22" s="16">
        <f t="shared" si="3"/>
        <v>0</v>
      </c>
      <c r="J22" s="16">
        <f t="shared" si="4"/>
        <v>0</v>
      </c>
      <c r="K22" s="18"/>
      <c r="L22" s="19"/>
      <c r="M22" s="27"/>
      <c r="N22" s="12">
        <v>0</v>
      </c>
      <c r="O22" s="59">
        <v>200</v>
      </c>
      <c r="P22" s="60">
        <v>200</v>
      </c>
      <c r="Q22" s="1"/>
    </row>
    <row r="23" spans="1:17" ht="18.75" x14ac:dyDescent="0.15">
      <c r="A23" s="11">
        <v>20</v>
      </c>
      <c r="B23" s="21"/>
      <c r="C23" s="22">
        <v>885</v>
      </c>
      <c r="D23" s="22" t="s">
        <v>41</v>
      </c>
      <c r="E23" s="11" t="s">
        <v>22</v>
      </c>
      <c r="F23" s="15">
        <f>ROUND(VLOOKUP(C23,[1]线束车间出勤表!I$1:K$65536,3,FALSE),2)</f>
        <v>41.13</v>
      </c>
      <c r="G23" s="16"/>
      <c r="H23" s="17"/>
      <c r="I23" s="16">
        <f t="shared" si="3"/>
        <v>0</v>
      </c>
      <c r="J23" s="16">
        <f t="shared" si="4"/>
        <v>0</v>
      </c>
      <c r="K23" s="18"/>
      <c r="L23" s="19"/>
      <c r="M23" s="20"/>
      <c r="N23" s="12">
        <v>0</v>
      </c>
      <c r="O23" s="59">
        <v>200</v>
      </c>
      <c r="P23" s="60">
        <v>200</v>
      </c>
      <c r="Q23" s="1"/>
    </row>
    <row r="24" spans="1:17" ht="18.75" x14ac:dyDescent="0.15">
      <c r="A24" s="11">
        <v>21</v>
      </c>
      <c r="B24" s="21"/>
      <c r="C24" s="22">
        <v>872</v>
      </c>
      <c r="D24" s="22" t="s">
        <v>42</v>
      </c>
      <c r="E24" s="11" t="s">
        <v>22</v>
      </c>
      <c r="F24" s="15">
        <f>ROUND(VLOOKUP(C24,[1]线束车间出勤表!I$1:K$65536,3,FALSE),2)</f>
        <v>45</v>
      </c>
      <c r="G24" s="16"/>
      <c r="H24" s="17"/>
      <c r="I24" s="16">
        <f t="shared" si="3"/>
        <v>0</v>
      </c>
      <c r="J24" s="16">
        <f t="shared" si="4"/>
        <v>0</v>
      </c>
      <c r="K24" s="18"/>
      <c r="L24" s="19"/>
      <c r="M24" s="27"/>
      <c r="N24" s="12">
        <v>0</v>
      </c>
      <c r="O24" s="59">
        <v>200</v>
      </c>
      <c r="P24" s="60">
        <v>200</v>
      </c>
      <c r="Q24" s="1"/>
    </row>
    <row r="25" spans="1:17" ht="18.75" x14ac:dyDescent="0.15">
      <c r="A25" s="11">
        <v>22</v>
      </c>
      <c r="B25" s="12">
        <v>2589</v>
      </c>
      <c r="C25" s="13">
        <v>418</v>
      </c>
      <c r="D25" s="14" t="s">
        <v>43</v>
      </c>
      <c r="E25" s="19" t="s">
        <v>44</v>
      </c>
      <c r="F25" s="15">
        <f>ROUND(VLOOKUP(C25,[1]线束车间出勤表!I$1:K$65536,3,FALSE),2)</f>
        <v>38.56</v>
      </c>
      <c r="G25" s="16"/>
      <c r="H25" s="17"/>
      <c r="I25" s="16">
        <f t="shared" si="3"/>
        <v>0</v>
      </c>
      <c r="J25" s="16">
        <f t="shared" si="4"/>
        <v>0</v>
      </c>
      <c r="K25" s="18"/>
      <c r="L25" s="19"/>
      <c r="M25" s="20"/>
      <c r="N25" s="12">
        <v>5</v>
      </c>
      <c r="O25" s="59">
        <v>200</v>
      </c>
      <c r="P25" s="60">
        <v>200</v>
      </c>
      <c r="Q25" s="33"/>
    </row>
    <row r="26" spans="1:17" ht="18.75" x14ac:dyDescent="0.15">
      <c r="A26" s="11">
        <v>23</v>
      </c>
      <c r="B26" s="21"/>
      <c r="C26" s="25">
        <v>260</v>
      </c>
      <c r="D26" s="26" t="s">
        <v>45</v>
      </c>
      <c r="E26" s="11" t="s">
        <v>22</v>
      </c>
      <c r="F26" s="15">
        <f>ROUND(VLOOKUP(C26,[1]线束车间出勤表!I$1:K$65536,3,FALSE),2)</f>
        <v>34.31</v>
      </c>
      <c r="G26" s="16"/>
      <c r="H26" s="17"/>
      <c r="I26" s="16">
        <f t="shared" si="3"/>
        <v>0</v>
      </c>
      <c r="J26" s="16">
        <f t="shared" si="4"/>
        <v>0</v>
      </c>
      <c r="K26" s="29"/>
      <c r="L26" s="19"/>
      <c r="M26" s="19"/>
      <c r="N26" s="12">
        <v>1</v>
      </c>
      <c r="O26" s="59">
        <v>200</v>
      </c>
      <c r="P26" s="60">
        <v>200</v>
      </c>
      <c r="Q26" s="1"/>
    </row>
    <row r="27" spans="1:17" ht="18.75" x14ac:dyDescent="0.15">
      <c r="A27" s="11">
        <v>24</v>
      </c>
      <c r="B27" s="21"/>
      <c r="C27" s="34">
        <v>870</v>
      </c>
      <c r="D27" s="34" t="s">
        <v>46</v>
      </c>
      <c r="E27" s="11" t="s">
        <v>22</v>
      </c>
      <c r="F27" s="15">
        <f>ROUND(VLOOKUP(C27,[1]线束车间出勤表!I$1:K$65536,3,FALSE),2)</f>
        <v>38.380000000000003</v>
      </c>
      <c r="G27" s="16"/>
      <c r="H27" s="17"/>
      <c r="I27" s="16">
        <f t="shared" si="3"/>
        <v>0</v>
      </c>
      <c r="J27" s="16">
        <f t="shared" si="4"/>
        <v>0</v>
      </c>
      <c r="K27" s="29"/>
      <c r="L27" s="19"/>
      <c r="M27" s="19"/>
      <c r="N27" s="12">
        <v>1</v>
      </c>
      <c r="O27" s="59">
        <v>200</v>
      </c>
      <c r="P27" s="60">
        <v>200</v>
      </c>
      <c r="Q27" s="1"/>
    </row>
    <row r="28" spans="1:17" ht="18.75" x14ac:dyDescent="0.15">
      <c r="A28" s="11">
        <v>25</v>
      </c>
      <c r="B28" s="21"/>
      <c r="C28" s="35">
        <v>889</v>
      </c>
      <c r="D28" s="34" t="s">
        <v>47</v>
      </c>
      <c r="E28" s="11" t="s">
        <v>22</v>
      </c>
      <c r="F28" s="15">
        <f>ROUND(VLOOKUP(C28,[1]线束车间出勤表!I$1:K$65536,3,FALSE),2)</f>
        <v>39.5</v>
      </c>
      <c r="G28" s="16"/>
      <c r="H28" s="17"/>
      <c r="I28" s="16">
        <f t="shared" si="3"/>
        <v>0</v>
      </c>
      <c r="J28" s="16">
        <f t="shared" si="4"/>
        <v>0</v>
      </c>
      <c r="K28" s="18"/>
      <c r="L28" s="19"/>
      <c r="M28" s="29"/>
      <c r="N28" s="12">
        <v>1</v>
      </c>
      <c r="O28" s="59">
        <v>200</v>
      </c>
      <c r="P28" s="60">
        <v>200</v>
      </c>
      <c r="Q28" s="1"/>
    </row>
    <row r="29" spans="1:17" ht="18.75" x14ac:dyDescent="0.15">
      <c r="A29" s="11">
        <v>26</v>
      </c>
      <c r="B29" s="32"/>
      <c r="C29" s="11">
        <v>216</v>
      </c>
      <c r="D29" s="19" t="s">
        <v>48</v>
      </c>
      <c r="E29" s="11" t="s">
        <v>22</v>
      </c>
      <c r="F29" s="15">
        <f>ROUND(VLOOKUP(C29,[1]线束车间出勤表!I$1:K$65536,3,FALSE),2)</f>
        <v>41.69</v>
      </c>
      <c r="G29" s="16"/>
      <c r="H29" s="17"/>
      <c r="I29" s="16">
        <f t="shared" si="3"/>
        <v>0</v>
      </c>
      <c r="J29" s="16">
        <f t="shared" si="4"/>
        <v>0</v>
      </c>
      <c r="K29" s="18"/>
      <c r="L29" s="19"/>
      <c r="M29" s="20"/>
      <c r="N29" s="12">
        <v>2</v>
      </c>
      <c r="O29" s="59">
        <v>200</v>
      </c>
      <c r="P29" s="60">
        <v>200</v>
      </c>
      <c r="Q29" s="1"/>
    </row>
    <row r="30" spans="1:17" ht="18.75" x14ac:dyDescent="0.15">
      <c r="A30" s="11">
        <v>27</v>
      </c>
      <c r="B30" s="21"/>
      <c r="C30" s="22">
        <v>864</v>
      </c>
      <c r="D30" s="22" t="s">
        <v>49</v>
      </c>
      <c r="E30" s="11" t="s">
        <v>22</v>
      </c>
      <c r="F30" s="15">
        <f>ROUND(VLOOKUP(C30,[1]线束车间出勤表!I$1:K$65536,3,FALSE),2)</f>
        <v>42</v>
      </c>
      <c r="G30" s="16"/>
      <c r="H30" s="17"/>
      <c r="I30" s="16">
        <f t="shared" si="3"/>
        <v>0</v>
      </c>
      <c r="J30" s="16">
        <f t="shared" si="4"/>
        <v>0</v>
      </c>
      <c r="K30" s="18"/>
      <c r="L30" s="19"/>
      <c r="M30" s="12"/>
      <c r="N30" s="12">
        <v>0</v>
      </c>
      <c r="O30" s="59">
        <v>200</v>
      </c>
      <c r="P30" s="60">
        <v>200</v>
      </c>
      <c r="Q30" s="1"/>
    </row>
    <row r="31" spans="1:17" ht="18.75" x14ac:dyDescent="0.15">
      <c r="A31" s="11">
        <v>28</v>
      </c>
      <c r="B31" s="21"/>
      <c r="C31" s="11">
        <v>154</v>
      </c>
      <c r="D31" s="11" t="s">
        <v>50</v>
      </c>
      <c r="E31" s="11" t="s">
        <v>22</v>
      </c>
      <c r="F31" s="15">
        <f>ROUND(VLOOKUP(C31,[1]线束车间出勤表!I$1:K$65536,3,FALSE),2)</f>
        <v>43</v>
      </c>
      <c r="G31" s="16"/>
      <c r="H31" s="17"/>
      <c r="I31" s="16">
        <f t="shared" si="3"/>
        <v>0</v>
      </c>
      <c r="J31" s="16">
        <f t="shared" si="4"/>
        <v>0</v>
      </c>
      <c r="K31" s="18"/>
      <c r="L31" s="19"/>
      <c r="M31" s="12"/>
      <c r="N31" s="12">
        <v>0</v>
      </c>
      <c r="O31" s="59">
        <v>200</v>
      </c>
      <c r="P31" s="60">
        <v>200</v>
      </c>
      <c r="Q31" s="1"/>
    </row>
    <row r="32" spans="1:17" ht="18.75" x14ac:dyDescent="0.15">
      <c r="A32" s="11">
        <v>29</v>
      </c>
      <c r="B32" s="21"/>
      <c r="C32" s="25">
        <v>158</v>
      </c>
      <c r="D32" s="26" t="s">
        <v>51</v>
      </c>
      <c r="E32" s="11" t="s">
        <v>22</v>
      </c>
      <c r="F32" s="15">
        <f>ROUND(VLOOKUP(C32,[1]线束车间出勤表!I$1:K$65536,3,FALSE),2)</f>
        <v>43.19</v>
      </c>
      <c r="G32" s="16"/>
      <c r="H32" s="17"/>
      <c r="I32" s="16">
        <f t="shared" si="3"/>
        <v>0</v>
      </c>
      <c r="J32" s="16">
        <f t="shared" si="4"/>
        <v>0</v>
      </c>
      <c r="K32" s="18"/>
      <c r="L32" s="19"/>
      <c r="M32" s="12"/>
      <c r="N32" s="12">
        <v>0</v>
      </c>
      <c r="O32" s="59">
        <v>200</v>
      </c>
      <c r="P32" s="60">
        <v>200</v>
      </c>
      <c r="Q32" s="1"/>
    </row>
    <row r="33" spans="1:17" ht="18.75" x14ac:dyDescent="0.15">
      <c r="A33" s="11">
        <v>30</v>
      </c>
      <c r="B33" s="23">
        <v>6107</v>
      </c>
      <c r="C33" s="11">
        <v>89</v>
      </c>
      <c r="D33" s="11" t="s">
        <v>52</v>
      </c>
      <c r="E33" s="11" t="s">
        <v>53</v>
      </c>
      <c r="F33" s="15">
        <f>ROUND(VLOOKUP(C33,[1]线束车间出勤表!I$1:K$65536,3,FALSE),2)</f>
        <v>37.130000000000003</v>
      </c>
      <c r="G33" s="16"/>
      <c r="H33" s="17"/>
      <c r="I33" s="16">
        <f t="shared" si="3"/>
        <v>0</v>
      </c>
      <c r="J33" s="16">
        <f t="shared" si="4"/>
        <v>0</v>
      </c>
      <c r="K33" s="18"/>
      <c r="L33" s="19">
        <v>1</v>
      </c>
      <c r="M33" s="27"/>
      <c r="N33" s="12">
        <v>10</v>
      </c>
      <c r="O33" s="59">
        <v>100</v>
      </c>
      <c r="P33" s="60">
        <f>27*6</f>
        <v>162</v>
      </c>
      <c r="Q33" s="1"/>
    </row>
    <row r="34" spans="1:17" ht="18.75" x14ac:dyDescent="0.15">
      <c r="A34" s="11">
        <v>31</v>
      </c>
      <c r="B34" s="21"/>
      <c r="C34" s="25">
        <v>399</v>
      </c>
      <c r="D34" s="26" t="s">
        <v>54</v>
      </c>
      <c r="E34" s="11" t="s">
        <v>53</v>
      </c>
      <c r="F34" s="15">
        <f>ROUND(VLOOKUP(C34,[1]线束车间出勤表!I$1:K$65536,3,FALSE),2)</f>
        <v>37.81</v>
      </c>
      <c r="G34" s="16"/>
      <c r="H34" s="17"/>
      <c r="I34" s="16">
        <f t="shared" si="3"/>
        <v>0</v>
      </c>
      <c r="J34" s="16">
        <f t="shared" si="4"/>
        <v>0</v>
      </c>
      <c r="K34" s="18"/>
      <c r="L34" s="19"/>
      <c r="M34" s="27"/>
      <c r="N34" s="12">
        <v>0</v>
      </c>
      <c r="O34" s="59">
        <v>200</v>
      </c>
      <c r="P34" s="60">
        <v>200</v>
      </c>
      <c r="Q34" s="1"/>
    </row>
    <row r="35" spans="1:17" ht="18.75" x14ac:dyDescent="0.15">
      <c r="A35" s="11">
        <v>32</v>
      </c>
      <c r="B35" s="14"/>
      <c r="C35" s="11">
        <v>298</v>
      </c>
      <c r="D35" s="11" t="s">
        <v>55</v>
      </c>
      <c r="E35" s="11" t="s">
        <v>22</v>
      </c>
      <c r="F35" s="15">
        <f>ROUND(VLOOKUP(C35,[1]线束车间出勤表!I$1:K$65536,3,FALSE),2)</f>
        <v>36.94</v>
      </c>
      <c r="G35" s="16"/>
      <c r="H35" s="17"/>
      <c r="I35" s="16">
        <f t="shared" si="3"/>
        <v>0</v>
      </c>
      <c r="J35" s="16">
        <f t="shared" si="4"/>
        <v>0</v>
      </c>
      <c r="K35" s="18"/>
      <c r="L35" s="19"/>
      <c r="M35" s="27"/>
      <c r="N35" s="12">
        <v>2</v>
      </c>
      <c r="O35" s="59">
        <v>200</v>
      </c>
      <c r="P35" s="60">
        <v>200</v>
      </c>
      <c r="Q35" s="1"/>
    </row>
    <row r="36" spans="1:17" ht="18.75" x14ac:dyDescent="0.15">
      <c r="A36" s="11">
        <v>33</v>
      </c>
      <c r="B36" s="12">
        <v>6108</v>
      </c>
      <c r="C36" s="13">
        <v>122</v>
      </c>
      <c r="D36" s="14" t="s">
        <v>56</v>
      </c>
      <c r="E36" s="11" t="s">
        <v>22</v>
      </c>
      <c r="F36" s="15">
        <f>ROUND(VLOOKUP(C36,[1]线束车间出勤表!I$1:K$65536,3,FALSE),2)</f>
        <v>41.69</v>
      </c>
      <c r="G36" s="16"/>
      <c r="H36" s="17"/>
      <c r="I36" s="16">
        <f t="shared" si="3"/>
        <v>0</v>
      </c>
      <c r="J36" s="16">
        <f t="shared" si="4"/>
        <v>0</v>
      </c>
      <c r="K36" s="18"/>
      <c r="L36" s="19"/>
      <c r="M36" s="27"/>
      <c r="N36" s="12">
        <v>6</v>
      </c>
      <c r="O36" s="59">
        <v>200</v>
      </c>
      <c r="P36" s="60">
        <v>200</v>
      </c>
      <c r="Q36" s="1"/>
    </row>
    <row r="37" spans="1:17" ht="18.75" x14ac:dyDescent="0.25">
      <c r="A37" s="11">
        <v>34</v>
      </c>
      <c r="B37" s="21"/>
      <c r="C37" s="36"/>
      <c r="D37" s="21"/>
      <c r="E37" s="21"/>
      <c r="F37" s="15" t="e">
        <f>ROUND(VLOOKUP(C37,[1]线束车间出勤表!I$1:K$65536,3,FALSE),2)</f>
        <v>#N/A</v>
      </c>
      <c r="G37" s="16"/>
      <c r="H37" s="17"/>
      <c r="I37" s="16">
        <f t="shared" si="3"/>
        <v>0</v>
      </c>
      <c r="J37" s="16" t="e">
        <f t="shared" si="4"/>
        <v>#N/A</v>
      </c>
      <c r="K37" s="18"/>
      <c r="L37" s="19"/>
      <c r="M37" s="27"/>
      <c r="N37" s="12">
        <v>0</v>
      </c>
      <c r="O37" s="59"/>
      <c r="P37" s="60"/>
      <c r="Q37" s="1"/>
    </row>
    <row r="38" spans="1:17" ht="18.75" x14ac:dyDescent="0.25">
      <c r="A38" s="11">
        <v>35</v>
      </c>
      <c r="B38" s="21"/>
      <c r="C38" s="36"/>
      <c r="D38" s="21"/>
      <c r="E38" s="21"/>
      <c r="F38" s="15" t="e">
        <f>ROUND(VLOOKUP(C38,[1]线束车间出勤表!I$1:K$65536,3,FALSE),2)</f>
        <v>#N/A</v>
      </c>
      <c r="G38" s="16"/>
      <c r="H38" s="17"/>
      <c r="I38" s="16">
        <f t="shared" si="3"/>
        <v>0</v>
      </c>
      <c r="J38" s="16" t="e">
        <f t="shared" si="4"/>
        <v>#N/A</v>
      </c>
      <c r="K38" s="18"/>
      <c r="L38" s="19"/>
      <c r="M38" s="27"/>
      <c r="N38" s="12">
        <v>0</v>
      </c>
      <c r="O38" s="59"/>
      <c r="P38" s="60"/>
      <c r="Q38" s="1"/>
    </row>
    <row r="39" spans="1:17" ht="18.75" x14ac:dyDescent="0.15">
      <c r="A39" s="11">
        <v>36</v>
      </c>
      <c r="B39" s="21"/>
      <c r="C39" s="22">
        <v>868</v>
      </c>
      <c r="D39" s="22" t="s">
        <v>57</v>
      </c>
      <c r="E39" s="24" t="s">
        <v>58</v>
      </c>
      <c r="F39" s="15">
        <f>ROUND(VLOOKUP(C39,[1]线束车间出勤表!I$1:K$65536,3,FALSE),2)</f>
        <v>39.44</v>
      </c>
      <c r="G39" s="16"/>
      <c r="H39" s="17"/>
      <c r="I39" s="16">
        <f t="shared" si="3"/>
        <v>0</v>
      </c>
      <c r="J39" s="16">
        <f t="shared" si="4"/>
        <v>0</v>
      </c>
      <c r="K39" s="18"/>
      <c r="L39" s="19"/>
      <c r="M39" s="27"/>
      <c r="N39" s="12">
        <v>0</v>
      </c>
      <c r="O39" s="59">
        <v>200</v>
      </c>
      <c r="P39" s="60">
        <v>200</v>
      </c>
      <c r="Q39" s="1"/>
    </row>
    <row r="40" spans="1:17" ht="18.75" x14ac:dyDescent="0.15">
      <c r="A40" s="11">
        <v>37</v>
      </c>
      <c r="B40" s="24">
        <v>3307</v>
      </c>
      <c r="C40" s="26">
        <v>439</v>
      </c>
      <c r="D40" s="24" t="s">
        <v>59</v>
      </c>
      <c r="E40" s="24" t="s">
        <v>58</v>
      </c>
      <c r="F40" s="15">
        <f>ROUND(VLOOKUP(C40,[1]线束车间出勤表!I$1:K$65536,3,FALSE),2)</f>
        <v>39.69</v>
      </c>
      <c r="G40" s="16"/>
      <c r="H40" s="17"/>
      <c r="I40" s="16">
        <f t="shared" si="3"/>
        <v>0</v>
      </c>
      <c r="J40" s="16">
        <f t="shared" si="4"/>
        <v>0</v>
      </c>
      <c r="K40" s="18"/>
      <c r="L40" s="19"/>
      <c r="M40" s="27"/>
      <c r="N40" s="12">
        <v>3</v>
      </c>
      <c r="O40" s="59">
        <v>200</v>
      </c>
      <c r="P40" s="60">
        <v>200</v>
      </c>
      <c r="Q40" s="1"/>
    </row>
    <row r="41" spans="1:17" ht="18.75" x14ac:dyDescent="0.15">
      <c r="A41" s="11">
        <v>38</v>
      </c>
      <c r="B41" s="21"/>
      <c r="C41" s="26">
        <v>208</v>
      </c>
      <c r="D41" s="26" t="s">
        <v>60</v>
      </c>
      <c r="E41" s="24" t="s">
        <v>58</v>
      </c>
      <c r="F41" s="15">
        <f>ROUND(VLOOKUP(C41,[1]线束车间出勤表!I$1:K$65536,3,FALSE),2)</f>
        <v>38</v>
      </c>
      <c r="G41" s="16"/>
      <c r="H41" s="17"/>
      <c r="I41" s="16">
        <f t="shared" si="3"/>
        <v>0</v>
      </c>
      <c r="J41" s="16">
        <f t="shared" si="4"/>
        <v>0</v>
      </c>
      <c r="K41" s="18"/>
      <c r="L41" s="19"/>
      <c r="M41" s="20"/>
      <c r="N41" s="12">
        <v>1</v>
      </c>
      <c r="O41" s="59">
        <v>200</v>
      </c>
      <c r="P41" s="60">
        <v>200</v>
      </c>
      <c r="Q41" s="1"/>
    </row>
    <row r="42" spans="1:17" ht="18.75" x14ac:dyDescent="0.15">
      <c r="A42" s="11">
        <v>39</v>
      </c>
      <c r="B42" s="24">
        <v>3366</v>
      </c>
      <c r="C42" s="26">
        <v>433</v>
      </c>
      <c r="D42" s="24" t="s">
        <v>61</v>
      </c>
      <c r="E42" s="24" t="s">
        <v>58</v>
      </c>
      <c r="F42" s="15">
        <f>ROUND(VLOOKUP(C42,[1]线束车间出勤表!I$1:K$65536,3,FALSE),2)</f>
        <v>39.06</v>
      </c>
      <c r="G42" s="16"/>
      <c r="H42" s="17"/>
      <c r="I42" s="16">
        <f t="shared" si="3"/>
        <v>0</v>
      </c>
      <c r="J42" s="16">
        <f t="shared" si="4"/>
        <v>0</v>
      </c>
      <c r="K42" s="18"/>
      <c r="L42" s="19"/>
      <c r="M42" s="27"/>
      <c r="N42" s="12">
        <v>3</v>
      </c>
      <c r="O42" s="59">
        <v>200</v>
      </c>
      <c r="P42" s="60">
        <v>200</v>
      </c>
      <c r="Q42" s="1"/>
    </row>
    <row r="43" spans="1:17" ht="18.75" x14ac:dyDescent="0.15">
      <c r="A43" s="11">
        <v>40</v>
      </c>
      <c r="B43" s="24">
        <v>3184</v>
      </c>
      <c r="C43" s="26">
        <v>691</v>
      </c>
      <c r="D43" s="24" t="s">
        <v>62</v>
      </c>
      <c r="E43" s="24" t="s">
        <v>58</v>
      </c>
      <c r="F43" s="15">
        <f>ROUND(VLOOKUP(C43,[1]线束车间出勤表!I$1:K$65536,3,FALSE),2)</f>
        <v>36.69</v>
      </c>
      <c r="G43" s="16"/>
      <c r="H43" s="17"/>
      <c r="I43" s="16"/>
      <c r="J43" s="16"/>
      <c r="K43" s="18"/>
      <c r="L43" s="19"/>
      <c r="M43" s="27"/>
      <c r="N43" s="12">
        <v>4</v>
      </c>
      <c r="O43" s="59">
        <v>200</v>
      </c>
      <c r="P43" s="60">
        <v>200</v>
      </c>
      <c r="Q43" s="1"/>
    </row>
    <row r="44" spans="1:17" ht="18.75" x14ac:dyDescent="0.15">
      <c r="A44" s="11">
        <v>41</v>
      </c>
      <c r="B44" s="21"/>
      <c r="C44" s="26">
        <v>470</v>
      </c>
      <c r="D44" s="26" t="s">
        <v>63</v>
      </c>
      <c r="E44" s="24" t="s">
        <v>58</v>
      </c>
      <c r="F44" s="15">
        <f>ROUND(VLOOKUP(C44,[1]线束车间出勤表!I$1:K$65536,3,FALSE),2)</f>
        <v>32</v>
      </c>
      <c r="G44" s="16"/>
      <c r="H44" s="17"/>
      <c r="I44" s="16"/>
      <c r="J44" s="16"/>
      <c r="K44" s="18"/>
      <c r="L44" s="19">
        <v>5</v>
      </c>
      <c r="M44" s="20"/>
      <c r="N44" s="12">
        <v>1</v>
      </c>
      <c r="O44" s="59">
        <v>0</v>
      </c>
      <c r="P44" s="60">
        <f>21*6+6</f>
        <v>132</v>
      </c>
      <c r="Q44" s="1"/>
    </row>
    <row r="45" spans="1:17" ht="18.75" x14ac:dyDescent="0.15">
      <c r="A45" s="11">
        <v>42</v>
      </c>
      <c r="B45" s="21"/>
      <c r="C45" s="26">
        <v>60</v>
      </c>
      <c r="D45" s="26" t="s">
        <v>64</v>
      </c>
      <c r="E45" s="24" t="s">
        <v>58</v>
      </c>
      <c r="F45" s="15">
        <f>ROUND(VLOOKUP(C45,[1]线束车间出勤表!I$1:K$65536,3,FALSE),2)</f>
        <v>43.44</v>
      </c>
      <c r="G45" s="16"/>
      <c r="H45" s="17"/>
      <c r="I45" s="16">
        <f t="shared" si="3"/>
        <v>0</v>
      </c>
      <c r="J45" s="16">
        <f t="shared" si="4"/>
        <v>0</v>
      </c>
      <c r="K45" s="18"/>
      <c r="L45" s="19"/>
      <c r="M45" s="12"/>
      <c r="N45" s="12">
        <v>0</v>
      </c>
      <c r="O45" s="59">
        <v>200</v>
      </c>
      <c r="P45" s="60">
        <v>200</v>
      </c>
      <c r="Q45" s="1"/>
    </row>
    <row r="46" spans="1:17" ht="18.75" x14ac:dyDescent="0.25">
      <c r="A46" s="11">
        <v>43</v>
      </c>
      <c r="B46" s="21"/>
      <c r="C46" s="25">
        <v>742</v>
      </c>
      <c r="D46" s="26" t="s">
        <v>65</v>
      </c>
      <c r="E46" s="11" t="s">
        <v>66</v>
      </c>
      <c r="F46" s="15">
        <f>ROUND(VLOOKUP(C46,[1]线束车间出勤表!I$1:K$65536,3,FALSE),2)</f>
        <v>45.13</v>
      </c>
      <c r="G46" s="36"/>
      <c r="H46" s="17"/>
      <c r="I46" s="36"/>
      <c r="J46" s="36"/>
      <c r="K46" s="29"/>
      <c r="L46" s="19"/>
      <c r="M46" s="12"/>
      <c r="N46" s="12">
        <v>1</v>
      </c>
      <c r="O46" s="59">
        <v>200</v>
      </c>
      <c r="P46" s="60">
        <v>200</v>
      </c>
      <c r="Q46" s="1"/>
    </row>
    <row r="47" spans="1:17" ht="18.75" x14ac:dyDescent="0.15">
      <c r="A47" s="11">
        <v>44</v>
      </c>
      <c r="B47" s="21"/>
      <c r="C47" s="25">
        <v>265</v>
      </c>
      <c r="D47" s="26" t="s">
        <v>67</v>
      </c>
      <c r="E47" s="11" t="s">
        <v>66</v>
      </c>
      <c r="F47" s="15">
        <f>ROUND(VLOOKUP(C47,[1]线束车间出勤表!I$1:K$65536,3,FALSE),2)</f>
        <v>45</v>
      </c>
      <c r="G47" s="16"/>
      <c r="H47" s="17"/>
      <c r="I47" s="16">
        <f t="shared" ref="I47:I53" si="5">G47+H47</f>
        <v>0</v>
      </c>
      <c r="J47" s="16">
        <f>H47/F47</f>
        <v>0</v>
      </c>
      <c r="K47" s="18"/>
      <c r="L47" s="19"/>
      <c r="M47" s="37"/>
      <c r="N47" s="12">
        <v>0</v>
      </c>
      <c r="O47" s="59">
        <v>200</v>
      </c>
      <c r="P47" s="60">
        <v>200</v>
      </c>
      <c r="Q47" s="38"/>
    </row>
    <row r="48" spans="1:17" ht="18.75" x14ac:dyDescent="0.15">
      <c r="A48" s="11">
        <v>45</v>
      </c>
      <c r="B48" s="21"/>
      <c r="C48" s="11">
        <v>170</v>
      </c>
      <c r="D48" s="11" t="s">
        <v>68</v>
      </c>
      <c r="E48" s="11" t="s">
        <v>66</v>
      </c>
      <c r="F48" s="15">
        <f>ROUND(VLOOKUP(C48,[1]线束车间出勤表!I$1:K$65536,3,FALSE),2)</f>
        <v>44</v>
      </c>
      <c r="G48" s="16"/>
      <c r="H48" s="17"/>
      <c r="I48" s="16">
        <f t="shared" si="5"/>
        <v>0</v>
      </c>
      <c r="J48" s="16">
        <f>H48/F48</f>
        <v>0</v>
      </c>
      <c r="K48" s="18"/>
      <c r="L48" s="19"/>
      <c r="M48" s="39"/>
      <c r="N48" s="12">
        <v>0</v>
      </c>
      <c r="O48" s="59">
        <v>200</v>
      </c>
      <c r="P48" s="60">
        <v>200</v>
      </c>
      <c r="Q48" s="1"/>
    </row>
    <row r="49" spans="1:17" ht="18.75" x14ac:dyDescent="0.15">
      <c r="A49" s="11">
        <v>46</v>
      </c>
      <c r="B49" s="21"/>
      <c r="C49" s="40">
        <v>861</v>
      </c>
      <c r="D49" s="40" t="s">
        <v>69</v>
      </c>
      <c r="E49" s="11" t="s">
        <v>66</v>
      </c>
      <c r="F49" s="15">
        <f>ROUND(VLOOKUP(C49,[1]线束车间出勤表!I$1:K$65536,3,FALSE),2)</f>
        <v>45.5</v>
      </c>
      <c r="G49" s="16"/>
      <c r="H49" s="17"/>
      <c r="I49" s="16">
        <f t="shared" si="5"/>
        <v>0</v>
      </c>
      <c r="J49" s="16">
        <f>H49/F49</f>
        <v>0</v>
      </c>
      <c r="K49" s="18"/>
      <c r="L49" s="19"/>
      <c r="M49" s="37"/>
      <c r="N49" s="12">
        <v>1</v>
      </c>
      <c r="O49" s="59">
        <v>200</v>
      </c>
      <c r="P49" s="60">
        <v>200</v>
      </c>
      <c r="Q49" s="1"/>
    </row>
    <row r="50" spans="1:17" ht="18.75" x14ac:dyDescent="0.15">
      <c r="A50" s="11">
        <v>47</v>
      </c>
      <c r="B50" s="21"/>
      <c r="C50" s="26">
        <v>403</v>
      </c>
      <c r="D50" s="26" t="s">
        <v>70</v>
      </c>
      <c r="E50" s="11" t="s">
        <v>66</v>
      </c>
      <c r="F50" s="15">
        <f>ROUND(VLOOKUP(C50,[1]线束车间出勤表!I$1:K$65536,3,FALSE),2)</f>
        <v>45.5</v>
      </c>
      <c r="G50" s="16"/>
      <c r="H50" s="17"/>
      <c r="I50" s="16">
        <f t="shared" si="5"/>
        <v>0</v>
      </c>
      <c r="J50" s="16">
        <f>H50/F50</f>
        <v>0</v>
      </c>
      <c r="K50" s="18"/>
      <c r="L50" s="19"/>
      <c r="M50" s="37"/>
      <c r="N50" s="12">
        <v>0</v>
      </c>
      <c r="O50" s="59">
        <v>200</v>
      </c>
      <c r="P50" s="60">
        <v>200</v>
      </c>
      <c r="Q50" s="1"/>
    </row>
    <row r="51" spans="1:17" ht="18.75" x14ac:dyDescent="0.15">
      <c r="A51" s="11">
        <v>48</v>
      </c>
      <c r="B51" s="21"/>
      <c r="C51" s="25">
        <v>396</v>
      </c>
      <c r="D51" s="26" t="s">
        <v>71</v>
      </c>
      <c r="E51" s="11" t="s">
        <v>72</v>
      </c>
      <c r="F51" s="15">
        <f>ROUND(VLOOKUP(C51,[1]线束车间出勤表!I$1:K$65536,3,FALSE),2)</f>
        <v>44.44</v>
      </c>
      <c r="G51" s="16"/>
      <c r="H51" s="17"/>
      <c r="I51" s="16"/>
      <c r="J51" s="16"/>
      <c r="K51" s="18"/>
      <c r="L51" s="19"/>
      <c r="M51" s="39"/>
      <c r="N51" s="12">
        <v>1</v>
      </c>
      <c r="O51" s="59">
        <v>200</v>
      </c>
      <c r="P51" s="60">
        <v>200</v>
      </c>
      <c r="Q51" s="1"/>
    </row>
    <row r="52" spans="1:17" ht="18.75" x14ac:dyDescent="0.15">
      <c r="A52" s="11">
        <v>49</v>
      </c>
      <c r="B52" s="21"/>
      <c r="C52" s="11">
        <v>428</v>
      </c>
      <c r="D52" s="11" t="s">
        <v>38</v>
      </c>
      <c r="E52" s="11" t="s">
        <v>72</v>
      </c>
      <c r="F52" s="15">
        <f>ROUND(VLOOKUP(C52,[1]线束车间出勤表!I$1:K$65536,3,FALSE),2)</f>
        <v>44.99</v>
      </c>
      <c r="G52" s="16"/>
      <c r="H52" s="17"/>
      <c r="I52" s="16">
        <f t="shared" si="5"/>
        <v>0</v>
      </c>
      <c r="J52" s="16">
        <f>H52/F52</f>
        <v>0</v>
      </c>
      <c r="K52" s="18"/>
      <c r="L52" s="19"/>
      <c r="M52" s="12"/>
      <c r="N52" s="12">
        <v>0</v>
      </c>
      <c r="O52" s="59">
        <v>200</v>
      </c>
      <c r="P52" s="60">
        <v>200</v>
      </c>
      <c r="Q52" s="1"/>
    </row>
    <row r="53" spans="1:17" ht="18.75" x14ac:dyDescent="0.15">
      <c r="A53" s="11">
        <v>50</v>
      </c>
      <c r="B53" s="21"/>
      <c r="C53" s="35">
        <v>801</v>
      </c>
      <c r="D53" s="34" t="s">
        <v>73</v>
      </c>
      <c r="E53" s="11" t="s">
        <v>72</v>
      </c>
      <c r="F53" s="15">
        <f>ROUND(VLOOKUP(C53,[1]线束车间出勤表!I$1:K$65536,3,FALSE),2)</f>
        <v>42.56</v>
      </c>
      <c r="G53" s="16"/>
      <c r="H53" s="17"/>
      <c r="I53" s="16">
        <f t="shared" si="5"/>
        <v>0</v>
      </c>
      <c r="J53" s="16">
        <f>H53/F53</f>
        <v>0</v>
      </c>
      <c r="K53" s="18"/>
      <c r="L53" s="19">
        <v>0.5</v>
      </c>
      <c r="M53" s="12"/>
      <c r="N53" s="12">
        <v>0</v>
      </c>
      <c r="O53" s="59">
        <v>100</v>
      </c>
      <c r="P53" s="60">
        <f>26*6</f>
        <v>156</v>
      </c>
      <c r="Q53" s="1"/>
    </row>
    <row r="54" spans="1:17" ht="18.75" x14ac:dyDescent="0.15">
      <c r="A54" s="11">
        <v>51</v>
      </c>
      <c r="B54" s="21"/>
      <c r="C54" s="35">
        <v>873</v>
      </c>
      <c r="D54" s="34" t="s">
        <v>74</v>
      </c>
      <c r="E54" s="11" t="s">
        <v>72</v>
      </c>
      <c r="F54" s="15">
        <f>ROUND(VLOOKUP(C54,[1]线束车间出勤表!I$1:K$65536,3,FALSE),2)</f>
        <v>45.69</v>
      </c>
      <c r="G54" s="16"/>
      <c r="H54" s="17"/>
      <c r="I54" s="16"/>
      <c r="J54" s="16"/>
      <c r="K54" s="29"/>
      <c r="L54" s="19"/>
      <c r="M54" s="29"/>
      <c r="N54" s="12">
        <v>1</v>
      </c>
      <c r="O54" s="59">
        <v>200</v>
      </c>
      <c r="P54" s="60">
        <v>200</v>
      </c>
      <c r="Q54" s="1"/>
    </row>
    <row r="55" spans="1:17" ht="18.75" x14ac:dyDescent="0.15">
      <c r="A55" s="11">
        <v>52</v>
      </c>
      <c r="B55" s="21"/>
      <c r="C55" s="25">
        <v>66</v>
      </c>
      <c r="D55" s="26" t="s">
        <v>75</v>
      </c>
      <c r="E55" s="19" t="s">
        <v>25</v>
      </c>
      <c r="F55" s="15">
        <f>ROUND(VLOOKUP(C55,[1]线束车间出勤表!I$1:K$65536,3,FALSE),2)</f>
        <v>45.44</v>
      </c>
      <c r="G55" s="16"/>
      <c r="H55" s="17"/>
      <c r="I55" s="16">
        <f>G55+H55</f>
        <v>0</v>
      </c>
      <c r="J55" s="16">
        <f t="shared" ref="J55:J66" si="6">H55/F55</f>
        <v>0</v>
      </c>
      <c r="K55" s="18"/>
      <c r="L55" s="19"/>
      <c r="M55" s="29"/>
      <c r="N55" s="12">
        <v>0</v>
      </c>
      <c r="O55" s="59">
        <v>200</v>
      </c>
      <c r="P55" s="60">
        <v>200</v>
      </c>
      <c r="Q55" s="1"/>
    </row>
    <row r="56" spans="1:17" ht="18.75" x14ac:dyDescent="0.15">
      <c r="A56" s="11">
        <v>53</v>
      </c>
      <c r="B56" s="12">
        <v>2412</v>
      </c>
      <c r="C56" s="11">
        <v>33</v>
      </c>
      <c r="D56" s="11" t="s">
        <v>76</v>
      </c>
      <c r="E56" s="11" t="s">
        <v>53</v>
      </c>
      <c r="F56" s="15">
        <f>ROUND(VLOOKUP(C56,[1]线束车间出勤表!I$1:K$65536,3,FALSE),2)</f>
        <v>47.69</v>
      </c>
      <c r="G56" s="16"/>
      <c r="H56" s="17"/>
      <c r="I56" s="16">
        <f>G56+H56</f>
        <v>0</v>
      </c>
      <c r="J56" s="16">
        <f t="shared" si="6"/>
        <v>0</v>
      </c>
      <c r="K56" s="18"/>
      <c r="L56" s="19"/>
      <c r="M56" s="20"/>
      <c r="N56" s="12">
        <v>4</v>
      </c>
      <c r="O56" s="59">
        <v>200</v>
      </c>
      <c r="P56" s="60">
        <v>200</v>
      </c>
      <c r="Q56" s="1"/>
    </row>
    <row r="57" spans="1:17" ht="18.75" x14ac:dyDescent="0.15">
      <c r="A57" s="11">
        <v>54</v>
      </c>
      <c r="B57" s="21"/>
      <c r="C57" s="25">
        <v>575</v>
      </c>
      <c r="D57" s="26" t="s">
        <v>77</v>
      </c>
      <c r="E57" s="11" t="s">
        <v>53</v>
      </c>
      <c r="F57" s="15">
        <f>ROUND(VLOOKUP(C57,[1]线束车间出勤表!I$1:K$65536,3,FALSE),2)</f>
        <v>41.81</v>
      </c>
      <c r="G57" s="16"/>
      <c r="H57" s="17"/>
      <c r="I57" s="16">
        <f>G57+H57</f>
        <v>0</v>
      </c>
      <c r="J57" s="16">
        <f t="shared" si="6"/>
        <v>0</v>
      </c>
      <c r="K57" s="18"/>
      <c r="L57" s="19"/>
      <c r="M57" s="27">
        <v>3</v>
      </c>
      <c r="N57" s="12">
        <v>0</v>
      </c>
      <c r="O57" s="59">
        <v>0</v>
      </c>
      <c r="P57" s="60">
        <f>26*6</f>
        <v>156</v>
      </c>
      <c r="Q57" s="33" t="s">
        <v>78</v>
      </c>
    </row>
    <row r="58" spans="1:17" ht="18.75" x14ac:dyDescent="0.15">
      <c r="A58" s="11">
        <v>55</v>
      </c>
      <c r="B58" s="21"/>
      <c r="C58" s="25">
        <v>384</v>
      </c>
      <c r="D58" s="26" t="s">
        <v>79</v>
      </c>
      <c r="E58" s="11" t="s">
        <v>22</v>
      </c>
      <c r="F58" s="15">
        <f>ROUND(VLOOKUP(C58,[1]线束车间出勤表!I$1:K$65536,3,FALSE),2)</f>
        <v>47.75</v>
      </c>
      <c r="G58" s="16"/>
      <c r="H58" s="17"/>
      <c r="I58" s="16">
        <f>G58+H58</f>
        <v>0</v>
      </c>
      <c r="J58" s="16">
        <f t="shared" si="6"/>
        <v>0</v>
      </c>
      <c r="K58" s="18"/>
      <c r="L58" s="19"/>
      <c r="M58" s="27"/>
      <c r="N58" s="12">
        <v>0</v>
      </c>
      <c r="O58" s="59">
        <v>200</v>
      </c>
      <c r="P58" s="60">
        <v>200</v>
      </c>
      <c r="Q58" s="1"/>
    </row>
    <row r="59" spans="1:17" ht="18.75" x14ac:dyDescent="0.15">
      <c r="A59" s="11">
        <v>56</v>
      </c>
      <c r="B59" s="12">
        <v>2270</v>
      </c>
      <c r="C59" s="19">
        <v>281</v>
      </c>
      <c r="D59" s="31" t="s">
        <v>80</v>
      </c>
      <c r="E59" s="11" t="s">
        <v>81</v>
      </c>
      <c r="F59" s="15">
        <f>ROUND(VLOOKUP(C59,[1]线束车间出勤表!I$1:K$65536,3,FALSE),2)</f>
        <v>46.81</v>
      </c>
      <c r="G59" s="16"/>
      <c r="H59" s="17"/>
      <c r="I59" s="16">
        <f>G59+H59</f>
        <v>0</v>
      </c>
      <c r="J59" s="16">
        <f>H59/F59</f>
        <v>0</v>
      </c>
      <c r="K59" s="18"/>
      <c r="L59" s="19"/>
      <c r="M59" s="27"/>
      <c r="N59" s="12">
        <v>6</v>
      </c>
      <c r="O59" s="59">
        <v>200</v>
      </c>
      <c r="P59" s="60">
        <v>200</v>
      </c>
      <c r="Q59" s="1"/>
    </row>
    <row r="60" spans="1:17" ht="18.75" x14ac:dyDescent="0.15">
      <c r="A60" s="11">
        <v>57</v>
      </c>
      <c r="B60" s="23">
        <v>2537</v>
      </c>
      <c r="C60" s="13">
        <v>699</v>
      </c>
      <c r="D60" s="14" t="s">
        <v>82</v>
      </c>
      <c r="E60" s="11" t="s">
        <v>81</v>
      </c>
      <c r="F60" s="15">
        <f>ROUND(VLOOKUP(C60,[1]线束车间出勤表!I$1:K$65536,3,FALSE),2)</f>
        <v>46.44</v>
      </c>
      <c r="G60" s="16"/>
      <c r="H60" s="17"/>
      <c r="I60" s="16">
        <f t="shared" ref="I60:I66" si="7">G60+H60</f>
        <v>0</v>
      </c>
      <c r="J60" s="16">
        <f t="shared" si="6"/>
        <v>0</v>
      </c>
      <c r="K60" s="18"/>
      <c r="L60" s="19"/>
      <c r="M60" s="20"/>
      <c r="N60" s="12">
        <v>5</v>
      </c>
      <c r="O60" s="59">
        <v>200</v>
      </c>
      <c r="P60" s="60">
        <v>200</v>
      </c>
      <c r="Q60" s="1"/>
    </row>
    <row r="61" spans="1:17" ht="18.75" x14ac:dyDescent="0.15">
      <c r="A61" s="11">
        <v>58</v>
      </c>
      <c r="B61" s="41" t="s">
        <v>83</v>
      </c>
      <c r="C61" s="13">
        <v>178</v>
      </c>
      <c r="D61" s="14" t="s">
        <v>84</v>
      </c>
      <c r="E61" s="11" t="s">
        <v>81</v>
      </c>
      <c r="F61" s="15">
        <f>ROUND(VLOOKUP(C61,[1]线束车间出勤表!I$1:K$65536,3,FALSE),2)</f>
        <v>46.81</v>
      </c>
      <c r="G61" s="16"/>
      <c r="H61" s="17"/>
      <c r="I61" s="16">
        <f t="shared" si="7"/>
        <v>0</v>
      </c>
      <c r="J61" s="16">
        <f t="shared" si="6"/>
        <v>0</v>
      </c>
      <c r="K61" s="18"/>
      <c r="L61" s="19"/>
      <c r="M61" s="20"/>
      <c r="N61" s="12">
        <v>3</v>
      </c>
      <c r="O61" s="59">
        <v>200</v>
      </c>
      <c r="P61" s="60">
        <v>200</v>
      </c>
      <c r="Q61" s="1"/>
    </row>
    <row r="62" spans="1:17" ht="18.75" x14ac:dyDescent="0.15">
      <c r="A62" s="11">
        <v>59</v>
      </c>
      <c r="B62" s="23"/>
      <c r="C62" s="13">
        <v>528</v>
      </c>
      <c r="D62" s="14" t="s">
        <v>85</v>
      </c>
      <c r="E62" s="11" t="s">
        <v>81</v>
      </c>
      <c r="F62" s="15">
        <f>ROUND(VLOOKUP(C62,[1]线束车间出勤表!I$1:K$65536,3,FALSE),2)</f>
        <v>46.69</v>
      </c>
      <c r="G62" s="16"/>
      <c r="H62" s="17"/>
      <c r="I62" s="16">
        <f t="shared" si="7"/>
        <v>0</v>
      </c>
      <c r="J62" s="16">
        <f t="shared" si="6"/>
        <v>0</v>
      </c>
      <c r="K62" s="18"/>
      <c r="L62" s="19"/>
      <c r="M62" s="12"/>
      <c r="N62" s="42">
        <v>1</v>
      </c>
      <c r="O62" s="59">
        <v>200</v>
      </c>
      <c r="P62" s="60">
        <v>200</v>
      </c>
      <c r="Q62" s="1"/>
    </row>
    <row r="63" spans="1:17" ht="18.75" x14ac:dyDescent="0.15">
      <c r="A63" s="11">
        <v>60</v>
      </c>
      <c r="B63" s="21"/>
      <c r="C63" s="25">
        <v>409</v>
      </c>
      <c r="D63" s="26" t="s">
        <v>86</v>
      </c>
      <c r="E63" s="11" t="s">
        <v>81</v>
      </c>
      <c r="F63" s="15">
        <f>ROUND(VLOOKUP(C63,[1]线束车间出勤表!I$1:K$65536,3,FALSE),2)</f>
        <v>46.69</v>
      </c>
      <c r="G63" s="16"/>
      <c r="H63" s="17"/>
      <c r="I63" s="16">
        <f t="shared" si="7"/>
        <v>0</v>
      </c>
      <c r="J63" s="16">
        <f t="shared" si="6"/>
        <v>0</v>
      </c>
      <c r="K63" s="18"/>
      <c r="L63" s="19"/>
      <c r="M63" s="20"/>
      <c r="N63" s="42">
        <v>1</v>
      </c>
      <c r="O63" s="59">
        <v>200</v>
      </c>
      <c r="P63" s="60">
        <v>200</v>
      </c>
      <c r="Q63" s="1"/>
    </row>
    <row r="64" spans="1:17" ht="18.75" x14ac:dyDescent="0.15">
      <c r="A64" s="11">
        <v>61</v>
      </c>
      <c r="B64" s="21"/>
      <c r="C64" s="25">
        <v>268</v>
      </c>
      <c r="D64" s="26" t="s">
        <v>87</v>
      </c>
      <c r="E64" s="11" t="s">
        <v>81</v>
      </c>
      <c r="F64" s="15">
        <f>ROUND(VLOOKUP(C64,[1]线束车间出勤表!I$1:K$65536,3,FALSE),2)</f>
        <v>46.75</v>
      </c>
      <c r="G64" s="16"/>
      <c r="H64" s="17"/>
      <c r="I64" s="16">
        <f t="shared" si="7"/>
        <v>0</v>
      </c>
      <c r="J64" s="16">
        <f t="shared" si="6"/>
        <v>0</v>
      </c>
      <c r="K64" s="18"/>
      <c r="L64" s="19"/>
      <c r="M64" s="12"/>
      <c r="N64" s="42">
        <v>1</v>
      </c>
      <c r="O64" s="59">
        <v>200</v>
      </c>
      <c r="P64" s="60">
        <v>200</v>
      </c>
      <c r="Q64" s="1"/>
    </row>
    <row r="65" spans="1:17" ht="18.75" x14ac:dyDescent="0.15">
      <c r="A65" s="11">
        <v>62</v>
      </c>
      <c r="B65" s="21"/>
      <c r="C65" s="35">
        <v>824</v>
      </c>
      <c r="D65" s="34" t="s">
        <v>88</v>
      </c>
      <c r="E65" s="11" t="s">
        <v>81</v>
      </c>
      <c r="F65" s="15">
        <f>ROUND(VLOOKUP(C65,[1]线束车间出勤表!I$1:K$65536,3,FALSE),2)</f>
        <v>46.19</v>
      </c>
      <c r="G65" s="16"/>
      <c r="H65" s="17"/>
      <c r="I65" s="16">
        <f t="shared" si="7"/>
        <v>0</v>
      </c>
      <c r="J65" s="16">
        <f t="shared" si="6"/>
        <v>0</v>
      </c>
      <c r="K65" s="18"/>
      <c r="L65" s="19"/>
      <c r="M65" s="20"/>
      <c r="N65" s="42">
        <v>0</v>
      </c>
      <c r="O65" s="59">
        <v>200</v>
      </c>
      <c r="P65" s="60">
        <v>200</v>
      </c>
      <c r="Q65" s="1"/>
    </row>
    <row r="66" spans="1:17" ht="18.75" x14ac:dyDescent="0.15">
      <c r="A66" s="11">
        <v>63</v>
      </c>
      <c r="B66" s="21"/>
      <c r="C66" s="22">
        <v>896</v>
      </c>
      <c r="D66" s="22" t="s">
        <v>89</v>
      </c>
      <c r="E66" s="11" t="s">
        <v>81</v>
      </c>
      <c r="F66" s="15">
        <f>ROUND(VLOOKUP(C66,[1]线束车间出勤表!I$1:K$65536,3,FALSE),2)</f>
        <v>46.69</v>
      </c>
      <c r="G66" s="16"/>
      <c r="H66" s="17"/>
      <c r="I66" s="16">
        <f t="shared" si="7"/>
        <v>0</v>
      </c>
      <c r="J66" s="16">
        <f t="shared" si="6"/>
        <v>0</v>
      </c>
      <c r="K66" s="18"/>
      <c r="L66" s="19"/>
      <c r="M66" s="27"/>
      <c r="N66" s="42">
        <v>0</v>
      </c>
      <c r="O66" s="59">
        <v>200</v>
      </c>
      <c r="P66" s="60">
        <v>200</v>
      </c>
      <c r="Q66" s="1"/>
    </row>
    <row r="67" spans="1:17" ht="18.75" x14ac:dyDescent="0.15">
      <c r="A67" s="11">
        <v>64</v>
      </c>
      <c r="B67" s="12"/>
      <c r="C67" s="11">
        <v>128</v>
      </c>
      <c r="D67" s="11" t="s">
        <v>90</v>
      </c>
      <c r="E67" s="11" t="s">
        <v>81</v>
      </c>
      <c r="F67" s="15">
        <f>ROUND(VLOOKUP(C67,[1]线束车间出勤表!I$1:K$65536,3,FALSE),2)</f>
        <v>46.69</v>
      </c>
      <c r="G67" s="16"/>
      <c r="H67" s="17"/>
      <c r="I67" s="16"/>
      <c r="J67" s="16"/>
      <c r="K67" s="18"/>
      <c r="L67" s="19"/>
      <c r="M67" s="27"/>
      <c r="N67" s="42">
        <v>0</v>
      </c>
      <c r="O67" s="59">
        <v>200</v>
      </c>
      <c r="P67" s="60">
        <v>200</v>
      </c>
      <c r="Q67" s="1"/>
    </row>
    <row r="68" spans="1:17" ht="18.75" x14ac:dyDescent="0.15">
      <c r="A68" s="11">
        <v>65</v>
      </c>
      <c r="B68" s="21"/>
      <c r="C68" s="25">
        <v>314</v>
      </c>
      <c r="D68" s="26" t="s">
        <v>91</v>
      </c>
      <c r="E68" s="11" t="s">
        <v>81</v>
      </c>
      <c r="F68" s="15">
        <f>ROUND(VLOOKUP(C68,[1]线束车间出勤表!I$1:K$65536,3,FALSE),2)</f>
        <v>45.5</v>
      </c>
      <c r="G68" s="16"/>
      <c r="H68" s="17"/>
      <c r="I68" s="16"/>
      <c r="J68" s="16"/>
      <c r="K68" s="18"/>
      <c r="L68" s="19"/>
      <c r="M68" s="20"/>
      <c r="N68" s="42">
        <v>0</v>
      </c>
      <c r="O68" s="59">
        <v>200</v>
      </c>
      <c r="P68" s="60">
        <v>200</v>
      </c>
      <c r="Q68" s="1"/>
    </row>
    <row r="69" spans="1:17" ht="18.75" x14ac:dyDescent="0.15">
      <c r="A69" s="11">
        <v>66</v>
      </c>
      <c r="B69" s="12"/>
      <c r="C69" s="25">
        <v>51</v>
      </c>
      <c r="D69" s="26" t="s">
        <v>92</v>
      </c>
      <c r="E69" s="11" t="s">
        <v>81</v>
      </c>
      <c r="F69" s="15">
        <f>ROUND(VLOOKUP(C69,[1]线束车间出勤表!I$1:K$65536,3,FALSE),2)</f>
        <v>41.44</v>
      </c>
      <c r="G69" s="16"/>
      <c r="H69" s="17"/>
      <c r="I69" s="16">
        <f>G69+H69</f>
        <v>0</v>
      </c>
      <c r="J69" s="16">
        <f>H69/F69</f>
        <v>0</v>
      </c>
      <c r="K69" s="18"/>
      <c r="L69" s="19"/>
      <c r="M69" s="37"/>
      <c r="N69" s="42">
        <v>0</v>
      </c>
      <c r="O69" s="59">
        <v>200</v>
      </c>
      <c r="P69" s="60">
        <v>200</v>
      </c>
      <c r="Q69" s="1"/>
    </row>
    <row r="70" spans="1:17" ht="18.75" x14ac:dyDescent="0.15">
      <c r="A70" s="11">
        <v>67</v>
      </c>
      <c r="B70" s="21"/>
      <c r="C70" s="25">
        <v>103</v>
      </c>
      <c r="D70" s="26" t="s">
        <v>93</v>
      </c>
      <c r="E70" s="11" t="s">
        <v>81</v>
      </c>
      <c r="F70" s="15">
        <f>ROUND(VLOOKUP(C70,[1]线束车间出勤表!I$1:K$65536,3,FALSE),2)</f>
        <v>46.56</v>
      </c>
      <c r="G70" s="16"/>
      <c r="H70" s="17"/>
      <c r="I70" s="16"/>
      <c r="J70" s="16"/>
      <c r="K70" s="29"/>
      <c r="L70" s="19">
        <v>0.05</v>
      </c>
      <c r="M70" s="12"/>
      <c r="N70" s="42">
        <v>0</v>
      </c>
      <c r="O70" s="59">
        <v>100</v>
      </c>
      <c r="P70" s="60">
        <v>200</v>
      </c>
      <c r="Q70" s="1"/>
    </row>
    <row r="71" spans="1:17" ht="18.75" x14ac:dyDescent="0.15">
      <c r="A71" s="11">
        <v>68</v>
      </c>
      <c r="B71" s="12">
        <v>2248</v>
      </c>
      <c r="C71" s="19">
        <v>35</v>
      </c>
      <c r="D71" s="19" t="s">
        <v>94</v>
      </c>
      <c r="E71" s="11" t="s">
        <v>44</v>
      </c>
      <c r="F71" s="15">
        <f>ROUND(VLOOKUP(C71,[1]线束车间出勤表!I$1:K$65536,3,FALSE),2)</f>
        <v>46.44</v>
      </c>
      <c r="G71" s="16"/>
      <c r="H71" s="17"/>
      <c r="I71" s="16">
        <f>G71+H71</f>
        <v>0</v>
      </c>
      <c r="J71" s="16" t="e">
        <f>H71/#REF!</f>
        <v>#REF!</v>
      </c>
      <c r="K71" s="18"/>
      <c r="L71" s="19"/>
      <c r="M71" s="12"/>
      <c r="N71" s="42">
        <v>7</v>
      </c>
      <c r="O71" s="59">
        <v>200</v>
      </c>
      <c r="P71" s="60">
        <v>200</v>
      </c>
      <c r="Q71" s="1"/>
    </row>
    <row r="72" spans="1:17" ht="18.75" x14ac:dyDescent="0.15">
      <c r="A72" s="11">
        <v>69</v>
      </c>
      <c r="B72" s="12">
        <v>2513</v>
      </c>
      <c r="C72" s="13">
        <v>375</v>
      </c>
      <c r="D72" s="14" t="s">
        <v>95</v>
      </c>
      <c r="E72" s="11" t="s">
        <v>44</v>
      </c>
      <c r="F72" s="15">
        <f>ROUND(VLOOKUP(C72,[1]线束车间出勤表!I$1:K$65536,3,FALSE),2)</f>
        <v>44.31</v>
      </c>
      <c r="G72" s="16"/>
      <c r="H72" s="17"/>
      <c r="I72" s="16"/>
      <c r="J72" s="16"/>
      <c r="K72" s="18"/>
      <c r="L72" s="19">
        <v>1</v>
      </c>
      <c r="M72" s="12"/>
      <c r="N72" s="42">
        <v>5</v>
      </c>
      <c r="O72" s="59">
        <v>0</v>
      </c>
      <c r="P72" s="60">
        <f>28*6</f>
        <v>168</v>
      </c>
      <c r="Q72" s="1"/>
    </row>
    <row r="73" spans="1:17" ht="18.75" x14ac:dyDescent="0.15">
      <c r="A73" s="11">
        <v>70</v>
      </c>
      <c r="B73" s="23">
        <v>2323</v>
      </c>
      <c r="C73" s="11">
        <v>603</v>
      </c>
      <c r="D73" s="11" t="s">
        <v>96</v>
      </c>
      <c r="E73" s="19" t="s">
        <v>25</v>
      </c>
      <c r="F73" s="15">
        <f>ROUND(VLOOKUP(C73,[1]线束车间出勤表!I$1:K$65536,3,FALSE),2)</f>
        <v>47.44</v>
      </c>
      <c r="G73" s="16"/>
      <c r="H73" s="17"/>
      <c r="I73" s="16"/>
      <c r="J73" s="16"/>
      <c r="K73" s="18"/>
      <c r="L73" s="19"/>
      <c r="M73" s="12"/>
      <c r="N73" s="42">
        <v>6</v>
      </c>
      <c r="O73" s="59">
        <v>200</v>
      </c>
      <c r="P73" s="60">
        <v>200</v>
      </c>
      <c r="Q73" s="1"/>
    </row>
    <row r="74" spans="1:17" ht="18.75" x14ac:dyDescent="0.15">
      <c r="A74" s="11">
        <v>71</v>
      </c>
      <c r="B74" s="12" t="s">
        <v>1</v>
      </c>
      <c r="C74" s="13">
        <v>1004</v>
      </c>
      <c r="D74" s="14" t="s">
        <v>97</v>
      </c>
      <c r="E74" s="19" t="s">
        <v>25</v>
      </c>
      <c r="F74" s="15">
        <f>ROUND(VLOOKUP(C74,[1]线束车间出勤表!I$1:K$65536,3,FALSE),2)</f>
        <v>47.19</v>
      </c>
      <c r="G74" s="16"/>
      <c r="H74" s="17"/>
      <c r="I74" s="16">
        <f>G74+H74</f>
        <v>0</v>
      </c>
      <c r="J74" s="16">
        <f t="shared" ref="J74:J87" si="8">H74/F74</f>
        <v>0</v>
      </c>
      <c r="K74" s="18"/>
      <c r="L74" s="19"/>
      <c r="M74" s="12"/>
      <c r="N74" s="42">
        <v>3</v>
      </c>
      <c r="O74" s="59">
        <v>200</v>
      </c>
      <c r="P74" s="60">
        <v>200</v>
      </c>
      <c r="Q74" s="1"/>
    </row>
    <row r="75" spans="1:17" ht="18.75" x14ac:dyDescent="0.15">
      <c r="A75" s="11">
        <v>72</v>
      </c>
      <c r="B75" s="23">
        <v>6112</v>
      </c>
      <c r="C75" s="13">
        <v>707</v>
      </c>
      <c r="D75" s="14" t="s">
        <v>98</v>
      </c>
      <c r="E75" s="11" t="s">
        <v>99</v>
      </c>
      <c r="F75" s="15">
        <f>ROUND(VLOOKUP(C75,[1]线束车间出勤表!I$1:K$65536,3,FALSE),2)</f>
        <v>48.44</v>
      </c>
      <c r="G75" s="16"/>
      <c r="H75" s="17"/>
      <c r="I75" s="16">
        <f t="shared" ref="I75:I85" si="9">G75+H75</f>
        <v>0</v>
      </c>
      <c r="J75" s="16">
        <f t="shared" si="8"/>
        <v>0</v>
      </c>
      <c r="K75" s="18"/>
      <c r="L75" s="19"/>
      <c r="M75" s="12"/>
      <c r="N75" s="42">
        <v>4</v>
      </c>
      <c r="O75" s="59">
        <v>200</v>
      </c>
      <c r="P75" s="60">
        <v>200</v>
      </c>
      <c r="Q75" s="1"/>
    </row>
    <row r="76" spans="1:17" ht="18.75" x14ac:dyDescent="0.15">
      <c r="A76" s="11">
        <v>73</v>
      </c>
      <c r="B76" s="21"/>
      <c r="C76" s="35">
        <v>856</v>
      </c>
      <c r="D76" s="34" t="s">
        <v>100</v>
      </c>
      <c r="E76" s="11" t="s">
        <v>101</v>
      </c>
      <c r="F76" s="15">
        <f>ROUND(VLOOKUP(C76,[1]线束车间出勤表!I$1:K$65536,3,FALSE),2)</f>
        <v>47</v>
      </c>
      <c r="G76" s="16"/>
      <c r="H76" s="17"/>
      <c r="I76" s="16">
        <f t="shared" si="9"/>
        <v>0</v>
      </c>
      <c r="J76" s="16">
        <f t="shared" si="8"/>
        <v>0</v>
      </c>
      <c r="K76" s="18"/>
      <c r="L76" s="19"/>
      <c r="M76" s="12"/>
      <c r="N76" s="42">
        <v>1</v>
      </c>
      <c r="O76" s="59">
        <v>200</v>
      </c>
      <c r="P76" s="60">
        <v>200</v>
      </c>
      <c r="Q76" s="1"/>
    </row>
    <row r="77" spans="1:17" ht="18.75" x14ac:dyDescent="0.15">
      <c r="A77" s="11">
        <v>74</v>
      </c>
      <c r="B77" s="21"/>
      <c r="C77" s="25">
        <v>508</v>
      </c>
      <c r="D77" s="26" t="s">
        <v>102</v>
      </c>
      <c r="E77" s="11" t="s">
        <v>101</v>
      </c>
      <c r="F77" s="15">
        <f>ROUND(VLOOKUP(C77,[1]线束车间出勤表!I$1:K$65536,3,FALSE),2)</f>
        <v>46.5</v>
      </c>
      <c r="G77" s="16"/>
      <c r="H77" s="17"/>
      <c r="I77" s="16">
        <f t="shared" si="9"/>
        <v>0</v>
      </c>
      <c r="J77" s="16">
        <f t="shared" si="8"/>
        <v>0</v>
      </c>
      <c r="K77" s="18"/>
      <c r="L77" s="19"/>
      <c r="M77" s="27"/>
      <c r="N77" s="42">
        <v>0</v>
      </c>
      <c r="O77" s="59">
        <v>200</v>
      </c>
      <c r="P77" s="60">
        <v>200</v>
      </c>
      <c r="Q77" s="1"/>
    </row>
    <row r="78" spans="1:17" ht="18.75" x14ac:dyDescent="0.15">
      <c r="A78" s="11">
        <v>75</v>
      </c>
      <c r="B78" s="21"/>
      <c r="C78" s="25">
        <v>328</v>
      </c>
      <c r="D78" s="26" t="s">
        <v>103</v>
      </c>
      <c r="E78" s="11" t="s">
        <v>101</v>
      </c>
      <c r="F78" s="15">
        <f>ROUND(VLOOKUP(C78,[1]线束车间出勤表!I$1:K$65536,3,FALSE),2)</f>
        <v>45.31</v>
      </c>
      <c r="G78" s="16"/>
      <c r="H78" s="17"/>
      <c r="I78" s="16">
        <f t="shared" si="9"/>
        <v>0</v>
      </c>
      <c r="J78" s="16">
        <f t="shared" si="8"/>
        <v>0</v>
      </c>
      <c r="K78" s="18"/>
      <c r="L78" s="19"/>
      <c r="M78" s="12"/>
      <c r="N78" s="42">
        <v>0</v>
      </c>
      <c r="O78" s="59">
        <v>200</v>
      </c>
      <c r="P78" s="60">
        <v>200</v>
      </c>
      <c r="Q78" s="1"/>
    </row>
    <row r="79" spans="1:17" ht="18.75" x14ac:dyDescent="0.15">
      <c r="A79" s="11">
        <v>76</v>
      </c>
      <c r="B79" s="21"/>
      <c r="C79" s="22">
        <v>804</v>
      </c>
      <c r="D79" s="43" t="s">
        <v>104</v>
      </c>
      <c r="E79" s="11" t="s">
        <v>101</v>
      </c>
      <c r="F79" s="15">
        <f>ROUND(VLOOKUP(C79,[1]线束车间出勤表!I$1:K$65536,3,FALSE),2)</f>
        <v>46.69</v>
      </c>
      <c r="G79" s="16"/>
      <c r="H79" s="17"/>
      <c r="I79" s="16"/>
      <c r="J79" s="16"/>
      <c r="K79" s="18"/>
      <c r="L79" s="19"/>
      <c r="M79" s="12"/>
      <c r="N79" s="42">
        <v>2</v>
      </c>
      <c r="O79" s="59">
        <v>200</v>
      </c>
      <c r="P79" s="60">
        <v>200</v>
      </c>
      <c r="Q79" s="1"/>
    </row>
    <row r="80" spans="1:17" ht="18.75" x14ac:dyDescent="0.15">
      <c r="A80" s="11">
        <v>77</v>
      </c>
      <c r="B80" s="24">
        <v>3162</v>
      </c>
      <c r="C80" s="26">
        <v>441</v>
      </c>
      <c r="D80" s="24" t="s">
        <v>105</v>
      </c>
      <c r="E80" s="11" t="s">
        <v>25</v>
      </c>
      <c r="F80" s="15">
        <f>ROUND(VLOOKUP(C80,[1]线束车间出勤表!I$1:K$65536,3,FALSE),2)</f>
        <v>46.63</v>
      </c>
      <c r="G80" s="16"/>
      <c r="H80" s="17"/>
      <c r="I80" s="16"/>
      <c r="J80" s="16"/>
      <c r="K80" s="18"/>
      <c r="L80" s="19"/>
      <c r="M80" s="12"/>
      <c r="N80" s="42">
        <v>4</v>
      </c>
      <c r="O80" s="59">
        <v>200</v>
      </c>
      <c r="P80" s="60">
        <v>200</v>
      </c>
      <c r="Q80" s="1"/>
    </row>
    <row r="81" spans="1:17" ht="18.75" x14ac:dyDescent="0.15">
      <c r="A81" s="11">
        <v>78</v>
      </c>
      <c r="B81" s="23">
        <v>2295</v>
      </c>
      <c r="C81" s="11">
        <v>81</v>
      </c>
      <c r="D81" s="11" t="s">
        <v>106</v>
      </c>
      <c r="E81" s="19" t="s">
        <v>107</v>
      </c>
      <c r="F81" s="15">
        <f>ROUND(VLOOKUP(C81,[1]线束车间出勤表!I$1:K$65536,3,FALSE),2)</f>
        <v>48.06</v>
      </c>
      <c r="G81" s="16"/>
      <c r="H81" s="17"/>
      <c r="I81" s="16">
        <f t="shared" si="9"/>
        <v>0</v>
      </c>
      <c r="J81" s="16">
        <f t="shared" si="8"/>
        <v>0</v>
      </c>
      <c r="K81" s="18"/>
      <c r="L81" s="19"/>
      <c r="M81" s="12"/>
      <c r="N81" s="42">
        <v>8</v>
      </c>
      <c r="O81" s="59">
        <v>200</v>
      </c>
      <c r="P81" s="60">
        <v>200</v>
      </c>
      <c r="Q81" s="1"/>
    </row>
    <row r="82" spans="1:17" ht="18.75" x14ac:dyDescent="0.15">
      <c r="A82" s="11">
        <v>79</v>
      </c>
      <c r="B82" s="41">
        <v>2129</v>
      </c>
      <c r="C82" s="13">
        <v>318</v>
      </c>
      <c r="D82" s="14" t="s">
        <v>108</v>
      </c>
      <c r="E82" s="19" t="s">
        <v>107</v>
      </c>
      <c r="F82" s="15">
        <f>ROUND(VLOOKUP(C82,[1]线束车间出勤表!I$1:K$65536,3,FALSE),2)</f>
        <v>48.06</v>
      </c>
      <c r="G82" s="16"/>
      <c r="H82" s="17"/>
      <c r="I82" s="16">
        <f t="shared" si="9"/>
        <v>0</v>
      </c>
      <c r="J82" s="16">
        <f t="shared" si="8"/>
        <v>0</v>
      </c>
      <c r="K82" s="18"/>
      <c r="L82" s="19"/>
      <c r="M82" s="12"/>
      <c r="N82" s="42">
        <v>3</v>
      </c>
      <c r="O82" s="59">
        <v>200</v>
      </c>
      <c r="P82" s="60">
        <v>200</v>
      </c>
      <c r="Q82" s="1"/>
    </row>
    <row r="83" spans="1:17" ht="18.75" x14ac:dyDescent="0.15">
      <c r="A83" s="11">
        <v>80</v>
      </c>
      <c r="B83" s="21"/>
      <c r="C83" s="22">
        <v>912</v>
      </c>
      <c r="D83" s="22" t="s">
        <v>109</v>
      </c>
      <c r="E83" s="19" t="s">
        <v>107</v>
      </c>
      <c r="F83" s="15">
        <f>ROUND(VLOOKUP(C83,[1]线束车间出勤表!I$1:K$65536,3,FALSE),2)</f>
        <v>46.38</v>
      </c>
      <c r="G83" s="16"/>
      <c r="H83" s="17"/>
      <c r="I83" s="16">
        <f t="shared" si="9"/>
        <v>0</v>
      </c>
      <c r="J83" s="16">
        <f t="shared" si="8"/>
        <v>0</v>
      </c>
      <c r="K83" s="18"/>
      <c r="L83" s="19"/>
      <c r="M83" s="44"/>
      <c r="N83" s="12">
        <v>0</v>
      </c>
      <c r="O83" s="59">
        <v>200</v>
      </c>
      <c r="P83" s="60">
        <v>200</v>
      </c>
      <c r="Q83" s="1"/>
    </row>
    <row r="84" spans="1:17" ht="18.75" x14ac:dyDescent="0.15">
      <c r="A84" s="11">
        <v>81</v>
      </c>
      <c r="B84" s="21"/>
      <c r="C84" s="25">
        <v>392</v>
      </c>
      <c r="D84" s="26" t="s">
        <v>110</v>
      </c>
      <c r="E84" s="19" t="s">
        <v>107</v>
      </c>
      <c r="F84" s="15">
        <f>ROUND(VLOOKUP(C84,[1]线束车间出勤表!I$1:K$65536,3,FALSE),2)</f>
        <v>37.630000000000003</v>
      </c>
      <c r="G84" s="16"/>
      <c r="H84" s="17"/>
      <c r="I84" s="16">
        <f t="shared" si="9"/>
        <v>0</v>
      </c>
      <c r="J84" s="16">
        <f t="shared" si="8"/>
        <v>0</v>
      </c>
      <c r="K84" s="18"/>
      <c r="L84" s="19">
        <v>4.3</v>
      </c>
      <c r="M84" s="27"/>
      <c r="N84" s="12">
        <v>0</v>
      </c>
      <c r="O84" s="59">
        <v>0</v>
      </c>
      <c r="P84" s="60">
        <f>23*6</f>
        <v>138</v>
      </c>
      <c r="Q84" s="1"/>
    </row>
    <row r="85" spans="1:17" ht="18.75" x14ac:dyDescent="0.15">
      <c r="A85" s="11">
        <v>82</v>
      </c>
      <c r="B85" s="12">
        <v>2385</v>
      </c>
      <c r="C85" s="11">
        <v>561</v>
      </c>
      <c r="D85" s="14" t="s">
        <v>111</v>
      </c>
      <c r="E85" s="19" t="s">
        <v>107</v>
      </c>
      <c r="F85" s="15">
        <f>ROUND(VLOOKUP(C85,[1]线束车间出勤表!I$1:K$65536,3,FALSE),2)</f>
        <v>48.06</v>
      </c>
      <c r="G85" s="16"/>
      <c r="H85" s="17"/>
      <c r="I85" s="16">
        <f t="shared" si="9"/>
        <v>0</v>
      </c>
      <c r="J85" s="16">
        <f t="shared" si="8"/>
        <v>0</v>
      </c>
      <c r="K85" s="18"/>
      <c r="L85" s="19"/>
      <c r="M85" s="20"/>
      <c r="N85" s="12">
        <v>4</v>
      </c>
      <c r="O85" s="59">
        <v>200</v>
      </c>
      <c r="P85" s="60">
        <v>200</v>
      </c>
      <c r="Q85" s="1"/>
    </row>
    <row r="86" spans="1:17" ht="18.75" x14ac:dyDescent="0.15">
      <c r="A86" s="11">
        <v>83</v>
      </c>
      <c r="B86" s="23">
        <v>2086</v>
      </c>
      <c r="C86" s="11">
        <v>537</v>
      </c>
      <c r="D86" s="11" t="s">
        <v>112</v>
      </c>
      <c r="E86" s="19" t="s">
        <v>107</v>
      </c>
      <c r="F86" s="15">
        <f>ROUND(VLOOKUP(C86,[1]线束车间出勤表!I$1:K$65536,3,FALSE),2)</f>
        <v>44.31</v>
      </c>
      <c r="G86" s="16"/>
      <c r="H86" s="17"/>
      <c r="I86" s="16">
        <f>G86+H86</f>
        <v>0</v>
      </c>
      <c r="J86" s="16">
        <f t="shared" si="8"/>
        <v>0</v>
      </c>
      <c r="K86" s="18"/>
      <c r="L86" s="19"/>
      <c r="M86" s="27"/>
      <c r="N86" s="12">
        <v>8</v>
      </c>
      <c r="O86" s="59">
        <v>200</v>
      </c>
      <c r="P86" s="60">
        <v>200</v>
      </c>
      <c r="Q86" s="1"/>
    </row>
    <row r="87" spans="1:17" ht="18.75" x14ac:dyDescent="0.15">
      <c r="A87" s="11">
        <v>84</v>
      </c>
      <c r="B87" s="12">
        <v>6116</v>
      </c>
      <c r="C87" s="13">
        <v>576</v>
      </c>
      <c r="D87" s="14" t="s">
        <v>113</v>
      </c>
      <c r="E87" s="11" t="s">
        <v>25</v>
      </c>
      <c r="F87" s="15">
        <f>ROUND(VLOOKUP(C87,[1]线束车间出勤表!I$1:K$65536,3,FALSE),2)</f>
        <v>48.06</v>
      </c>
      <c r="G87" s="16"/>
      <c r="H87" s="17"/>
      <c r="I87" s="16">
        <f>G87+H87</f>
        <v>0</v>
      </c>
      <c r="J87" s="16">
        <f t="shared" si="8"/>
        <v>0</v>
      </c>
      <c r="K87" s="18"/>
      <c r="L87" s="19"/>
      <c r="M87" s="19"/>
      <c r="N87" s="12">
        <v>5</v>
      </c>
      <c r="O87" s="59">
        <v>200</v>
      </c>
      <c r="P87" s="60">
        <v>200</v>
      </c>
      <c r="Q87" s="1"/>
    </row>
    <row r="88" spans="1:17" ht="18.75" x14ac:dyDescent="0.15">
      <c r="A88" s="11">
        <v>85</v>
      </c>
      <c r="B88" s="21"/>
      <c r="C88" s="11">
        <v>414</v>
      </c>
      <c r="D88" s="19" t="s">
        <v>114</v>
      </c>
      <c r="E88" s="11" t="s">
        <v>115</v>
      </c>
      <c r="F88" s="15">
        <f>ROUND(VLOOKUP(C88,[1]线束车间出勤表!I$1:K$65536,3,FALSE),2)</f>
        <v>45.31</v>
      </c>
      <c r="G88" s="16"/>
      <c r="H88" s="17"/>
      <c r="I88" s="16"/>
      <c r="J88" s="16"/>
      <c r="K88" s="18"/>
      <c r="L88" s="19"/>
      <c r="M88" s="19"/>
      <c r="N88" s="12">
        <v>2</v>
      </c>
      <c r="O88" s="59">
        <v>200</v>
      </c>
      <c r="P88" s="60">
        <v>200</v>
      </c>
      <c r="Q88" s="1"/>
    </row>
    <row r="89" spans="1:17" ht="18.75" x14ac:dyDescent="0.15">
      <c r="A89" s="11">
        <v>86</v>
      </c>
      <c r="B89" s="12">
        <v>2132</v>
      </c>
      <c r="C89" s="13">
        <v>450</v>
      </c>
      <c r="D89" s="14" t="s">
        <v>116</v>
      </c>
      <c r="E89" s="11" t="s">
        <v>115</v>
      </c>
      <c r="F89" s="15">
        <f>ROUND(VLOOKUP(C89,[1]线束车间出勤表!I$1:K$65536,3,FALSE),2)</f>
        <v>45.69</v>
      </c>
      <c r="G89" s="16"/>
      <c r="H89" s="17"/>
      <c r="I89" s="16"/>
      <c r="J89" s="16"/>
      <c r="K89" s="18"/>
      <c r="L89" s="19"/>
      <c r="M89" s="19"/>
      <c r="N89" s="12">
        <v>3</v>
      </c>
      <c r="O89" s="59">
        <v>200</v>
      </c>
      <c r="P89" s="60">
        <v>200</v>
      </c>
      <c r="Q89" s="1"/>
    </row>
    <row r="90" spans="1:17" ht="18.75" x14ac:dyDescent="0.15">
      <c r="A90" s="11">
        <v>87</v>
      </c>
      <c r="B90" s="21"/>
      <c r="C90" s="13">
        <v>367</v>
      </c>
      <c r="D90" s="14" t="s">
        <v>117</v>
      </c>
      <c r="E90" s="19" t="s">
        <v>25</v>
      </c>
      <c r="F90" s="15">
        <f>ROUND(VLOOKUP(C90,[1]线束车间出勤表!I$1:K$65536,3,FALSE),2)</f>
        <v>44.31</v>
      </c>
      <c r="G90" s="16"/>
      <c r="H90" s="17"/>
      <c r="I90" s="16"/>
      <c r="J90" s="16"/>
      <c r="K90" s="18"/>
      <c r="L90" s="19"/>
      <c r="M90" s="19"/>
      <c r="N90" s="12">
        <v>2</v>
      </c>
      <c r="O90" s="59">
        <v>200</v>
      </c>
      <c r="P90" s="60">
        <v>200</v>
      </c>
      <c r="Q90" s="1"/>
    </row>
    <row r="91" spans="1:17" ht="18.75" x14ac:dyDescent="0.15">
      <c r="A91" s="11">
        <v>88</v>
      </c>
      <c r="B91" s="21"/>
      <c r="C91" s="11">
        <v>571</v>
      </c>
      <c r="D91" s="19" t="s">
        <v>118</v>
      </c>
      <c r="E91" s="11" t="s">
        <v>119</v>
      </c>
      <c r="F91" s="15">
        <f>ROUND(VLOOKUP(C91,[1]线束车间出勤表!I$1:K$65536,3,FALSE),2)</f>
        <v>46.75</v>
      </c>
      <c r="G91" s="16"/>
      <c r="H91" s="17"/>
      <c r="I91" s="16"/>
      <c r="J91" s="16"/>
      <c r="K91" s="18"/>
      <c r="L91" s="19"/>
      <c r="M91" s="19"/>
      <c r="N91" s="12">
        <v>2</v>
      </c>
      <c r="O91" s="59">
        <v>200</v>
      </c>
      <c r="P91" s="60">
        <v>200</v>
      </c>
      <c r="Q91" s="1"/>
    </row>
    <row r="92" spans="1:17" ht="18.75" x14ac:dyDescent="0.15">
      <c r="A92" s="11">
        <v>89</v>
      </c>
      <c r="B92" s="21"/>
      <c r="C92" s="25">
        <v>415</v>
      </c>
      <c r="D92" s="26" t="s">
        <v>120</v>
      </c>
      <c r="E92" s="11" t="s">
        <v>119</v>
      </c>
      <c r="F92" s="15">
        <f>ROUND(VLOOKUP(C92,[1]线束车间出勤表!I$1:K$65536,3,FALSE),2)</f>
        <v>15.31</v>
      </c>
      <c r="G92" s="16"/>
      <c r="H92" s="17"/>
      <c r="I92" s="16"/>
      <c r="J92" s="16"/>
      <c r="K92" s="18"/>
      <c r="L92" s="19"/>
      <c r="M92" s="19"/>
      <c r="N92" s="12">
        <v>0</v>
      </c>
      <c r="O92" s="59">
        <v>0</v>
      </c>
      <c r="P92" s="60">
        <f>9*6</f>
        <v>54</v>
      </c>
      <c r="Q92" s="33" t="s">
        <v>78</v>
      </c>
    </row>
    <row r="93" spans="1:17" ht="18.75" x14ac:dyDescent="0.15">
      <c r="A93" s="11">
        <v>90</v>
      </c>
      <c r="B93" s="21"/>
      <c r="C93" s="11">
        <v>488</v>
      </c>
      <c r="D93" s="19" t="s">
        <v>121</v>
      </c>
      <c r="E93" s="11" t="s">
        <v>122</v>
      </c>
      <c r="F93" s="15">
        <f>ROUND(VLOOKUP(C93,[1]线束车间出勤表!I$1:K$65536,3,FALSE),2)</f>
        <v>41.13</v>
      </c>
      <c r="G93" s="16"/>
      <c r="H93" s="17"/>
      <c r="I93" s="16"/>
      <c r="J93" s="16"/>
      <c r="K93" s="18"/>
      <c r="L93" s="19"/>
      <c r="M93" s="19"/>
      <c r="N93" s="12">
        <v>2</v>
      </c>
      <c r="O93" s="59">
        <v>200</v>
      </c>
      <c r="P93" s="60">
        <v>200</v>
      </c>
      <c r="Q93" s="1"/>
    </row>
    <row r="94" spans="1:17" ht="18.75" x14ac:dyDescent="0.15">
      <c r="A94" s="11">
        <v>91</v>
      </c>
      <c r="B94" s="21"/>
      <c r="C94" s="25">
        <v>297</v>
      </c>
      <c r="D94" s="26" t="s">
        <v>123</v>
      </c>
      <c r="E94" s="11" t="s">
        <v>122</v>
      </c>
      <c r="F94" s="15">
        <f>ROUND(VLOOKUP(C94,[1]线束车间出勤表!I$1:K$65536,3,FALSE),2)</f>
        <v>40.94</v>
      </c>
      <c r="G94" s="16"/>
      <c r="H94" s="17"/>
      <c r="I94" s="16"/>
      <c r="J94" s="16"/>
      <c r="K94" s="18"/>
      <c r="L94" s="19"/>
      <c r="M94" s="19"/>
      <c r="N94" s="12">
        <v>0</v>
      </c>
      <c r="O94" s="59">
        <v>200</v>
      </c>
      <c r="P94" s="60">
        <v>200</v>
      </c>
      <c r="Q94" s="1"/>
    </row>
    <row r="95" spans="1:17" ht="18.75" x14ac:dyDescent="0.15">
      <c r="A95" s="11">
        <v>92</v>
      </c>
      <c r="B95" s="21"/>
      <c r="C95" s="35">
        <v>834</v>
      </c>
      <c r="D95" s="34" t="s">
        <v>124</v>
      </c>
      <c r="E95" s="11" t="s">
        <v>122</v>
      </c>
      <c r="F95" s="15">
        <f>ROUND(VLOOKUP(C95,[1]线束车间出勤表!I$1:K$65536,3,FALSE),2)</f>
        <v>40.380000000000003</v>
      </c>
      <c r="G95" s="16"/>
      <c r="H95" s="17"/>
      <c r="I95" s="16"/>
      <c r="J95" s="16"/>
      <c r="K95" s="18"/>
      <c r="L95" s="19"/>
      <c r="M95" s="19"/>
      <c r="N95" s="12">
        <v>0</v>
      </c>
      <c r="O95" s="59">
        <v>200</v>
      </c>
      <c r="P95" s="60">
        <v>200</v>
      </c>
      <c r="Q95" s="1"/>
    </row>
    <row r="96" spans="1:17" ht="18.75" x14ac:dyDescent="0.15">
      <c r="A96" s="11">
        <v>93</v>
      </c>
      <c r="B96" s="21"/>
      <c r="C96" s="25">
        <v>182</v>
      </c>
      <c r="D96" s="26" t="s">
        <v>125</v>
      </c>
      <c r="E96" s="11" t="s">
        <v>122</v>
      </c>
      <c r="F96" s="15">
        <f>ROUND(VLOOKUP(C96,[1]线束车间出勤表!I$1:K$65536,3,FALSE),2)</f>
        <v>42.69</v>
      </c>
      <c r="G96" s="16"/>
      <c r="H96" s="17"/>
      <c r="I96" s="16"/>
      <c r="J96" s="16"/>
      <c r="K96" s="18"/>
      <c r="L96" s="19"/>
      <c r="M96" s="19"/>
      <c r="N96" s="12">
        <v>0</v>
      </c>
      <c r="O96" s="59">
        <v>200</v>
      </c>
      <c r="P96" s="60">
        <v>200</v>
      </c>
      <c r="Q96" s="1"/>
    </row>
    <row r="97" spans="1:17" ht="18.75" x14ac:dyDescent="0.15">
      <c r="A97" s="11">
        <v>94</v>
      </c>
      <c r="B97" s="21"/>
      <c r="C97" s="25">
        <v>247</v>
      </c>
      <c r="D97" s="26" t="s">
        <v>126</v>
      </c>
      <c r="E97" s="11" t="s">
        <v>25</v>
      </c>
      <c r="F97" s="15">
        <f>ROUND(VLOOKUP(C97,[1]线束车间出勤表!I$1:K$65536,3,FALSE),2)</f>
        <v>41.38</v>
      </c>
      <c r="G97" s="16"/>
      <c r="H97" s="17"/>
      <c r="I97" s="16"/>
      <c r="J97" s="16"/>
      <c r="K97" s="18"/>
      <c r="L97" s="19"/>
      <c r="M97" s="19"/>
      <c r="N97" s="12">
        <v>0</v>
      </c>
      <c r="O97" s="59">
        <v>200</v>
      </c>
      <c r="P97" s="60">
        <v>200</v>
      </c>
      <c r="Q97" s="1"/>
    </row>
    <row r="98" spans="1:17" ht="18.75" x14ac:dyDescent="0.15">
      <c r="A98" s="11">
        <v>95</v>
      </c>
      <c r="B98" s="23"/>
      <c r="C98" s="11">
        <v>202</v>
      </c>
      <c r="D98" s="19" t="s">
        <v>127</v>
      </c>
      <c r="E98" s="11" t="s">
        <v>122</v>
      </c>
      <c r="F98" s="15">
        <f>ROUND(VLOOKUP(C98,[1]线束车间出勤表!I$1:K$65536,3,FALSE),2)</f>
        <v>35.56</v>
      </c>
      <c r="G98" s="16"/>
      <c r="H98" s="17"/>
      <c r="I98" s="16"/>
      <c r="J98" s="16"/>
      <c r="K98" s="18"/>
      <c r="L98" s="19">
        <v>1</v>
      </c>
      <c r="M98" s="19"/>
      <c r="N98" s="12">
        <v>2</v>
      </c>
      <c r="O98" s="59">
        <v>0</v>
      </c>
      <c r="P98" s="60">
        <f>25*6</f>
        <v>150</v>
      </c>
      <c r="Q98" s="1"/>
    </row>
    <row r="99" spans="1:17" ht="18.75" x14ac:dyDescent="0.15">
      <c r="A99" s="11">
        <v>96</v>
      </c>
      <c r="B99" s="21"/>
      <c r="C99" s="26">
        <v>364</v>
      </c>
      <c r="D99" s="26" t="s">
        <v>128</v>
      </c>
      <c r="E99" s="11" t="s">
        <v>122</v>
      </c>
      <c r="F99" s="15">
        <f>ROUND(VLOOKUP(C99,[1]线束车间出勤表!I$1:K$65536,3,FALSE),2)</f>
        <v>37.5</v>
      </c>
      <c r="G99" s="16"/>
      <c r="H99" s="17"/>
      <c r="I99" s="16"/>
      <c r="J99" s="16"/>
      <c r="K99" s="18"/>
      <c r="L99" s="19"/>
      <c r="M99" s="19"/>
      <c r="N99" s="12">
        <v>0</v>
      </c>
      <c r="O99" s="59">
        <v>200</v>
      </c>
      <c r="P99" s="60">
        <v>200</v>
      </c>
      <c r="Q99" s="1"/>
    </row>
    <row r="100" spans="1:17" ht="18.75" x14ac:dyDescent="0.15">
      <c r="A100" s="11">
        <v>97</v>
      </c>
      <c r="B100" s="21"/>
      <c r="C100" s="22">
        <v>915</v>
      </c>
      <c r="D100" s="22" t="s">
        <v>129</v>
      </c>
      <c r="E100" s="11" t="s">
        <v>122</v>
      </c>
      <c r="F100" s="15">
        <f>ROUND(VLOOKUP(C100,[1]线束车间出勤表!I$1:K$65536,3,FALSE),2)</f>
        <v>38.75</v>
      </c>
      <c r="G100" s="16"/>
      <c r="H100" s="17"/>
      <c r="I100" s="16">
        <f>G100+H100</f>
        <v>0</v>
      </c>
      <c r="J100" s="16">
        <f t="shared" ref="J100:J113" si="10">H100/F100</f>
        <v>0</v>
      </c>
      <c r="K100" s="18"/>
      <c r="L100" s="19"/>
      <c r="M100" s="27"/>
      <c r="N100" s="12">
        <v>0</v>
      </c>
      <c r="O100" s="59">
        <v>200</v>
      </c>
      <c r="P100" s="60">
        <v>200</v>
      </c>
      <c r="Q100" s="1"/>
    </row>
    <row r="101" spans="1:17" ht="18.75" x14ac:dyDescent="0.15">
      <c r="A101" s="11">
        <v>98</v>
      </c>
      <c r="B101" s="21"/>
      <c r="C101" s="11">
        <v>340</v>
      </c>
      <c r="D101" s="19" t="s">
        <v>130</v>
      </c>
      <c r="E101" s="11" t="s">
        <v>101</v>
      </c>
      <c r="F101" s="15">
        <f>ROUND(VLOOKUP(C101,[1]线束车间出勤表!I$1:K$65536,3,FALSE),2)</f>
        <v>39.56</v>
      </c>
      <c r="G101" s="16"/>
      <c r="H101" s="17"/>
      <c r="I101" s="16">
        <f>G101+H101</f>
        <v>0</v>
      </c>
      <c r="J101" s="16">
        <f t="shared" si="10"/>
        <v>0</v>
      </c>
      <c r="K101" s="18"/>
      <c r="L101" s="19"/>
      <c r="M101" s="27"/>
      <c r="N101" s="12">
        <v>2</v>
      </c>
      <c r="O101" s="59">
        <v>200</v>
      </c>
      <c r="P101" s="60">
        <v>200</v>
      </c>
      <c r="Q101" s="1"/>
    </row>
    <row r="102" spans="1:17" ht="18.75" x14ac:dyDescent="0.15">
      <c r="A102" s="11">
        <v>99</v>
      </c>
      <c r="B102" s="21"/>
      <c r="C102" s="11">
        <v>454</v>
      </c>
      <c r="D102" s="11" t="s">
        <v>131</v>
      </c>
      <c r="E102" s="11" t="s">
        <v>122</v>
      </c>
      <c r="F102" s="15">
        <f>ROUND(VLOOKUP(C102,[1]线束车间出勤表!I$1:K$65536,3,FALSE),2)</f>
        <v>36.630000000000003</v>
      </c>
      <c r="G102" s="16"/>
      <c r="H102" s="17"/>
      <c r="I102" s="16">
        <f>G102+H102</f>
        <v>0</v>
      </c>
      <c r="J102" s="16">
        <f t="shared" si="10"/>
        <v>0</v>
      </c>
      <c r="K102" s="18"/>
      <c r="L102" s="19"/>
      <c r="M102" s="27"/>
      <c r="N102" s="12">
        <v>0</v>
      </c>
      <c r="O102" s="59">
        <v>200</v>
      </c>
      <c r="P102" s="60">
        <v>200</v>
      </c>
      <c r="Q102" s="1"/>
    </row>
    <row r="103" spans="1:17" ht="18.75" x14ac:dyDescent="0.15">
      <c r="A103" s="11">
        <v>100</v>
      </c>
      <c r="B103" s="12">
        <v>2128</v>
      </c>
      <c r="C103" s="13">
        <v>435</v>
      </c>
      <c r="D103" s="14" t="s">
        <v>132</v>
      </c>
      <c r="E103" s="11" t="s">
        <v>122</v>
      </c>
      <c r="F103" s="15">
        <f>ROUND(VLOOKUP(C103,[1]线束车间出勤表!I$1:K$65536,3,FALSE),2)</f>
        <v>36.75</v>
      </c>
      <c r="G103" s="16"/>
      <c r="H103" s="17"/>
      <c r="I103" s="16">
        <f t="shared" ref="I103:I109" si="11">G103+H103</f>
        <v>0</v>
      </c>
      <c r="J103" s="16">
        <f t="shared" si="10"/>
        <v>0</v>
      </c>
      <c r="K103" s="18"/>
      <c r="L103" s="19"/>
      <c r="M103" s="20"/>
      <c r="N103" s="12">
        <v>3</v>
      </c>
      <c r="O103" s="59">
        <v>200</v>
      </c>
      <c r="P103" s="60">
        <v>200</v>
      </c>
      <c r="Q103" s="1"/>
    </row>
    <row r="104" spans="1:17" ht="18.75" x14ac:dyDescent="0.15">
      <c r="A104" s="11">
        <v>101</v>
      </c>
      <c r="B104" s="21"/>
      <c r="C104" s="11">
        <v>165</v>
      </c>
      <c r="D104" s="11" t="s">
        <v>133</v>
      </c>
      <c r="E104" s="11" t="s">
        <v>25</v>
      </c>
      <c r="F104" s="15">
        <f>ROUND(VLOOKUP(C104,[1]线束车间出勤表!I$1:K$65536,3,FALSE),2)</f>
        <v>25.81</v>
      </c>
      <c r="G104" s="16"/>
      <c r="H104" s="17"/>
      <c r="I104" s="16">
        <f t="shared" si="11"/>
        <v>0</v>
      </c>
      <c r="J104" s="16">
        <f t="shared" si="10"/>
        <v>0</v>
      </c>
      <c r="K104" s="18"/>
      <c r="L104" s="19">
        <v>8</v>
      </c>
      <c r="M104" s="19"/>
      <c r="N104" s="12">
        <v>0</v>
      </c>
      <c r="O104" s="59">
        <v>0</v>
      </c>
      <c r="P104" s="60">
        <f>19*6</f>
        <v>114</v>
      </c>
      <c r="Q104" s="1"/>
    </row>
    <row r="105" spans="1:17" ht="18.75" x14ac:dyDescent="0.15">
      <c r="A105" s="11">
        <v>102</v>
      </c>
      <c r="B105" s="21"/>
      <c r="C105" s="25">
        <v>497</v>
      </c>
      <c r="D105" s="72" t="s">
        <v>134</v>
      </c>
      <c r="E105" s="11" t="s">
        <v>25</v>
      </c>
      <c r="F105" s="15">
        <f>ROUND(VLOOKUP(C105,[1]线束车间出勤表!I$1:K$65536,3,FALSE),2)</f>
        <v>40.630000000000003</v>
      </c>
      <c r="G105" s="16"/>
      <c r="H105" s="17"/>
      <c r="I105" s="16">
        <f t="shared" si="11"/>
        <v>0</v>
      </c>
      <c r="J105" s="16">
        <f t="shared" si="10"/>
        <v>0</v>
      </c>
      <c r="K105" s="18"/>
      <c r="L105" s="19">
        <v>1</v>
      </c>
      <c r="M105" s="20"/>
      <c r="N105" s="12">
        <v>0</v>
      </c>
      <c r="O105" s="59">
        <v>0</v>
      </c>
      <c r="P105" s="60">
        <f>27*6</f>
        <v>162</v>
      </c>
      <c r="Q105" s="1"/>
    </row>
    <row r="106" spans="1:17" ht="18.75" x14ac:dyDescent="0.15">
      <c r="A106" s="11">
        <v>103</v>
      </c>
      <c r="B106" s="21"/>
      <c r="C106" s="11"/>
      <c r="D106" s="11"/>
      <c r="E106" s="11"/>
      <c r="F106" s="15" t="e">
        <f>ROUND(VLOOKUP(C106,[1]线束车间出勤表!I$1:K$65536,3,FALSE),2)</f>
        <v>#N/A</v>
      </c>
      <c r="G106" s="16"/>
      <c r="H106" s="17"/>
      <c r="I106" s="16">
        <f t="shared" si="11"/>
        <v>0</v>
      </c>
      <c r="J106" s="16" t="e">
        <f t="shared" si="10"/>
        <v>#N/A</v>
      </c>
      <c r="K106" s="18"/>
      <c r="L106" s="19"/>
      <c r="M106" s="29"/>
      <c r="N106" s="12">
        <v>0</v>
      </c>
      <c r="O106" s="59"/>
      <c r="P106" s="60"/>
      <c r="Q106" s="1"/>
    </row>
    <row r="107" spans="1:17" ht="18.75" x14ac:dyDescent="0.15">
      <c r="A107" s="11">
        <v>104</v>
      </c>
      <c r="B107" s="21"/>
      <c r="C107" s="25">
        <v>455</v>
      </c>
      <c r="D107" s="26" t="s">
        <v>135</v>
      </c>
      <c r="E107" s="11" t="s">
        <v>122</v>
      </c>
      <c r="F107" s="15">
        <f>ROUND(VLOOKUP(C107,[1]线束车间出勤表!I$1:K$65536,3,FALSE),2)</f>
        <v>40.81</v>
      </c>
      <c r="G107" s="16"/>
      <c r="H107" s="17"/>
      <c r="I107" s="16">
        <f t="shared" si="11"/>
        <v>0</v>
      </c>
      <c r="J107" s="16">
        <f t="shared" si="10"/>
        <v>0</v>
      </c>
      <c r="K107" s="18"/>
      <c r="L107" s="19"/>
      <c r="M107" s="27"/>
      <c r="N107" s="12">
        <v>0</v>
      </c>
      <c r="O107" s="59">
        <v>200</v>
      </c>
      <c r="P107" s="60">
        <v>200</v>
      </c>
      <c r="Q107" s="1"/>
    </row>
    <row r="108" spans="1:17" ht="18.75" x14ac:dyDescent="0.15">
      <c r="A108" s="11">
        <v>105</v>
      </c>
      <c r="B108" s="21"/>
      <c r="C108" s="35">
        <v>813</v>
      </c>
      <c r="D108" s="34" t="s">
        <v>136</v>
      </c>
      <c r="E108" s="11" t="s">
        <v>122</v>
      </c>
      <c r="F108" s="15">
        <f>ROUND(VLOOKUP(C108,[1]线束车间出勤表!I$1:K$65536,3,FALSE),2)</f>
        <v>25.13</v>
      </c>
      <c r="G108" s="16"/>
      <c r="H108" s="17"/>
      <c r="I108" s="16">
        <f t="shared" si="11"/>
        <v>0</v>
      </c>
      <c r="J108" s="16">
        <f t="shared" si="10"/>
        <v>0</v>
      </c>
      <c r="K108" s="29"/>
      <c r="L108" s="19">
        <v>8</v>
      </c>
      <c r="M108" s="19"/>
      <c r="N108" s="12">
        <v>0</v>
      </c>
      <c r="O108" s="59">
        <v>0</v>
      </c>
      <c r="P108" s="60">
        <f>15*6</f>
        <v>90</v>
      </c>
      <c r="Q108" s="1"/>
    </row>
    <row r="109" spans="1:17" ht="18.75" x14ac:dyDescent="0.15">
      <c r="A109" s="11">
        <v>106</v>
      </c>
      <c r="B109" s="21"/>
      <c r="C109" s="22">
        <v>815</v>
      </c>
      <c r="D109" s="22" t="s">
        <v>137</v>
      </c>
      <c r="E109" s="11" t="s">
        <v>122</v>
      </c>
      <c r="F109" s="15">
        <f>ROUND(VLOOKUP(C109,[1]线束车间出勤表!I$1:K$65536,3,FALSE),2)</f>
        <v>40.630000000000003</v>
      </c>
      <c r="G109" s="16"/>
      <c r="H109" s="17"/>
      <c r="I109" s="16">
        <f t="shared" si="11"/>
        <v>0</v>
      </c>
      <c r="J109" s="16">
        <f t="shared" si="10"/>
        <v>0</v>
      </c>
      <c r="K109" s="29"/>
      <c r="L109" s="19">
        <v>1</v>
      </c>
      <c r="M109" s="19"/>
      <c r="N109" s="12">
        <v>0</v>
      </c>
      <c r="O109" s="59">
        <v>0</v>
      </c>
      <c r="P109" s="60">
        <f>27*6</f>
        <v>162</v>
      </c>
      <c r="Q109" s="1"/>
    </row>
    <row r="110" spans="1:17" ht="18.75" x14ac:dyDescent="0.15">
      <c r="A110" s="11">
        <v>107</v>
      </c>
      <c r="B110" s="21"/>
      <c r="C110" s="11">
        <v>616</v>
      </c>
      <c r="D110" s="19" t="s">
        <v>138</v>
      </c>
      <c r="E110" s="11" t="s">
        <v>122</v>
      </c>
      <c r="F110" s="15">
        <f>ROUND(VLOOKUP(C110,[1]线束车间出勤表!I$1:K$65536,3,FALSE),2)</f>
        <v>40.75</v>
      </c>
      <c r="G110" s="16"/>
      <c r="H110" s="17"/>
      <c r="I110" s="16">
        <f>G110+H110</f>
        <v>0</v>
      </c>
      <c r="J110" s="16">
        <f t="shared" si="10"/>
        <v>0</v>
      </c>
      <c r="K110" s="29"/>
      <c r="L110" s="19"/>
      <c r="M110" s="19"/>
      <c r="N110" s="12">
        <v>2</v>
      </c>
      <c r="O110" s="59">
        <v>200</v>
      </c>
      <c r="P110" s="60">
        <v>200</v>
      </c>
      <c r="Q110" s="1"/>
    </row>
    <row r="111" spans="1:17" ht="18.75" x14ac:dyDescent="0.15">
      <c r="A111" s="11">
        <v>108</v>
      </c>
      <c r="B111" s="21"/>
      <c r="C111" s="11">
        <v>227</v>
      </c>
      <c r="D111" s="14" t="s">
        <v>139</v>
      </c>
      <c r="E111" s="11" t="s">
        <v>122</v>
      </c>
      <c r="F111" s="15">
        <f>ROUND(VLOOKUP(C111,[1]线束车间出勤表!I$1:K$65536,3,FALSE),2)</f>
        <v>41.69</v>
      </c>
      <c r="G111" s="16"/>
      <c r="H111" s="17"/>
      <c r="I111" s="16">
        <f>G111+H111</f>
        <v>0</v>
      </c>
      <c r="J111" s="16">
        <f t="shared" si="10"/>
        <v>0</v>
      </c>
      <c r="K111" s="18"/>
      <c r="L111" s="19"/>
      <c r="M111" s="27"/>
      <c r="N111" s="42">
        <v>0</v>
      </c>
      <c r="O111" s="59">
        <v>200</v>
      </c>
      <c r="P111" s="60">
        <v>200</v>
      </c>
      <c r="Q111" s="1"/>
    </row>
    <row r="112" spans="1:17" ht="18.75" x14ac:dyDescent="0.15">
      <c r="A112" s="11">
        <v>109</v>
      </c>
      <c r="B112" s="21"/>
      <c r="C112" s="13">
        <v>192</v>
      </c>
      <c r="D112" s="14" t="s">
        <v>140</v>
      </c>
      <c r="E112" s="11" t="s">
        <v>99</v>
      </c>
      <c r="F112" s="15">
        <f>ROUND(VLOOKUP(C112,[1]线束车间出勤表!I$1:K$65536,3,FALSE),2)</f>
        <v>45.94</v>
      </c>
      <c r="G112" s="16"/>
      <c r="H112" s="17"/>
      <c r="I112" s="16">
        <f>G112+H112</f>
        <v>0</v>
      </c>
      <c r="J112" s="16">
        <f t="shared" si="10"/>
        <v>0</v>
      </c>
      <c r="K112" s="29"/>
      <c r="L112" s="19"/>
      <c r="M112" s="19"/>
      <c r="N112" s="42">
        <v>2</v>
      </c>
      <c r="O112" s="59">
        <v>200</v>
      </c>
      <c r="P112" s="60">
        <v>200</v>
      </c>
      <c r="Q112" s="1"/>
    </row>
    <row r="113" spans="1:17" ht="18.75" x14ac:dyDescent="0.15">
      <c r="A113" s="11">
        <v>110</v>
      </c>
      <c r="B113" s="21"/>
      <c r="C113" s="25">
        <v>625</v>
      </c>
      <c r="D113" s="26" t="s">
        <v>141</v>
      </c>
      <c r="E113" s="11" t="s">
        <v>99</v>
      </c>
      <c r="F113" s="15">
        <f>ROUND(VLOOKUP(C113,[1]线束车间出勤表!I$1:K$65536,3,FALSE),2)</f>
        <v>38.69</v>
      </c>
      <c r="G113" s="16"/>
      <c r="H113" s="17"/>
      <c r="I113" s="16">
        <f>G113+H113</f>
        <v>0</v>
      </c>
      <c r="J113" s="16">
        <f t="shared" si="10"/>
        <v>0</v>
      </c>
      <c r="K113" s="29"/>
      <c r="L113" s="19">
        <v>0.4</v>
      </c>
      <c r="M113" s="19"/>
      <c r="N113" s="42">
        <v>1</v>
      </c>
      <c r="O113" s="59">
        <v>100</v>
      </c>
      <c r="P113" s="60">
        <v>200</v>
      </c>
      <c r="Q113" s="1"/>
    </row>
    <row r="114" spans="1:17" ht="18.75" x14ac:dyDescent="0.15">
      <c r="A114" s="11">
        <v>111</v>
      </c>
      <c r="B114" s="21"/>
      <c r="C114" s="25">
        <v>612</v>
      </c>
      <c r="D114" s="26" t="s">
        <v>142</v>
      </c>
      <c r="E114" s="11" t="s">
        <v>143</v>
      </c>
      <c r="F114" s="15">
        <f>ROUND(VLOOKUP(C114,[1]线束车间出勤表!I$1:K$65536,3,FALSE),2)</f>
        <v>40.31</v>
      </c>
      <c r="G114" s="16"/>
      <c r="H114" s="17"/>
      <c r="I114" s="16"/>
      <c r="J114" s="16"/>
      <c r="K114" s="29"/>
      <c r="L114" s="19"/>
      <c r="M114" s="19"/>
      <c r="N114" s="42">
        <v>1</v>
      </c>
      <c r="O114" s="59">
        <v>200</v>
      </c>
      <c r="P114" s="60">
        <v>200</v>
      </c>
      <c r="Q114" s="1"/>
    </row>
    <row r="115" spans="1:17" ht="18.75" x14ac:dyDescent="0.15">
      <c r="A115" s="11">
        <v>112</v>
      </c>
      <c r="B115" s="21"/>
      <c r="C115" s="11">
        <v>478</v>
      </c>
      <c r="D115" s="11" t="s">
        <v>144</v>
      </c>
      <c r="E115" s="11" t="s">
        <v>143</v>
      </c>
      <c r="F115" s="15">
        <f>ROUND(VLOOKUP(C115,[1]线束车间出勤表!I$1:K$65536,3,FALSE),2)</f>
        <v>39.81</v>
      </c>
      <c r="G115" s="16"/>
      <c r="H115" s="17"/>
      <c r="I115" s="16"/>
      <c r="J115" s="16"/>
      <c r="K115" s="29"/>
      <c r="L115" s="19"/>
      <c r="M115" s="19"/>
      <c r="N115" s="42">
        <v>0</v>
      </c>
      <c r="O115" s="59">
        <v>200</v>
      </c>
      <c r="P115" s="60">
        <v>200</v>
      </c>
      <c r="Q115" s="1"/>
    </row>
    <row r="116" spans="1:17" ht="18.75" x14ac:dyDescent="0.15">
      <c r="A116" s="11">
        <v>113</v>
      </c>
      <c r="B116" s="21"/>
      <c r="C116" s="25">
        <v>442</v>
      </c>
      <c r="D116" s="26" t="s">
        <v>145</v>
      </c>
      <c r="E116" s="11" t="s">
        <v>143</v>
      </c>
      <c r="F116" s="15">
        <f>ROUND(VLOOKUP(C116,[1]线束车间出勤表!I$1:K$65536,3,FALSE),2)</f>
        <v>39.94</v>
      </c>
      <c r="G116" s="16"/>
      <c r="H116" s="17"/>
      <c r="I116" s="16">
        <f>G116+H116</f>
        <v>0</v>
      </c>
      <c r="J116" s="16">
        <f>H116/F116</f>
        <v>0</v>
      </c>
      <c r="K116" s="29"/>
      <c r="L116" s="19"/>
      <c r="M116" s="19"/>
      <c r="N116" s="42">
        <v>0</v>
      </c>
      <c r="O116" s="59">
        <v>200</v>
      </c>
      <c r="P116" s="60">
        <v>200</v>
      </c>
      <c r="Q116" s="1"/>
    </row>
    <row r="117" spans="1:17" ht="18.75" x14ac:dyDescent="0.15">
      <c r="A117" s="11">
        <v>114</v>
      </c>
      <c r="B117" s="21"/>
      <c r="C117" s="25">
        <v>161</v>
      </c>
      <c r="D117" s="26" t="s">
        <v>146</v>
      </c>
      <c r="E117" s="11" t="s">
        <v>143</v>
      </c>
      <c r="F117" s="15">
        <f>ROUND(VLOOKUP(C117,[1]线束车间出勤表!I$1:K$65536,3,FALSE),2)</f>
        <v>39.94</v>
      </c>
      <c r="G117" s="16"/>
      <c r="H117" s="17"/>
      <c r="I117" s="16"/>
      <c r="J117" s="16"/>
      <c r="K117" s="29"/>
      <c r="L117" s="19"/>
      <c r="M117" s="19"/>
      <c r="N117" s="42">
        <v>0</v>
      </c>
      <c r="O117" s="59">
        <v>200</v>
      </c>
      <c r="P117" s="60">
        <v>200</v>
      </c>
      <c r="Q117" s="1"/>
    </row>
    <row r="118" spans="1:17" ht="18.75" x14ac:dyDescent="0.15">
      <c r="A118" s="11">
        <v>115</v>
      </c>
      <c r="B118" s="21"/>
      <c r="C118" s="25">
        <v>160</v>
      </c>
      <c r="D118" s="26" t="s">
        <v>147</v>
      </c>
      <c r="E118" s="11" t="s">
        <v>143</v>
      </c>
      <c r="F118" s="15">
        <f>ROUND(VLOOKUP(C118,[1]线束车间出勤表!I$1:K$65536,3,FALSE),2)</f>
        <v>39.94</v>
      </c>
      <c r="G118" s="16"/>
      <c r="H118" s="17"/>
      <c r="I118" s="16">
        <f>G118+H118</f>
        <v>0</v>
      </c>
      <c r="J118" s="16">
        <f>H118/F118</f>
        <v>0</v>
      </c>
      <c r="K118" s="18"/>
      <c r="L118" s="19"/>
      <c r="M118" s="19"/>
      <c r="N118" s="12">
        <v>0</v>
      </c>
      <c r="O118" s="59">
        <v>200</v>
      </c>
      <c r="P118" s="60">
        <v>200</v>
      </c>
      <c r="Q118" s="1"/>
    </row>
    <row r="119" spans="1:17" ht="18.75" x14ac:dyDescent="0.15">
      <c r="A119" s="11">
        <v>116</v>
      </c>
      <c r="B119" s="21"/>
      <c r="C119" s="25">
        <v>468</v>
      </c>
      <c r="D119" s="26" t="s">
        <v>148</v>
      </c>
      <c r="E119" s="11" t="s">
        <v>143</v>
      </c>
      <c r="F119" s="15">
        <f>ROUND(VLOOKUP(C119,[1]线束车间出勤表!I$1:K$65536,3,FALSE),2)</f>
        <v>39.94</v>
      </c>
      <c r="G119" s="16"/>
      <c r="H119" s="17"/>
      <c r="I119" s="16"/>
      <c r="J119" s="16"/>
      <c r="K119" s="18"/>
      <c r="L119" s="19"/>
      <c r="M119" s="19"/>
      <c r="N119" s="12">
        <v>0</v>
      </c>
      <c r="O119" s="59">
        <v>200</v>
      </c>
      <c r="P119" s="60">
        <v>200</v>
      </c>
      <c r="Q119" s="1"/>
    </row>
    <row r="120" spans="1:17" ht="18.75" x14ac:dyDescent="0.15">
      <c r="A120" s="11">
        <v>117</v>
      </c>
      <c r="B120" s="21"/>
      <c r="C120" s="25">
        <v>343</v>
      </c>
      <c r="D120" s="26" t="s">
        <v>149</v>
      </c>
      <c r="E120" s="11" t="s">
        <v>143</v>
      </c>
      <c r="F120" s="15">
        <f>ROUND(VLOOKUP(C120,[1]线束车间出勤表!I$1:K$65536,3,FALSE),2)</f>
        <v>40.31</v>
      </c>
      <c r="G120" s="16"/>
      <c r="H120" s="17"/>
      <c r="I120" s="16">
        <f>G120+H120</f>
        <v>0</v>
      </c>
      <c r="J120" s="16">
        <f>H120/F120</f>
        <v>0</v>
      </c>
      <c r="K120" s="18"/>
      <c r="L120" s="19"/>
      <c r="M120" s="29"/>
      <c r="N120" s="12">
        <v>1</v>
      </c>
      <c r="O120" s="59">
        <v>200</v>
      </c>
      <c r="P120" s="60">
        <v>200</v>
      </c>
      <c r="Q120" s="1"/>
    </row>
    <row r="121" spans="1:17" ht="18.75" x14ac:dyDescent="0.15">
      <c r="A121" s="11">
        <v>118</v>
      </c>
      <c r="B121" s="21"/>
      <c r="C121" s="11">
        <v>37</v>
      </c>
      <c r="D121" s="14" t="s">
        <v>150</v>
      </c>
      <c r="E121" s="11" t="s">
        <v>143</v>
      </c>
      <c r="F121" s="15">
        <f>ROUND(VLOOKUP(C121,[1]线束车间出勤表!I$1:K$65536,3,FALSE),2)</f>
        <v>35.130000000000003</v>
      </c>
      <c r="G121" s="16"/>
      <c r="H121" s="17"/>
      <c r="I121" s="16"/>
      <c r="J121" s="16"/>
      <c r="K121" s="29"/>
      <c r="L121" s="19">
        <v>2</v>
      </c>
      <c r="M121" s="19"/>
      <c r="N121" s="12">
        <v>0</v>
      </c>
      <c r="O121" s="59">
        <v>0</v>
      </c>
      <c r="P121" s="60">
        <f>24*6</f>
        <v>144</v>
      </c>
      <c r="Q121" s="33" t="s">
        <v>78</v>
      </c>
    </row>
    <row r="122" spans="1:17" ht="18.75" x14ac:dyDescent="0.15">
      <c r="A122" s="11">
        <v>119</v>
      </c>
      <c r="B122" s="23">
        <v>2212</v>
      </c>
      <c r="C122" s="11">
        <v>553</v>
      </c>
      <c r="D122" s="11" t="s">
        <v>151</v>
      </c>
      <c r="E122" s="11" t="s">
        <v>143</v>
      </c>
      <c r="F122" s="15">
        <f>ROUND(VLOOKUP(C122,[1]线束车间出勤表!I$1:K$65536,3,FALSE),2)</f>
        <v>39.94</v>
      </c>
      <c r="G122" s="16"/>
      <c r="H122" s="17"/>
      <c r="I122" s="16"/>
      <c r="J122" s="16"/>
      <c r="K122" s="29"/>
      <c r="L122" s="19"/>
      <c r="M122" s="19"/>
      <c r="N122" s="12">
        <v>7</v>
      </c>
      <c r="O122" s="59">
        <v>200</v>
      </c>
      <c r="P122" s="60">
        <v>200</v>
      </c>
      <c r="Q122" s="1"/>
    </row>
    <row r="123" spans="1:17" ht="18.75" x14ac:dyDescent="0.15">
      <c r="A123" s="11">
        <v>120</v>
      </c>
      <c r="B123" s="21"/>
      <c r="C123" s="25">
        <v>430</v>
      </c>
      <c r="D123" s="26" t="s">
        <v>152</v>
      </c>
      <c r="E123" s="11" t="s">
        <v>143</v>
      </c>
      <c r="F123" s="15">
        <f>ROUND(VLOOKUP(C123,[1]线束车间出勤表!I$1:K$65536,3,FALSE),2)</f>
        <v>39.94</v>
      </c>
      <c r="G123" s="16"/>
      <c r="H123" s="17"/>
      <c r="I123" s="16">
        <f>G123+H123</f>
        <v>0</v>
      </c>
      <c r="J123" s="16">
        <f>H123/F123</f>
        <v>0</v>
      </c>
      <c r="K123" s="18"/>
      <c r="L123" s="19"/>
      <c r="M123" s="19"/>
      <c r="N123" s="12">
        <v>0</v>
      </c>
      <c r="O123" s="59">
        <v>200</v>
      </c>
      <c r="P123" s="60">
        <v>200</v>
      </c>
      <c r="Q123" s="1"/>
    </row>
    <row r="124" spans="1:17" ht="18.75" x14ac:dyDescent="0.15">
      <c r="A124" s="11">
        <v>121</v>
      </c>
      <c r="B124" s="23">
        <v>2161</v>
      </c>
      <c r="C124" s="11">
        <v>417</v>
      </c>
      <c r="D124" s="11" t="s">
        <v>153</v>
      </c>
      <c r="E124" s="11" t="s">
        <v>154</v>
      </c>
      <c r="F124" s="15">
        <f>ROUND(VLOOKUP(C124,[1]线束车间出勤表!I$1:K$65536,3,FALSE),2)</f>
        <v>44.94</v>
      </c>
      <c r="G124" s="16"/>
      <c r="H124" s="17"/>
      <c r="I124" s="16">
        <f>G124+H124</f>
        <v>0</v>
      </c>
      <c r="J124" s="16">
        <f>H124/F124</f>
        <v>0</v>
      </c>
      <c r="K124" s="18"/>
      <c r="L124" s="19"/>
      <c r="M124" s="19"/>
      <c r="N124" s="12">
        <v>8</v>
      </c>
      <c r="O124" s="59">
        <v>200</v>
      </c>
      <c r="P124" s="60">
        <v>200</v>
      </c>
      <c r="Q124" s="1"/>
    </row>
    <row r="125" spans="1:17" ht="18.75" x14ac:dyDescent="0.15">
      <c r="A125" s="11">
        <v>122</v>
      </c>
      <c r="B125" s="21"/>
      <c r="C125" s="35">
        <v>818</v>
      </c>
      <c r="D125" s="34" t="s">
        <v>155</v>
      </c>
      <c r="E125" s="11" t="s">
        <v>154</v>
      </c>
      <c r="F125" s="15">
        <f>ROUND(VLOOKUP(C125,[1]线束车间出勤表!I$1:K$65536,3,FALSE),2)</f>
        <v>41.5</v>
      </c>
      <c r="G125" s="16"/>
      <c r="H125" s="17"/>
      <c r="I125" s="16">
        <f>G125+H125</f>
        <v>0</v>
      </c>
      <c r="J125" s="16">
        <f>H125/F125</f>
        <v>0</v>
      </c>
      <c r="K125" s="29"/>
      <c r="L125" s="19"/>
      <c r="M125" s="19"/>
      <c r="N125" s="12">
        <v>0</v>
      </c>
      <c r="O125" s="59">
        <v>200</v>
      </c>
      <c r="P125" s="60">
        <v>200</v>
      </c>
      <c r="Q125" s="1"/>
    </row>
    <row r="126" spans="1:17" ht="18.75" x14ac:dyDescent="0.15">
      <c r="A126" s="11">
        <v>123</v>
      </c>
      <c r="B126" s="12"/>
      <c r="C126" s="26">
        <v>117</v>
      </c>
      <c r="D126" s="24" t="s">
        <v>156</v>
      </c>
      <c r="E126" s="11" t="s">
        <v>154</v>
      </c>
      <c r="F126" s="15">
        <f>ROUND(VLOOKUP(C126,[1]线束车间出勤表!I$1:K$65536,3,FALSE),2)</f>
        <v>43.75</v>
      </c>
      <c r="G126" s="16"/>
      <c r="H126" s="17"/>
      <c r="I126" s="16"/>
      <c r="J126" s="16">
        <f>H126/F126</f>
        <v>0</v>
      </c>
      <c r="K126" s="29"/>
      <c r="L126" s="19"/>
      <c r="M126" s="29"/>
      <c r="N126" s="12">
        <v>0</v>
      </c>
      <c r="O126" s="59">
        <v>200</v>
      </c>
      <c r="P126" s="60">
        <v>200</v>
      </c>
      <c r="Q126" s="1"/>
    </row>
    <row r="127" spans="1:17" ht="18.75" x14ac:dyDescent="0.15">
      <c r="A127" s="11">
        <v>124</v>
      </c>
      <c r="B127" s="21"/>
      <c r="C127" s="25">
        <v>425</v>
      </c>
      <c r="D127" s="26" t="s">
        <v>157</v>
      </c>
      <c r="E127" s="11" t="s">
        <v>154</v>
      </c>
      <c r="F127" s="15">
        <f>ROUND(VLOOKUP(C127,[1]线束车间出勤表!I$1:K$65536,3,FALSE),2)</f>
        <v>43.63</v>
      </c>
      <c r="G127" s="16"/>
      <c r="H127" s="17"/>
      <c r="I127" s="16"/>
      <c r="J127" s="16">
        <f>H127/F127</f>
        <v>0</v>
      </c>
      <c r="K127" s="29"/>
      <c r="L127" s="19"/>
      <c r="M127" s="19"/>
      <c r="N127" s="42">
        <v>0</v>
      </c>
      <c r="O127" s="59">
        <v>200</v>
      </c>
      <c r="P127" s="60">
        <v>200</v>
      </c>
      <c r="Q127" s="1"/>
    </row>
    <row r="128" spans="1:17" ht="18.75" x14ac:dyDescent="0.15">
      <c r="A128" s="11">
        <v>125</v>
      </c>
      <c r="B128" s="23">
        <v>2471</v>
      </c>
      <c r="C128" s="13">
        <v>557</v>
      </c>
      <c r="D128" s="14" t="s">
        <v>158</v>
      </c>
      <c r="E128" s="11" t="s">
        <v>25</v>
      </c>
      <c r="F128" s="15">
        <f>ROUND(VLOOKUP(C128,[1]线束车间出勤表!I$1:K$65536,3,FALSE),2)</f>
        <v>40.69</v>
      </c>
      <c r="G128" s="16"/>
      <c r="H128" s="17"/>
      <c r="I128" s="16"/>
      <c r="J128" s="16"/>
      <c r="K128" s="29"/>
      <c r="L128" s="19">
        <v>2</v>
      </c>
      <c r="M128" s="12"/>
      <c r="N128" s="42">
        <v>3</v>
      </c>
      <c r="O128" s="59">
        <v>0</v>
      </c>
      <c r="P128" s="60">
        <f>25*6</f>
        <v>150</v>
      </c>
      <c r="Q128" s="1"/>
    </row>
    <row r="129" spans="1:17" ht="18.75" x14ac:dyDescent="0.15">
      <c r="A129" s="11">
        <v>126</v>
      </c>
      <c r="B129" s="21"/>
      <c r="C129" s="25">
        <v>189</v>
      </c>
      <c r="D129" s="26" t="s">
        <v>159</v>
      </c>
      <c r="E129" s="11" t="s">
        <v>119</v>
      </c>
      <c r="F129" s="15">
        <f>ROUND(VLOOKUP(C129,[1]线束车间出勤表!I$1:K$65536,3,FALSE),2)</f>
        <v>44.44</v>
      </c>
      <c r="G129" s="16"/>
      <c r="H129" s="17"/>
      <c r="I129" s="16"/>
      <c r="J129" s="16"/>
      <c r="K129" s="19"/>
      <c r="L129" s="19"/>
      <c r="M129" s="12"/>
      <c r="N129" s="42">
        <v>0</v>
      </c>
      <c r="O129" s="59">
        <v>200</v>
      </c>
      <c r="P129" s="60">
        <v>200</v>
      </c>
      <c r="Q129" s="1"/>
    </row>
    <row r="130" spans="1:17" ht="18.75" x14ac:dyDescent="0.15">
      <c r="A130" s="11">
        <v>127</v>
      </c>
      <c r="B130" s="21"/>
      <c r="C130" s="45">
        <v>402</v>
      </c>
      <c r="D130" s="45" t="s">
        <v>160</v>
      </c>
      <c r="E130" s="11" t="s">
        <v>119</v>
      </c>
      <c r="F130" s="15">
        <f>ROUND(VLOOKUP(C130,[1]线束车间出勤表!I$1:K$65536,3,FALSE),2)</f>
        <v>45.19</v>
      </c>
      <c r="G130" s="16"/>
      <c r="H130" s="17"/>
      <c r="I130" s="16"/>
      <c r="J130" s="16"/>
      <c r="K130" s="19"/>
      <c r="L130" s="19"/>
      <c r="M130" s="19"/>
      <c r="N130" s="42">
        <v>0</v>
      </c>
      <c r="O130" s="59">
        <v>200</v>
      </c>
      <c r="P130" s="60">
        <v>200</v>
      </c>
      <c r="Q130" s="1"/>
    </row>
    <row r="131" spans="1:17" ht="18.75" x14ac:dyDescent="0.15">
      <c r="A131" s="11">
        <v>128</v>
      </c>
      <c r="B131" s="12">
        <v>3704</v>
      </c>
      <c r="C131" s="12">
        <v>355</v>
      </c>
      <c r="D131" s="26" t="s">
        <v>161</v>
      </c>
      <c r="E131" s="26" t="s">
        <v>162</v>
      </c>
      <c r="F131" s="15">
        <f>ROUND(VLOOKUP(C131,[1]线束车间出勤表!I$1:K$65536,3,FALSE),2)</f>
        <v>43.94</v>
      </c>
      <c r="G131" s="16"/>
      <c r="H131" s="17"/>
      <c r="I131" s="16"/>
      <c r="J131" s="16"/>
      <c r="K131" s="19"/>
      <c r="L131" s="19"/>
      <c r="M131" s="12"/>
      <c r="N131" s="12">
        <v>10</v>
      </c>
      <c r="O131" s="59">
        <v>200</v>
      </c>
      <c r="P131" s="60">
        <v>200</v>
      </c>
      <c r="Q131" s="1"/>
    </row>
    <row r="132" spans="1:17" ht="18.75" x14ac:dyDescent="0.15">
      <c r="A132" s="11">
        <v>129</v>
      </c>
      <c r="B132" s="21"/>
      <c r="C132" s="26">
        <v>230</v>
      </c>
      <c r="D132" s="24" t="s">
        <v>163</v>
      </c>
      <c r="E132" s="11" t="s">
        <v>164</v>
      </c>
      <c r="F132" s="15">
        <f>ROUND(VLOOKUP(C132,[1]线束车间出勤表!I$1:K$65536,3,FALSE),2)</f>
        <v>44.95</v>
      </c>
      <c r="G132" s="16"/>
      <c r="H132" s="17"/>
      <c r="I132" s="16"/>
      <c r="J132" s="16"/>
      <c r="K132" s="19"/>
      <c r="L132" s="19"/>
      <c r="M132" s="12"/>
      <c r="N132" s="12">
        <v>0</v>
      </c>
      <c r="O132" s="59">
        <v>200</v>
      </c>
      <c r="P132" s="60">
        <v>200</v>
      </c>
      <c r="Q132" s="1"/>
    </row>
    <row r="133" spans="1:17" ht="18.75" x14ac:dyDescent="0.15">
      <c r="A133" s="11">
        <v>130</v>
      </c>
      <c r="B133" s="12">
        <v>2369</v>
      </c>
      <c r="C133" s="19">
        <v>446</v>
      </c>
      <c r="D133" s="19" t="s">
        <v>165</v>
      </c>
      <c r="E133" s="19" t="s">
        <v>166</v>
      </c>
      <c r="F133" s="15">
        <f>ROUND(VLOOKUP(C133,[1]线束车间出勤表!I$1:K$65536,3,FALSE),2)</f>
        <v>38.380000000000003</v>
      </c>
      <c r="G133" s="16"/>
      <c r="H133" s="17"/>
      <c r="I133" s="16"/>
      <c r="J133" s="16"/>
      <c r="K133" s="19"/>
      <c r="L133" s="19"/>
      <c r="M133" s="19"/>
      <c r="N133" s="12">
        <v>4</v>
      </c>
      <c r="O133" s="59">
        <v>200</v>
      </c>
      <c r="P133" s="60">
        <v>200</v>
      </c>
      <c r="Q133" s="1"/>
    </row>
    <row r="134" spans="1:17" ht="18.75" x14ac:dyDescent="0.15">
      <c r="A134" s="11">
        <v>131</v>
      </c>
      <c r="B134" s="21"/>
      <c r="C134" s="12">
        <v>315</v>
      </c>
      <c r="D134" s="26" t="s">
        <v>167</v>
      </c>
      <c r="E134" s="19" t="s">
        <v>166</v>
      </c>
      <c r="F134" s="15">
        <f>ROUND(VLOOKUP(C134,[1]线束车间出勤表!I$1:K$65536,3,FALSE),2)</f>
        <v>37.94</v>
      </c>
      <c r="G134" s="16"/>
      <c r="H134" s="17"/>
      <c r="I134" s="16"/>
      <c r="J134" s="16"/>
      <c r="K134" s="19"/>
      <c r="L134" s="19"/>
      <c r="M134" s="19"/>
      <c r="N134" s="12">
        <v>2</v>
      </c>
      <c r="O134" s="59">
        <v>200</v>
      </c>
      <c r="P134" s="60">
        <v>200</v>
      </c>
      <c r="Q134" s="1"/>
    </row>
    <row r="135" spans="1:17" ht="18.75" x14ac:dyDescent="0.15">
      <c r="A135" s="11">
        <v>132</v>
      </c>
      <c r="B135" s="23">
        <v>2394</v>
      </c>
      <c r="C135" s="13">
        <v>551</v>
      </c>
      <c r="D135" s="14" t="s">
        <v>168</v>
      </c>
      <c r="E135" s="11" t="s">
        <v>22</v>
      </c>
      <c r="F135" s="15">
        <f>ROUND(VLOOKUP(C135,[1]线束车间出勤表!I$1:K$65536,3,FALSE),2)</f>
        <v>38.380000000000003</v>
      </c>
      <c r="G135" s="16"/>
      <c r="H135" s="17"/>
      <c r="I135" s="16"/>
      <c r="J135" s="16"/>
      <c r="K135" s="19"/>
      <c r="L135" s="19"/>
      <c r="M135" s="29"/>
      <c r="N135" s="42">
        <v>4</v>
      </c>
      <c r="O135" s="59">
        <v>200</v>
      </c>
      <c r="P135" s="60">
        <v>200</v>
      </c>
      <c r="Q135" s="1"/>
    </row>
    <row r="136" spans="1:17" ht="18.75" x14ac:dyDescent="0.15">
      <c r="A136" s="11">
        <v>133</v>
      </c>
      <c r="B136" s="12">
        <v>6109</v>
      </c>
      <c r="C136" s="13">
        <v>580</v>
      </c>
      <c r="D136" s="46" t="s">
        <v>169</v>
      </c>
      <c r="E136" s="11" t="s">
        <v>170</v>
      </c>
      <c r="F136" s="15">
        <f>ROUND(VLOOKUP(C136,[1]线束车间出勤表!I$1:K$65536,3,FALSE),2)</f>
        <v>44.25</v>
      </c>
      <c r="G136" s="16"/>
      <c r="H136" s="17"/>
      <c r="I136" s="16"/>
      <c r="J136" s="16"/>
      <c r="K136" s="19"/>
      <c r="L136" s="19"/>
      <c r="M136" s="19"/>
      <c r="N136" s="12">
        <v>5</v>
      </c>
      <c r="O136" s="59">
        <v>200</v>
      </c>
      <c r="P136" s="60">
        <v>200</v>
      </c>
      <c r="Q136" s="1"/>
    </row>
    <row r="137" spans="1:17" ht="18.75" x14ac:dyDescent="0.15">
      <c r="A137" s="11">
        <v>134</v>
      </c>
      <c r="B137" s="12">
        <v>3708</v>
      </c>
      <c r="C137" s="12">
        <v>422</v>
      </c>
      <c r="D137" s="47" t="s">
        <v>171</v>
      </c>
      <c r="E137" s="26" t="s">
        <v>172</v>
      </c>
      <c r="F137" s="15">
        <f>ROUND(VLOOKUP(C137,[1]线束车间出勤表!I$1:K$65536,3,FALSE),2)</f>
        <v>45.44</v>
      </c>
      <c r="G137" s="16"/>
      <c r="H137" s="17"/>
      <c r="I137" s="16"/>
      <c r="J137" s="16"/>
      <c r="K137" s="19"/>
      <c r="L137" s="19"/>
      <c r="M137" s="12"/>
      <c r="N137" s="12">
        <v>6</v>
      </c>
      <c r="O137" s="59">
        <v>200</v>
      </c>
      <c r="P137" s="60">
        <v>200</v>
      </c>
      <c r="Q137" s="1"/>
    </row>
    <row r="138" spans="1:17" ht="18.75" x14ac:dyDescent="0.15">
      <c r="A138" s="11">
        <v>135</v>
      </c>
      <c r="B138" s="21"/>
      <c r="C138" s="13">
        <v>473</v>
      </c>
      <c r="D138" s="14" t="s">
        <v>173</v>
      </c>
      <c r="E138" s="26" t="s">
        <v>164</v>
      </c>
      <c r="F138" s="15">
        <f>ROUND(VLOOKUP(C138,[1]线束车间出勤表!I$1:K$65536,3,FALSE),2)</f>
        <v>42.5</v>
      </c>
      <c r="G138" s="16"/>
      <c r="H138" s="17"/>
      <c r="I138" s="16"/>
      <c r="J138" s="16"/>
      <c r="K138" s="19"/>
      <c r="L138" s="19"/>
      <c r="M138" s="12"/>
      <c r="N138" s="12">
        <v>2</v>
      </c>
      <c r="O138" s="59">
        <v>200</v>
      </c>
      <c r="P138" s="60">
        <v>200</v>
      </c>
      <c r="Q138" s="1"/>
    </row>
    <row r="139" spans="1:17" ht="18.75" x14ac:dyDescent="0.15">
      <c r="A139" s="11">
        <v>136</v>
      </c>
      <c r="B139" s="21"/>
      <c r="C139" s="11">
        <v>499</v>
      </c>
      <c r="D139" s="19" t="s">
        <v>174</v>
      </c>
      <c r="E139" s="26" t="s">
        <v>164</v>
      </c>
      <c r="F139" s="15">
        <f>ROUND(VLOOKUP(C139,[1]线束车间出勤表!I$1:K$65536,3,FALSE),2)</f>
        <v>43.31</v>
      </c>
      <c r="G139" s="16"/>
      <c r="H139" s="17"/>
      <c r="I139" s="16"/>
      <c r="J139" s="16"/>
      <c r="K139" s="19"/>
      <c r="L139" s="19"/>
      <c r="M139" s="12"/>
      <c r="N139" s="12">
        <v>2</v>
      </c>
      <c r="O139" s="59">
        <v>200</v>
      </c>
      <c r="P139" s="60">
        <v>200</v>
      </c>
      <c r="Q139" s="1"/>
    </row>
    <row r="140" spans="1:17" ht="18.75" x14ac:dyDescent="0.15">
      <c r="A140" s="11">
        <v>137</v>
      </c>
      <c r="B140" s="12">
        <v>2120</v>
      </c>
      <c r="C140" s="13">
        <v>423</v>
      </c>
      <c r="D140" s="14" t="s">
        <v>175</v>
      </c>
      <c r="E140" s="26" t="s">
        <v>162</v>
      </c>
      <c r="F140" s="15">
        <f>ROUND(VLOOKUP(C140,[1]线束车间出勤表!I$1:K$65536,3,FALSE),2)</f>
        <v>48.19</v>
      </c>
      <c r="G140" s="16"/>
      <c r="H140" s="17"/>
      <c r="I140" s="16"/>
      <c r="J140" s="16"/>
      <c r="K140" s="19"/>
      <c r="L140" s="19"/>
      <c r="M140" s="12"/>
      <c r="N140" s="42">
        <v>3</v>
      </c>
      <c r="O140" s="59">
        <v>200</v>
      </c>
      <c r="P140" s="60">
        <v>200</v>
      </c>
      <c r="Q140" s="1"/>
    </row>
    <row r="141" spans="1:17" ht="18.75" x14ac:dyDescent="0.15">
      <c r="A141" s="11">
        <v>138</v>
      </c>
      <c r="B141" s="21"/>
      <c r="C141" s="22">
        <v>913</v>
      </c>
      <c r="D141" s="43" t="s">
        <v>176</v>
      </c>
      <c r="E141" s="26" t="s">
        <v>164</v>
      </c>
      <c r="F141" s="15">
        <f>ROUND(VLOOKUP(C141,[1]线束车间出勤表!I$1:K$65536,3,FALSE),2)</f>
        <v>43.81</v>
      </c>
      <c r="G141" s="16"/>
      <c r="H141" s="17"/>
      <c r="I141" s="16"/>
      <c r="J141" s="16"/>
      <c r="K141" s="19"/>
      <c r="L141" s="19"/>
      <c r="M141" s="12"/>
      <c r="N141" s="42">
        <v>0</v>
      </c>
      <c r="O141" s="59">
        <v>200</v>
      </c>
      <c r="P141" s="60">
        <v>200</v>
      </c>
      <c r="Q141" s="1"/>
    </row>
    <row r="142" spans="1:17" ht="18.75" x14ac:dyDescent="0.15">
      <c r="A142" s="11">
        <v>139</v>
      </c>
      <c r="B142" s="48">
        <v>3722</v>
      </c>
      <c r="C142" s="32">
        <v>193</v>
      </c>
      <c r="D142" s="26" t="s">
        <v>177</v>
      </c>
      <c r="E142" s="26" t="s">
        <v>178</v>
      </c>
      <c r="F142" s="15">
        <f>ROUND(VLOOKUP(C142,[1]线束车间出勤表!I$1:K$65536,3,FALSE),2)</f>
        <v>49.31</v>
      </c>
      <c r="G142" s="16"/>
      <c r="H142" s="17"/>
      <c r="I142" s="16"/>
      <c r="J142" s="16"/>
      <c r="K142" s="19"/>
      <c r="L142" s="19"/>
      <c r="M142" s="12"/>
      <c r="N142" s="12">
        <v>4</v>
      </c>
      <c r="O142" s="59">
        <v>200</v>
      </c>
      <c r="P142" s="60">
        <v>200</v>
      </c>
      <c r="Q142" s="1"/>
    </row>
    <row r="143" spans="1:17" ht="18.75" x14ac:dyDescent="0.15">
      <c r="A143" s="11">
        <v>140</v>
      </c>
      <c r="B143" s="21"/>
      <c r="C143" s="49">
        <v>805</v>
      </c>
      <c r="D143" s="34" t="s">
        <v>179</v>
      </c>
      <c r="E143" s="26" t="s">
        <v>178</v>
      </c>
      <c r="F143" s="15">
        <f>ROUND(VLOOKUP(C143,[1]线束车间出勤表!I$1:K$65536,3,FALSE),2)</f>
        <v>49.31</v>
      </c>
      <c r="G143" s="16"/>
      <c r="H143" s="17"/>
      <c r="I143" s="16"/>
      <c r="J143" s="16"/>
      <c r="K143" s="19"/>
      <c r="L143" s="19"/>
      <c r="M143" s="12"/>
      <c r="N143" s="12">
        <v>2</v>
      </c>
      <c r="O143" s="59">
        <v>200</v>
      </c>
      <c r="P143" s="60">
        <v>200</v>
      </c>
      <c r="Q143" s="1"/>
    </row>
    <row r="144" spans="1:17" ht="18.75" x14ac:dyDescent="0.15">
      <c r="A144" s="11">
        <v>141</v>
      </c>
      <c r="B144" s="23">
        <v>3726</v>
      </c>
      <c r="C144" s="25">
        <v>219</v>
      </c>
      <c r="D144" s="26" t="s">
        <v>180</v>
      </c>
      <c r="E144" s="26" t="s">
        <v>181</v>
      </c>
      <c r="F144" s="15">
        <f>ROUND(VLOOKUP(C144,[1]线束车间出勤表!I$1:K$65536,3,FALSE),2)</f>
        <v>49.56</v>
      </c>
      <c r="G144" s="16"/>
      <c r="H144" s="17"/>
      <c r="I144" s="16"/>
      <c r="J144" s="16"/>
      <c r="K144" s="19"/>
      <c r="L144" s="19"/>
      <c r="M144" s="12"/>
      <c r="N144" s="12">
        <v>4</v>
      </c>
      <c r="O144" s="59">
        <v>200</v>
      </c>
      <c r="P144" s="60">
        <v>200</v>
      </c>
      <c r="Q144" s="1"/>
    </row>
    <row r="145" spans="1:17" ht="18.75" x14ac:dyDescent="0.15">
      <c r="A145" s="11">
        <v>142</v>
      </c>
      <c r="B145" s="23"/>
      <c r="C145" s="25">
        <v>277</v>
      </c>
      <c r="D145" s="26" t="s">
        <v>182</v>
      </c>
      <c r="E145" s="26" t="s">
        <v>181</v>
      </c>
      <c r="F145" s="15">
        <f>ROUND(VLOOKUP(C145,[1]线束车间出勤表!I$1:K$65536,3,FALSE),2)</f>
        <v>49.56</v>
      </c>
      <c r="G145" s="16"/>
      <c r="H145" s="17"/>
      <c r="I145" s="16"/>
      <c r="J145" s="16"/>
      <c r="K145" s="19"/>
      <c r="L145" s="19"/>
      <c r="M145" s="29"/>
      <c r="N145" s="12">
        <v>0</v>
      </c>
      <c r="O145" s="59">
        <v>200</v>
      </c>
      <c r="P145" s="60">
        <v>200</v>
      </c>
      <c r="Q145" s="1"/>
    </row>
    <row r="146" spans="1:17" ht="18.75" x14ac:dyDescent="0.15">
      <c r="A146" s="11">
        <v>143</v>
      </c>
      <c r="B146" s="32">
        <v>3716</v>
      </c>
      <c r="C146" s="32">
        <v>595</v>
      </c>
      <c r="D146" s="26" t="s">
        <v>183</v>
      </c>
      <c r="E146" s="26" t="s">
        <v>181</v>
      </c>
      <c r="F146" s="15">
        <f>ROUND(VLOOKUP(C146,[1]线束车间出勤表!I$1:K$65536,3,FALSE),2)</f>
        <v>49.56</v>
      </c>
      <c r="G146" s="16"/>
      <c r="H146" s="17"/>
      <c r="I146" s="16"/>
      <c r="J146" s="16"/>
      <c r="K146" s="19"/>
      <c r="L146" s="19"/>
      <c r="M146" s="29"/>
      <c r="N146" s="12">
        <v>8</v>
      </c>
      <c r="O146" s="59">
        <v>200</v>
      </c>
      <c r="P146" s="60">
        <v>200</v>
      </c>
      <c r="Q146" s="1"/>
    </row>
    <row r="147" spans="1:17" ht="18.75" x14ac:dyDescent="0.15">
      <c r="A147" s="11">
        <v>144</v>
      </c>
      <c r="B147" s="21"/>
      <c r="C147" s="12">
        <v>252</v>
      </c>
      <c r="D147" s="26" t="s">
        <v>184</v>
      </c>
      <c r="E147" s="26" t="s">
        <v>181</v>
      </c>
      <c r="F147" s="15">
        <f>ROUND(VLOOKUP(C147,[1]线束车间出勤表!I$1:K$65536,3,FALSE),2)</f>
        <v>49.56</v>
      </c>
      <c r="G147" s="16"/>
      <c r="H147" s="17"/>
      <c r="I147" s="16"/>
      <c r="J147" s="16"/>
      <c r="K147" s="19"/>
      <c r="L147" s="19"/>
      <c r="M147" s="29"/>
      <c r="N147" s="12">
        <v>2</v>
      </c>
      <c r="O147" s="59">
        <v>200</v>
      </c>
      <c r="P147" s="60">
        <v>200</v>
      </c>
      <c r="Q147" s="1"/>
    </row>
    <row r="148" spans="1:17" ht="18.75" x14ac:dyDescent="0.15">
      <c r="A148" s="11">
        <v>145</v>
      </c>
      <c r="B148" s="21"/>
      <c r="C148" s="25">
        <v>498</v>
      </c>
      <c r="D148" s="26" t="s">
        <v>185</v>
      </c>
      <c r="E148" s="26" t="s">
        <v>181</v>
      </c>
      <c r="F148" s="15">
        <f>ROUND(VLOOKUP(C148,[1]线束车间出勤表!I$1:K$65536,3,FALSE),2)</f>
        <v>44.81</v>
      </c>
      <c r="G148" s="16"/>
      <c r="H148" s="17"/>
      <c r="I148" s="16"/>
      <c r="J148" s="16"/>
      <c r="K148" s="19"/>
      <c r="L148" s="19"/>
      <c r="M148" s="12"/>
      <c r="N148" s="12">
        <v>0</v>
      </c>
      <c r="O148" s="59">
        <v>200</v>
      </c>
      <c r="P148" s="60">
        <v>200</v>
      </c>
      <c r="Q148" s="1"/>
    </row>
    <row r="149" spans="1:17" ht="18.75" x14ac:dyDescent="0.15">
      <c r="A149" s="11">
        <v>146</v>
      </c>
      <c r="B149" s="23">
        <v>3730</v>
      </c>
      <c r="C149" s="25">
        <v>538</v>
      </c>
      <c r="D149" s="26" t="s">
        <v>186</v>
      </c>
      <c r="E149" s="26" t="s">
        <v>187</v>
      </c>
      <c r="F149" s="15">
        <f>ROUND(VLOOKUP(C149,[1]线束车间出勤表!I$1:K$65536,3,FALSE),2)</f>
        <v>49.19</v>
      </c>
      <c r="G149" s="16"/>
      <c r="H149" s="17"/>
      <c r="I149" s="16"/>
      <c r="J149" s="16"/>
      <c r="K149" s="19"/>
      <c r="L149" s="19"/>
      <c r="M149" s="29"/>
      <c r="N149" s="12">
        <v>5</v>
      </c>
      <c r="O149" s="59">
        <v>200</v>
      </c>
      <c r="P149" s="60">
        <v>200</v>
      </c>
      <c r="Q149" s="1"/>
    </row>
    <row r="150" spans="1:17" ht="18.75" x14ac:dyDescent="0.15">
      <c r="A150" s="11">
        <v>147</v>
      </c>
      <c r="B150" s="23">
        <v>3703</v>
      </c>
      <c r="C150" s="23">
        <v>293</v>
      </c>
      <c r="D150" s="26" t="s">
        <v>188</v>
      </c>
      <c r="E150" s="26" t="s">
        <v>187</v>
      </c>
      <c r="F150" s="15">
        <f>ROUND(VLOOKUP(C150,[1]线束车间出勤表!I$1:K$65536,3,FALSE),2)</f>
        <v>46.06</v>
      </c>
      <c r="G150" s="16"/>
      <c r="H150" s="17"/>
      <c r="I150" s="16"/>
      <c r="J150" s="16"/>
      <c r="K150" s="19"/>
      <c r="L150" s="19"/>
      <c r="M150" s="12"/>
      <c r="N150" s="12">
        <v>10</v>
      </c>
      <c r="O150" s="59">
        <v>200</v>
      </c>
      <c r="P150" s="60">
        <v>200</v>
      </c>
      <c r="Q150" s="1"/>
    </row>
    <row r="151" spans="1:17" ht="18.75" x14ac:dyDescent="0.15">
      <c r="A151" s="11">
        <v>148</v>
      </c>
      <c r="B151" s="21"/>
      <c r="C151" s="11">
        <v>342</v>
      </c>
      <c r="D151" s="11" t="s">
        <v>189</v>
      </c>
      <c r="E151" s="26" t="s">
        <v>187</v>
      </c>
      <c r="F151" s="15">
        <f>ROUND(VLOOKUP(C151,[1]线束车间出勤表!I$1:K$65536,3,FALSE),2)</f>
        <v>49.44</v>
      </c>
      <c r="G151" s="16"/>
      <c r="H151" s="17"/>
      <c r="I151" s="16"/>
      <c r="J151" s="16"/>
      <c r="K151" s="19"/>
      <c r="L151" s="19"/>
      <c r="M151" s="12"/>
      <c r="N151" s="12">
        <v>0</v>
      </c>
      <c r="O151" s="59">
        <v>200</v>
      </c>
      <c r="P151" s="60">
        <v>200</v>
      </c>
      <c r="Q151" s="1"/>
    </row>
    <row r="152" spans="1:17" ht="18.75" x14ac:dyDescent="0.15">
      <c r="A152" s="11">
        <v>149</v>
      </c>
      <c r="B152" s="21"/>
      <c r="C152" s="25">
        <v>127</v>
      </c>
      <c r="D152" s="26" t="s">
        <v>190</v>
      </c>
      <c r="E152" s="26" t="s">
        <v>187</v>
      </c>
      <c r="F152" s="15">
        <f>ROUND(VLOOKUP(C152,[1]线束车间出勤表!I$1:K$65536,3,FALSE),2)</f>
        <v>45.88</v>
      </c>
      <c r="G152" s="16"/>
      <c r="H152" s="17"/>
      <c r="I152" s="16"/>
      <c r="J152" s="16"/>
      <c r="K152" s="19"/>
      <c r="L152" s="19"/>
      <c r="M152" s="12"/>
      <c r="N152" s="12">
        <v>0</v>
      </c>
      <c r="O152" s="59">
        <v>200</v>
      </c>
      <c r="P152" s="60">
        <v>200</v>
      </c>
      <c r="Q152" s="33" t="s">
        <v>78</v>
      </c>
    </row>
    <row r="153" spans="1:17" ht="18.75" x14ac:dyDescent="0.15">
      <c r="A153" s="11">
        <v>150</v>
      </c>
      <c r="B153" s="41" t="s">
        <v>191</v>
      </c>
      <c r="C153" s="25">
        <v>608</v>
      </c>
      <c r="D153" s="26" t="s">
        <v>192</v>
      </c>
      <c r="E153" s="26" t="s">
        <v>181</v>
      </c>
      <c r="F153" s="15">
        <f>ROUND(VLOOKUP(C153,[1]线束车间出勤表!I$1:K$65536,3,FALSE),2)</f>
        <v>45.5</v>
      </c>
      <c r="G153" s="16"/>
      <c r="H153" s="17"/>
      <c r="I153" s="16"/>
      <c r="J153" s="16"/>
      <c r="K153" s="19"/>
      <c r="L153" s="19"/>
      <c r="M153" s="29"/>
      <c r="N153" s="12">
        <v>5</v>
      </c>
      <c r="O153" s="59">
        <v>200</v>
      </c>
      <c r="P153" s="60">
        <v>200</v>
      </c>
      <c r="Q153" s="1"/>
    </row>
    <row r="154" spans="1:17" ht="18.75" x14ac:dyDescent="0.15">
      <c r="A154" s="11">
        <v>151</v>
      </c>
      <c r="B154" s="12">
        <v>3723</v>
      </c>
      <c r="C154" s="12">
        <v>636</v>
      </c>
      <c r="D154" s="26" t="s">
        <v>193</v>
      </c>
      <c r="E154" s="26" t="s">
        <v>181</v>
      </c>
      <c r="F154" s="15">
        <f>ROUND(VLOOKUP(C154,[1]线束车间出勤表!I$1:K$65536,3,FALSE),2)</f>
        <v>45.5</v>
      </c>
      <c r="G154" s="16"/>
      <c r="H154" s="17"/>
      <c r="I154" s="16"/>
      <c r="J154" s="16"/>
      <c r="K154" s="19"/>
      <c r="L154" s="19"/>
      <c r="M154" s="29"/>
      <c r="N154" s="12">
        <v>4</v>
      </c>
      <c r="O154" s="59">
        <v>200</v>
      </c>
      <c r="P154" s="60">
        <v>200</v>
      </c>
      <c r="Q154" s="1"/>
    </row>
    <row r="155" spans="1:17" ht="18.75" x14ac:dyDescent="0.15">
      <c r="A155" s="11">
        <v>152</v>
      </c>
      <c r="B155" s="21"/>
      <c r="C155" s="11">
        <v>341</v>
      </c>
      <c r="D155" s="11" t="s">
        <v>194</v>
      </c>
      <c r="E155" s="26" t="s">
        <v>181</v>
      </c>
      <c r="F155" s="15">
        <f>ROUND(VLOOKUP(C155,[1]线束车间出勤表!I$1:K$65536,3,FALSE),2)</f>
        <v>43.69</v>
      </c>
      <c r="G155" s="16"/>
      <c r="H155" s="17"/>
      <c r="I155" s="16"/>
      <c r="J155" s="16"/>
      <c r="K155" s="19"/>
      <c r="L155" s="19"/>
      <c r="M155" s="29"/>
      <c r="N155" s="12">
        <v>0</v>
      </c>
      <c r="O155" s="59">
        <v>200</v>
      </c>
      <c r="P155" s="60">
        <v>200</v>
      </c>
      <c r="Q155" s="1"/>
    </row>
    <row r="156" spans="1:17" ht="18.75" x14ac:dyDescent="0.15">
      <c r="A156" s="11">
        <v>153</v>
      </c>
      <c r="B156" s="12">
        <v>3800</v>
      </c>
      <c r="C156" s="12">
        <v>638</v>
      </c>
      <c r="D156" s="26" t="s">
        <v>195</v>
      </c>
      <c r="E156" s="26" t="s">
        <v>196</v>
      </c>
      <c r="F156" s="15">
        <f>ROUND(VLOOKUP(C156,[1]线束车间出勤表!I$1:K$65536,3,FALSE),2)</f>
        <v>48.31</v>
      </c>
      <c r="G156" s="16"/>
      <c r="H156" s="17"/>
      <c r="I156" s="16"/>
      <c r="J156" s="16"/>
      <c r="K156" s="19"/>
      <c r="L156" s="19"/>
      <c r="M156" s="12"/>
      <c r="N156" s="12">
        <v>5</v>
      </c>
      <c r="O156" s="59">
        <v>200</v>
      </c>
      <c r="P156" s="60">
        <v>200</v>
      </c>
      <c r="Q156" s="1"/>
    </row>
    <row r="157" spans="1:17" ht="18.75" x14ac:dyDescent="0.15">
      <c r="A157" s="11">
        <v>154</v>
      </c>
      <c r="B157" s="12">
        <v>3802</v>
      </c>
      <c r="C157" s="25">
        <v>198</v>
      </c>
      <c r="D157" s="26" t="s">
        <v>197</v>
      </c>
      <c r="E157" s="26" t="s">
        <v>196</v>
      </c>
      <c r="F157" s="15">
        <f>ROUND(VLOOKUP(C157,[1]线束车间出勤表!I$1:K$65536,3,FALSE),2)</f>
        <v>45.81</v>
      </c>
      <c r="G157" s="16"/>
      <c r="H157" s="17"/>
      <c r="I157" s="16"/>
      <c r="J157" s="16"/>
      <c r="K157" s="19"/>
      <c r="L157" s="19"/>
      <c r="M157" s="29"/>
      <c r="N157" s="12">
        <v>3</v>
      </c>
      <c r="O157" s="59">
        <v>200</v>
      </c>
      <c r="P157" s="60">
        <v>200</v>
      </c>
      <c r="Q157" s="1"/>
    </row>
    <row r="158" spans="1:17" ht="18.75" x14ac:dyDescent="0.15">
      <c r="A158" s="11">
        <v>155</v>
      </c>
      <c r="B158" s="12">
        <v>2001</v>
      </c>
      <c r="C158" s="19">
        <v>167</v>
      </c>
      <c r="D158" s="19" t="s">
        <v>198</v>
      </c>
      <c r="E158" s="19" t="s">
        <v>199</v>
      </c>
      <c r="F158" s="15">
        <f>ROUND(VLOOKUP(C158,[1]线束车间出勤表!I$1:K$65536,3,FALSE),2)</f>
        <v>38.75</v>
      </c>
      <c r="G158" s="16"/>
      <c r="H158" s="17"/>
      <c r="I158" s="16"/>
      <c r="J158" s="16"/>
      <c r="K158" s="19"/>
      <c r="L158" s="19"/>
      <c r="M158" s="29"/>
      <c r="N158" s="12">
        <v>9</v>
      </c>
      <c r="O158" s="59">
        <v>200</v>
      </c>
      <c r="P158" s="60">
        <v>200</v>
      </c>
      <c r="Q158" s="1"/>
    </row>
    <row r="159" spans="1:17" ht="18.75" x14ac:dyDescent="0.15">
      <c r="A159" s="11">
        <v>156</v>
      </c>
      <c r="B159" s="23">
        <v>3707</v>
      </c>
      <c r="C159" s="23">
        <v>523</v>
      </c>
      <c r="D159" s="26" t="s">
        <v>200</v>
      </c>
      <c r="E159" s="26" t="s">
        <v>201</v>
      </c>
      <c r="F159" s="15">
        <f>ROUND(VLOOKUP(C159,[1]线束车间出勤表!I$1:K$65536,3,FALSE),2)</f>
        <v>38.630000000000003</v>
      </c>
      <c r="G159" s="16"/>
      <c r="H159" s="17"/>
      <c r="I159" s="16"/>
      <c r="J159" s="16"/>
      <c r="K159" s="19"/>
      <c r="L159" s="19">
        <v>0.4</v>
      </c>
      <c r="M159" s="29"/>
      <c r="N159" s="12">
        <v>7</v>
      </c>
      <c r="O159" s="59">
        <v>100</v>
      </c>
      <c r="P159" s="60">
        <v>200</v>
      </c>
      <c r="Q159" s="1"/>
    </row>
    <row r="160" spans="1:17" ht="18.75" x14ac:dyDescent="0.15">
      <c r="A160" s="11">
        <v>157</v>
      </c>
      <c r="B160" s="12">
        <v>2263</v>
      </c>
      <c r="C160" s="19">
        <v>482</v>
      </c>
      <c r="D160" s="31" t="s">
        <v>202</v>
      </c>
      <c r="E160" s="19" t="s">
        <v>201</v>
      </c>
      <c r="F160" s="15">
        <f>ROUND(VLOOKUP(C160,[1]线束车间出勤表!I$1:K$65536,3,FALSE),2)</f>
        <v>26</v>
      </c>
      <c r="G160" s="16"/>
      <c r="H160" s="17"/>
      <c r="I160" s="16"/>
      <c r="J160" s="16"/>
      <c r="K160" s="19"/>
      <c r="L160" s="19"/>
      <c r="M160" s="29"/>
      <c r="N160" s="12">
        <v>6</v>
      </c>
      <c r="O160" s="59">
        <v>200</v>
      </c>
      <c r="P160" s="60">
        <v>200</v>
      </c>
      <c r="Q160" s="1"/>
    </row>
    <row r="161" spans="1:17" ht="18.75" x14ac:dyDescent="0.15">
      <c r="A161" s="11">
        <v>158</v>
      </c>
      <c r="B161" s="24">
        <v>3021</v>
      </c>
      <c r="C161" s="26">
        <v>229</v>
      </c>
      <c r="D161" s="50" t="s">
        <v>203</v>
      </c>
      <c r="E161" s="26" t="s">
        <v>204</v>
      </c>
      <c r="F161" s="15">
        <f>ROUND(VLOOKUP(C161,[1]线束车间出勤表!I$1:K$65536,3,FALSE),2)</f>
        <v>29.75</v>
      </c>
      <c r="G161" s="16"/>
      <c r="H161" s="17"/>
      <c r="I161" s="16"/>
      <c r="J161" s="16"/>
      <c r="K161" s="19"/>
      <c r="L161" s="19"/>
      <c r="M161" s="12"/>
      <c r="N161" s="12">
        <v>6</v>
      </c>
      <c r="O161" s="59">
        <v>200</v>
      </c>
      <c r="P161" s="60">
        <v>200</v>
      </c>
      <c r="Q161" s="1"/>
    </row>
    <row r="162" spans="1:17" ht="18.75" x14ac:dyDescent="0.15">
      <c r="A162" s="11">
        <v>159</v>
      </c>
      <c r="B162" s="23"/>
      <c r="C162" s="11">
        <v>210</v>
      </c>
      <c r="D162" s="51" t="s">
        <v>205</v>
      </c>
      <c r="E162" s="26" t="s">
        <v>204</v>
      </c>
      <c r="F162" s="15">
        <f>ROUND(VLOOKUP(C162,[1]线束车间出勤表!I$1:K$65536,3,FALSE),2)</f>
        <v>31.13</v>
      </c>
      <c r="G162" s="16"/>
      <c r="H162" s="17"/>
      <c r="I162" s="16"/>
      <c r="J162" s="16"/>
      <c r="K162" s="19"/>
      <c r="L162" s="19"/>
      <c r="M162" s="12"/>
      <c r="N162" s="12">
        <v>2</v>
      </c>
      <c r="O162" s="59">
        <v>200</v>
      </c>
      <c r="P162" s="60">
        <v>200</v>
      </c>
      <c r="Q162" s="1"/>
    </row>
    <row r="163" spans="1:17" ht="18.75" x14ac:dyDescent="0.15">
      <c r="A163" s="11">
        <v>160</v>
      </c>
      <c r="B163" s="19">
        <v>4210</v>
      </c>
      <c r="C163" s="19">
        <v>629</v>
      </c>
      <c r="D163" s="52" t="s">
        <v>206</v>
      </c>
      <c r="E163" s="26" t="s">
        <v>204</v>
      </c>
      <c r="F163" s="15">
        <f>ROUND(VLOOKUP(C163,[1]线束车间出勤表!I$1:K$65536,3,FALSE),2)</f>
        <v>32.94</v>
      </c>
      <c r="G163" s="21"/>
      <c r="H163" s="21"/>
      <c r="I163" s="21"/>
      <c r="J163" s="21"/>
      <c r="K163" s="21"/>
      <c r="L163" s="19"/>
      <c r="M163" s="29"/>
      <c r="N163" s="12">
        <v>6</v>
      </c>
      <c r="O163" s="59">
        <v>200</v>
      </c>
      <c r="P163" s="60">
        <v>200</v>
      </c>
      <c r="Q163" s="1"/>
    </row>
    <row r="164" spans="1:17" ht="18.75" x14ac:dyDescent="0.15">
      <c r="A164" s="11">
        <v>161</v>
      </c>
      <c r="B164" s="12">
        <v>2221</v>
      </c>
      <c r="C164" s="19">
        <v>349</v>
      </c>
      <c r="D164" s="19" t="s">
        <v>207</v>
      </c>
      <c r="E164" s="11" t="s">
        <v>201</v>
      </c>
      <c r="F164" s="15">
        <f>ROUND(VLOOKUP(C164,[1]线束车间出勤表!I$1:K$65536,3,FALSE),2)</f>
        <v>43.88</v>
      </c>
      <c r="G164" s="21"/>
      <c r="H164" s="21"/>
      <c r="I164" s="21"/>
      <c r="J164" s="21"/>
      <c r="K164" s="21"/>
      <c r="L164" s="19">
        <v>1</v>
      </c>
      <c r="M164" s="29"/>
      <c r="N164" s="12">
        <v>7</v>
      </c>
      <c r="O164" s="59">
        <v>200</v>
      </c>
      <c r="P164" s="60">
        <f>26*6</f>
        <v>156</v>
      </c>
      <c r="Q164" s="1"/>
    </row>
    <row r="165" spans="1:17" ht="18.75" x14ac:dyDescent="0.15">
      <c r="A165" s="11">
        <v>162</v>
      </c>
      <c r="B165" s="23">
        <v>2074</v>
      </c>
      <c r="C165" s="11">
        <v>474</v>
      </c>
      <c r="D165" s="11" t="s">
        <v>2</v>
      </c>
      <c r="E165" s="11" t="s">
        <v>201</v>
      </c>
      <c r="F165" s="15">
        <f>ROUND(VLOOKUP(C165,[1]线束车间出勤表!I$1:K$65536,3,FALSE),2)</f>
        <v>38.56</v>
      </c>
      <c r="G165" s="21"/>
      <c r="H165" s="21"/>
      <c r="I165" s="21"/>
      <c r="J165" s="21"/>
      <c r="K165" s="21"/>
      <c r="L165" s="19"/>
      <c r="M165" s="29"/>
      <c r="N165" s="12">
        <v>8</v>
      </c>
      <c r="O165" s="59">
        <v>200</v>
      </c>
      <c r="P165" s="60">
        <v>200</v>
      </c>
      <c r="Q165" s="1"/>
    </row>
    <row r="166" spans="1:17" ht="18.75" x14ac:dyDescent="0.15">
      <c r="A166" s="11">
        <v>163</v>
      </c>
      <c r="B166" s="23"/>
      <c r="C166" s="11">
        <v>190</v>
      </c>
      <c r="D166" s="11" t="s">
        <v>208</v>
      </c>
      <c r="E166" s="11" t="s">
        <v>201</v>
      </c>
      <c r="F166" s="15">
        <f>ROUND(VLOOKUP(C166,[1]线束车间出勤表!I$1:K$65536,3,FALSE),2)</f>
        <v>39.5</v>
      </c>
      <c r="G166" s="21"/>
      <c r="H166" s="21"/>
      <c r="I166" s="21"/>
      <c r="J166" s="21"/>
      <c r="K166" s="21"/>
      <c r="L166" s="19"/>
      <c r="M166" s="29">
        <v>2.5</v>
      </c>
      <c r="N166" s="12">
        <v>0</v>
      </c>
      <c r="O166" s="59">
        <v>0</v>
      </c>
      <c r="P166" s="60">
        <f>24*6</f>
        <v>144</v>
      </c>
      <c r="Q166" s="1"/>
    </row>
    <row r="167" spans="1:17" ht="14.25" x14ac:dyDescent="0.15">
      <c r="A167" s="11">
        <v>164</v>
      </c>
      <c r="B167" s="21"/>
      <c r="C167" s="25">
        <v>429</v>
      </c>
      <c r="D167" s="26" t="s">
        <v>209</v>
      </c>
      <c r="E167" s="11"/>
      <c r="F167" s="15">
        <f>ROUND(VLOOKUP(C167,[1]线束车间出勤表!I$1:K$65536,3,FALSE),2)</f>
        <v>44.13</v>
      </c>
      <c r="G167" s="21"/>
      <c r="H167" s="21"/>
      <c r="I167" s="21"/>
      <c r="J167" s="21"/>
      <c r="K167" s="21"/>
      <c r="L167" s="19"/>
      <c r="M167" s="12"/>
      <c r="N167" s="12">
        <v>0</v>
      </c>
      <c r="O167" s="59">
        <v>200</v>
      </c>
      <c r="P167" s="60">
        <v>200</v>
      </c>
      <c r="Q167" s="1"/>
    </row>
    <row r="168" spans="1:17" ht="18.75" x14ac:dyDescent="0.15">
      <c r="A168" s="11">
        <v>165</v>
      </c>
      <c r="B168" s="12"/>
      <c r="C168" s="11">
        <v>32</v>
      </c>
      <c r="D168" s="14" t="s">
        <v>210</v>
      </c>
      <c r="E168" s="11"/>
      <c r="F168" s="15">
        <f>ROUND(VLOOKUP(C168,[1]线束车间出勤表!I$1:K$65536,3,FALSE),2)</f>
        <v>43.88</v>
      </c>
      <c r="G168" s="21"/>
      <c r="H168" s="21"/>
      <c r="I168" s="21"/>
      <c r="J168" s="21"/>
      <c r="K168" s="21"/>
      <c r="L168" s="19"/>
      <c r="M168" s="29"/>
      <c r="N168" s="12">
        <v>0</v>
      </c>
      <c r="O168" s="59">
        <v>200</v>
      </c>
      <c r="P168" s="60">
        <v>200</v>
      </c>
      <c r="Q168" s="1"/>
    </row>
    <row r="169" spans="1:17" ht="18.75" x14ac:dyDescent="0.15">
      <c r="A169" s="11">
        <v>166</v>
      </c>
      <c r="B169" s="21"/>
      <c r="C169" s="11">
        <v>509</v>
      </c>
      <c r="D169" s="14" t="s">
        <v>211</v>
      </c>
      <c r="E169" s="21"/>
      <c r="F169" s="15">
        <f>ROUND(VLOOKUP(C169,[1]线束车间出勤表!I$1:K$65536,3,FALSE),2)</f>
        <v>35.630000000000003</v>
      </c>
      <c r="G169" s="21"/>
      <c r="H169" s="21"/>
      <c r="I169" s="21"/>
      <c r="J169" s="21"/>
      <c r="K169" s="21"/>
      <c r="L169" s="19"/>
      <c r="M169" s="29"/>
      <c r="N169" s="12">
        <v>0</v>
      </c>
      <c r="O169" s="59">
        <v>200</v>
      </c>
      <c r="P169" s="60">
        <v>200</v>
      </c>
      <c r="Q169" s="1"/>
    </row>
    <row r="170" spans="1:17" ht="14.25" x14ac:dyDescent="0.15">
      <c r="A170" s="11">
        <v>167</v>
      </c>
      <c r="B170" s="21"/>
      <c r="C170" s="22">
        <v>840</v>
      </c>
      <c r="D170" s="53" t="s">
        <v>212</v>
      </c>
      <c r="E170" s="21"/>
      <c r="F170" s="15">
        <f>ROUND(VLOOKUP(C170,[1]线束车间出勤表!I$1:K$65536,3,FALSE),2)</f>
        <v>39.06</v>
      </c>
      <c r="G170" s="21"/>
      <c r="H170" s="21"/>
      <c r="I170" s="21"/>
      <c r="J170" s="21"/>
      <c r="K170" s="21"/>
      <c r="L170" s="19"/>
      <c r="M170" s="12"/>
      <c r="N170" s="12">
        <v>0</v>
      </c>
      <c r="O170" s="59">
        <v>200</v>
      </c>
      <c r="P170" s="60">
        <v>200</v>
      </c>
      <c r="Q170" s="1"/>
    </row>
    <row r="171" spans="1:17" ht="14.25" x14ac:dyDescent="0.15">
      <c r="A171" s="11">
        <v>168</v>
      </c>
      <c r="B171" s="12">
        <v>2006</v>
      </c>
      <c r="C171" s="11">
        <v>98</v>
      </c>
      <c r="D171" s="14" t="s">
        <v>213</v>
      </c>
      <c r="E171" s="11" t="s">
        <v>201</v>
      </c>
      <c r="F171" s="15">
        <f>ROUND(VLOOKUP(C171,[1]线束车间出勤表!I$1:K$65536,3,FALSE),2)</f>
        <v>35.06</v>
      </c>
      <c r="G171" s="21"/>
      <c r="H171" s="21"/>
      <c r="I171" s="21"/>
      <c r="J171" s="21"/>
      <c r="K171" s="21"/>
      <c r="L171" s="19"/>
      <c r="M171" s="12"/>
      <c r="N171" s="12">
        <v>0</v>
      </c>
      <c r="O171" s="59">
        <v>200</v>
      </c>
      <c r="P171" s="60">
        <v>200</v>
      </c>
      <c r="Q171" s="1"/>
    </row>
    <row r="172" spans="1:17" ht="18.75" x14ac:dyDescent="0.25">
      <c r="A172" s="11">
        <v>169</v>
      </c>
      <c r="B172" s="21"/>
      <c r="C172" s="36"/>
      <c r="D172" s="21"/>
      <c r="E172" s="21"/>
      <c r="F172" s="15" t="e">
        <f>ROUND(VLOOKUP(C172,[1]线束车间出勤表!I$1:K$65536,3,FALSE),2)</f>
        <v>#N/A</v>
      </c>
      <c r="G172" s="21"/>
      <c r="H172" s="21"/>
      <c r="I172" s="21"/>
      <c r="J172" s="21"/>
      <c r="K172" s="21"/>
      <c r="L172" s="54"/>
      <c r="M172" s="12"/>
      <c r="N172" s="12">
        <v>0</v>
      </c>
      <c r="O172" s="59"/>
      <c r="P172" s="60"/>
      <c r="Q172" s="1"/>
    </row>
    <row r="173" spans="1:17" ht="18.75" x14ac:dyDescent="0.25">
      <c r="A173" s="11">
        <v>170</v>
      </c>
      <c r="B173" s="21"/>
      <c r="C173" s="36"/>
      <c r="D173" s="21"/>
      <c r="E173" s="21"/>
      <c r="F173" s="15" t="e">
        <f>ROUND(VLOOKUP(C173,[1]线束车间出勤表!I$1:K$65536,3,FALSE),2)</f>
        <v>#N/A</v>
      </c>
      <c r="G173" s="21"/>
      <c r="H173" s="21"/>
      <c r="I173" s="21"/>
      <c r="J173" s="21"/>
      <c r="K173" s="21"/>
      <c r="L173" s="19"/>
      <c r="M173" s="12"/>
      <c r="N173" s="12">
        <v>0</v>
      </c>
      <c r="O173" s="59"/>
      <c r="P173" s="60"/>
      <c r="Q173" s="1"/>
    </row>
    <row r="174" spans="1:17" ht="18.75" x14ac:dyDescent="0.25">
      <c r="A174" s="11">
        <v>171</v>
      </c>
      <c r="B174" s="21"/>
      <c r="C174" s="36"/>
      <c r="D174" s="21"/>
      <c r="E174" s="21"/>
      <c r="F174" s="15" t="e">
        <f>ROUND(VLOOKUP(C174,[1]线束车间出勤表!I$1:K$65536,3,FALSE),2)</f>
        <v>#N/A</v>
      </c>
      <c r="G174" s="21"/>
      <c r="H174" s="21"/>
      <c r="I174" s="21"/>
      <c r="J174" s="21"/>
      <c r="K174" s="21"/>
      <c r="L174" s="54"/>
      <c r="M174" s="12"/>
      <c r="N174" s="12">
        <v>0</v>
      </c>
      <c r="O174" s="59"/>
      <c r="P174" s="60"/>
      <c r="Q174" s="1"/>
    </row>
    <row r="175" spans="1:17" ht="14.25" x14ac:dyDescent="0.15">
      <c r="A175" s="11">
        <v>172</v>
      </c>
      <c r="B175" s="21"/>
      <c r="C175" s="25"/>
      <c r="D175" s="26"/>
      <c r="E175" s="21"/>
      <c r="F175" s="15" t="e">
        <f>ROUND(VLOOKUP(C175,[1]线束车间出勤表!I$1:K$65536,3,FALSE),2)</f>
        <v>#N/A</v>
      </c>
      <c r="G175" s="21"/>
      <c r="H175" s="21"/>
      <c r="I175" s="21"/>
      <c r="J175" s="21"/>
      <c r="K175" s="21"/>
      <c r="L175" s="19"/>
      <c r="M175" s="12"/>
      <c r="N175" s="12">
        <v>0</v>
      </c>
      <c r="O175" s="59"/>
      <c r="P175" s="60"/>
      <c r="Q175" s="1"/>
    </row>
    <row r="176" spans="1:17" ht="18.75" x14ac:dyDescent="0.25">
      <c r="A176" s="1"/>
      <c r="B176" s="1"/>
      <c r="C176" s="61"/>
      <c r="D176" s="1"/>
      <c r="E176" s="1"/>
      <c r="F176" s="61"/>
      <c r="G176" s="61"/>
      <c r="H176" s="61"/>
      <c r="I176" s="61"/>
      <c r="J176" s="61"/>
      <c r="K176" s="62"/>
      <c r="L176" s="62"/>
      <c r="M176" s="62"/>
      <c r="N176" s="63"/>
      <c r="O176" s="64"/>
      <c r="P176" s="56"/>
      <c r="Q176" s="1"/>
    </row>
    <row r="177" spans="1:17" ht="18.75" x14ac:dyDescent="0.25">
      <c r="A177" s="1"/>
      <c r="B177" s="1"/>
      <c r="C177" s="61"/>
      <c r="D177" s="1"/>
      <c r="E177" s="1"/>
      <c r="F177" s="61"/>
      <c r="G177" s="61"/>
      <c r="H177" s="61"/>
      <c r="I177" s="61"/>
      <c r="J177" s="61"/>
      <c r="K177" s="62"/>
      <c r="L177" s="62"/>
      <c r="M177" s="62"/>
      <c r="N177" s="63"/>
      <c r="O177" s="64"/>
      <c r="P177" s="56"/>
      <c r="Q177" s="1"/>
    </row>
    <row r="178" spans="1:17" ht="18.75" x14ac:dyDescent="0.15">
      <c r="A178" s="65" t="s">
        <v>214</v>
      </c>
      <c r="B178" s="66"/>
      <c r="C178" s="65"/>
      <c r="D178" s="67" t="s">
        <v>215</v>
      </c>
      <c r="E178" s="66"/>
      <c r="F178" s="68"/>
      <c r="G178" s="69"/>
      <c r="H178" s="70"/>
      <c r="I178" s="69"/>
      <c r="J178" s="69"/>
      <c r="K178" s="67"/>
      <c r="L178" s="71" t="s">
        <v>216</v>
      </c>
      <c r="M178" s="62"/>
      <c r="N178" s="63"/>
      <c r="O178" s="64"/>
      <c r="P178" s="56"/>
      <c r="Q178" s="1"/>
    </row>
    <row r="179" spans="1:17" ht="18.75" x14ac:dyDescent="0.25">
      <c r="A179" s="1"/>
      <c r="B179" s="1"/>
      <c r="C179" s="61"/>
      <c r="D179" s="1"/>
      <c r="E179" s="1"/>
      <c r="F179" s="61"/>
      <c r="G179" s="61"/>
      <c r="H179" s="61"/>
      <c r="I179" s="61"/>
      <c r="J179" s="61"/>
      <c r="K179" s="62"/>
      <c r="L179" s="62"/>
      <c r="M179" s="62"/>
      <c r="N179" s="63"/>
      <c r="O179" s="64"/>
      <c r="P179" s="56"/>
      <c r="Q179" s="1"/>
    </row>
  </sheetData>
  <mergeCells count="2">
    <mergeCell ref="A1:O1"/>
    <mergeCell ref="A2:O2"/>
  </mergeCells>
  <phoneticPr fontId="3" type="noConversion"/>
  <conditionalFormatting sqref="D104">
    <cfRule type="duplicateValues" dxfId="204" priority="137" stopIfTrue="1"/>
  </conditionalFormatting>
  <conditionalFormatting sqref="D36">
    <cfRule type="duplicateValues" dxfId="203" priority="136" stopIfTrue="1"/>
  </conditionalFormatting>
  <conditionalFormatting sqref="D160">
    <cfRule type="duplicateValues" dxfId="202" priority="135" stopIfTrue="1"/>
  </conditionalFormatting>
  <conditionalFormatting sqref="D81">
    <cfRule type="duplicateValues" dxfId="201" priority="134" stopIfTrue="1"/>
  </conditionalFormatting>
  <conditionalFormatting sqref="D86">
    <cfRule type="duplicateValues" dxfId="200" priority="133" stopIfTrue="1"/>
  </conditionalFormatting>
  <conditionalFormatting sqref="D16">
    <cfRule type="duplicateValues" dxfId="199" priority="132" stopIfTrue="1"/>
  </conditionalFormatting>
  <conditionalFormatting sqref="D18">
    <cfRule type="duplicateValues" dxfId="198" priority="131" stopIfTrue="1"/>
  </conditionalFormatting>
  <conditionalFormatting sqref="D4">
    <cfRule type="duplicateValues" dxfId="197" priority="130" stopIfTrue="1"/>
  </conditionalFormatting>
  <conditionalFormatting sqref="D122">
    <cfRule type="duplicateValues" dxfId="196" priority="129" stopIfTrue="1"/>
  </conditionalFormatting>
  <conditionalFormatting sqref="D71">
    <cfRule type="duplicateValues" dxfId="195" priority="128" stopIfTrue="1"/>
  </conditionalFormatting>
  <conditionalFormatting sqref="D133">
    <cfRule type="duplicateValues" dxfId="194" priority="127" stopIfTrue="1"/>
  </conditionalFormatting>
  <conditionalFormatting sqref="D164 D86 D73">
    <cfRule type="duplicateValues" dxfId="193" priority="126" stopIfTrue="1"/>
  </conditionalFormatting>
  <conditionalFormatting sqref="D122 D86 D73">
    <cfRule type="duplicateValues" dxfId="192" priority="125" stopIfTrue="1"/>
  </conditionalFormatting>
  <conditionalFormatting sqref="D164">
    <cfRule type="duplicateValues" dxfId="191" priority="124" stopIfTrue="1"/>
  </conditionalFormatting>
  <conditionalFormatting sqref="D122 D86">
    <cfRule type="duplicateValues" dxfId="190" priority="123" stopIfTrue="1"/>
  </conditionalFormatting>
  <conditionalFormatting sqref="D158">
    <cfRule type="duplicateValues" dxfId="189" priority="122" stopIfTrue="1"/>
  </conditionalFormatting>
  <conditionalFormatting sqref="D135">
    <cfRule type="duplicateValues" dxfId="188" priority="121" stopIfTrue="1"/>
  </conditionalFormatting>
  <conditionalFormatting sqref="D25">
    <cfRule type="duplicateValues" dxfId="187" priority="120" stopIfTrue="1"/>
  </conditionalFormatting>
  <conditionalFormatting sqref="D87">
    <cfRule type="duplicateValues" dxfId="186" priority="119" stopIfTrue="1"/>
  </conditionalFormatting>
  <conditionalFormatting sqref="D17">
    <cfRule type="duplicateValues" dxfId="185" priority="118" stopIfTrue="1"/>
  </conditionalFormatting>
  <conditionalFormatting sqref="D165:D166">
    <cfRule type="duplicateValues" dxfId="184" priority="117" stopIfTrue="1"/>
  </conditionalFormatting>
  <conditionalFormatting sqref="D59">
    <cfRule type="duplicateValues" dxfId="183" priority="116" stopIfTrue="1"/>
  </conditionalFormatting>
  <conditionalFormatting sqref="D56">
    <cfRule type="duplicateValues" dxfId="182" priority="115" stopIfTrue="1"/>
  </conditionalFormatting>
  <conditionalFormatting sqref="D73">
    <cfRule type="duplicateValues" dxfId="181" priority="114" stopIfTrue="1"/>
  </conditionalFormatting>
  <conditionalFormatting sqref="D122 D73">
    <cfRule type="duplicateValues" dxfId="180" priority="113" stopIfTrue="1"/>
  </conditionalFormatting>
  <conditionalFormatting sqref="D60">
    <cfRule type="duplicateValues" dxfId="179" priority="112" stopIfTrue="1"/>
  </conditionalFormatting>
  <conditionalFormatting sqref="D124">
    <cfRule type="duplicateValues" dxfId="178" priority="111" stopIfTrue="1"/>
  </conditionalFormatting>
  <conditionalFormatting sqref="D160 D104">
    <cfRule type="duplicateValues" dxfId="177" priority="110" stopIfTrue="1"/>
  </conditionalFormatting>
  <conditionalFormatting sqref="D88">
    <cfRule type="duplicateValues" dxfId="176" priority="109" stopIfTrue="1"/>
  </conditionalFormatting>
  <conditionalFormatting sqref="D163">
    <cfRule type="duplicateValues" dxfId="175" priority="108" stopIfTrue="1"/>
  </conditionalFormatting>
  <conditionalFormatting sqref="B163:D163">
    <cfRule type="duplicateValues" dxfId="174" priority="107" stopIfTrue="1"/>
  </conditionalFormatting>
  <conditionalFormatting sqref="D33">
    <cfRule type="duplicateValues" dxfId="173" priority="106" stopIfTrue="1"/>
  </conditionalFormatting>
  <conditionalFormatting sqref="D75">
    <cfRule type="duplicateValues" dxfId="172" priority="105" stopIfTrue="1"/>
  </conditionalFormatting>
  <conditionalFormatting sqref="D136">
    <cfRule type="duplicateValues" dxfId="171" priority="104" stopIfTrue="1"/>
  </conditionalFormatting>
  <conditionalFormatting sqref="D101 D98">
    <cfRule type="duplicateValues" dxfId="170" priority="103" stopIfTrue="1"/>
  </conditionalFormatting>
  <conditionalFormatting sqref="D139">
    <cfRule type="duplicateValues" dxfId="169" priority="102" stopIfTrue="1"/>
  </conditionalFormatting>
  <conditionalFormatting sqref="D91">
    <cfRule type="duplicateValues" dxfId="168" priority="101" stopIfTrue="1"/>
  </conditionalFormatting>
  <conditionalFormatting sqref="D146">
    <cfRule type="duplicateValues" dxfId="167" priority="100" stopIfTrue="1"/>
  </conditionalFormatting>
  <conditionalFormatting sqref="D149">
    <cfRule type="duplicateValues" dxfId="166" priority="99" stopIfTrue="1"/>
  </conditionalFormatting>
  <conditionalFormatting sqref="D142">
    <cfRule type="duplicateValues" dxfId="165" priority="98" stopIfTrue="1"/>
  </conditionalFormatting>
  <conditionalFormatting sqref="D153">
    <cfRule type="duplicateValues" dxfId="164" priority="97" stopIfTrue="1"/>
  </conditionalFormatting>
  <conditionalFormatting sqref="D147">
    <cfRule type="duplicateValues" dxfId="163" priority="96" stopIfTrue="1"/>
  </conditionalFormatting>
  <conditionalFormatting sqref="D164 D104">
    <cfRule type="duplicateValues" dxfId="162" priority="95" stopIfTrue="1"/>
  </conditionalFormatting>
  <conditionalFormatting sqref="D160 D104 D86 D164">
    <cfRule type="duplicateValues" dxfId="161" priority="94" stopIfTrue="1"/>
  </conditionalFormatting>
  <conditionalFormatting sqref="D110 D93 D29 D10">
    <cfRule type="duplicateValues" dxfId="160" priority="93" stopIfTrue="1"/>
  </conditionalFormatting>
  <conditionalFormatting sqref="D150 D79">
    <cfRule type="duplicateValues" dxfId="159" priority="92" stopIfTrue="1"/>
  </conditionalFormatting>
  <conditionalFormatting sqref="D130 D30">
    <cfRule type="duplicateValues" dxfId="158" priority="91" stopIfTrue="1"/>
  </conditionalFormatting>
  <conditionalFormatting sqref="D155">
    <cfRule type="duplicateValues" dxfId="157" priority="90" stopIfTrue="1"/>
  </conditionalFormatting>
  <conditionalFormatting sqref="D151">
    <cfRule type="duplicateValues" dxfId="156" priority="89" stopIfTrue="1"/>
  </conditionalFormatting>
  <conditionalFormatting sqref="D39">
    <cfRule type="duplicateValues" dxfId="155" priority="88" stopIfTrue="1"/>
  </conditionalFormatting>
  <conditionalFormatting sqref="D24">
    <cfRule type="duplicateValues" dxfId="154" priority="87" stopIfTrue="1"/>
  </conditionalFormatting>
  <conditionalFormatting sqref="D109">
    <cfRule type="duplicateValues" dxfId="153" priority="86" stopIfTrue="1"/>
  </conditionalFormatting>
  <conditionalFormatting sqref="D19">
    <cfRule type="duplicateValues" dxfId="152" priority="85" stopIfTrue="1"/>
  </conditionalFormatting>
  <conditionalFormatting sqref="D23">
    <cfRule type="duplicateValues" dxfId="151" priority="84" stopIfTrue="1"/>
  </conditionalFormatting>
  <conditionalFormatting sqref="D102 D12">
    <cfRule type="duplicateValues" dxfId="150" priority="83" stopIfTrue="1"/>
  </conditionalFormatting>
  <conditionalFormatting sqref="D31">
    <cfRule type="duplicateValues" dxfId="149" priority="82" stopIfTrue="1"/>
  </conditionalFormatting>
  <conditionalFormatting sqref="D48">
    <cfRule type="duplicateValues" dxfId="148" priority="81" stopIfTrue="1"/>
  </conditionalFormatting>
  <conditionalFormatting sqref="D66">
    <cfRule type="duplicateValues" dxfId="147" priority="80" stopIfTrue="1"/>
  </conditionalFormatting>
  <conditionalFormatting sqref="D106">
    <cfRule type="duplicateValues" dxfId="146" priority="79" stopIfTrue="1"/>
  </conditionalFormatting>
  <conditionalFormatting sqref="D5">
    <cfRule type="duplicateValues" dxfId="145" priority="78" stopIfTrue="1"/>
  </conditionalFormatting>
  <conditionalFormatting sqref="D67">
    <cfRule type="duplicateValues" dxfId="144" priority="77" stopIfTrue="1"/>
  </conditionalFormatting>
  <conditionalFormatting sqref="D52">
    <cfRule type="duplicateValues" dxfId="143" priority="76" stopIfTrue="1"/>
  </conditionalFormatting>
  <conditionalFormatting sqref="D8">
    <cfRule type="duplicateValues" dxfId="142" priority="75" stopIfTrue="1"/>
  </conditionalFormatting>
  <conditionalFormatting sqref="D100 D83 D11">
    <cfRule type="duplicateValues" dxfId="141" priority="74" stopIfTrue="1"/>
  </conditionalFormatting>
  <conditionalFormatting sqref="D141">
    <cfRule type="duplicateValues" dxfId="140" priority="73" stopIfTrue="1"/>
  </conditionalFormatting>
  <conditionalFormatting sqref="D164 D122 D71 D81 D73 D36 D17 D59:D60">
    <cfRule type="duplicateValues" dxfId="139" priority="72" stopIfTrue="1"/>
  </conditionalFormatting>
  <conditionalFormatting sqref="D115">
    <cfRule type="duplicateValues" dxfId="138" priority="71" stopIfTrue="1"/>
  </conditionalFormatting>
  <conditionalFormatting sqref="D166">
    <cfRule type="duplicateValues" dxfId="137" priority="70" stopIfTrue="1"/>
  </conditionalFormatting>
  <conditionalFormatting sqref="D104">
    <cfRule type="duplicateValues" dxfId="136" priority="69" stopIfTrue="1"/>
  </conditionalFormatting>
  <conditionalFormatting sqref="D36">
    <cfRule type="duplicateValues" dxfId="135" priority="68" stopIfTrue="1"/>
  </conditionalFormatting>
  <conditionalFormatting sqref="D160">
    <cfRule type="duplicateValues" dxfId="134" priority="67" stopIfTrue="1"/>
  </conditionalFormatting>
  <conditionalFormatting sqref="D81">
    <cfRule type="duplicateValues" dxfId="133" priority="66" stopIfTrue="1"/>
  </conditionalFormatting>
  <conditionalFormatting sqref="D86">
    <cfRule type="duplicateValues" dxfId="132" priority="65" stopIfTrue="1"/>
  </conditionalFormatting>
  <conditionalFormatting sqref="D16">
    <cfRule type="duplicateValues" dxfId="131" priority="64" stopIfTrue="1"/>
  </conditionalFormatting>
  <conditionalFormatting sqref="D18">
    <cfRule type="duplicateValues" dxfId="130" priority="63" stopIfTrue="1"/>
  </conditionalFormatting>
  <conditionalFormatting sqref="D4">
    <cfRule type="duplicateValues" dxfId="129" priority="62" stopIfTrue="1"/>
  </conditionalFormatting>
  <conditionalFormatting sqref="D122">
    <cfRule type="duplicateValues" dxfId="128" priority="61" stopIfTrue="1"/>
  </conditionalFormatting>
  <conditionalFormatting sqref="D71">
    <cfRule type="duplicateValues" dxfId="127" priority="60" stopIfTrue="1"/>
  </conditionalFormatting>
  <conditionalFormatting sqref="D133">
    <cfRule type="duplicateValues" dxfId="126" priority="59" stopIfTrue="1"/>
  </conditionalFormatting>
  <conditionalFormatting sqref="D164 D86 D73">
    <cfRule type="duplicateValues" dxfId="125" priority="58" stopIfTrue="1"/>
  </conditionalFormatting>
  <conditionalFormatting sqref="D122 D86 D73">
    <cfRule type="duplicateValues" dxfId="124" priority="57" stopIfTrue="1"/>
  </conditionalFormatting>
  <conditionalFormatting sqref="D164">
    <cfRule type="duplicateValues" dxfId="123" priority="56" stopIfTrue="1"/>
  </conditionalFormatting>
  <conditionalFormatting sqref="D122 D86">
    <cfRule type="duplicateValues" dxfId="122" priority="55" stopIfTrue="1"/>
  </conditionalFormatting>
  <conditionalFormatting sqref="D158">
    <cfRule type="duplicateValues" dxfId="121" priority="54" stopIfTrue="1"/>
  </conditionalFormatting>
  <conditionalFormatting sqref="D135">
    <cfRule type="duplicateValues" dxfId="120" priority="53" stopIfTrue="1"/>
  </conditionalFormatting>
  <conditionalFormatting sqref="D25">
    <cfRule type="duplicateValues" dxfId="119" priority="52" stopIfTrue="1"/>
  </conditionalFormatting>
  <conditionalFormatting sqref="D87">
    <cfRule type="duplicateValues" dxfId="118" priority="51" stopIfTrue="1"/>
  </conditionalFormatting>
  <conditionalFormatting sqref="D17">
    <cfRule type="duplicateValues" dxfId="117" priority="50" stopIfTrue="1"/>
  </conditionalFormatting>
  <conditionalFormatting sqref="D165:D166">
    <cfRule type="duplicateValues" dxfId="116" priority="49" stopIfTrue="1"/>
  </conditionalFormatting>
  <conditionalFormatting sqref="D59">
    <cfRule type="duplicateValues" dxfId="115" priority="48" stopIfTrue="1"/>
  </conditionalFormatting>
  <conditionalFormatting sqref="D56">
    <cfRule type="duplicateValues" dxfId="114" priority="47" stopIfTrue="1"/>
  </conditionalFormatting>
  <conditionalFormatting sqref="D73">
    <cfRule type="duplicateValues" dxfId="113" priority="46" stopIfTrue="1"/>
  </conditionalFormatting>
  <conditionalFormatting sqref="D122 D73">
    <cfRule type="duplicateValues" dxfId="112" priority="45" stopIfTrue="1"/>
  </conditionalFormatting>
  <conditionalFormatting sqref="D60">
    <cfRule type="duplicateValues" dxfId="111" priority="44" stopIfTrue="1"/>
  </conditionalFormatting>
  <conditionalFormatting sqref="D124">
    <cfRule type="duplicateValues" dxfId="110" priority="43" stopIfTrue="1"/>
  </conditionalFormatting>
  <conditionalFormatting sqref="D160 D104">
    <cfRule type="duplicateValues" dxfId="109" priority="42" stopIfTrue="1"/>
  </conditionalFormatting>
  <conditionalFormatting sqref="D178">
    <cfRule type="duplicateValues" dxfId="108" priority="41" stopIfTrue="1"/>
  </conditionalFormatting>
  <conditionalFormatting sqref="D88">
    <cfRule type="duplicateValues" dxfId="107" priority="40" stopIfTrue="1"/>
  </conditionalFormatting>
  <conditionalFormatting sqref="D163">
    <cfRule type="duplicateValues" dxfId="106" priority="39" stopIfTrue="1"/>
  </conditionalFormatting>
  <conditionalFormatting sqref="B163:D163">
    <cfRule type="duplicateValues" dxfId="105" priority="38" stopIfTrue="1"/>
  </conditionalFormatting>
  <conditionalFormatting sqref="D33">
    <cfRule type="duplicateValues" dxfId="104" priority="37" stopIfTrue="1"/>
  </conditionalFormatting>
  <conditionalFormatting sqref="D75">
    <cfRule type="duplicateValues" dxfId="103" priority="36" stopIfTrue="1"/>
  </conditionalFormatting>
  <conditionalFormatting sqref="D136">
    <cfRule type="duplicateValues" dxfId="102" priority="35" stopIfTrue="1"/>
  </conditionalFormatting>
  <conditionalFormatting sqref="D101 D98">
    <cfRule type="duplicateValues" dxfId="101" priority="34" stopIfTrue="1"/>
  </conditionalFormatting>
  <conditionalFormatting sqref="D139">
    <cfRule type="duplicateValues" dxfId="100" priority="33" stopIfTrue="1"/>
  </conditionalFormatting>
  <conditionalFormatting sqref="D91">
    <cfRule type="duplicateValues" dxfId="99" priority="32" stopIfTrue="1"/>
  </conditionalFormatting>
  <conditionalFormatting sqref="D146">
    <cfRule type="duplicateValues" dxfId="98" priority="31" stopIfTrue="1"/>
  </conditionalFormatting>
  <conditionalFormatting sqref="D149">
    <cfRule type="duplicateValues" dxfId="97" priority="30" stopIfTrue="1"/>
  </conditionalFormatting>
  <conditionalFormatting sqref="D142">
    <cfRule type="duplicateValues" dxfId="96" priority="29" stopIfTrue="1"/>
  </conditionalFormatting>
  <conditionalFormatting sqref="D153">
    <cfRule type="duplicateValues" dxfId="95" priority="28" stopIfTrue="1"/>
  </conditionalFormatting>
  <conditionalFormatting sqref="D147">
    <cfRule type="duplicateValues" dxfId="94" priority="27" stopIfTrue="1"/>
  </conditionalFormatting>
  <conditionalFormatting sqref="D164 D104">
    <cfRule type="duplicateValues" dxfId="93" priority="26" stopIfTrue="1"/>
  </conditionalFormatting>
  <conditionalFormatting sqref="D160 D104 D86 D164">
    <cfRule type="duplicateValues" dxfId="92" priority="25" stopIfTrue="1"/>
  </conditionalFormatting>
  <conditionalFormatting sqref="D110 D93 D29 D10">
    <cfRule type="duplicateValues" dxfId="91" priority="24" stopIfTrue="1"/>
  </conditionalFormatting>
  <conditionalFormatting sqref="D150 D79">
    <cfRule type="duplicateValues" dxfId="90" priority="23" stopIfTrue="1"/>
  </conditionalFormatting>
  <conditionalFormatting sqref="D130 D30">
    <cfRule type="duplicateValues" dxfId="89" priority="22" stopIfTrue="1"/>
  </conditionalFormatting>
  <conditionalFormatting sqref="D155">
    <cfRule type="duplicateValues" dxfId="88" priority="21" stopIfTrue="1"/>
  </conditionalFormatting>
  <conditionalFormatting sqref="D151">
    <cfRule type="duplicateValues" dxfId="87" priority="20" stopIfTrue="1"/>
  </conditionalFormatting>
  <conditionalFormatting sqref="D39">
    <cfRule type="duplicateValues" dxfId="86" priority="19" stopIfTrue="1"/>
  </conditionalFormatting>
  <conditionalFormatting sqref="D24">
    <cfRule type="duplicateValues" dxfId="85" priority="18" stopIfTrue="1"/>
  </conditionalFormatting>
  <conditionalFormatting sqref="D109">
    <cfRule type="duplicateValues" dxfId="84" priority="17" stopIfTrue="1"/>
  </conditionalFormatting>
  <conditionalFormatting sqref="D19">
    <cfRule type="duplicateValues" dxfId="83" priority="16" stopIfTrue="1"/>
  </conditionalFormatting>
  <conditionalFormatting sqref="D23">
    <cfRule type="duplicateValues" dxfId="82" priority="15" stopIfTrue="1"/>
  </conditionalFormatting>
  <conditionalFormatting sqref="D102 D12">
    <cfRule type="duplicateValues" dxfId="81" priority="14" stopIfTrue="1"/>
  </conditionalFormatting>
  <conditionalFormatting sqref="D31">
    <cfRule type="duplicateValues" dxfId="80" priority="13" stopIfTrue="1"/>
  </conditionalFormatting>
  <conditionalFormatting sqref="D48">
    <cfRule type="duplicateValues" dxfId="79" priority="12" stopIfTrue="1"/>
  </conditionalFormatting>
  <conditionalFormatting sqref="D66">
    <cfRule type="duplicateValues" dxfId="78" priority="11" stopIfTrue="1"/>
  </conditionalFormatting>
  <conditionalFormatting sqref="D106">
    <cfRule type="duplicateValues" dxfId="77" priority="10" stopIfTrue="1"/>
  </conditionalFormatting>
  <conditionalFormatting sqref="D5">
    <cfRule type="duplicateValues" dxfId="76" priority="9" stopIfTrue="1"/>
  </conditionalFormatting>
  <conditionalFormatting sqref="D67">
    <cfRule type="duplicateValues" dxfId="75" priority="8" stopIfTrue="1"/>
  </conditionalFormatting>
  <conditionalFormatting sqref="D52">
    <cfRule type="duplicateValues" dxfId="74" priority="7" stopIfTrue="1"/>
  </conditionalFormatting>
  <conditionalFormatting sqref="D8">
    <cfRule type="duplicateValues" dxfId="73" priority="6" stopIfTrue="1"/>
  </conditionalFormatting>
  <conditionalFormatting sqref="D100 D83 D11">
    <cfRule type="duplicateValues" dxfId="72" priority="5" stopIfTrue="1"/>
  </conditionalFormatting>
  <conditionalFormatting sqref="D141">
    <cfRule type="duplicateValues" dxfId="71" priority="4" stopIfTrue="1"/>
  </conditionalFormatting>
  <conditionalFormatting sqref="D164 D122 D71 D81 D73 D36 D17 D59:D60">
    <cfRule type="duplicateValues" dxfId="70" priority="3" stopIfTrue="1"/>
  </conditionalFormatting>
  <conditionalFormatting sqref="D115">
    <cfRule type="duplicateValues" dxfId="69" priority="2" stopIfTrue="1"/>
  </conditionalFormatting>
  <conditionalFormatting sqref="D166">
    <cfRule type="duplicateValues" dxfId="68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207"/>
  <sheetViews>
    <sheetView tabSelected="1" topLeftCell="A132" workbookViewId="0">
      <selection activeCell="O135" sqref="O135"/>
    </sheetView>
  </sheetViews>
  <sheetFormatPr defaultRowHeight="13.5" x14ac:dyDescent="0.15"/>
  <cols>
    <col min="1" max="1" width="4.625" customWidth="1"/>
    <col min="2" max="2" width="0" hidden="1" customWidth="1"/>
    <col min="3" max="3" width="6.25" customWidth="1"/>
    <col min="4" max="4" width="9.125" customWidth="1"/>
    <col min="5" max="5" width="10.5" customWidth="1"/>
    <col min="6" max="6" width="9.5" bestFit="1" customWidth="1"/>
    <col min="7" max="7" width="9" bestFit="1" customWidth="1"/>
    <col min="8" max="9" width="11.625" bestFit="1" customWidth="1"/>
    <col min="10" max="10" width="9.5" bestFit="1" customWidth="1"/>
    <col min="11" max="11" width="6.5" bestFit="1" customWidth="1"/>
    <col min="12" max="12" width="8.5" bestFit="1" customWidth="1"/>
    <col min="13" max="14" width="9.5" style="55" bestFit="1" customWidth="1"/>
    <col min="15" max="15" width="11.625" bestFit="1" customWidth="1"/>
    <col min="17" max="17" width="12.25" customWidth="1"/>
  </cols>
  <sheetData>
    <row r="1" spans="1:15" ht="22.5" x14ac:dyDescent="0.15">
      <c r="A1" s="143" t="s">
        <v>408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</row>
    <row r="2" spans="1:15" ht="20.25" customHeight="1" x14ac:dyDescent="0.15">
      <c r="A2" s="144" t="s">
        <v>438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</row>
    <row r="3" spans="1:15" ht="24.75" customHeight="1" x14ac:dyDescent="0.15">
      <c r="A3" s="127" t="s">
        <v>5</v>
      </c>
      <c r="B3" s="127" t="s">
        <v>411</v>
      </c>
      <c r="C3" s="128" t="s">
        <v>412</v>
      </c>
      <c r="D3" s="127" t="s">
        <v>413</v>
      </c>
      <c r="E3" s="127" t="s">
        <v>9</v>
      </c>
      <c r="F3" s="129" t="s">
        <v>414</v>
      </c>
      <c r="G3" s="130" t="s">
        <v>415</v>
      </c>
      <c r="H3" s="129" t="s">
        <v>12</v>
      </c>
      <c r="I3" s="129" t="s">
        <v>416</v>
      </c>
      <c r="J3" s="129" t="s">
        <v>14</v>
      </c>
      <c r="K3" s="131" t="s">
        <v>18</v>
      </c>
      <c r="L3" s="131" t="s">
        <v>375</v>
      </c>
      <c r="M3" s="132" t="s">
        <v>417</v>
      </c>
      <c r="N3" s="133" t="s">
        <v>20</v>
      </c>
      <c r="O3" s="134" t="s">
        <v>376</v>
      </c>
    </row>
    <row r="4" spans="1:15" ht="15.6" customHeight="1" x14ac:dyDescent="0.15">
      <c r="A4" s="74">
        <v>1</v>
      </c>
      <c r="B4" s="75"/>
      <c r="C4" s="74">
        <v>32</v>
      </c>
      <c r="D4" s="77" t="s">
        <v>373</v>
      </c>
      <c r="E4" s="74"/>
      <c r="F4" s="78">
        <f>ROUND(VLOOKUP(C4,[1]线束车间出勤表!I$1:K$65536,3,FALSE),2)</f>
        <v>43.88</v>
      </c>
      <c r="G4" s="92"/>
      <c r="H4" s="79">
        <v>6100</v>
      </c>
      <c r="I4" s="79">
        <f t="shared" ref="I4:I35" si="0">G4+H4</f>
        <v>6100</v>
      </c>
      <c r="J4" s="79">
        <f t="shared" ref="J4:J35" si="1">H4/F4</f>
        <v>139.0154968094804</v>
      </c>
      <c r="K4" s="75">
        <v>0</v>
      </c>
      <c r="L4" s="75">
        <f t="shared" ref="L4:L35" si="2">K4*20</f>
        <v>0</v>
      </c>
      <c r="M4" s="73">
        <v>200</v>
      </c>
      <c r="N4" s="73">
        <v>200</v>
      </c>
      <c r="O4" s="104">
        <f t="shared" ref="O4:O35" si="3">I4+L4+M4+N4</f>
        <v>6500</v>
      </c>
    </row>
    <row r="5" spans="1:15" ht="15.6" customHeight="1" x14ac:dyDescent="0.15">
      <c r="A5" s="74">
        <v>2</v>
      </c>
      <c r="B5" s="75">
        <v>2412</v>
      </c>
      <c r="C5" s="74">
        <v>33</v>
      </c>
      <c r="D5" s="74" t="s">
        <v>255</v>
      </c>
      <c r="E5" s="74" t="s">
        <v>233</v>
      </c>
      <c r="F5" s="78">
        <f>ROUND(VLOOKUP(C5,[1]线束车间出勤表!I$1:K$65536,3,FALSE),2)</f>
        <v>47.69</v>
      </c>
      <c r="G5" s="79"/>
      <c r="H5" s="79">
        <v>8153</v>
      </c>
      <c r="I5" s="79">
        <f t="shared" si="0"/>
        <v>8153</v>
      </c>
      <c r="J5" s="79">
        <f t="shared" si="1"/>
        <v>170.95827217446006</v>
      </c>
      <c r="K5" s="75">
        <v>4</v>
      </c>
      <c r="L5" s="75">
        <f t="shared" si="2"/>
        <v>80</v>
      </c>
      <c r="M5" s="73">
        <v>200</v>
      </c>
      <c r="N5" s="73">
        <v>200</v>
      </c>
      <c r="O5" s="104">
        <f t="shared" si="3"/>
        <v>8633</v>
      </c>
    </row>
    <row r="6" spans="1:15" ht="15.6" customHeight="1" x14ac:dyDescent="0.15">
      <c r="A6" s="74">
        <v>3</v>
      </c>
      <c r="B6" s="75">
        <v>2248</v>
      </c>
      <c r="C6" s="75">
        <v>35</v>
      </c>
      <c r="D6" s="75" t="s">
        <v>271</v>
      </c>
      <c r="E6" s="74" t="s">
        <v>226</v>
      </c>
      <c r="F6" s="78">
        <f>ROUND(VLOOKUP(C6,[1]线束车间出勤表!I$1:K$65536,3,FALSE),2)</f>
        <v>46.44</v>
      </c>
      <c r="G6" s="79"/>
      <c r="H6" s="79">
        <v>7800</v>
      </c>
      <c r="I6" s="79">
        <f t="shared" si="0"/>
        <v>7800</v>
      </c>
      <c r="J6" s="79">
        <f t="shared" si="1"/>
        <v>167.95865633074936</v>
      </c>
      <c r="K6" s="87">
        <v>7</v>
      </c>
      <c r="L6" s="75">
        <f t="shared" si="2"/>
        <v>140</v>
      </c>
      <c r="M6" s="73">
        <v>200</v>
      </c>
      <c r="N6" s="73">
        <v>200</v>
      </c>
      <c r="O6" s="104">
        <f t="shared" si="3"/>
        <v>8340</v>
      </c>
    </row>
    <row r="7" spans="1:15" ht="15.6" customHeight="1" x14ac:dyDescent="0.15">
      <c r="A7" s="74">
        <v>4</v>
      </c>
      <c r="B7" s="92"/>
      <c r="C7" s="74">
        <v>37</v>
      </c>
      <c r="D7" s="77" t="s">
        <v>325</v>
      </c>
      <c r="E7" s="74" t="s">
        <v>318</v>
      </c>
      <c r="F7" s="78">
        <f>ROUND(VLOOKUP(C7,[1]线束车间出勤表!I$1:K$65536,3,FALSE),2)</f>
        <v>35.130000000000003</v>
      </c>
      <c r="G7" s="79"/>
      <c r="H7" s="79">
        <v>4900</v>
      </c>
      <c r="I7" s="79">
        <f t="shared" si="0"/>
        <v>4900</v>
      </c>
      <c r="J7" s="79">
        <f t="shared" si="1"/>
        <v>139.48192428124111</v>
      </c>
      <c r="K7" s="75">
        <v>0</v>
      </c>
      <c r="L7" s="75">
        <f t="shared" si="2"/>
        <v>0</v>
      </c>
      <c r="M7" s="73">
        <v>0</v>
      </c>
      <c r="N7" s="73">
        <f>24*6</f>
        <v>144</v>
      </c>
      <c r="O7" s="104">
        <f t="shared" si="3"/>
        <v>5044</v>
      </c>
    </row>
    <row r="8" spans="1:15" ht="15.6" customHeight="1" x14ac:dyDescent="0.15">
      <c r="A8" s="74">
        <v>5</v>
      </c>
      <c r="B8" s="75"/>
      <c r="C8" s="82">
        <v>51</v>
      </c>
      <c r="D8" s="82" t="s">
        <v>269</v>
      </c>
      <c r="E8" s="74" t="s">
        <v>259</v>
      </c>
      <c r="F8" s="78">
        <f>ROUND(VLOOKUP(C8,[1]线束车间出勤表!I$1:K$65536,3,FALSE),2)</f>
        <v>41.44</v>
      </c>
      <c r="G8" s="79"/>
      <c r="H8" s="79">
        <v>6200</v>
      </c>
      <c r="I8" s="79">
        <f t="shared" si="0"/>
        <v>6200</v>
      </c>
      <c r="J8" s="79">
        <f t="shared" si="1"/>
        <v>149.61389961389963</v>
      </c>
      <c r="K8" s="87">
        <v>0</v>
      </c>
      <c r="L8" s="75">
        <f t="shared" si="2"/>
        <v>0</v>
      </c>
      <c r="M8" s="73">
        <v>200</v>
      </c>
      <c r="N8" s="73">
        <v>200</v>
      </c>
      <c r="O8" s="104">
        <f t="shared" si="3"/>
        <v>6600</v>
      </c>
    </row>
    <row r="9" spans="1:15" ht="15.6" customHeight="1" x14ac:dyDescent="0.15">
      <c r="A9" s="74">
        <v>6</v>
      </c>
      <c r="B9" s="92"/>
      <c r="C9" s="82">
        <v>60</v>
      </c>
      <c r="D9" s="82" t="s">
        <v>435</v>
      </c>
      <c r="E9" s="81" t="s">
        <v>238</v>
      </c>
      <c r="F9" s="78">
        <f>ROUND(VLOOKUP(C9,[1]线束车间出勤表!I$1:K$65536,3,FALSE),2)</f>
        <v>43.44</v>
      </c>
      <c r="G9" s="79"/>
      <c r="H9" s="79">
        <v>7465</v>
      </c>
      <c r="I9" s="79">
        <f t="shared" si="0"/>
        <v>7465</v>
      </c>
      <c r="J9" s="79">
        <f t="shared" si="1"/>
        <v>171.84622467771641</v>
      </c>
      <c r="K9" s="75">
        <v>0</v>
      </c>
      <c r="L9" s="75">
        <f t="shared" si="2"/>
        <v>0</v>
      </c>
      <c r="M9" s="73">
        <v>200</v>
      </c>
      <c r="N9" s="73">
        <v>200</v>
      </c>
      <c r="O9" s="104">
        <f t="shared" si="3"/>
        <v>7865</v>
      </c>
    </row>
    <row r="10" spans="1:15" ht="15.6" customHeight="1" x14ac:dyDescent="0.15">
      <c r="A10" s="74">
        <v>7</v>
      </c>
      <c r="B10" s="92"/>
      <c r="C10" s="82">
        <v>66</v>
      </c>
      <c r="D10" s="82" t="s">
        <v>253</v>
      </c>
      <c r="E10" s="75" t="s">
        <v>254</v>
      </c>
      <c r="F10" s="78">
        <f>ROUND(VLOOKUP(C10,[1]线束车间出勤表!I$1:K$65536,3,FALSE),2)</f>
        <v>45.44</v>
      </c>
      <c r="G10" s="79"/>
      <c r="H10" s="79">
        <v>8072</v>
      </c>
      <c r="I10" s="79">
        <f t="shared" si="0"/>
        <v>8072</v>
      </c>
      <c r="J10" s="79">
        <f t="shared" si="1"/>
        <v>177.64084507042256</v>
      </c>
      <c r="K10" s="75">
        <v>0</v>
      </c>
      <c r="L10" s="75">
        <f t="shared" si="2"/>
        <v>0</v>
      </c>
      <c r="M10" s="73">
        <v>200</v>
      </c>
      <c r="N10" s="73">
        <v>200</v>
      </c>
      <c r="O10" s="104">
        <f t="shared" si="3"/>
        <v>8472</v>
      </c>
    </row>
    <row r="11" spans="1:15" ht="15.6" customHeight="1" x14ac:dyDescent="0.15">
      <c r="A11" s="74">
        <v>8</v>
      </c>
      <c r="B11" s="74">
        <v>2295</v>
      </c>
      <c r="C11" s="74">
        <v>81</v>
      </c>
      <c r="D11" s="74" t="s">
        <v>282</v>
      </c>
      <c r="E11" s="75" t="s">
        <v>283</v>
      </c>
      <c r="F11" s="78">
        <f>ROUND(VLOOKUP(C11,[1]线束车间出勤表!I$1:K$65536,3,FALSE),2)</f>
        <v>48.06</v>
      </c>
      <c r="G11" s="79"/>
      <c r="H11" s="79">
        <v>8450</v>
      </c>
      <c r="I11" s="79">
        <f t="shared" si="0"/>
        <v>8450</v>
      </c>
      <c r="J11" s="79">
        <f t="shared" si="1"/>
        <v>175.82188930503537</v>
      </c>
      <c r="K11" s="87">
        <v>8</v>
      </c>
      <c r="L11" s="75">
        <f t="shared" si="2"/>
        <v>160</v>
      </c>
      <c r="M11" s="73">
        <v>200</v>
      </c>
      <c r="N11" s="73">
        <v>200</v>
      </c>
      <c r="O11" s="104">
        <f t="shared" si="3"/>
        <v>9010</v>
      </c>
    </row>
    <row r="12" spans="1:15" ht="15.6" customHeight="1" x14ac:dyDescent="0.15">
      <c r="A12" s="74">
        <v>9</v>
      </c>
      <c r="B12" s="74">
        <v>6107</v>
      </c>
      <c r="C12" s="74">
        <v>89</v>
      </c>
      <c r="D12" s="74" t="s">
        <v>436</v>
      </c>
      <c r="E12" s="74" t="s">
        <v>233</v>
      </c>
      <c r="F12" s="78">
        <f>ROUND(VLOOKUP(C12,[1]线束车间出勤表!I$1:K$65536,3,FALSE),2)</f>
        <v>37.130000000000003</v>
      </c>
      <c r="G12" s="79"/>
      <c r="H12" s="79">
        <v>6600</v>
      </c>
      <c r="I12" s="79">
        <f t="shared" si="0"/>
        <v>6600</v>
      </c>
      <c r="J12" s="79">
        <f t="shared" si="1"/>
        <v>177.75383786695394</v>
      </c>
      <c r="K12" s="75">
        <v>10</v>
      </c>
      <c r="L12" s="75">
        <f t="shared" si="2"/>
        <v>200</v>
      </c>
      <c r="M12" s="73">
        <v>100</v>
      </c>
      <c r="N12" s="73">
        <f>27*6</f>
        <v>162</v>
      </c>
      <c r="O12" s="104">
        <f t="shared" si="3"/>
        <v>7062</v>
      </c>
    </row>
    <row r="13" spans="1:15" ht="15.6" customHeight="1" x14ac:dyDescent="0.15">
      <c r="A13" s="74">
        <v>10</v>
      </c>
      <c r="B13" s="92"/>
      <c r="C13" s="74">
        <v>94</v>
      </c>
      <c r="D13" s="75" t="s">
        <v>29</v>
      </c>
      <c r="E13" s="74" t="s">
        <v>22</v>
      </c>
      <c r="F13" s="78">
        <f>ROUND(VLOOKUP(C13,[1]线束车间出勤表!I$1:K$65536,3,FALSE),2)</f>
        <v>39.25</v>
      </c>
      <c r="G13" s="79"/>
      <c r="H13" s="79">
        <v>6800</v>
      </c>
      <c r="I13" s="79">
        <f t="shared" si="0"/>
        <v>6800</v>
      </c>
      <c r="J13" s="79">
        <f t="shared" si="1"/>
        <v>173.24840764331211</v>
      </c>
      <c r="K13" s="75">
        <v>2</v>
      </c>
      <c r="L13" s="75">
        <f t="shared" si="2"/>
        <v>40</v>
      </c>
      <c r="M13" s="73">
        <v>200</v>
      </c>
      <c r="N13" s="73">
        <v>200</v>
      </c>
      <c r="O13" s="104">
        <f t="shared" si="3"/>
        <v>7240</v>
      </c>
    </row>
    <row r="14" spans="1:15" ht="15.6" customHeight="1" x14ac:dyDescent="0.15">
      <c r="A14" s="74">
        <v>11</v>
      </c>
      <c r="B14" s="92"/>
      <c r="C14" s="82">
        <v>103</v>
      </c>
      <c r="D14" s="82" t="s">
        <v>270</v>
      </c>
      <c r="E14" s="74" t="s">
        <v>259</v>
      </c>
      <c r="F14" s="78">
        <f>ROUND(VLOOKUP(C14,[1]线束车间出勤表!I$1:K$65536,3,FALSE),2)</f>
        <v>46.56</v>
      </c>
      <c r="G14" s="79"/>
      <c r="H14" s="79">
        <v>7000</v>
      </c>
      <c r="I14" s="79">
        <f t="shared" si="0"/>
        <v>7000</v>
      </c>
      <c r="J14" s="79">
        <f t="shared" si="1"/>
        <v>150.34364261168383</v>
      </c>
      <c r="K14" s="87">
        <v>0</v>
      </c>
      <c r="L14" s="75">
        <f t="shared" si="2"/>
        <v>0</v>
      </c>
      <c r="M14" s="73">
        <v>100</v>
      </c>
      <c r="N14" s="73">
        <v>200</v>
      </c>
      <c r="O14" s="104">
        <f t="shared" si="3"/>
        <v>7300</v>
      </c>
    </row>
    <row r="15" spans="1:15" ht="15.6" customHeight="1" x14ac:dyDescent="0.15">
      <c r="A15" s="74">
        <v>12</v>
      </c>
      <c r="B15" s="75"/>
      <c r="C15" s="82">
        <v>117</v>
      </c>
      <c r="D15" s="81" t="s">
        <v>331</v>
      </c>
      <c r="E15" s="74" t="s">
        <v>329</v>
      </c>
      <c r="F15" s="78">
        <f>ROUND(VLOOKUP(C15,[1]线束车间出勤表!I$1:K$65536,3,FALSE),2)</f>
        <v>43.75</v>
      </c>
      <c r="G15" s="79"/>
      <c r="H15" s="79">
        <v>6900</v>
      </c>
      <c r="I15" s="79">
        <f t="shared" si="0"/>
        <v>6900</v>
      </c>
      <c r="J15" s="79">
        <f t="shared" si="1"/>
        <v>157.71428571428572</v>
      </c>
      <c r="K15" s="75">
        <v>0</v>
      </c>
      <c r="L15" s="75">
        <f t="shared" si="2"/>
        <v>0</v>
      </c>
      <c r="M15" s="73">
        <v>200</v>
      </c>
      <c r="N15" s="73">
        <v>200</v>
      </c>
      <c r="O15" s="104">
        <f t="shared" si="3"/>
        <v>7300</v>
      </c>
    </row>
    <row r="16" spans="1:15" ht="15.6" customHeight="1" x14ac:dyDescent="0.15">
      <c r="A16" s="74">
        <v>13</v>
      </c>
      <c r="B16" s="75">
        <v>6108</v>
      </c>
      <c r="C16" s="76">
        <v>122</v>
      </c>
      <c r="D16" s="77" t="s">
        <v>236</v>
      </c>
      <c r="E16" s="74" t="s">
        <v>217</v>
      </c>
      <c r="F16" s="78">
        <f>ROUND(VLOOKUP(C16,[1]线束车间出勤表!I$1:K$65536,3,FALSE),2)</f>
        <v>41.69</v>
      </c>
      <c r="G16" s="79"/>
      <c r="H16" s="79">
        <v>7608</v>
      </c>
      <c r="I16" s="79">
        <f t="shared" si="0"/>
        <v>7608</v>
      </c>
      <c r="J16" s="79">
        <f t="shared" si="1"/>
        <v>182.48980570880309</v>
      </c>
      <c r="K16" s="75">
        <v>6</v>
      </c>
      <c r="L16" s="75">
        <f t="shared" si="2"/>
        <v>120</v>
      </c>
      <c r="M16" s="73">
        <v>200</v>
      </c>
      <c r="N16" s="73">
        <v>200</v>
      </c>
      <c r="O16" s="104">
        <f t="shared" si="3"/>
        <v>8128</v>
      </c>
    </row>
    <row r="17" spans="1:15" ht="15.6" customHeight="1" x14ac:dyDescent="0.15">
      <c r="A17" s="74">
        <v>14</v>
      </c>
      <c r="B17" s="92"/>
      <c r="C17" s="82">
        <v>127</v>
      </c>
      <c r="D17" s="82" t="s">
        <v>364</v>
      </c>
      <c r="E17" s="82" t="s">
        <v>361</v>
      </c>
      <c r="F17" s="78">
        <f>ROUND(VLOOKUP(C17,[1]线束车间出勤表!I$1:K$65536,3,FALSE),2)</f>
        <v>45.88</v>
      </c>
      <c r="G17" s="79"/>
      <c r="H17" s="79">
        <v>7400</v>
      </c>
      <c r="I17" s="79">
        <f t="shared" si="0"/>
        <v>7400</v>
      </c>
      <c r="J17" s="79">
        <f t="shared" si="1"/>
        <v>161.29032258064515</v>
      </c>
      <c r="K17" s="75">
        <v>0</v>
      </c>
      <c r="L17" s="75">
        <f t="shared" si="2"/>
        <v>0</v>
      </c>
      <c r="M17" s="73">
        <v>200</v>
      </c>
      <c r="N17" s="73">
        <v>200</v>
      </c>
      <c r="O17" s="104">
        <f t="shared" si="3"/>
        <v>7800</v>
      </c>
    </row>
    <row r="18" spans="1:15" ht="15.6" customHeight="1" x14ac:dyDescent="0.15">
      <c r="A18" s="74">
        <v>15</v>
      </c>
      <c r="B18" s="75"/>
      <c r="C18" s="74">
        <v>128</v>
      </c>
      <c r="D18" s="74" t="s">
        <v>267</v>
      </c>
      <c r="E18" s="74" t="s">
        <v>259</v>
      </c>
      <c r="F18" s="78">
        <f>ROUND(VLOOKUP(C18,[1]线束车间出勤表!I$1:K$65536,3,FALSE),2)</f>
        <v>46.69</v>
      </c>
      <c r="G18" s="79"/>
      <c r="H18" s="79">
        <v>7900</v>
      </c>
      <c r="I18" s="79">
        <f t="shared" si="0"/>
        <v>7900</v>
      </c>
      <c r="J18" s="79">
        <f t="shared" si="1"/>
        <v>169.20111372884986</v>
      </c>
      <c r="K18" s="87">
        <v>0</v>
      </c>
      <c r="L18" s="75">
        <f t="shared" si="2"/>
        <v>0</v>
      </c>
      <c r="M18" s="73">
        <v>200</v>
      </c>
      <c r="N18" s="73">
        <v>200</v>
      </c>
      <c r="O18" s="104">
        <f t="shared" si="3"/>
        <v>8300</v>
      </c>
    </row>
    <row r="19" spans="1:15" ht="15.6" customHeight="1" x14ac:dyDescent="0.15">
      <c r="A19" s="74">
        <v>16</v>
      </c>
      <c r="B19" s="92"/>
      <c r="C19" s="74">
        <v>154</v>
      </c>
      <c r="D19" s="74" t="s">
        <v>231</v>
      </c>
      <c r="E19" s="74" t="s">
        <v>217</v>
      </c>
      <c r="F19" s="78">
        <f>ROUND(VLOOKUP(C19,[1]线束车间出勤表!I$1:K$65536,3,FALSE),2)</f>
        <v>43</v>
      </c>
      <c r="G19" s="79"/>
      <c r="H19" s="79">
        <v>6750</v>
      </c>
      <c r="I19" s="79">
        <f t="shared" si="0"/>
        <v>6750</v>
      </c>
      <c r="J19" s="79">
        <f t="shared" si="1"/>
        <v>156.97674418604652</v>
      </c>
      <c r="K19" s="75">
        <v>0</v>
      </c>
      <c r="L19" s="75">
        <f t="shared" si="2"/>
        <v>0</v>
      </c>
      <c r="M19" s="73">
        <v>200</v>
      </c>
      <c r="N19" s="73">
        <v>200</v>
      </c>
      <c r="O19" s="104">
        <f t="shared" si="3"/>
        <v>7150</v>
      </c>
    </row>
    <row r="20" spans="1:15" ht="15.6" customHeight="1" x14ac:dyDescent="0.15">
      <c r="A20" s="74">
        <v>17</v>
      </c>
      <c r="B20" s="92"/>
      <c r="C20" s="82">
        <v>158</v>
      </c>
      <c r="D20" s="82" t="s">
        <v>232</v>
      </c>
      <c r="E20" s="74" t="s">
        <v>217</v>
      </c>
      <c r="F20" s="78">
        <f>ROUND(VLOOKUP(C20,[1]线束车间出勤表!I$1:K$65536,3,FALSE),2)</f>
        <v>43.19</v>
      </c>
      <c r="G20" s="79"/>
      <c r="H20" s="79">
        <v>6000</v>
      </c>
      <c r="I20" s="79">
        <f t="shared" si="0"/>
        <v>6000</v>
      </c>
      <c r="J20" s="79">
        <f t="shared" si="1"/>
        <v>138.9210465385506</v>
      </c>
      <c r="K20" s="75">
        <v>0</v>
      </c>
      <c r="L20" s="75">
        <f t="shared" si="2"/>
        <v>0</v>
      </c>
      <c r="M20" s="73">
        <v>200</v>
      </c>
      <c r="N20" s="73">
        <v>200</v>
      </c>
      <c r="O20" s="104">
        <f t="shared" si="3"/>
        <v>6400</v>
      </c>
    </row>
    <row r="21" spans="1:15" ht="15.6" customHeight="1" x14ac:dyDescent="0.15">
      <c r="A21" s="74">
        <v>18</v>
      </c>
      <c r="B21" s="92"/>
      <c r="C21" s="82">
        <v>160</v>
      </c>
      <c r="D21" s="82" t="s">
        <v>322</v>
      </c>
      <c r="E21" s="74" t="s">
        <v>318</v>
      </c>
      <c r="F21" s="78">
        <f>ROUND(VLOOKUP(C21,[1]线束车间出勤表!I$1:K$65536,3,FALSE),2)</f>
        <v>39.94</v>
      </c>
      <c r="G21" s="79"/>
      <c r="H21" s="79">
        <v>6100</v>
      </c>
      <c r="I21" s="79">
        <f t="shared" si="0"/>
        <v>6100</v>
      </c>
      <c r="J21" s="79">
        <f t="shared" si="1"/>
        <v>152.72909364046069</v>
      </c>
      <c r="K21" s="75">
        <v>0</v>
      </c>
      <c r="L21" s="75">
        <f t="shared" si="2"/>
        <v>0</v>
      </c>
      <c r="M21" s="73">
        <v>200</v>
      </c>
      <c r="N21" s="73">
        <v>200</v>
      </c>
      <c r="O21" s="104">
        <f t="shared" si="3"/>
        <v>6500</v>
      </c>
    </row>
    <row r="22" spans="1:15" ht="15.6" customHeight="1" x14ac:dyDescent="0.15">
      <c r="A22" s="74">
        <v>19</v>
      </c>
      <c r="B22" s="92"/>
      <c r="C22" s="82">
        <v>161</v>
      </c>
      <c r="D22" s="82" t="s">
        <v>321</v>
      </c>
      <c r="E22" s="74" t="s">
        <v>318</v>
      </c>
      <c r="F22" s="78">
        <f>ROUND(VLOOKUP(C22,[1]线束车间出勤表!I$1:K$65536,3,FALSE),2)</f>
        <v>39.94</v>
      </c>
      <c r="G22" s="79"/>
      <c r="H22" s="79">
        <v>6200</v>
      </c>
      <c r="I22" s="79">
        <f t="shared" si="0"/>
        <v>6200</v>
      </c>
      <c r="J22" s="79">
        <f t="shared" si="1"/>
        <v>155.23284927391089</v>
      </c>
      <c r="K22" s="87">
        <v>0</v>
      </c>
      <c r="L22" s="75">
        <f t="shared" si="2"/>
        <v>0</v>
      </c>
      <c r="M22" s="73">
        <v>200</v>
      </c>
      <c r="N22" s="73">
        <v>200</v>
      </c>
      <c r="O22" s="104">
        <f t="shared" si="3"/>
        <v>6600</v>
      </c>
    </row>
    <row r="23" spans="1:15" ht="15.6" customHeight="1" x14ac:dyDescent="0.15">
      <c r="A23" s="74">
        <v>20</v>
      </c>
      <c r="B23" s="92"/>
      <c r="C23" s="74">
        <v>163</v>
      </c>
      <c r="D23" s="74" t="s">
        <v>223</v>
      </c>
      <c r="E23" s="74" t="s">
        <v>217</v>
      </c>
      <c r="F23" s="78">
        <f>ROUND(VLOOKUP(C23,[1]线束车间出勤表!I$1:K$65536,3,FALSE),2)</f>
        <v>45.69</v>
      </c>
      <c r="G23" s="79"/>
      <c r="H23" s="79">
        <v>7580</v>
      </c>
      <c r="I23" s="79">
        <f t="shared" si="0"/>
        <v>7580</v>
      </c>
      <c r="J23" s="79">
        <f t="shared" si="1"/>
        <v>165.90063471219085</v>
      </c>
      <c r="K23" s="75">
        <v>0</v>
      </c>
      <c r="L23" s="75">
        <f t="shared" si="2"/>
        <v>0</v>
      </c>
      <c r="M23" s="73">
        <v>200</v>
      </c>
      <c r="N23" s="73">
        <v>200</v>
      </c>
      <c r="O23" s="104">
        <f t="shared" si="3"/>
        <v>7980</v>
      </c>
    </row>
    <row r="24" spans="1:15" ht="15.6" customHeight="1" x14ac:dyDescent="0.15">
      <c r="A24" s="74">
        <v>21</v>
      </c>
      <c r="B24" s="92"/>
      <c r="C24" s="74">
        <v>165</v>
      </c>
      <c r="D24" s="74" t="s">
        <v>308</v>
      </c>
      <c r="E24" s="74" t="s">
        <v>254</v>
      </c>
      <c r="F24" s="78">
        <f>ROUND(VLOOKUP(C24,[1]线束车间出勤表!I$1:K$65536,3,FALSE),2)</f>
        <v>25.81</v>
      </c>
      <c r="G24" s="79"/>
      <c r="H24" s="79">
        <v>4400</v>
      </c>
      <c r="I24" s="79">
        <f t="shared" si="0"/>
        <v>4400</v>
      </c>
      <c r="J24" s="79">
        <f t="shared" si="1"/>
        <v>170.47655947307246</v>
      </c>
      <c r="K24" s="75">
        <v>0</v>
      </c>
      <c r="L24" s="75">
        <f t="shared" si="2"/>
        <v>0</v>
      </c>
      <c r="M24" s="73">
        <v>0</v>
      </c>
      <c r="N24" s="73">
        <f>19*6</f>
        <v>114</v>
      </c>
      <c r="O24" s="104">
        <f t="shared" si="3"/>
        <v>4514</v>
      </c>
    </row>
    <row r="25" spans="1:15" ht="15.6" customHeight="1" x14ac:dyDescent="0.15">
      <c r="A25" s="74">
        <v>22</v>
      </c>
      <c r="B25" s="74">
        <v>9703</v>
      </c>
      <c r="C25" s="74">
        <v>169</v>
      </c>
      <c r="D25" s="74" t="s">
        <v>0</v>
      </c>
      <c r="E25" s="74" t="s">
        <v>217</v>
      </c>
      <c r="F25" s="78">
        <f>ROUND(VLOOKUP(C25,[1]线束车间出勤表!I$1:K$65536,3,FALSE),2)</f>
        <v>38.19</v>
      </c>
      <c r="G25" s="79"/>
      <c r="H25" s="79">
        <v>6758</v>
      </c>
      <c r="I25" s="79">
        <f t="shared" si="0"/>
        <v>6758</v>
      </c>
      <c r="J25" s="79">
        <f t="shared" si="1"/>
        <v>176.95731866980887</v>
      </c>
      <c r="K25" s="75">
        <v>10</v>
      </c>
      <c r="L25" s="75">
        <f t="shared" si="2"/>
        <v>200</v>
      </c>
      <c r="M25" s="73">
        <v>200</v>
      </c>
      <c r="N25" s="73">
        <v>200</v>
      </c>
      <c r="O25" s="104">
        <f t="shared" si="3"/>
        <v>7358</v>
      </c>
    </row>
    <row r="26" spans="1:15" ht="15.6" customHeight="1" x14ac:dyDescent="0.15">
      <c r="A26" s="74">
        <v>23</v>
      </c>
      <c r="B26" s="92"/>
      <c r="C26" s="74">
        <v>170</v>
      </c>
      <c r="D26" s="74" t="s">
        <v>247</v>
      </c>
      <c r="E26" s="74" t="s">
        <v>245</v>
      </c>
      <c r="F26" s="78">
        <f>ROUND(VLOOKUP(C26,[1]线束车间出勤表!I$1:K$65536,3,FALSE),2)</f>
        <v>44</v>
      </c>
      <c r="G26" s="79"/>
      <c r="H26" s="79">
        <v>7216</v>
      </c>
      <c r="I26" s="79">
        <f t="shared" si="0"/>
        <v>7216</v>
      </c>
      <c r="J26" s="79">
        <f t="shared" si="1"/>
        <v>164</v>
      </c>
      <c r="K26" s="75">
        <v>0</v>
      </c>
      <c r="L26" s="75">
        <f t="shared" si="2"/>
        <v>0</v>
      </c>
      <c r="M26" s="73">
        <v>200</v>
      </c>
      <c r="N26" s="73">
        <v>200</v>
      </c>
      <c r="O26" s="104">
        <f t="shared" si="3"/>
        <v>7616</v>
      </c>
    </row>
    <row r="27" spans="1:15" ht="15.6" customHeight="1" x14ac:dyDescent="0.15">
      <c r="A27" s="74">
        <v>24</v>
      </c>
      <c r="B27" s="86" t="s">
        <v>261</v>
      </c>
      <c r="C27" s="76">
        <v>178</v>
      </c>
      <c r="D27" s="77" t="s">
        <v>262</v>
      </c>
      <c r="E27" s="74" t="s">
        <v>259</v>
      </c>
      <c r="F27" s="78">
        <f>ROUND(VLOOKUP(C27,[1]线束车间出勤表!I$1:K$65536,3,FALSE),2)</f>
        <v>46.81</v>
      </c>
      <c r="G27" s="79"/>
      <c r="H27" s="79">
        <v>7900</v>
      </c>
      <c r="I27" s="79">
        <f t="shared" si="0"/>
        <v>7900</v>
      </c>
      <c r="J27" s="79">
        <f t="shared" si="1"/>
        <v>168.76735740226445</v>
      </c>
      <c r="K27" s="75">
        <v>3</v>
      </c>
      <c r="L27" s="75">
        <f t="shared" si="2"/>
        <v>60</v>
      </c>
      <c r="M27" s="73">
        <v>200</v>
      </c>
      <c r="N27" s="73">
        <v>200</v>
      </c>
      <c r="O27" s="104">
        <f t="shared" si="3"/>
        <v>8360</v>
      </c>
    </row>
    <row r="28" spans="1:15" ht="15.6" customHeight="1" x14ac:dyDescent="0.15">
      <c r="A28" s="74">
        <v>25</v>
      </c>
      <c r="B28" s="92"/>
      <c r="C28" s="82">
        <v>182</v>
      </c>
      <c r="D28" s="82" t="s">
        <v>300</v>
      </c>
      <c r="E28" s="74" t="s">
        <v>297</v>
      </c>
      <c r="F28" s="78">
        <f>ROUND(VLOOKUP(C28,[1]线束车间出勤表!I$1:K$65536,3,FALSE),2)</f>
        <v>42.69</v>
      </c>
      <c r="G28" s="79"/>
      <c r="H28" s="79">
        <v>7222</v>
      </c>
      <c r="I28" s="79">
        <f t="shared" si="0"/>
        <v>7222</v>
      </c>
      <c r="J28" s="79">
        <f t="shared" si="1"/>
        <v>169.17310845631297</v>
      </c>
      <c r="K28" s="75">
        <v>0</v>
      </c>
      <c r="L28" s="75">
        <f t="shared" si="2"/>
        <v>0</v>
      </c>
      <c r="M28" s="73">
        <v>200</v>
      </c>
      <c r="N28" s="73">
        <v>200</v>
      </c>
      <c r="O28" s="104">
        <f t="shared" si="3"/>
        <v>7622</v>
      </c>
    </row>
    <row r="29" spans="1:15" ht="15.6" customHeight="1" x14ac:dyDescent="0.15">
      <c r="A29" s="74">
        <v>26</v>
      </c>
      <c r="B29" s="92"/>
      <c r="C29" s="82">
        <v>189</v>
      </c>
      <c r="D29" s="82" t="s">
        <v>334</v>
      </c>
      <c r="E29" s="74" t="s">
        <v>294</v>
      </c>
      <c r="F29" s="78">
        <f>ROUND(VLOOKUP(C29,[1]线束车间出勤表!I$1:K$65536,3,FALSE),2)</f>
        <v>44.44</v>
      </c>
      <c r="G29" s="79"/>
      <c r="H29" s="79">
        <v>7596</v>
      </c>
      <c r="I29" s="79">
        <f t="shared" si="0"/>
        <v>7596</v>
      </c>
      <c r="J29" s="79">
        <f t="shared" si="1"/>
        <v>170.92709270927094</v>
      </c>
      <c r="K29" s="87">
        <v>0</v>
      </c>
      <c r="L29" s="75">
        <f t="shared" si="2"/>
        <v>0</v>
      </c>
      <c r="M29" s="73">
        <v>200</v>
      </c>
      <c r="N29" s="73">
        <v>200</v>
      </c>
      <c r="O29" s="104">
        <f t="shared" si="3"/>
        <v>7996</v>
      </c>
    </row>
    <row r="30" spans="1:15" ht="15.6" customHeight="1" x14ac:dyDescent="0.15">
      <c r="A30" s="74">
        <v>27</v>
      </c>
      <c r="B30" s="74"/>
      <c r="C30" s="74">
        <v>190</v>
      </c>
      <c r="D30" s="74" t="s">
        <v>433</v>
      </c>
      <c r="E30" s="74"/>
      <c r="F30" s="78">
        <f>ROUND(VLOOKUP(C30,[1]线束车间出勤表!I$1:K$65536,3,FALSE),2)</f>
        <v>39.5</v>
      </c>
      <c r="G30" s="139"/>
      <c r="H30" s="104">
        <v>6715</v>
      </c>
      <c r="I30" s="104">
        <f t="shared" si="0"/>
        <v>6715</v>
      </c>
      <c r="J30" s="104">
        <f t="shared" si="1"/>
        <v>170</v>
      </c>
      <c r="K30" s="75">
        <v>0</v>
      </c>
      <c r="L30" s="75">
        <f t="shared" si="2"/>
        <v>0</v>
      </c>
      <c r="M30" s="73">
        <v>0</v>
      </c>
      <c r="N30" s="75">
        <v>144</v>
      </c>
      <c r="O30" s="140">
        <f t="shared" si="3"/>
        <v>6859</v>
      </c>
    </row>
    <row r="31" spans="1:15" ht="15.6" customHeight="1" x14ac:dyDescent="0.15">
      <c r="A31" s="74">
        <v>28</v>
      </c>
      <c r="B31" s="92"/>
      <c r="C31" s="76">
        <v>192</v>
      </c>
      <c r="D31" s="77" t="s">
        <v>315</v>
      </c>
      <c r="E31" s="74" t="s">
        <v>276</v>
      </c>
      <c r="F31" s="78">
        <f>ROUND(VLOOKUP(C31,[1]线束车间出勤表!I$1:K$65536,3,FALSE),2)</f>
        <v>45.94</v>
      </c>
      <c r="G31" s="79"/>
      <c r="H31" s="79">
        <v>8077</v>
      </c>
      <c r="I31" s="79">
        <f t="shared" si="0"/>
        <v>8077</v>
      </c>
      <c r="J31" s="79">
        <f t="shared" si="1"/>
        <v>175.81628210709621</v>
      </c>
      <c r="K31" s="87">
        <v>2</v>
      </c>
      <c r="L31" s="75">
        <f t="shared" si="2"/>
        <v>40</v>
      </c>
      <c r="M31" s="73">
        <v>200</v>
      </c>
      <c r="N31" s="73">
        <v>200</v>
      </c>
      <c r="O31" s="104">
        <f t="shared" si="3"/>
        <v>8517</v>
      </c>
    </row>
    <row r="32" spans="1:15" ht="15.6" customHeight="1" x14ac:dyDescent="0.15">
      <c r="A32" s="74">
        <v>29</v>
      </c>
      <c r="B32" s="81">
        <v>3722</v>
      </c>
      <c r="C32" s="76">
        <v>193</v>
      </c>
      <c r="D32" s="82" t="s">
        <v>351</v>
      </c>
      <c r="E32" s="82" t="s">
        <v>352</v>
      </c>
      <c r="F32" s="78">
        <f>ROUND(VLOOKUP(C32,[1]线束车间出勤表!I$1:K$65536,3,FALSE),2)</f>
        <v>49.31</v>
      </c>
      <c r="G32" s="79"/>
      <c r="H32" s="79">
        <v>8900</v>
      </c>
      <c r="I32" s="79">
        <f t="shared" si="0"/>
        <v>8900</v>
      </c>
      <c r="J32" s="79">
        <f t="shared" si="1"/>
        <v>180.49077266274588</v>
      </c>
      <c r="K32" s="75">
        <v>4</v>
      </c>
      <c r="L32" s="75">
        <f t="shared" si="2"/>
        <v>80</v>
      </c>
      <c r="M32" s="73">
        <v>200</v>
      </c>
      <c r="N32" s="73">
        <v>200</v>
      </c>
      <c r="O32" s="104">
        <f t="shared" si="3"/>
        <v>9380</v>
      </c>
    </row>
    <row r="33" spans="1:15" ht="15.6" customHeight="1" x14ac:dyDescent="0.15">
      <c r="A33" s="74">
        <v>30</v>
      </c>
      <c r="B33" s="75">
        <v>3802</v>
      </c>
      <c r="C33" s="82">
        <v>198</v>
      </c>
      <c r="D33" s="82" t="s">
        <v>371</v>
      </c>
      <c r="E33" s="82" t="s">
        <v>370</v>
      </c>
      <c r="F33" s="78">
        <f>ROUND(VLOOKUP(C33,[1]线束车间出勤表!I$1:K$65536,3,FALSE),2)</f>
        <v>45.81</v>
      </c>
      <c r="G33" s="79"/>
      <c r="H33" s="79">
        <v>8020</v>
      </c>
      <c r="I33" s="79">
        <f t="shared" si="0"/>
        <v>8020</v>
      </c>
      <c r="J33" s="79">
        <f t="shared" si="1"/>
        <v>175.07094520846977</v>
      </c>
      <c r="K33" s="75">
        <v>3</v>
      </c>
      <c r="L33" s="75">
        <f t="shared" si="2"/>
        <v>60</v>
      </c>
      <c r="M33" s="73">
        <v>200</v>
      </c>
      <c r="N33" s="73">
        <v>200</v>
      </c>
      <c r="O33" s="104">
        <f t="shared" si="3"/>
        <v>8480</v>
      </c>
    </row>
    <row r="34" spans="1:15" ht="15.6" customHeight="1" x14ac:dyDescent="0.15">
      <c r="A34" s="74">
        <v>31</v>
      </c>
      <c r="B34" s="74"/>
      <c r="C34" s="74">
        <v>202</v>
      </c>
      <c r="D34" s="75" t="s">
        <v>302</v>
      </c>
      <c r="E34" s="74" t="s">
        <v>297</v>
      </c>
      <c r="F34" s="78">
        <f>ROUND(VLOOKUP(C34,[1]线束车间出勤表!I$1:K$65536,3,FALSE),2)</f>
        <v>35.56</v>
      </c>
      <c r="G34" s="79"/>
      <c r="H34" s="79">
        <v>6094</v>
      </c>
      <c r="I34" s="79">
        <f t="shared" si="0"/>
        <v>6094</v>
      </c>
      <c r="J34" s="79">
        <f t="shared" si="1"/>
        <v>171.37232845894263</v>
      </c>
      <c r="K34" s="75">
        <v>2</v>
      </c>
      <c r="L34" s="75">
        <f t="shared" si="2"/>
        <v>40</v>
      </c>
      <c r="M34" s="73">
        <v>0</v>
      </c>
      <c r="N34" s="73">
        <f>25*6</f>
        <v>150</v>
      </c>
      <c r="O34" s="104">
        <f t="shared" si="3"/>
        <v>6284</v>
      </c>
    </row>
    <row r="35" spans="1:15" ht="15.6" customHeight="1" x14ac:dyDescent="0.15">
      <c r="A35" s="74">
        <v>32</v>
      </c>
      <c r="B35" s="92"/>
      <c r="C35" s="82">
        <v>208</v>
      </c>
      <c r="D35" s="82" t="s">
        <v>240</v>
      </c>
      <c r="E35" s="81" t="s">
        <v>238</v>
      </c>
      <c r="F35" s="78">
        <f>ROUND(VLOOKUP(C35,[1]线束车间出勤表!I$1:K$65536,3,FALSE),2)</f>
        <v>38</v>
      </c>
      <c r="G35" s="79"/>
      <c r="H35" s="79">
        <v>5955</v>
      </c>
      <c r="I35" s="79">
        <f t="shared" si="0"/>
        <v>5955</v>
      </c>
      <c r="J35" s="79">
        <f t="shared" si="1"/>
        <v>156.71052631578948</v>
      </c>
      <c r="K35" s="75">
        <v>1</v>
      </c>
      <c r="L35" s="75">
        <f t="shared" si="2"/>
        <v>20</v>
      </c>
      <c r="M35" s="73">
        <v>200</v>
      </c>
      <c r="N35" s="73">
        <v>200</v>
      </c>
      <c r="O35" s="104">
        <f t="shared" si="3"/>
        <v>6375</v>
      </c>
    </row>
    <row r="36" spans="1:15" ht="15.6" customHeight="1" x14ac:dyDescent="0.15">
      <c r="A36" s="74">
        <v>33</v>
      </c>
      <c r="B36" s="76"/>
      <c r="C36" s="74">
        <v>216</v>
      </c>
      <c r="D36" s="75" t="s">
        <v>230</v>
      </c>
      <c r="E36" s="74" t="s">
        <v>217</v>
      </c>
      <c r="F36" s="78">
        <f>ROUND(VLOOKUP(C36,[1]线束车间出勤表!I$1:K$65536,3,FALSE),2)</f>
        <v>41.69</v>
      </c>
      <c r="G36" s="79"/>
      <c r="H36" s="79">
        <v>6936</v>
      </c>
      <c r="I36" s="79">
        <f t="shared" ref="I36:I67" si="4">G36+H36</f>
        <v>6936</v>
      </c>
      <c r="J36" s="79">
        <f t="shared" ref="J36:J67" si="5">H36/F36</f>
        <v>166.37083233389302</v>
      </c>
      <c r="K36" s="75">
        <v>2</v>
      </c>
      <c r="L36" s="75">
        <f t="shared" ref="L36:L67" si="6">K36*20</f>
        <v>40</v>
      </c>
      <c r="M36" s="73">
        <v>200</v>
      </c>
      <c r="N36" s="73">
        <v>200</v>
      </c>
      <c r="O36" s="104">
        <f t="shared" ref="O36:O67" si="7">I36+L36+M36+N36</f>
        <v>7376</v>
      </c>
    </row>
    <row r="37" spans="1:15" ht="15.6" customHeight="1" x14ac:dyDescent="0.15">
      <c r="A37" s="74">
        <v>34</v>
      </c>
      <c r="B37" s="74">
        <v>3726</v>
      </c>
      <c r="C37" s="82">
        <v>219</v>
      </c>
      <c r="D37" s="82" t="s">
        <v>354</v>
      </c>
      <c r="E37" s="82" t="s">
        <v>355</v>
      </c>
      <c r="F37" s="78">
        <f>ROUND(VLOOKUP(C37,[1]线束车间出勤表!I$1:K$65536,3,FALSE),2)</f>
        <v>49.56</v>
      </c>
      <c r="G37" s="79"/>
      <c r="H37" s="79">
        <v>8850</v>
      </c>
      <c r="I37" s="79">
        <f t="shared" si="4"/>
        <v>8850</v>
      </c>
      <c r="J37" s="79">
        <f t="shared" si="5"/>
        <v>178.57142857142856</v>
      </c>
      <c r="K37" s="75">
        <v>4</v>
      </c>
      <c r="L37" s="75">
        <f t="shared" si="6"/>
        <v>80</v>
      </c>
      <c r="M37" s="73">
        <v>200</v>
      </c>
      <c r="N37" s="73">
        <v>200</v>
      </c>
      <c r="O37" s="104">
        <f t="shared" si="7"/>
        <v>9330</v>
      </c>
    </row>
    <row r="38" spans="1:15" ht="15.6" customHeight="1" x14ac:dyDescent="0.15">
      <c r="A38" s="74">
        <v>35</v>
      </c>
      <c r="B38" s="92"/>
      <c r="C38" s="74">
        <v>227</v>
      </c>
      <c r="D38" s="77" t="s">
        <v>314</v>
      </c>
      <c r="E38" s="74" t="s">
        <v>297</v>
      </c>
      <c r="F38" s="78">
        <f>ROUND(VLOOKUP(C38,[1]线束车间出勤表!I$1:K$65536,3,FALSE),2)</f>
        <v>41.69</v>
      </c>
      <c r="G38" s="79"/>
      <c r="H38" s="79">
        <v>7088.8</v>
      </c>
      <c r="I38" s="79">
        <f t="shared" si="4"/>
        <v>7088.8</v>
      </c>
      <c r="J38" s="79">
        <f t="shared" si="5"/>
        <v>170.03597985128329</v>
      </c>
      <c r="K38" s="87">
        <v>0</v>
      </c>
      <c r="L38" s="75">
        <f t="shared" si="6"/>
        <v>0</v>
      </c>
      <c r="M38" s="73">
        <v>200</v>
      </c>
      <c r="N38" s="73">
        <v>200</v>
      </c>
      <c r="O38" s="104">
        <f t="shared" si="7"/>
        <v>7488.8</v>
      </c>
    </row>
    <row r="39" spans="1:15" ht="15.6" customHeight="1" x14ac:dyDescent="0.15">
      <c r="A39" s="74">
        <v>36</v>
      </c>
      <c r="B39" s="92"/>
      <c r="C39" s="82">
        <v>230</v>
      </c>
      <c r="D39" s="81" t="s">
        <v>338</v>
      </c>
      <c r="E39" s="74" t="s">
        <v>339</v>
      </c>
      <c r="F39" s="78">
        <f>ROUND(VLOOKUP(C39,[1]线束车间出勤表!I$1:K$65536,3,FALSE),2)</f>
        <v>44.95</v>
      </c>
      <c r="G39" s="79"/>
      <c r="H39" s="79">
        <v>6622.88</v>
      </c>
      <c r="I39" s="79">
        <f t="shared" si="4"/>
        <v>6622.88</v>
      </c>
      <c r="J39" s="79">
        <f t="shared" si="5"/>
        <v>147.33882091212459</v>
      </c>
      <c r="K39" s="75">
        <v>0</v>
      </c>
      <c r="L39" s="75">
        <f t="shared" si="6"/>
        <v>0</v>
      </c>
      <c r="M39" s="73">
        <v>200</v>
      </c>
      <c r="N39" s="73">
        <v>200</v>
      </c>
      <c r="O39" s="104">
        <f t="shared" si="7"/>
        <v>7022.88</v>
      </c>
    </row>
    <row r="40" spans="1:15" ht="15.6" customHeight="1" x14ac:dyDescent="0.15">
      <c r="A40" s="74">
        <v>37</v>
      </c>
      <c r="B40" s="92"/>
      <c r="C40" s="82">
        <v>247</v>
      </c>
      <c r="D40" s="82" t="s">
        <v>301</v>
      </c>
      <c r="E40" s="74" t="s">
        <v>254</v>
      </c>
      <c r="F40" s="78">
        <f>ROUND(VLOOKUP(C40,[1]线束车间出勤表!I$1:K$65536,3,FALSE),2)</f>
        <v>41.38</v>
      </c>
      <c r="G40" s="79"/>
      <c r="H40" s="79">
        <v>7315</v>
      </c>
      <c r="I40" s="79">
        <f t="shared" si="4"/>
        <v>7315</v>
      </c>
      <c r="J40" s="79">
        <f t="shared" si="5"/>
        <v>176.77622039632672</v>
      </c>
      <c r="K40" s="75">
        <v>0</v>
      </c>
      <c r="L40" s="75">
        <f t="shared" si="6"/>
        <v>0</v>
      </c>
      <c r="M40" s="73">
        <v>200</v>
      </c>
      <c r="N40" s="73">
        <v>200</v>
      </c>
      <c r="O40" s="104">
        <f t="shared" si="7"/>
        <v>7715</v>
      </c>
    </row>
    <row r="41" spans="1:15" ht="15.6" customHeight="1" x14ac:dyDescent="0.15">
      <c r="A41" s="74">
        <v>38</v>
      </c>
      <c r="B41" s="92"/>
      <c r="C41" s="75">
        <v>252</v>
      </c>
      <c r="D41" s="82" t="s">
        <v>358</v>
      </c>
      <c r="E41" s="82" t="s">
        <v>355</v>
      </c>
      <c r="F41" s="78">
        <f>ROUND(VLOOKUP(C41,[1]线束车间出勤表!I$1:K$65536,3,FALSE),2)</f>
        <v>49.56</v>
      </c>
      <c r="G41" s="79"/>
      <c r="H41" s="79">
        <v>8600</v>
      </c>
      <c r="I41" s="79">
        <f t="shared" si="4"/>
        <v>8600</v>
      </c>
      <c r="J41" s="79">
        <f t="shared" si="5"/>
        <v>173.52703793381758</v>
      </c>
      <c r="K41" s="75">
        <v>2</v>
      </c>
      <c r="L41" s="75">
        <f t="shared" si="6"/>
        <v>40</v>
      </c>
      <c r="M41" s="73">
        <v>200</v>
      </c>
      <c r="N41" s="73">
        <v>200</v>
      </c>
      <c r="O41" s="104">
        <f t="shared" si="7"/>
        <v>9040</v>
      </c>
    </row>
    <row r="42" spans="1:15" ht="15.6" customHeight="1" x14ac:dyDescent="0.15">
      <c r="A42" s="74">
        <v>39</v>
      </c>
      <c r="B42" s="92"/>
      <c r="C42" s="82">
        <v>260</v>
      </c>
      <c r="D42" s="82" t="s">
        <v>227</v>
      </c>
      <c r="E42" s="74" t="s">
        <v>217</v>
      </c>
      <c r="F42" s="78">
        <f>ROUND(VLOOKUP(C42,[1]线束车间出勤表!I$1:K$65536,3,FALSE),2)</f>
        <v>34.31</v>
      </c>
      <c r="G42" s="79"/>
      <c r="H42" s="79">
        <v>5936.7</v>
      </c>
      <c r="I42" s="79">
        <f t="shared" si="4"/>
        <v>5936.7</v>
      </c>
      <c r="J42" s="79">
        <f t="shared" si="5"/>
        <v>173.0311862430778</v>
      </c>
      <c r="K42" s="75">
        <v>1</v>
      </c>
      <c r="L42" s="75">
        <f t="shared" si="6"/>
        <v>20</v>
      </c>
      <c r="M42" s="73">
        <v>200</v>
      </c>
      <c r="N42" s="73">
        <v>200</v>
      </c>
      <c r="O42" s="104">
        <f t="shared" si="7"/>
        <v>6356.7</v>
      </c>
    </row>
    <row r="43" spans="1:15" ht="15.6" customHeight="1" x14ac:dyDescent="0.15">
      <c r="A43" s="74">
        <v>40</v>
      </c>
      <c r="B43" s="92"/>
      <c r="C43" s="82">
        <v>265</v>
      </c>
      <c r="D43" s="82" t="s">
        <v>246</v>
      </c>
      <c r="E43" s="74" t="s">
        <v>245</v>
      </c>
      <c r="F43" s="78">
        <f>ROUND(VLOOKUP(C43,[1]线束车间出勤表!I$1:K$65536,3,FALSE),2)</f>
        <v>45</v>
      </c>
      <c r="G43" s="79"/>
      <c r="H43" s="79">
        <v>7500</v>
      </c>
      <c r="I43" s="79">
        <f t="shared" si="4"/>
        <v>7500</v>
      </c>
      <c r="J43" s="79">
        <f t="shared" si="5"/>
        <v>166.66666666666666</v>
      </c>
      <c r="K43" s="75">
        <v>0</v>
      </c>
      <c r="L43" s="75">
        <f t="shared" si="6"/>
        <v>0</v>
      </c>
      <c r="M43" s="73">
        <v>200</v>
      </c>
      <c r="N43" s="73">
        <v>200</v>
      </c>
      <c r="O43" s="104">
        <f t="shared" si="7"/>
        <v>7900</v>
      </c>
    </row>
    <row r="44" spans="1:15" ht="15.6" customHeight="1" x14ac:dyDescent="0.15">
      <c r="A44" s="74">
        <v>41</v>
      </c>
      <c r="B44" s="92"/>
      <c r="C44" s="82">
        <v>268</v>
      </c>
      <c r="D44" s="82" t="s">
        <v>265</v>
      </c>
      <c r="E44" s="74" t="s">
        <v>259</v>
      </c>
      <c r="F44" s="78">
        <f>ROUND(VLOOKUP(C44,[1]线束车间出勤表!I$1:K$65536,3,FALSE),2)</f>
        <v>46.75</v>
      </c>
      <c r="G44" s="79"/>
      <c r="H44" s="79">
        <v>8000</v>
      </c>
      <c r="I44" s="79">
        <f t="shared" si="4"/>
        <v>8000</v>
      </c>
      <c r="J44" s="79">
        <f t="shared" si="5"/>
        <v>171.12299465240642</v>
      </c>
      <c r="K44" s="87">
        <v>1</v>
      </c>
      <c r="L44" s="75">
        <f t="shared" si="6"/>
        <v>20</v>
      </c>
      <c r="M44" s="73">
        <v>200</v>
      </c>
      <c r="N44" s="73">
        <v>200</v>
      </c>
      <c r="O44" s="104">
        <f t="shared" si="7"/>
        <v>8420</v>
      </c>
    </row>
    <row r="45" spans="1:15" ht="15.6" customHeight="1" x14ac:dyDescent="0.15">
      <c r="A45" s="74">
        <v>42</v>
      </c>
      <c r="B45" s="74"/>
      <c r="C45" s="82">
        <v>277</v>
      </c>
      <c r="D45" s="82" t="s">
        <v>356</v>
      </c>
      <c r="E45" s="82" t="s">
        <v>355</v>
      </c>
      <c r="F45" s="78">
        <f>ROUND(VLOOKUP(C45,[1]线束车间出勤表!I$1:K$65536,3,FALSE),2)</f>
        <v>49.56</v>
      </c>
      <c r="G45" s="79"/>
      <c r="H45" s="79">
        <v>8314</v>
      </c>
      <c r="I45" s="79">
        <f t="shared" si="4"/>
        <v>8314</v>
      </c>
      <c r="J45" s="79">
        <f t="shared" si="5"/>
        <v>167.75625504439063</v>
      </c>
      <c r="K45" s="75">
        <v>0</v>
      </c>
      <c r="L45" s="75">
        <f t="shared" si="6"/>
        <v>0</v>
      </c>
      <c r="M45" s="73">
        <v>200</v>
      </c>
      <c r="N45" s="73">
        <v>200</v>
      </c>
      <c r="O45" s="104">
        <f t="shared" si="7"/>
        <v>8714</v>
      </c>
    </row>
    <row r="46" spans="1:15" ht="15.6" customHeight="1" x14ac:dyDescent="0.15">
      <c r="A46" s="74">
        <v>43</v>
      </c>
      <c r="B46" s="75">
        <v>2270</v>
      </c>
      <c r="C46" s="75">
        <v>281</v>
      </c>
      <c r="D46" s="83" t="s">
        <v>258</v>
      </c>
      <c r="E46" s="74" t="s">
        <v>259</v>
      </c>
      <c r="F46" s="78">
        <f>ROUND(VLOOKUP(C46,[1]线束车间出勤表!I$1:K$65536,3,FALSE),2)</f>
        <v>46.81</v>
      </c>
      <c r="G46" s="79"/>
      <c r="H46" s="79">
        <v>8500</v>
      </c>
      <c r="I46" s="79">
        <f t="shared" si="4"/>
        <v>8500</v>
      </c>
      <c r="J46" s="79">
        <f t="shared" si="5"/>
        <v>181.58513138218328</v>
      </c>
      <c r="K46" s="75">
        <v>6</v>
      </c>
      <c r="L46" s="75">
        <f t="shared" si="6"/>
        <v>120</v>
      </c>
      <c r="M46" s="73">
        <v>200</v>
      </c>
      <c r="N46" s="73">
        <v>200</v>
      </c>
      <c r="O46" s="104">
        <f t="shared" si="7"/>
        <v>9020</v>
      </c>
    </row>
    <row r="47" spans="1:15" ht="15.6" customHeight="1" x14ac:dyDescent="0.15">
      <c r="A47" s="74">
        <v>44</v>
      </c>
      <c r="B47" s="92"/>
      <c r="C47" s="76">
        <v>288</v>
      </c>
      <c r="D47" s="77" t="s">
        <v>34</v>
      </c>
      <c r="E47" s="74" t="s">
        <v>22</v>
      </c>
      <c r="F47" s="78">
        <f>ROUND(VLOOKUP(C47,[1]线束车间出勤表!I$1:K$65536,3,FALSE),2)</f>
        <v>30.25</v>
      </c>
      <c r="G47" s="79"/>
      <c r="H47" s="79">
        <v>5000</v>
      </c>
      <c r="I47" s="79">
        <f t="shared" si="4"/>
        <v>5000</v>
      </c>
      <c r="J47" s="79">
        <f t="shared" si="5"/>
        <v>165.28925619834712</v>
      </c>
      <c r="K47" s="75">
        <v>0</v>
      </c>
      <c r="L47" s="75">
        <f t="shared" si="6"/>
        <v>0</v>
      </c>
      <c r="M47" s="73">
        <v>0</v>
      </c>
      <c r="N47" s="73">
        <f>22*6</f>
        <v>132</v>
      </c>
      <c r="O47" s="104">
        <f t="shared" si="7"/>
        <v>5132</v>
      </c>
    </row>
    <row r="48" spans="1:15" ht="15.6" customHeight="1" x14ac:dyDescent="0.15">
      <c r="A48" s="74">
        <v>45</v>
      </c>
      <c r="B48" s="74">
        <v>3703</v>
      </c>
      <c r="C48" s="74">
        <v>293</v>
      </c>
      <c r="D48" s="82" t="s">
        <v>362</v>
      </c>
      <c r="E48" s="82" t="s">
        <v>361</v>
      </c>
      <c r="F48" s="78">
        <f>ROUND(VLOOKUP(C48,[1]线束车间出勤表!I$1:K$65536,3,FALSE),2)</f>
        <v>46.06</v>
      </c>
      <c r="G48" s="79"/>
      <c r="H48" s="79">
        <v>8500</v>
      </c>
      <c r="I48" s="79">
        <f t="shared" si="4"/>
        <v>8500</v>
      </c>
      <c r="J48" s="79">
        <f t="shared" si="5"/>
        <v>184.54190186712981</v>
      </c>
      <c r="K48" s="75">
        <v>10</v>
      </c>
      <c r="L48" s="75">
        <f t="shared" si="6"/>
        <v>200</v>
      </c>
      <c r="M48" s="73">
        <v>200</v>
      </c>
      <c r="N48" s="73">
        <v>200</v>
      </c>
      <c r="O48" s="104">
        <f t="shared" si="7"/>
        <v>9100</v>
      </c>
    </row>
    <row r="49" spans="1:15" ht="15.6" customHeight="1" x14ac:dyDescent="0.15">
      <c r="A49" s="74">
        <v>46</v>
      </c>
      <c r="B49" s="92"/>
      <c r="C49" s="82">
        <v>297</v>
      </c>
      <c r="D49" s="82" t="s">
        <v>298</v>
      </c>
      <c r="E49" s="74" t="s">
        <v>297</v>
      </c>
      <c r="F49" s="78">
        <f>ROUND(VLOOKUP(C49,[1]线束车间出勤表!I$1:K$65536,3,FALSE),2)</f>
        <v>40.94</v>
      </c>
      <c r="G49" s="79"/>
      <c r="H49" s="79">
        <v>6800</v>
      </c>
      <c r="I49" s="79">
        <f t="shared" si="4"/>
        <v>6800</v>
      </c>
      <c r="J49" s="79">
        <f t="shared" si="5"/>
        <v>166.09672691744018</v>
      </c>
      <c r="K49" s="75">
        <v>0</v>
      </c>
      <c r="L49" s="75">
        <f t="shared" si="6"/>
        <v>0</v>
      </c>
      <c r="M49" s="73">
        <v>200</v>
      </c>
      <c r="N49" s="73">
        <v>200</v>
      </c>
      <c r="O49" s="104">
        <f t="shared" si="7"/>
        <v>7200</v>
      </c>
    </row>
    <row r="50" spans="1:15" ht="15.6" customHeight="1" x14ac:dyDescent="0.15">
      <c r="A50" s="74">
        <v>47</v>
      </c>
      <c r="B50" s="77"/>
      <c r="C50" s="74">
        <v>298</v>
      </c>
      <c r="D50" s="74" t="s">
        <v>235</v>
      </c>
      <c r="E50" s="74" t="s">
        <v>217</v>
      </c>
      <c r="F50" s="78">
        <f>ROUND(VLOOKUP(C50,[1]线束车间出勤表!I$1:K$65536,3,FALSE),2)</f>
        <v>36.94</v>
      </c>
      <c r="G50" s="79"/>
      <c r="H50" s="79">
        <v>5892.2</v>
      </c>
      <c r="I50" s="79">
        <f t="shared" si="4"/>
        <v>5892.2</v>
      </c>
      <c r="J50" s="79">
        <f t="shared" si="5"/>
        <v>159.50730914997294</v>
      </c>
      <c r="K50" s="75">
        <v>2</v>
      </c>
      <c r="L50" s="75">
        <f t="shared" si="6"/>
        <v>40</v>
      </c>
      <c r="M50" s="73">
        <v>200</v>
      </c>
      <c r="N50" s="73">
        <v>200</v>
      </c>
      <c r="O50" s="104">
        <f t="shared" si="7"/>
        <v>6332.2</v>
      </c>
    </row>
    <row r="51" spans="1:15" ht="15.6" customHeight="1" x14ac:dyDescent="0.15">
      <c r="A51" s="74">
        <v>48</v>
      </c>
      <c r="B51" s="75">
        <v>2501</v>
      </c>
      <c r="C51" s="75">
        <v>299</v>
      </c>
      <c r="D51" s="83" t="s">
        <v>219</v>
      </c>
      <c r="E51" s="74" t="s">
        <v>217</v>
      </c>
      <c r="F51" s="78">
        <f>ROUND(VLOOKUP(C51,[1]线束车间出勤表!I$1:K$65536,3,FALSE),2)</f>
        <v>40.83</v>
      </c>
      <c r="G51" s="79"/>
      <c r="H51" s="79">
        <v>6867</v>
      </c>
      <c r="I51" s="79">
        <f t="shared" si="4"/>
        <v>6867</v>
      </c>
      <c r="J51" s="79">
        <f t="shared" si="5"/>
        <v>168.18515797207937</v>
      </c>
      <c r="K51" s="75">
        <v>6</v>
      </c>
      <c r="L51" s="75">
        <f t="shared" si="6"/>
        <v>120</v>
      </c>
      <c r="M51" s="73">
        <v>200</v>
      </c>
      <c r="N51" s="73">
        <v>200</v>
      </c>
      <c r="O51" s="104">
        <f t="shared" si="7"/>
        <v>7387</v>
      </c>
    </row>
    <row r="52" spans="1:15" ht="15.6" customHeight="1" x14ac:dyDescent="0.15">
      <c r="A52" s="74">
        <v>49</v>
      </c>
      <c r="B52" s="82"/>
      <c r="C52" s="82">
        <v>306</v>
      </c>
      <c r="D52" s="82" t="s">
        <v>32</v>
      </c>
      <c r="E52" s="74" t="s">
        <v>22</v>
      </c>
      <c r="F52" s="78">
        <f>ROUND(VLOOKUP(C52,[1]线束车间出勤表!I$1:K$65536,3,FALSE),2)</f>
        <v>37.25</v>
      </c>
      <c r="G52" s="79"/>
      <c r="H52" s="79">
        <v>5835</v>
      </c>
      <c r="I52" s="79">
        <f t="shared" si="4"/>
        <v>5835</v>
      </c>
      <c r="J52" s="79">
        <f t="shared" si="5"/>
        <v>156.64429530201343</v>
      </c>
      <c r="K52" s="75">
        <v>0</v>
      </c>
      <c r="L52" s="75">
        <f t="shared" si="6"/>
        <v>0</v>
      </c>
      <c r="M52" s="73">
        <v>200</v>
      </c>
      <c r="N52" s="73">
        <v>200</v>
      </c>
      <c r="O52" s="104">
        <f t="shared" si="7"/>
        <v>6235</v>
      </c>
    </row>
    <row r="53" spans="1:15" ht="15.6" customHeight="1" x14ac:dyDescent="0.15">
      <c r="A53" s="74">
        <v>50</v>
      </c>
      <c r="B53" s="92"/>
      <c r="C53" s="82">
        <v>314</v>
      </c>
      <c r="D53" s="82" t="s">
        <v>268</v>
      </c>
      <c r="E53" s="74" t="s">
        <v>259</v>
      </c>
      <c r="F53" s="78">
        <f>ROUND(VLOOKUP(C53,[1]线束车间出勤表!I$1:K$65536,3,FALSE),2)</f>
        <v>45.5</v>
      </c>
      <c r="G53" s="79"/>
      <c r="H53" s="79">
        <v>7000</v>
      </c>
      <c r="I53" s="79">
        <f t="shared" si="4"/>
        <v>7000</v>
      </c>
      <c r="J53" s="79">
        <f t="shared" si="5"/>
        <v>153.84615384615384</v>
      </c>
      <c r="K53" s="87">
        <v>0</v>
      </c>
      <c r="L53" s="75">
        <f t="shared" si="6"/>
        <v>0</v>
      </c>
      <c r="M53" s="73">
        <v>200</v>
      </c>
      <c r="N53" s="73">
        <v>200</v>
      </c>
      <c r="O53" s="104">
        <f t="shared" si="7"/>
        <v>7400</v>
      </c>
    </row>
    <row r="54" spans="1:15" ht="15.6" customHeight="1" x14ac:dyDescent="0.15">
      <c r="A54" s="74">
        <v>51</v>
      </c>
      <c r="B54" s="92"/>
      <c r="C54" s="75">
        <v>315</v>
      </c>
      <c r="D54" s="82" t="s">
        <v>342</v>
      </c>
      <c r="E54" s="75" t="s">
        <v>341</v>
      </c>
      <c r="F54" s="78">
        <f>ROUND(VLOOKUP(C54,[1]线束车间出勤表!I$1:K$65536,3,FALSE),2)</f>
        <v>37.94</v>
      </c>
      <c r="G54" s="79"/>
      <c r="H54" s="79">
        <v>6600</v>
      </c>
      <c r="I54" s="79">
        <f t="shared" si="4"/>
        <v>6600</v>
      </c>
      <c r="J54" s="79">
        <f t="shared" si="5"/>
        <v>173.95888244596733</v>
      </c>
      <c r="K54" s="75">
        <v>2</v>
      </c>
      <c r="L54" s="75">
        <f t="shared" si="6"/>
        <v>40</v>
      </c>
      <c r="M54" s="73">
        <v>200</v>
      </c>
      <c r="N54" s="73">
        <v>200</v>
      </c>
      <c r="O54" s="104">
        <f t="shared" si="7"/>
        <v>7040</v>
      </c>
    </row>
    <row r="55" spans="1:15" ht="15.6" customHeight="1" x14ac:dyDescent="0.15">
      <c r="A55" s="74">
        <v>52</v>
      </c>
      <c r="B55" s="86">
        <v>2129</v>
      </c>
      <c r="C55" s="76">
        <v>318</v>
      </c>
      <c r="D55" s="77" t="s">
        <v>284</v>
      </c>
      <c r="E55" s="75" t="s">
        <v>283</v>
      </c>
      <c r="F55" s="78">
        <f>ROUND(VLOOKUP(C55,[1]线束车间出勤表!I$1:K$65536,3,FALSE),2)</f>
        <v>48.06</v>
      </c>
      <c r="G55" s="79"/>
      <c r="H55" s="79">
        <v>8200</v>
      </c>
      <c r="I55" s="79">
        <f t="shared" si="4"/>
        <v>8200</v>
      </c>
      <c r="J55" s="79">
        <f t="shared" si="5"/>
        <v>170.6200582605077</v>
      </c>
      <c r="K55" s="87">
        <v>3</v>
      </c>
      <c r="L55" s="75">
        <f t="shared" si="6"/>
        <v>60</v>
      </c>
      <c r="M55" s="73">
        <v>200</v>
      </c>
      <c r="N55" s="73">
        <v>200</v>
      </c>
      <c r="O55" s="104">
        <f t="shared" si="7"/>
        <v>8660</v>
      </c>
    </row>
    <row r="56" spans="1:15" ht="15.6" customHeight="1" x14ac:dyDescent="0.15">
      <c r="A56" s="74">
        <v>53</v>
      </c>
      <c r="B56" s="92"/>
      <c r="C56" s="82">
        <v>328</v>
      </c>
      <c r="D56" s="82" t="s">
        <v>280</v>
      </c>
      <c r="E56" s="74" t="s">
        <v>278</v>
      </c>
      <c r="F56" s="78">
        <f>ROUND(VLOOKUP(C56,[1]线束车间出勤表!I$1:K$65536,3,FALSE),2)</f>
        <v>45.31</v>
      </c>
      <c r="G56" s="79"/>
      <c r="H56" s="79">
        <v>7159</v>
      </c>
      <c r="I56" s="79">
        <f t="shared" si="4"/>
        <v>7159</v>
      </c>
      <c r="J56" s="79">
        <f t="shared" si="5"/>
        <v>158.00044140366364</v>
      </c>
      <c r="K56" s="87">
        <v>0</v>
      </c>
      <c r="L56" s="75">
        <f t="shared" si="6"/>
        <v>0</v>
      </c>
      <c r="M56" s="73">
        <v>200</v>
      </c>
      <c r="N56" s="73">
        <v>200</v>
      </c>
      <c r="O56" s="104">
        <f t="shared" si="7"/>
        <v>7559</v>
      </c>
    </row>
    <row r="57" spans="1:15" ht="15.6" customHeight="1" x14ac:dyDescent="0.15">
      <c r="A57" s="74">
        <v>54</v>
      </c>
      <c r="B57" s="92"/>
      <c r="C57" s="74">
        <v>340</v>
      </c>
      <c r="D57" s="75" t="s">
        <v>305</v>
      </c>
      <c r="E57" s="74" t="s">
        <v>278</v>
      </c>
      <c r="F57" s="78">
        <f>ROUND(VLOOKUP(C57,[1]线束车间出勤表!I$1:K$65536,3,FALSE),2)</f>
        <v>39.56</v>
      </c>
      <c r="G57" s="79"/>
      <c r="H57" s="79">
        <v>6521</v>
      </c>
      <c r="I57" s="79">
        <f t="shared" si="4"/>
        <v>6521</v>
      </c>
      <c r="J57" s="79">
        <f t="shared" si="5"/>
        <v>164.83822042467136</v>
      </c>
      <c r="K57" s="75">
        <v>2</v>
      </c>
      <c r="L57" s="75">
        <f t="shared" si="6"/>
        <v>40</v>
      </c>
      <c r="M57" s="73">
        <v>200</v>
      </c>
      <c r="N57" s="73">
        <v>200</v>
      </c>
      <c r="O57" s="104">
        <f t="shared" si="7"/>
        <v>6961</v>
      </c>
    </row>
    <row r="58" spans="1:15" ht="15.6" customHeight="1" x14ac:dyDescent="0.15">
      <c r="A58" s="74">
        <v>55</v>
      </c>
      <c r="B58" s="92"/>
      <c r="C58" s="74">
        <v>341</v>
      </c>
      <c r="D58" s="74" t="s">
        <v>368</v>
      </c>
      <c r="E58" s="82" t="s">
        <v>355</v>
      </c>
      <c r="F58" s="78">
        <v>45.5</v>
      </c>
      <c r="G58" s="79"/>
      <c r="H58" s="79">
        <v>8050</v>
      </c>
      <c r="I58" s="79">
        <f t="shared" si="4"/>
        <v>8050</v>
      </c>
      <c r="J58" s="79">
        <f t="shared" si="5"/>
        <v>176.92307692307693</v>
      </c>
      <c r="K58" s="75">
        <v>0</v>
      </c>
      <c r="L58" s="75">
        <f t="shared" si="6"/>
        <v>0</v>
      </c>
      <c r="M58" s="73">
        <v>200</v>
      </c>
      <c r="N58" s="73">
        <v>200</v>
      </c>
      <c r="O58" s="104">
        <f t="shared" si="7"/>
        <v>8450</v>
      </c>
    </row>
    <row r="59" spans="1:15" ht="15.6" customHeight="1" x14ac:dyDescent="0.15">
      <c r="A59" s="74">
        <v>56</v>
      </c>
      <c r="B59" s="92"/>
      <c r="C59" s="74">
        <v>342</v>
      </c>
      <c r="D59" s="74" t="s">
        <v>363</v>
      </c>
      <c r="E59" s="82" t="s">
        <v>361</v>
      </c>
      <c r="F59" s="78">
        <f>ROUND(VLOOKUP(C59,[1]线束车间出勤表!I$1:K$65536,3,FALSE),2)</f>
        <v>49.44</v>
      </c>
      <c r="G59" s="79"/>
      <c r="H59" s="79">
        <v>8874</v>
      </c>
      <c r="I59" s="79">
        <f t="shared" si="4"/>
        <v>8874</v>
      </c>
      <c r="J59" s="79">
        <f t="shared" si="5"/>
        <v>179.49029126213594</v>
      </c>
      <c r="K59" s="75">
        <v>0</v>
      </c>
      <c r="L59" s="75">
        <f t="shared" si="6"/>
        <v>0</v>
      </c>
      <c r="M59" s="73">
        <v>200</v>
      </c>
      <c r="N59" s="73">
        <v>200</v>
      </c>
      <c r="O59" s="104">
        <f t="shared" si="7"/>
        <v>9274</v>
      </c>
    </row>
    <row r="60" spans="1:15" ht="15.6" customHeight="1" x14ac:dyDescent="0.15">
      <c r="A60" s="74">
        <v>57</v>
      </c>
      <c r="B60" s="92"/>
      <c r="C60" s="82">
        <v>343</v>
      </c>
      <c r="D60" s="82" t="s">
        <v>324</v>
      </c>
      <c r="E60" s="74" t="s">
        <v>318</v>
      </c>
      <c r="F60" s="78">
        <f>ROUND(VLOOKUP(C60,[1]线束车间出勤表!I$1:K$65536,3,FALSE),2)</f>
        <v>40.31</v>
      </c>
      <c r="G60" s="79"/>
      <c r="H60" s="79">
        <v>6600</v>
      </c>
      <c r="I60" s="79">
        <f t="shared" si="4"/>
        <v>6600</v>
      </c>
      <c r="J60" s="79">
        <f t="shared" si="5"/>
        <v>163.73108409823865</v>
      </c>
      <c r="K60" s="75">
        <v>1</v>
      </c>
      <c r="L60" s="75">
        <f t="shared" si="6"/>
        <v>20</v>
      </c>
      <c r="M60" s="73">
        <v>200</v>
      </c>
      <c r="N60" s="73">
        <v>200</v>
      </c>
      <c r="O60" s="104">
        <f t="shared" si="7"/>
        <v>7020</v>
      </c>
    </row>
    <row r="61" spans="1:15" ht="15.6" customHeight="1" x14ac:dyDescent="0.15">
      <c r="A61" s="74">
        <v>58</v>
      </c>
      <c r="B61" s="75">
        <v>3704</v>
      </c>
      <c r="C61" s="75">
        <v>355</v>
      </c>
      <c r="D61" s="82" t="s">
        <v>336</v>
      </c>
      <c r="E61" s="82" t="s">
        <v>337</v>
      </c>
      <c r="F61" s="78">
        <f>ROUND(VLOOKUP(C61,[1]线束车间出勤表!I$1:K$65536,3,FALSE),2)</f>
        <v>43.94</v>
      </c>
      <c r="G61" s="79"/>
      <c r="H61" s="79">
        <v>7587</v>
      </c>
      <c r="I61" s="79">
        <f t="shared" si="4"/>
        <v>7587</v>
      </c>
      <c r="J61" s="79">
        <f t="shared" si="5"/>
        <v>172.66727355484753</v>
      </c>
      <c r="K61" s="75">
        <v>10</v>
      </c>
      <c r="L61" s="75">
        <f t="shared" si="6"/>
        <v>200</v>
      </c>
      <c r="M61" s="73">
        <v>200</v>
      </c>
      <c r="N61" s="73">
        <v>200</v>
      </c>
      <c r="O61" s="104">
        <f t="shared" si="7"/>
        <v>8187</v>
      </c>
    </row>
    <row r="62" spans="1:15" ht="15.6" customHeight="1" x14ac:dyDescent="0.15">
      <c r="A62" s="74">
        <v>59</v>
      </c>
      <c r="B62" s="92"/>
      <c r="C62" s="82">
        <v>364</v>
      </c>
      <c r="D62" s="82" t="s">
        <v>303</v>
      </c>
      <c r="E62" s="74" t="s">
        <v>297</v>
      </c>
      <c r="F62" s="78">
        <f>ROUND(VLOOKUP(C62,[1]线束车间出勤表!I$1:K$65536,3,FALSE),2)</f>
        <v>37.5</v>
      </c>
      <c r="G62" s="79"/>
      <c r="H62" s="79">
        <v>6200</v>
      </c>
      <c r="I62" s="79">
        <f t="shared" si="4"/>
        <v>6200</v>
      </c>
      <c r="J62" s="79">
        <f t="shared" si="5"/>
        <v>165.33333333333334</v>
      </c>
      <c r="K62" s="75">
        <v>0</v>
      </c>
      <c r="L62" s="75">
        <f t="shared" si="6"/>
        <v>0</v>
      </c>
      <c r="M62" s="73">
        <v>200</v>
      </c>
      <c r="N62" s="73">
        <v>200</v>
      </c>
      <c r="O62" s="104">
        <f t="shared" si="7"/>
        <v>6600</v>
      </c>
    </row>
    <row r="63" spans="1:15" ht="15.6" customHeight="1" x14ac:dyDescent="0.15">
      <c r="A63" s="74">
        <v>60</v>
      </c>
      <c r="B63" s="92"/>
      <c r="C63" s="76">
        <v>367</v>
      </c>
      <c r="D63" s="77" t="s">
        <v>292</v>
      </c>
      <c r="E63" s="75" t="s">
        <v>254</v>
      </c>
      <c r="F63" s="78">
        <f>ROUND(VLOOKUP(C63,[1]线束车间出勤表!I$1:K$65536,3,FALSE),2)</f>
        <v>44.31</v>
      </c>
      <c r="G63" s="79"/>
      <c r="H63" s="79">
        <v>8058</v>
      </c>
      <c r="I63" s="79">
        <f t="shared" si="4"/>
        <v>8058</v>
      </c>
      <c r="J63" s="79">
        <f t="shared" si="5"/>
        <v>181.8551117129316</v>
      </c>
      <c r="K63" s="75">
        <v>2</v>
      </c>
      <c r="L63" s="75">
        <f t="shared" si="6"/>
        <v>40</v>
      </c>
      <c r="M63" s="73">
        <v>200</v>
      </c>
      <c r="N63" s="73">
        <v>200</v>
      </c>
      <c r="O63" s="104">
        <f t="shared" si="7"/>
        <v>8498</v>
      </c>
    </row>
    <row r="64" spans="1:15" ht="15.6" customHeight="1" x14ac:dyDescent="0.15">
      <c r="A64" s="74">
        <v>61</v>
      </c>
      <c r="B64" s="75">
        <v>2513</v>
      </c>
      <c r="C64" s="76">
        <v>375</v>
      </c>
      <c r="D64" s="77" t="s">
        <v>272</v>
      </c>
      <c r="E64" s="74" t="s">
        <v>226</v>
      </c>
      <c r="F64" s="78">
        <f>ROUND(VLOOKUP(C64,[1]线束车间出勤表!I$1:K$65536,3,FALSE),2)</f>
        <v>44.31</v>
      </c>
      <c r="G64" s="79"/>
      <c r="H64" s="79">
        <v>7426</v>
      </c>
      <c r="I64" s="79">
        <f t="shared" si="4"/>
        <v>7426</v>
      </c>
      <c r="J64" s="79">
        <f t="shared" si="5"/>
        <v>167.59196569623109</v>
      </c>
      <c r="K64" s="87">
        <v>5</v>
      </c>
      <c r="L64" s="75">
        <f t="shared" si="6"/>
        <v>100</v>
      </c>
      <c r="M64" s="73">
        <v>0</v>
      </c>
      <c r="N64" s="73">
        <f>28*6</f>
        <v>168</v>
      </c>
      <c r="O64" s="104">
        <f t="shared" si="7"/>
        <v>7694</v>
      </c>
    </row>
    <row r="65" spans="1:15" ht="15.6" customHeight="1" x14ac:dyDescent="0.15">
      <c r="A65" s="74">
        <v>62</v>
      </c>
      <c r="B65" s="92"/>
      <c r="C65" s="82">
        <v>384</v>
      </c>
      <c r="D65" s="82" t="s">
        <v>257</v>
      </c>
      <c r="E65" s="74" t="s">
        <v>217</v>
      </c>
      <c r="F65" s="78">
        <f>ROUND(VLOOKUP(C65,[1]线束车间出勤表!I$1:K$65536,3,FALSE),2)</f>
        <v>47.75</v>
      </c>
      <c r="G65" s="79"/>
      <c r="H65" s="79">
        <v>8140</v>
      </c>
      <c r="I65" s="79">
        <f t="shared" si="4"/>
        <v>8140</v>
      </c>
      <c r="J65" s="79">
        <f t="shared" si="5"/>
        <v>170.47120418848166</v>
      </c>
      <c r="K65" s="75">
        <v>0</v>
      </c>
      <c r="L65" s="75">
        <f t="shared" si="6"/>
        <v>0</v>
      </c>
      <c r="M65" s="73">
        <v>200</v>
      </c>
      <c r="N65" s="73">
        <v>200</v>
      </c>
      <c r="O65" s="104">
        <f t="shared" si="7"/>
        <v>8540</v>
      </c>
    </row>
    <row r="66" spans="1:15" ht="15.6" customHeight="1" x14ac:dyDescent="0.15">
      <c r="A66" s="74">
        <v>63</v>
      </c>
      <c r="B66" s="92"/>
      <c r="C66" s="82">
        <v>392</v>
      </c>
      <c r="D66" s="82" t="s">
        <v>285</v>
      </c>
      <c r="E66" s="75" t="s">
        <v>283</v>
      </c>
      <c r="F66" s="78">
        <f>ROUND(VLOOKUP(C66,[1]线束车间出勤表!I$1:K$65536,3,FALSE),2)</f>
        <v>37.630000000000003</v>
      </c>
      <c r="G66" s="79"/>
      <c r="H66" s="79">
        <v>5453</v>
      </c>
      <c r="I66" s="79">
        <f t="shared" si="4"/>
        <v>5453</v>
      </c>
      <c r="J66" s="79">
        <f t="shared" si="5"/>
        <v>144.9109752856763</v>
      </c>
      <c r="K66" s="75">
        <v>0</v>
      </c>
      <c r="L66" s="75">
        <f t="shared" si="6"/>
        <v>0</v>
      </c>
      <c r="M66" s="73">
        <v>0</v>
      </c>
      <c r="N66" s="73">
        <f>23*6</f>
        <v>138</v>
      </c>
      <c r="O66" s="104">
        <f t="shared" si="7"/>
        <v>5591</v>
      </c>
    </row>
    <row r="67" spans="1:15" ht="15.6" customHeight="1" x14ac:dyDescent="0.15">
      <c r="A67" s="74">
        <v>64</v>
      </c>
      <c r="B67" s="92"/>
      <c r="C67" s="82">
        <v>396</v>
      </c>
      <c r="D67" s="82" t="s">
        <v>250</v>
      </c>
      <c r="E67" s="74" t="s">
        <v>251</v>
      </c>
      <c r="F67" s="78">
        <f>ROUND(VLOOKUP(C67,[1]线束车间出勤表!I$1:K$65536,3,FALSE),2)</f>
        <v>44.44</v>
      </c>
      <c r="G67" s="79"/>
      <c r="H67" s="79">
        <v>7638</v>
      </c>
      <c r="I67" s="79">
        <f t="shared" si="4"/>
        <v>7638</v>
      </c>
      <c r="J67" s="79">
        <f t="shared" si="5"/>
        <v>171.87218721872188</v>
      </c>
      <c r="K67" s="75">
        <v>1</v>
      </c>
      <c r="L67" s="75">
        <f t="shared" si="6"/>
        <v>20</v>
      </c>
      <c r="M67" s="73">
        <v>200</v>
      </c>
      <c r="N67" s="73">
        <v>200</v>
      </c>
      <c r="O67" s="104">
        <f t="shared" si="7"/>
        <v>8058</v>
      </c>
    </row>
    <row r="68" spans="1:15" ht="15.6" customHeight="1" x14ac:dyDescent="0.15">
      <c r="A68" s="74">
        <v>65</v>
      </c>
      <c r="B68" s="92"/>
      <c r="C68" s="82">
        <v>399</v>
      </c>
      <c r="D68" s="82" t="s">
        <v>234</v>
      </c>
      <c r="E68" s="74" t="s">
        <v>233</v>
      </c>
      <c r="F68" s="78">
        <f>ROUND(VLOOKUP(C68,[1]线束车间出勤表!I$1:K$65536,3,FALSE),2)</f>
        <v>37.81</v>
      </c>
      <c r="G68" s="79"/>
      <c r="H68" s="79">
        <v>6062</v>
      </c>
      <c r="I68" s="79">
        <f t="shared" ref="I68:I99" si="8">G68+H68</f>
        <v>6062</v>
      </c>
      <c r="J68" s="79">
        <f t="shared" ref="J68:J99" si="9">H68/F68</f>
        <v>160.32795556731023</v>
      </c>
      <c r="K68" s="75">
        <v>0</v>
      </c>
      <c r="L68" s="75">
        <f t="shared" ref="L68:L99" si="10">K68*20</f>
        <v>0</v>
      </c>
      <c r="M68" s="73">
        <v>200</v>
      </c>
      <c r="N68" s="73">
        <v>200</v>
      </c>
      <c r="O68" s="104">
        <f t="shared" ref="O68:O99" si="11">I68+L68+M68+N68</f>
        <v>6462</v>
      </c>
    </row>
    <row r="69" spans="1:15" ht="15.6" customHeight="1" x14ac:dyDescent="0.15">
      <c r="A69" s="74">
        <v>66</v>
      </c>
      <c r="B69" s="92"/>
      <c r="C69" s="74">
        <v>402</v>
      </c>
      <c r="D69" s="74" t="s">
        <v>335</v>
      </c>
      <c r="E69" s="74" t="s">
        <v>294</v>
      </c>
      <c r="F69" s="78">
        <f>ROUND(VLOOKUP(C69,[1]线束车间出勤表!I$1:K$65536,3,FALSE),2)</f>
        <v>45.19</v>
      </c>
      <c r="G69" s="79"/>
      <c r="H69" s="79">
        <v>7500</v>
      </c>
      <c r="I69" s="79">
        <f t="shared" si="8"/>
        <v>7500</v>
      </c>
      <c r="J69" s="79">
        <f t="shared" si="9"/>
        <v>165.96592166408499</v>
      </c>
      <c r="K69" s="87">
        <v>0</v>
      </c>
      <c r="L69" s="75">
        <f t="shared" si="10"/>
        <v>0</v>
      </c>
      <c r="M69" s="73">
        <v>200</v>
      </c>
      <c r="N69" s="73">
        <v>200</v>
      </c>
      <c r="O69" s="104">
        <f t="shared" si="11"/>
        <v>7900</v>
      </c>
    </row>
    <row r="70" spans="1:15" ht="15.6" customHeight="1" x14ac:dyDescent="0.15">
      <c r="A70" s="74">
        <v>67</v>
      </c>
      <c r="B70" s="92"/>
      <c r="C70" s="82">
        <v>403</v>
      </c>
      <c r="D70" s="82" t="s">
        <v>249</v>
      </c>
      <c r="E70" s="74" t="s">
        <v>245</v>
      </c>
      <c r="F70" s="78">
        <f>ROUND(VLOOKUP(C70,[1]线束车间出勤表!I$1:K$65536,3,FALSE),2)</f>
        <v>45.5</v>
      </c>
      <c r="G70" s="79"/>
      <c r="H70" s="79">
        <v>7945</v>
      </c>
      <c r="I70" s="79">
        <f t="shared" si="8"/>
        <v>7945</v>
      </c>
      <c r="J70" s="79">
        <f t="shared" si="9"/>
        <v>174.61538461538461</v>
      </c>
      <c r="K70" s="75">
        <v>0</v>
      </c>
      <c r="L70" s="75">
        <f t="shared" si="10"/>
        <v>0</v>
      </c>
      <c r="M70" s="73">
        <v>200</v>
      </c>
      <c r="N70" s="73">
        <v>200</v>
      </c>
      <c r="O70" s="104">
        <f t="shared" si="11"/>
        <v>8345</v>
      </c>
    </row>
    <row r="71" spans="1:15" ht="15.6" customHeight="1" x14ac:dyDescent="0.15">
      <c r="A71" s="74">
        <v>68</v>
      </c>
      <c r="B71" s="92"/>
      <c r="C71" s="82">
        <v>409</v>
      </c>
      <c r="D71" s="82" t="s">
        <v>264</v>
      </c>
      <c r="E71" s="74" t="s">
        <v>259</v>
      </c>
      <c r="F71" s="78">
        <f>ROUND(VLOOKUP(C71,[1]线束车间出勤表!I$1:K$65536,3,FALSE),2)</f>
        <v>46.69</v>
      </c>
      <c r="G71" s="79"/>
      <c r="H71" s="79">
        <v>7800</v>
      </c>
      <c r="I71" s="79">
        <f t="shared" si="8"/>
        <v>7800</v>
      </c>
      <c r="J71" s="79">
        <f t="shared" si="9"/>
        <v>167.0593274791176</v>
      </c>
      <c r="K71" s="87">
        <v>1</v>
      </c>
      <c r="L71" s="75">
        <f t="shared" si="10"/>
        <v>20</v>
      </c>
      <c r="M71" s="73">
        <v>200</v>
      </c>
      <c r="N71" s="73">
        <v>200</v>
      </c>
      <c r="O71" s="104">
        <f t="shared" si="11"/>
        <v>8220</v>
      </c>
    </row>
    <row r="72" spans="1:15" ht="15.6" customHeight="1" x14ac:dyDescent="0.15">
      <c r="A72" s="74">
        <v>69</v>
      </c>
      <c r="B72" s="92"/>
      <c r="C72" s="74">
        <v>414</v>
      </c>
      <c r="D72" s="75" t="s">
        <v>289</v>
      </c>
      <c r="E72" s="74" t="s">
        <v>290</v>
      </c>
      <c r="F72" s="78">
        <f>ROUND(VLOOKUP(C72,[1]线束车间出勤表!I$1:K$65536,3,FALSE),2)</f>
        <v>45.31</v>
      </c>
      <c r="G72" s="79"/>
      <c r="H72" s="79">
        <v>7800</v>
      </c>
      <c r="I72" s="79">
        <f t="shared" si="8"/>
        <v>7800</v>
      </c>
      <c r="J72" s="79">
        <f t="shared" si="9"/>
        <v>172.14742882365923</v>
      </c>
      <c r="K72" s="75">
        <v>2</v>
      </c>
      <c r="L72" s="75">
        <f t="shared" si="10"/>
        <v>40</v>
      </c>
      <c r="M72" s="73">
        <v>200</v>
      </c>
      <c r="N72" s="73">
        <v>200</v>
      </c>
      <c r="O72" s="104">
        <f t="shared" si="11"/>
        <v>8240</v>
      </c>
    </row>
    <row r="73" spans="1:15" ht="15.6" customHeight="1" x14ac:dyDescent="0.15">
      <c r="A73" s="74">
        <v>70</v>
      </c>
      <c r="B73" s="92"/>
      <c r="C73" s="82">
        <v>415</v>
      </c>
      <c r="D73" s="82" t="s">
        <v>295</v>
      </c>
      <c r="E73" s="74" t="s">
        <v>294</v>
      </c>
      <c r="F73" s="78">
        <f>ROUND(VLOOKUP(C73,[1]线束车间出勤表!I$1:K$65536,3,FALSE),2)</f>
        <v>15.31</v>
      </c>
      <c r="G73" s="79"/>
      <c r="H73" s="79">
        <v>1900</v>
      </c>
      <c r="I73" s="79">
        <f t="shared" si="8"/>
        <v>1900</v>
      </c>
      <c r="J73" s="79">
        <f t="shared" si="9"/>
        <v>124.10189418680601</v>
      </c>
      <c r="K73" s="75">
        <v>0</v>
      </c>
      <c r="L73" s="75">
        <f t="shared" si="10"/>
        <v>0</v>
      </c>
      <c r="M73" s="73">
        <v>0</v>
      </c>
      <c r="N73" s="73">
        <f>9*6</f>
        <v>54</v>
      </c>
      <c r="O73" s="104">
        <f t="shared" si="11"/>
        <v>1954</v>
      </c>
    </row>
    <row r="74" spans="1:15" ht="15.6" customHeight="1" x14ac:dyDescent="0.15">
      <c r="A74" s="74">
        <v>71</v>
      </c>
      <c r="B74" s="92"/>
      <c r="C74" s="82">
        <v>416</v>
      </c>
      <c r="D74" s="82" t="s">
        <v>222</v>
      </c>
      <c r="E74" s="74" t="s">
        <v>217</v>
      </c>
      <c r="F74" s="78">
        <f>ROUND(VLOOKUP(C74,[1]线束车间出勤表!I$1:K$65536,3,FALSE),2)</f>
        <v>41.5</v>
      </c>
      <c r="G74" s="79"/>
      <c r="H74" s="79">
        <v>5800</v>
      </c>
      <c r="I74" s="79">
        <f t="shared" si="8"/>
        <v>5800</v>
      </c>
      <c r="J74" s="79">
        <f t="shared" si="9"/>
        <v>139.75903614457832</v>
      </c>
      <c r="K74" s="75">
        <v>0</v>
      </c>
      <c r="L74" s="75">
        <f t="shared" si="10"/>
        <v>0</v>
      </c>
      <c r="M74" s="73">
        <v>200</v>
      </c>
      <c r="N74" s="73">
        <v>200</v>
      </c>
      <c r="O74" s="104">
        <f t="shared" si="11"/>
        <v>6200</v>
      </c>
    </row>
    <row r="75" spans="1:15" ht="15.6" customHeight="1" x14ac:dyDescent="0.15">
      <c r="A75" s="74">
        <v>72</v>
      </c>
      <c r="B75" s="74">
        <v>2161</v>
      </c>
      <c r="C75" s="74">
        <v>417</v>
      </c>
      <c r="D75" s="74" t="s">
        <v>328</v>
      </c>
      <c r="E75" s="74" t="s">
        <v>329</v>
      </c>
      <c r="F75" s="78">
        <f>ROUND(VLOOKUP(C75,[1]线束车间出勤表!I$1:K$65536,3,FALSE),2)</f>
        <v>44.94</v>
      </c>
      <c r="G75" s="79"/>
      <c r="H75" s="79">
        <v>7544</v>
      </c>
      <c r="I75" s="79">
        <f t="shared" si="8"/>
        <v>7544</v>
      </c>
      <c r="J75" s="79">
        <f t="shared" si="9"/>
        <v>167.86826880284826</v>
      </c>
      <c r="K75" s="75">
        <v>8</v>
      </c>
      <c r="L75" s="75">
        <f t="shared" si="10"/>
        <v>160</v>
      </c>
      <c r="M75" s="73">
        <v>200</v>
      </c>
      <c r="N75" s="73">
        <v>200</v>
      </c>
      <c r="O75" s="104">
        <f t="shared" si="11"/>
        <v>8104</v>
      </c>
    </row>
    <row r="76" spans="1:15" ht="15.6" customHeight="1" x14ac:dyDescent="0.15">
      <c r="A76" s="74">
        <v>73</v>
      </c>
      <c r="B76" s="75">
        <v>2589</v>
      </c>
      <c r="C76" s="76">
        <v>418</v>
      </c>
      <c r="D76" s="77" t="s">
        <v>225</v>
      </c>
      <c r="E76" s="75" t="s">
        <v>226</v>
      </c>
      <c r="F76" s="78">
        <f>ROUND(VLOOKUP(C76,[1]线束车间出勤表!I$1:K$65536,3,FALSE),2)</f>
        <v>38.56</v>
      </c>
      <c r="G76" s="79"/>
      <c r="H76" s="79">
        <v>5941.13</v>
      </c>
      <c r="I76" s="79">
        <f t="shared" si="8"/>
        <v>5941.13</v>
      </c>
      <c r="J76" s="79">
        <f t="shared" si="9"/>
        <v>154.07494813278007</v>
      </c>
      <c r="K76" s="75">
        <v>5</v>
      </c>
      <c r="L76" s="75">
        <f t="shared" si="10"/>
        <v>100</v>
      </c>
      <c r="M76" s="73">
        <v>200</v>
      </c>
      <c r="N76" s="73">
        <v>200</v>
      </c>
      <c r="O76" s="104">
        <f t="shared" si="11"/>
        <v>6441.13</v>
      </c>
    </row>
    <row r="77" spans="1:15" ht="15.6" customHeight="1" x14ac:dyDescent="0.15">
      <c r="A77" s="74">
        <v>74</v>
      </c>
      <c r="B77" s="75">
        <v>3708</v>
      </c>
      <c r="C77" s="75">
        <v>422</v>
      </c>
      <c r="D77" s="90" t="s">
        <v>346</v>
      </c>
      <c r="E77" s="82" t="s">
        <v>347</v>
      </c>
      <c r="F77" s="78">
        <f>ROUND(VLOOKUP(C77,[1]线束车间出勤表!I$1:K$65536,3,FALSE),2)</f>
        <v>45.44</v>
      </c>
      <c r="G77" s="79"/>
      <c r="H77" s="79">
        <v>7508</v>
      </c>
      <c r="I77" s="79">
        <f t="shared" si="8"/>
        <v>7508</v>
      </c>
      <c r="J77" s="79">
        <f t="shared" si="9"/>
        <v>165.22887323943664</v>
      </c>
      <c r="K77" s="75">
        <v>6</v>
      </c>
      <c r="L77" s="75">
        <f t="shared" si="10"/>
        <v>120</v>
      </c>
      <c r="M77" s="73">
        <v>200</v>
      </c>
      <c r="N77" s="73">
        <v>200</v>
      </c>
      <c r="O77" s="104">
        <f t="shared" si="11"/>
        <v>8028</v>
      </c>
    </row>
    <row r="78" spans="1:15" ht="15.6" customHeight="1" x14ac:dyDescent="0.15">
      <c r="A78" s="74">
        <v>75</v>
      </c>
      <c r="B78" s="75">
        <v>2120</v>
      </c>
      <c r="C78" s="76">
        <v>423</v>
      </c>
      <c r="D78" s="77" t="s">
        <v>350</v>
      </c>
      <c r="E78" s="82" t="s">
        <v>337</v>
      </c>
      <c r="F78" s="78">
        <f>ROUND(VLOOKUP(C78,[1]线束车间出勤表!I$1:K$65536,3,FALSE),2)</f>
        <v>48.19</v>
      </c>
      <c r="G78" s="79"/>
      <c r="H78" s="79">
        <v>8023</v>
      </c>
      <c r="I78" s="79">
        <f t="shared" si="8"/>
        <v>8023</v>
      </c>
      <c r="J78" s="79">
        <f t="shared" si="9"/>
        <v>166.48682299232206</v>
      </c>
      <c r="K78" s="87">
        <v>3</v>
      </c>
      <c r="L78" s="75">
        <f t="shared" si="10"/>
        <v>60</v>
      </c>
      <c r="M78" s="73">
        <v>200</v>
      </c>
      <c r="N78" s="73">
        <v>200</v>
      </c>
      <c r="O78" s="104">
        <f t="shared" si="11"/>
        <v>8483</v>
      </c>
    </row>
    <row r="79" spans="1:15" ht="15.6" customHeight="1" x14ac:dyDescent="0.15">
      <c r="A79" s="74">
        <v>76</v>
      </c>
      <c r="B79" s="92"/>
      <c r="C79" s="82">
        <v>425</v>
      </c>
      <c r="D79" s="82" t="s">
        <v>332</v>
      </c>
      <c r="E79" s="74" t="s">
        <v>329</v>
      </c>
      <c r="F79" s="78">
        <f>ROUND(VLOOKUP(C79,[1]线束车间出勤表!I$1:K$65536,3,FALSE),2)</f>
        <v>43.63</v>
      </c>
      <c r="G79" s="79"/>
      <c r="H79" s="79">
        <v>6600</v>
      </c>
      <c r="I79" s="79">
        <f t="shared" si="8"/>
        <v>6600</v>
      </c>
      <c r="J79" s="79">
        <f t="shared" si="9"/>
        <v>151.27206050882418</v>
      </c>
      <c r="K79" s="87">
        <v>0</v>
      </c>
      <c r="L79" s="75">
        <f t="shared" si="10"/>
        <v>0</v>
      </c>
      <c r="M79" s="73">
        <v>200</v>
      </c>
      <c r="N79" s="73">
        <v>200</v>
      </c>
      <c r="O79" s="104">
        <f t="shared" si="11"/>
        <v>7000</v>
      </c>
    </row>
    <row r="80" spans="1:15" ht="15.6" customHeight="1" x14ac:dyDescent="0.15">
      <c r="A80" s="74">
        <v>77</v>
      </c>
      <c r="B80" s="92"/>
      <c r="C80" s="74">
        <v>428</v>
      </c>
      <c r="D80" s="74" t="s">
        <v>221</v>
      </c>
      <c r="E80" s="74" t="s">
        <v>251</v>
      </c>
      <c r="F80" s="78">
        <f>ROUND(VLOOKUP(C80,[1]线束车间出勤表!I$1:K$65536,3,FALSE),2)</f>
        <v>44.99</v>
      </c>
      <c r="G80" s="79"/>
      <c r="H80" s="79">
        <v>7500</v>
      </c>
      <c r="I80" s="79">
        <f t="shared" si="8"/>
        <v>7500</v>
      </c>
      <c r="J80" s="79">
        <f t="shared" si="9"/>
        <v>166.70371193598578</v>
      </c>
      <c r="K80" s="75">
        <v>0</v>
      </c>
      <c r="L80" s="75">
        <f t="shared" si="10"/>
        <v>0</v>
      </c>
      <c r="M80" s="73">
        <v>200</v>
      </c>
      <c r="N80" s="73">
        <v>200</v>
      </c>
      <c r="O80" s="104">
        <f t="shared" si="11"/>
        <v>7900</v>
      </c>
    </row>
    <row r="81" spans="1:15" ht="15.6" customHeight="1" x14ac:dyDescent="0.15">
      <c r="A81" s="74">
        <v>78</v>
      </c>
      <c r="B81" s="92"/>
      <c r="C81" s="82">
        <v>429</v>
      </c>
      <c r="D81" s="82" t="s">
        <v>372</v>
      </c>
      <c r="E81" s="74" t="s">
        <v>418</v>
      </c>
      <c r="F81" s="78">
        <f>ROUND(VLOOKUP(C81,[1]线束车间出勤表!I$1:K$65536,3,FALSE),2)</f>
        <v>44.13</v>
      </c>
      <c r="G81" s="92"/>
      <c r="H81" s="79">
        <v>6300</v>
      </c>
      <c r="I81" s="79">
        <f t="shared" si="8"/>
        <v>6300</v>
      </c>
      <c r="J81" s="79">
        <f t="shared" si="9"/>
        <v>142.76002719238613</v>
      </c>
      <c r="K81" s="75">
        <v>0</v>
      </c>
      <c r="L81" s="75">
        <f t="shared" si="10"/>
        <v>0</v>
      </c>
      <c r="M81" s="73">
        <v>200</v>
      </c>
      <c r="N81" s="73">
        <v>200</v>
      </c>
      <c r="O81" s="104">
        <f t="shared" si="11"/>
        <v>6700</v>
      </c>
    </row>
    <row r="82" spans="1:15" ht="15.6" customHeight="1" x14ac:dyDescent="0.15">
      <c r="A82" s="74">
        <v>79</v>
      </c>
      <c r="B82" s="92"/>
      <c r="C82" s="82">
        <v>430</v>
      </c>
      <c r="D82" s="82" t="s">
        <v>327</v>
      </c>
      <c r="E82" s="74" t="s">
        <v>318</v>
      </c>
      <c r="F82" s="78">
        <f>ROUND(VLOOKUP(C82,[1]线束车间出勤表!I$1:K$65536,3,FALSE),2)</f>
        <v>39.94</v>
      </c>
      <c r="G82" s="79"/>
      <c r="H82" s="79">
        <v>6300</v>
      </c>
      <c r="I82" s="79">
        <f t="shared" si="8"/>
        <v>6300</v>
      </c>
      <c r="J82" s="79">
        <f t="shared" si="9"/>
        <v>157.73660490736106</v>
      </c>
      <c r="K82" s="75">
        <v>0</v>
      </c>
      <c r="L82" s="75">
        <f t="shared" si="10"/>
        <v>0</v>
      </c>
      <c r="M82" s="73">
        <v>200</v>
      </c>
      <c r="N82" s="73">
        <v>200</v>
      </c>
      <c r="O82" s="104">
        <f t="shared" si="11"/>
        <v>6700</v>
      </c>
    </row>
    <row r="83" spans="1:15" ht="15.6" customHeight="1" x14ac:dyDescent="0.15">
      <c r="A83" s="74">
        <v>80</v>
      </c>
      <c r="B83" s="81">
        <v>3366</v>
      </c>
      <c r="C83" s="82">
        <v>433</v>
      </c>
      <c r="D83" s="81" t="s">
        <v>241</v>
      </c>
      <c r="E83" s="81" t="s">
        <v>238</v>
      </c>
      <c r="F83" s="78">
        <f>ROUND(VLOOKUP(C83,[1]线束车间出勤表!I$1:K$65536,3,FALSE),2)</f>
        <v>39.06</v>
      </c>
      <c r="G83" s="79"/>
      <c r="H83" s="79">
        <v>6410</v>
      </c>
      <c r="I83" s="79">
        <f t="shared" si="8"/>
        <v>6410</v>
      </c>
      <c r="J83" s="79">
        <f t="shared" si="9"/>
        <v>164.10650281618024</v>
      </c>
      <c r="K83" s="75">
        <v>3</v>
      </c>
      <c r="L83" s="75">
        <f t="shared" si="10"/>
        <v>60</v>
      </c>
      <c r="M83" s="73">
        <v>200</v>
      </c>
      <c r="N83" s="73">
        <v>200</v>
      </c>
      <c r="O83" s="104">
        <f t="shared" si="11"/>
        <v>6870</v>
      </c>
    </row>
    <row r="84" spans="1:15" ht="15.6" customHeight="1" x14ac:dyDescent="0.15">
      <c r="A84" s="74">
        <v>81</v>
      </c>
      <c r="B84" s="75">
        <v>2128</v>
      </c>
      <c r="C84" s="76">
        <v>435</v>
      </c>
      <c r="D84" s="77" t="s">
        <v>307</v>
      </c>
      <c r="E84" s="74" t="s">
        <v>297</v>
      </c>
      <c r="F84" s="78">
        <f>ROUND(VLOOKUP(C84,[1]线束车间出勤表!I$1:K$65536,3,FALSE),2)</f>
        <v>36.75</v>
      </c>
      <c r="G84" s="79"/>
      <c r="H84" s="79">
        <v>6095.7</v>
      </c>
      <c r="I84" s="79">
        <f t="shared" si="8"/>
        <v>6095.7</v>
      </c>
      <c r="J84" s="79">
        <f t="shared" si="9"/>
        <v>165.86938775510203</v>
      </c>
      <c r="K84" s="75">
        <v>3</v>
      </c>
      <c r="L84" s="75">
        <f t="shared" si="10"/>
        <v>60</v>
      </c>
      <c r="M84" s="73">
        <v>200</v>
      </c>
      <c r="N84" s="73">
        <v>200</v>
      </c>
      <c r="O84" s="104">
        <f t="shared" si="11"/>
        <v>6555.7</v>
      </c>
    </row>
    <row r="85" spans="1:15" ht="15.6" customHeight="1" x14ac:dyDescent="0.15">
      <c r="A85" s="74">
        <v>82</v>
      </c>
      <c r="B85" s="81">
        <v>3307</v>
      </c>
      <c r="C85" s="82">
        <v>439</v>
      </c>
      <c r="D85" s="81" t="s">
        <v>239</v>
      </c>
      <c r="E85" s="81" t="s">
        <v>238</v>
      </c>
      <c r="F85" s="78">
        <f>ROUND(VLOOKUP(C85,[1]线束车间出勤表!I$1:K$65536,3,FALSE),2)</f>
        <v>39.69</v>
      </c>
      <c r="G85" s="79"/>
      <c r="H85" s="79">
        <v>6504</v>
      </c>
      <c r="I85" s="79">
        <f t="shared" si="8"/>
        <v>6504</v>
      </c>
      <c r="J85" s="79">
        <f t="shared" si="9"/>
        <v>163.86999244142103</v>
      </c>
      <c r="K85" s="75">
        <v>3</v>
      </c>
      <c r="L85" s="75">
        <f t="shared" si="10"/>
        <v>60</v>
      </c>
      <c r="M85" s="73">
        <v>200</v>
      </c>
      <c r="N85" s="73">
        <v>200</v>
      </c>
      <c r="O85" s="104">
        <f t="shared" si="11"/>
        <v>6964</v>
      </c>
    </row>
    <row r="86" spans="1:15" ht="15.6" customHeight="1" x14ac:dyDescent="0.15">
      <c r="A86" s="74">
        <v>83</v>
      </c>
      <c r="B86" s="81">
        <v>3162</v>
      </c>
      <c r="C86" s="82">
        <v>441</v>
      </c>
      <c r="D86" s="81" t="s">
        <v>281</v>
      </c>
      <c r="E86" s="74" t="s">
        <v>254</v>
      </c>
      <c r="F86" s="78">
        <f>ROUND(VLOOKUP(C86,[1]线束车间出勤表!I$1:K$65536,3,FALSE),2)</f>
        <v>46.63</v>
      </c>
      <c r="G86" s="79"/>
      <c r="H86" s="79">
        <v>8586</v>
      </c>
      <c r="I86" s="79">
        <f t="shared" si="8"/>
        <v>8586</v>
      </c>
      <c r="J86" s="79">
        <f t="shared" si="9"/>
        <v>184.13038816212739</v>
      </c>
      <c r="K86" s="87">
        <v>4</v>
      </c>
      <c r="L86" s="75">
        <f t="shared" si="10"/>
        <v>80</v>
      </c>
      <c r="M86" s="73">
        <v>200</v>
      </c>
      <c r="N86" s="73">
        <v>200</v>
      </c>
      <c r="O86" s="104">
        <f t="shared" si="11"/>
        <v>9066</v>
      </c>
    </row>
    <row r="87" spans="1:15" ht="15.6" customHeight="1" x14ac:dyDescent="0.15">
      <c r="A87" s="74">
        <v>84</v>
      </c>
      <c r="B87" s="92"/>
      <c r="C87" s="82">
        <v>442</v>
      </c>
      <c r="D87" s="82" t="s">
        <v>320</v>
      </c>
      <c r="E87" s="74" t="s">
        <v>318</v>
      </c>
      <c r="F87" s="78">
        <f>ROUND(VLOOKUP(C87,[1]线束车间出勤表!I$1:K$65536,3,FALSE),2)</f>
        <v>39.94</v>
      </c>
      <c r="G87" s="79"/>
      <c r="H87" s="79">
        <v>6200</v>
      </c>
      <c r="I87" s="79">
        <f t="shared" si="8"/>
        <v>6200</v>
      </c>
      <c r="J87" s="79">
        <f t="shared" si="9"/>
        <v>155.23284927391089</v>
      </c>
      <c r="K87" s="87">
        <v>0</v>
      </c>
      <c r="L87" s="75">
        <f t="shared" si="10"/>
        <v>0</v>
      </c>
      <c r="M87" s="73">
        <v>200</v>
      </c>
      <c r="N87" s="73">
        <v>200</v>
      </c>
      <c r="O87" s="104">
        <f t="shared" si="11"/>
        <v>6600</v>
      </c>
    </row>
    <row r="88" spans="1:15" ht="15.6" customHeight="1" x14ac:dyDescent="0.15">
      <c r="A88" s="74">
        <v>85</v>
      </c>
      <c r="B88" s="75">
        <v>2369</v>
      </c>
      <c r="C88" s="75">
        <v>446</v>
      </c>
      <c r="D88" s="75" t="s">
        <v>340</v>
      </c>
      <c r="E88" s="75" t="s">
        <v>341</v>
      </c>
      <c r="F88" s="78">
        <f>ROUND(VLOOKUP(C88,[1]线束车间出勤表!I$1:K$65536,3,FALSE),2)</f>
        <v>38.380000000000003</v>
      </c>
      <c r="G88" s="79"/>
      <c r="H88" s="79">
        <v>7000</v>
      </c>
      <c r="I88" s="79">
        <f t="shared" si="8"/>
        <v>7000</v>
      </c>
      <c r="J88" s="79">
        <f t="shared" si="9"/>
        <v>182.38665971860343</v>
      </c>
      <c r="K88" s="75">
        <v>4</v>
      </c>
      <c r="L88" s="75">
        <f t="shared" si="10"/>
        <v>80</v>
      </c>
      <c r="M88" s="73">
        <v>200</v>
      </c>
      <c r="N88" s="73">
        <v>200</v>
      </c>
      <c r="O88" s="104">
        <f t="shared" si="11"/>
        <v>7480</v>
      </c>
    </row>
    <row r="89" spans="1:15" ht="15.6" customHeight="1" x14ac:dyDescent="0.15">
      <c r="A89" s="74">
        <v>86</v>
      </c>
      <c r="B89" s="92"/>
      <c r="C89" s="82">
        <v>448</v>
      </c>
      <c r="D89" s="82" t="s">
        <v>434</v>
      </c>
      <c r="E89" s="74" t="s">
        <v>217</v>
      </c>
      <c r="F89" s="78">
        <f>ROUND(VLOOKUP(C89,[1]线束车间出勤表!I$1:K$65536,3,FALSE),2)</f>
        <v>40.880000000000003</v>
      </c>
      <c r="G89" s="79"/>
      <c r="H89" s="79">
        <v>5500</v>
      </c>
      <c r="I89" s="79">
        <f t="shared" si="8"/>
        <v>5500</v>
      </c>
      <c r="J89" s="79">
        <f t="shared" si="9"/>
        <v>134.54011741682973</v>
      </c>
      <c r="K89" s="75">
        <v>0</v>
      </c>
      <c r="L89" s="75">
        <f t="shared" si="10"/>
        <v>0</v>
      </c>
      <c r="M89" s="73">
        <v>200</v>
      </c>
      <c r="N89" s="73">
        <v>200</v>
      </c>
      <c r="O89" s="104">
        <f t="shared" si="11"/>
        <v>5900</v>
      </c>
    </row>
    <row r="90" spans="1:15" ht="15.6" customHeight="1" x14ac:dyDescent="0.15">
      <c r="A90" s="74">
        <v>87</v>
      </c>
      <c r="B90" s="75">
        <v>2132</v>
      </c>
      <c r="C90" s="76">
        <v>450</v>
      </c>
      <c r="D90" s="77" t="s">
        <v>291</v>
      </c>
      <c r="E90" s="74" t="s">
        <v>290</v>
      </c>
      <c r="F90" s="78">
        <f>ROUND(VLOOKUP(C90,[1]线束车间出勤表!I$1:K$65536,3,FALSE),2)</f>
        <v>45.69</v>
      </c>
      <c r="G90" s="79"/>
      <c r="H90" s="79">
        <v>7600</v>
      </c>
      <c r="I90" s="79">
        <f t="shared" si="8"/>
        <v>7600</v>
      </c>
      <c r="J90" s="79">
        <f t="shared" si="9"/>
        <v>166.3383672576056</v>
      </c>
      <c r="K90" s="75">
        <v>3</v>
      </c>
      <c r="L90" s="75">
        <f t="shared" si="10"/>
        <v>60</v>
      </c>
      <c r="M90" s="73">
        <v>200</v>
      </c>
      <c r="N90" s="73">
        <v>200</v>
      </c>
      <c r="O90" s="104">
        <f t="shared" si="11"/>
        <v>8060</v>
      </c>
    </row>
    <row r="91" spans="1:15" ht="15.6" customHeight="1" x14ac:dyDescent="0.15">
      <c r="A91" s="74">
        <v>88</v>
      </c>
      <c r="B91" s="92"/>
      <c r="C91" s="74">
        <v>454</v>
      </c>
      <c r="D91" s="74" t="s">
        <v>306</v>
      </c>
      <c r="E91" s="74" t="s">
        <v>297</v>
      </c>
      <c r="F91" s="78">
        <f>ROUND(VLOOKUP(C91,[1]线束车间出勤表!I$1:K$65536,3,FALSE),2)</f>
        <v>36.630000000000003</v>
      </c>
      <c r="G91" s="79"/>
      <c r="H91" s="79">
        <v>6050.95</v>
      </c>
      <c r="I91" s="79">
        <f t="shared" si="8"/>
        <v>6050.95</v>
      </c>
      <c r="J91" s="79">
        <f t="shared" si="9"/>
        <v>165.19110019110016</v>
      </c>
      <c r="K91" s="75">
        <v>0</v>
      </c>
      <c r="L91" s="75">
        <f t="shared" si="10"/>
        <v>0</v>
      </c>
      <c r="M91" s="73">
        <v>200</v>
      </c>
      <c r="N91" s="73">
        <v>200</v>
      </c>
      <c r="O91" s="104">
        <f t="shared" si="11"/>
        <v>6450.95</v>
      </c>
    </row>
    <row r="92" spans="1:15" ht="15.6" customHeight="1" x14ac:dyDescent="0.15">
      <c r="A92" s="74">
        <v>89</v>
      </c>
      <c r="B92" s="92"/>
      <c r="C92" s="82">
        <v>455</v>
      </c>
      <c r="D92" s="82" t="s">
        <v>310</v>
      </c>
      <c r="E92" s="74" t="s">
        <v>297</v>
      </c>
      <c r="F92" s="78">
        <f>ROUND(VLOOKUP(C92,[1]线束车间出勤表!I$1:K$65536,3,FALSE),2)</f>
        <v>40.81</v>
      </c>
      <c r="G92" s="79"/>
      <c r="H92" s="79">
        <v>6700</v>
      </c>
      <c r="I92" s="79">
        <f t="shared" si="8"/>
        <v>6700</v>
      </c>
      <c r="J92" s="79">
        <f t="shared" si="9"/>
        <v>164.1754471943151</v>
      </c>
      <c r="K92" s="75">
        <v>0</v>
      </c>
      <c r="L92" s="75">
        <f t="shared" si="10"/>
        <v>0</v>
      </c>
      <c r="M92" s="73">
        <v>200</v>
      </c>
      <c r="N92" s="73">
        <v>200</v>
      </c>
      <c r="O92" s="104">
        <f t="shared" si="11"/>
        <v>7100</v>
      </c>
    </row>
    <row r="93" spans="1:15" ht="15.6" customHeight="1" x14ac:dyDescent="0.15">
      <c r="A93" s="74">
        <v>90</v>
      </c>
      <c r="B93" s="92"/>
      <c r="C93" s="74">
        <v>456</v>
      </c>
      <c r="D93" s="74" t="s">
        <v>31</v>
      </c>
      <c r="E93" s="74" t="s">
        <v>22</v>
      </c>
      <c r="F93" s="78">
        <f>ROUND(VLOOKUP(C93,[1]线束车间出勤表!I$1:K$65536,3,FALSE),2)</f>
        <v>25.81</v>
      </c>
      <c r="G93" s="79"/>
      <c r="H93" s="79">
        <v>4200</v>
      </c>
      <c r="I93" s="79">
        <f t="shared" si="8"/>
        <v>4200</v>
      </c>
      <c r="J93" s="79">
        <f t="shared" si="9"/>
        <v>162.72762495156917</v>
      </c>
      <c r="K93" s="75">
        <v>0</v>
      </c>
      <c r="L93" s="75">
        <f t="shared" si="10"/>
        <v>0</v>
      </c>
      <c r="M93" s="73">
        <v>0</v>
      </c>
      <c r="N93" s="73">
        <f>19*6</f>
        <v>114</v>
      </c>
      <c r="O93" s="104">
        <f t="shared" si="11"/>
        <v>4314</v>
      </c>
    </row>
    <row r="94" spans="1:15" ht="15.6" customHeight="1" x14ac:dyDescent="0.15">
      <c r="A94" s="74">
        <v>91</v>
      </c>
      <c r="B94" s="92"/>
      <c r="C94" s="82">
        <v>468</v>
      </c>
      <c r="D94" s="82" t="s">
        <v>323</v>
      </c>
      <c r="E94" s="74" t="s">
        <v>318</v>
      </c>
      <c r="F94" s="78">
        <f>ROUND(VLOOKUP(C94,[1]线束车间出勤表!I$1:K$65536,3,FALSE),2)</f>
        <v>39.94</v>
      </c>
      <c r="G94" s="79"/>
      <c r="H94" s="79">
        <v>6100</v>
      </c>
      <c r="I94" s="79">
        <f t="shared" si="8"/>
        <v>6100</v>
      </c>
      <c r="J94" s="79">
        <f t="shared" si="9"/>
        <v>152.72909364046069</v>
      </c>
      <c r="K94" s="75">
        <v>0</v>
      </c>
      <c r="L94" s="75">
        <f t="shared" si="10"/>
        <v>0</v>
      </c>
      <c r="M94" s="73">
        <v>200</v>
      </c>
      <c r="N94" s="73">
        <v>200</v>
      </c>
      <c r="O94" s="104">
        <f t="shared" si="11"/>
        <v>6500</v>
      </c>
    </row>
    <row r="95" spans="1:15" ht="15.6" customHeight="1" x14ac:dyDescent="0.15">
      <c r="A95" s="74">
        <v>92</v>
      </c>
      <c r="B95" s="92"/>
      <c r="C95" s="82">
        <v>470</v>
      </c>
      <c r="D95" s="82" t="s">
        <v>243</v>
      </c>
      <c r="E95" s="81" t="s">
        <v>238</v>
      </c>
      <c r="F95" s="78">
        <f>ROUND(VLOOKUP(C95,[1]线束车间出勤表!I$1:K$65536,3,FALSE),2)</f>
        <v>32</v>
      </c>
      <c r="G95" s="79"/>
      <c r="H95" s="79">
        <v>5500</v>
      </c>
      <c r="I95" s="79">
        <f t="shared" si="8"/>
        <v>5500</v>
      </c>
      <c r="J95" s="79">
        <f t="shared" si="9"/>
        <v>171.875</v>
      </c>
      <c r="K95" s="75">
        <v>1</v>
      </c>
      <c r="L95" s="75">
        <f t="shared" si="10"/>
        <v>20</v>
      </c>
      <c r="M95" s="73">
        <v>0</v>
      </c>
      <c r="N95" s="73">
        <f>21*6+6</f>
        <v>132</v>
      </c>
      <c r="O95" s="104">
        <f t="shared" si="11"/>
        <v>5652</v>
      </c>
    </row>
    <row r="96" spans="1:15" ht="15.6" customHeight="1" x14ac:dyDescent="0.15">
      <c r="A96" s="74">
        <v>93</v>
      </c>
      <c r="B96" s="92"/>
      <c r="C96" s="76">
        <v>473</v>
      </c>
      <c r="D96" s="77" t="s">
        <v>348</v>
      </c>
      <c r="E96" s="82" t="s">
        <v>339</v>
      </c>
      <c r="F96" s="78">
        <f>ROUND(VLOOKUP(C96,[1]线束车间出勤表!I$1:K$65536,3,FALSE),2)</f>
        <v>42.5</v>
      </c>
      <c r="G96" s="79"/>
      <c r="H96" s="79">
        <v>6900</v>
      </c>
      <c r="I96" s="79">
        <f t="shared" si="8"/>
        <v>6900</v>
      </c>
      <c r="J96" s="79">
        <f t="shared" si="9"/>
        <v>162.35294117647058</v>
      </c>
      <c r="K96" s="75">
        <v>2</v>
      </c>
      <c r="L96" s="75">
        <f t="shared" si="10"/>
        <v>40</v>
      </c>
      <c r="M96" s="73">
        <v>200</v>
      </c>
      <c r="N96" s="73">
        <v>200</v>
      </c>
      <c r="O96" s="104">
        <f t="shared" si="11"/>
        <v>7340</v>
      </c>
    </row>
    <row r="97" spans="1:15" ht="15.6" customHeight="1" x14ac:dyDescent="0.15">
      <c r="A97" s="74">
        <v>94</v>
      </c>
      <c r="B97" s="81"/>
      <c r="C97" s="82">
        <v>475</v>
      </c>
      <c r="D97" s="82" t="s">
        <v>437</v>
      </c>
      <c r="E97" s="74" t="s">
        <v>22</v>
      </c>
      <c r="F97" s="78">
        <f>ROUND(VLOOKUP(C97,[1]线束车间出勤表!I$1:K$65536,3,FALSE),2)</f>
        <v>38.81</v>
      </c>
      <c r="G97" s="79"/>
      <c r="H97" s="79">
        <v>6127</v>
      </c>
      <c r="I97" s="79">
        <f t="shared" si="8"/>
        <v>6127</v>
      </c>
      <c r="J97" s="79">
        <f t="shared" si="9"/>
        <v>157.87168255604226</v>
      </c>
      <c r="K97" s="75">
        <v>1</v>
      </c>
      <c r="L97" s="75">
        <f t="shared" si="10"/>
        <v>20</v>
      </c>
      <c r="M97" s="73">
        <v>200</v>
      </c>
      <c r="N97" s="73">
        <v>200</v>
      </c>
      <c r="O97" s="104">
        <f t="shared" si="11"/>
        <v>6547</v>
      </c>
    </row>
    <row r="98" spans="1:15" ht="15.6" customHeight="1" x14ac:dyDescent="0.15">
      <c r="A98" s="74">
        <v>95</v>
      </c>
      <c r="B98" s="92"/>
      <c r="C98" s="74">
        <v>478</v>
      </c>
      <c r="D98" s="74" t="s">
        <v>319</v>
      </c>
      <c r="E98" s="74" t="s">
        <v>318</v>
      </c>
      <c r="F98" s="78">
        <f>ROUND(VLOOKUP(C98,[1]线束车间出勤表!I$1:K$65536,3,FALSE),2)</f>
        <v>39.81</v>
      </c>
      <c r="G98" s="79"/>
      <c r="H98" s="79">
        <v>6700</v>
      </c>
      <c r="I98" s="79">
        <f t="shared" si="8"/>
        <v>6700</v>
      </c>
      <c r="J98" s="79">
        <f t="shared" si="9"/>
        <v>168.29942225571463</v>
      </c>
      <c r="K98" s="87">
        <v>0</v>
      </c>
      <c r="L98" s="75">
        <f t="shared" si="10"/>
        <v>0</v>
      </c>
      <c r="M98" s="73">
        <v>200</v>
      </c>
      <c r="N98" s="73">
        <v>200</v>
      </c>
      <c r="O98" s="104">
        <f t="shared" si="11"/>
        <v>7100</v>
      </c>
    </row>
    <row r="99" spans="1:15" ht="15.6" customHeight="1" x14ac:dyDescent="0.15">
      <c r="A99" s="74">
        <v>96</v>
      </c>
      <c r="B99" s="92"/>
      <c r="C99" s="74">
        <v>488</v>
      </c>
      <c r="D99" s="75" t="s">
        <v>296</v>
      </c>
      <c r="E99" s="74" t="s">
        <v>297</v>
      </c>
      <c r="F99" s="78">
        <f>ROUND(VLOOKUP(C99,[1]线束车间出勤表!I$1:K$65536,3,FALSE),2)</f>
        <v>41.13</v>
      </c>
      <c r="G99" s="79"/>
      <c r="H99" s="79">
        <v>7100</v>
      </c>
      <c r="I99" s="79">
        <f t="shared" si="8"/>
        <v>7100</v>
      </c>
      <c r="J99" s="79">
        <f t="shared" si="9"/>
        <v>172.62338925358617</v>
      </c>
      <c r="K99" s="75">
        <v>2</v>
      </c>
      <c r="L99" s="75">
        <f t="shared" si="10"/>
        <v>40</v>
      </c>
      <c r="M99" s="73">
        <v>200</v>
      </c>
      <c r="N99" s="73">
        <v>200</v>
      </c>
      <c r="O99" s="104">
        <f t="shared" si="11"/>
        <v>7540</v>
      </c>
    </row>
    <row r="100" spans="1:15" ht="15.6" customHeight="1" x14ac:dyDescent="0.15">
      <c r="A100" s="74">
        <v>97</v>
      </c>
      <c r="B100" s="74"/>
      <c r="C100" s="74">
        <v>489</v>
      </c>
      <c r="D100" s="74" t="s">
        <v>27</v>
      </c>
      <c r="E100" s="74" t="s">
        <v>22</v>
      </c>
      <c r="F100" s="78">
        <f>ROUND(VLOOKUP(C100,[1]线束车间出勤表!I$1:K$65536,3,FALSE),2)</f>
        <v>38.44</v>
      </c>
      <c r="G100" s="79"/>
      <c r="H100" s="79">
        <v>6060</v>
      </c>
      <c r="I100" s="79">
        <f t="shared" ref="I100:I131" si="12">G100+H100</f>
        <v>6060</v>
      </c>
      <c r="J100" s="79">
        <f t="shared" ref="J100:J131" si="13">H100/F100</f>
        <v>157.64828303850157</v>
      </c>
      <c r="K100" s="75">
        <v>0</v>
      </c>
      <c r="L100" s="75">
        <f t="shared" ref="L100:L131" si="14">K100*20</f>
        <v>0</v>
      </c>
      <c r="M100" s="73">
        <v>100</v>
      </c>
      <c r="N100" s="73">
        <v>200</v>
      </c>
      <c r="O100" s="104">
        <f t="shared" ref="O100:O131" si="15">I100+L100+M100+N100</f>
        <v>6360</v>
      </c>
    </row>
    <row r="101" spans="1:15" ht="15.6" customHeight="1" x14ac:dyDescent="0.15">
      <c r="A101" s="74">
        <v>98</v>
      </c>
      <c r="B101" s="92"/>
      <c r="C101" s="82">
        <v>497</v>
      </c>
      <c r="D101" s="82" t="s">
        <v>309</v>
      </c>
      <c r="E101" s="74" t="s">
        <v>254</v>
      </c>
      <c r="F101" s="78">
        <f>ROUND(VLOOKUP(C101,[1]线束车间出勤表!I$1:K$65536,3,FALSE),2)</f>
        <v>40.630000000000003</v>
      </c>
      <c r="G101" s="79"/>
      <c r="H101" s="79">
        <v>7000</v>
      </c>
      <c r="I101" s="79">
        <f t="shared" si="12"/>
        <v>7000</v>
      </c>
      <c r="J101" s="79">
        <f t="shared" si="13"/>
        <v>172.28648781688406</v>
      </c>
      <c r="K101" s="75">
        <v>0</v>
      </c>
      <c r="L101" s="75">
        <f t="shared" si="14"/>
        <v>0</v>
      </c>
      <c r="M101" s="73">
        <v>0</v>
      </c>
      <c r="N101" s="73">
        <f>27*6</f>
        <v>162</v>
      </c>
      <c r="O101" s="104">
        <f t="shared" si="15"/>
        <v>7162</v>
      </c>
    </row>
    <row r="102" spans="1:15" ht="15.6" customHeight="1" x14ac:dyDescent="0.15">
      <c r="A102" s="74">
        <v>99</v>
      </c>
      <c r="B102" s="92"/>
      <c r="C102" s="82">
        <v>498</v>
      </c>
      <c r="D102" s="82" t="s">
        <v>359</v>
      </c>
      <c r="E102" s="82" t="s">
        <v>355</v>
      </c>
      <c r="F102" s="78">
        <f>ROUND(VLOOKUP(C102,[1]线束车间出勤表!I$1:K$65536,3,FALSE),2)</f>
        <v>44.81</v>
      </c>
      <c r="G102" s="79"/>
      <c r="H102" s="79">
        <v>7600</v>
      </c>
      <c r="I102" s="79">
        <f t="shared" si="12"/>
        <v>7600</v>
      </c>
      <c r="J102" s="79">
        <f t="shared" si="13"/>
        <v>169.60499888417763</v>
      </c>
      <c r="K102" s="75">
        <v>0</v>
      </c>
      <c r="L102" s="75">
        <f t="shared" si="14"/>
        <v>0</v>
      </c>
      <c r="M102" s="73">
        <v>200</v>
      </c>
      <c r="N102" s="73">
        <v>200</v>
      </c>
      <c r="O102" s="104">
        <f t="shared" si="15"/>
        <v>8000</v>
      </c>
    </row>
    <row r="103" spans="1:15" ht="15.6" customHeight="1" x14ac:dyDescent="0.15">
      <c r="A103" s="74">
        <v>100</v>
      </c>
      <c r="B103" s="92"/>
      <c r="C103" s="74">
        <v>499</v>
      </c>
      <c r="D103" s="75" t="s">
        <v>349</v>
      </c>
      <c r="E103" s="82" t="s">
        <v>339</v>
      </c>
      <c r="F103" s="78">
        <f>ROUND(VLOOKUP(C103,[1]线束车间出勤表!I$1:K$65536,3,FALSE),2)</f>
        <v>43.31</v>
      </c>
      <c r="G103" s="79"/>
      <c r="H103" s="79">
        <v>6958.65</v>
      </c>
      <c r="I103" s="79">
        <f t="shared" si="12"/>
        <v>6958.65</v>
      </c>
      <c r="J103" s="79">
        <f t="shared" si="13"/>
        <v>160.67074578619255</v>
      </c>
      <c r="K103" s="75">
        <v>2</v>
      </c>
      <c r="L103" s="75">
        <f t="shared" si="14"/>
        <v>40</v>
      </c>
      <c r="M103" s="73">
        <v>200</v>
      </c>
      <c r="N103" s="73">
        <v>200</v>
      </c>
      <c r="O103" s="104">
        <f t="shared" si="15"/>
        <v>7398.65</v>
      </c>
    </row>
    <row r="104" spans="1:15" ht="15.6" customHeight="1" x14ac:dyDescent="0.15">
      <c r="A104" s="74">
        <v>101</v>
      </c>
      <c r="B104" s="92"/>
      <c r="C104" s="82">
        <v>508</v>
      </c>
      <c r="D104" s="82" t="s">
        <v>279</v>
      </c>
      <c r="E104" s="74" t="s">
        <v>278</v>
      </c>
      <c r="F104" s="78">
        <f>ROUND(VLOOKUP(C104,[1]线束车间出勤表!I$1:K$65536,3,FALSE),2)</f>
        <v>46.5</v>
      </c>
      <c r="G104" s="79"/>
      <c r="H104" s="79">
        <v>7900</v>
      </c>
      <c r="I104" s="79">
        <f t="shared" si="12"/>
        <v>7900</v>
      </c>
      <c r="J104" s="79">
        <f t="shared" si="13"/>
        <v>169.89247311827958</v>
      </c>
      <c r="K104" s="87">
        <v>0</v>
      </c>
      <c r="L104" s="75">
        <f t="shared" si="14"/>
        <v>0</v>
      </c>
      <c r="M104" s="73">
        <v>200</v>
      </c>
      <c r="N104" s="73">
        <v>200</v>
      </c>
      <c r="O104" s="104">
        <f t="shared" si="15"/>
        <v>8300</v>
      </c>
    </row>
    <row r="105" spans="1:15" ht="15.6" customHeight="1" x14ac:dyDescent="0.15">
      <c r="A105" s="74">
        <v>102</v>
      </c>
      <c r="B105" s="92"/>
      <c r="C105" s="74">
        <v>509</v>
      </c>
      <c r="D105" s="77" t="s">
        <v>374</v>
      </c>
      <c r="E105" s="74" t="s">
        <v>81</v>
      </c>
      <c r="F105" s="78">
        <f>ROUND(VLOOKUP(C105,[1]线束车间出勤表!I$1:K$65536,3,FALSE),2)</f>
        <v>35.630000000000003</v>
      </c>
      <c r="G105" s="92"/>
      <c r="H105" s="79">
        <v>4300</v>
      </c>
      <c r="I105" s="79">
        <f t="shared" si="12"/>
        <v>4300</v>
      </c>
      <c r="J105" s="79">
        <f t="shared" si="13"/>
        <v>120.6848161661521</v>
      </c>
      <c r="K105" s="75">
        <v>0</v>
      </c>
      <c r="L105" s="75">
        <f t="shared" si="14"/>
        <v>0</v>
      </c>
      <c r="M105" s="73">
        <v>200</v>
      </c>
      <c r="N105" s="73">
        <v>200</v>
      </c>
      <c r="O105" s="104">
        <f t="shared" si="15"/>
        <v>4700</v>
      </c>
    </row>
    <row r="106" spans="1:15" ht="15.6" customHeight="1" x14ac:dyDescent="0.15">
      <c r="A106" s="74">
        <v>103</v>
      </c>
      <c r="B106" s="74"/>
      <c r="C106" s="76">
        <v>528</v>
      </c>
      <c r="D106" s="77" t="s">
        <v>263</v>
      </c>
      <c r="E106" s="74" t="s">
        <v>259</v>
      </c>
      <c r="F106" s="78">
        <f>ROUND(VLOOKUP(C106,[1]线束车间出勤表!I$1:K$65536,3,FALSE),2)</f>
        <v>46.69</v>
      </c>
      <c r="G106" s="79"/>
      <c r="H106" s="79">
        <v>8130</v>
      </c>
      <c r="I106" s="79">
        <f t="shared" si="12"/>
        <v>8130</v>
      </c>
      <c r="J106" s="79">
        <f t="shared" si="13"/>
        <v>174.12722210323412</v>
      </c>
      <c r="K106" s="87">
        <v>1</v>
      </c>
      <c r="L106" s="75">
        <f t="shared" si="14"/>
        <v>20</v>
      </c>
      <c r="M106" s="73">
        <v>200</v>
      </c>
      <c r="N106" s="73">
        <v>200</v>
      </c>
      <c r="O106" s="104">
        <f t="shared" si="15"/>
        <v>8550</v>
      </c>
    </row>
    <row r="107" spans="1:15" ht="15.6" customHeight="1" x14ac:dyDescent="0.15">
      <c r="A107" s="74">
        <v>104</v>
      </c>
      <c r="B107" s="74">
        <v>2086</v>
      </c>
      <c r="C107" s="74">
        <v>537</v>
      </c>
      <c r="D107" s="74" t="s">
        <v>287</v>
      </c>
      <c r="E107" s="75" t="s">
        <v>283</v>
      </c>
      <c r="F107" s="78">
        <f>ROUND(VLOOKUP(C107,[1]线束车间出勤表!I$1:K$65536,3,FALSE),2)</f>
        <v>44.31</v>
      </c>
      <c r="G107" s="79"/>
      <c r="H107" s="79">
        <v>6982</v>
      </c>
      <c r="I107" s="79">
        <f t="shared" si="12"/>
        <v>6982</v>
      </c>
      <c r="J107" s="79">
        <f t="shared" si="13"/>
        <v>157.5716542541187</v>
      </c>
      <c r="K107" s="75">
        <v>8</v>
      </c>
      <c r="L107" s="75">
        <f t="shared" si="14"/>
        <v>160</v>
      </c>
      <c r="M107" s="73">
        <v>200</v>
      </c>
      <c r="N107" s="73">
        <v>200</v>
      </c>
      <c r="O107" s="104">
        <f t="shared" si="15"/>
        <v>7542</v>
      </c>
    </row>
    <row r="108" spans="1:15" ht="15.6" customHeight="1" x14ac:dyDescent="0.15">
      <c r="A108" s="74">
        <v>105</v>
      </c>
      <c r="B108" s="74">
        <v>3730</v>
      </c>
      <c r="C108" s="82">
        <v>538</v>
      </c>
      <c r="D108" s="82" t="s">
        <v>360</v>
      </c>
      <c r="E108" s="82" t="s">
        <v>361</v>
      </c>
      <c r="F108" s="78">
        <f>ROUND(VLOOKUP(C108,[1]线束车间出勤表!I$1:K$65536,3,FALSE),2)</f>
        <v>49.19</v>
      </c>
      <c r="G108" s="79"/>
      <c r="H108" s="79">
        <v>8600</v>
      </c>
      <c r="I108" s="79">
        <f t="shared" si="12"/>
        <v>8600</v>
      </c>
      <c r="J108" s="79">
        <f t="shared" si="13"/>
        <v>174.83228298434642</v>
      </c>
      <c r="K108" s="75">
        <v>5</v>
      </c>
      <c r="L108" s="75">
        <f t="shared" si="14"/>
        <v>100</v>
      </c>
      <c r="M108" s="73">
        <v>200</v>
      </c>
      <c r="N108" s="73">
        <v>200</v>
      </c>
      <c r="O108" s="104">
        <f t="shared" si="15"/>
        <v>9100</v>
      </c>
    </row>
    <row r="109" spans="1:15" ht="15.6" customHeight="1" x14ac:dyDescent="0.15">
      <c r="A109" s="74">
        <v>106</v>
      </c>
      <c r="B109" s="74">
        <v>2394</v>
      </c>
      <c r="C109" s="76">
        <v>551</v>
      </c>
      <c r="D109" s="77" t="s">
        <v>343</v>
      </c>
      <c r="E109" s="74" t="s">
        <v>217</v>
      </c>
      <c r="F109" s="78">
        <f>ROUND(VLOOKUP(C109,[1]线束车间出勤表!I$1:K$65536,3,FALSE),2)</f>
        <v>38.380000000000003</v>
      </c>
      <c r="G109" s="79"/>
      <c r="H109" s="79">
        <v>6529</v>
      </c>
      <c r="I109" s="79">
        <f t="shared" si="12"/>
        <v>6529</v>
      </c>
      <c r="J109" s="79">
        <f t="shared" si="13"/>
        <v>170.11464304325168</v>
      </c>
      <c r="K109" s="87">
        <v>4</v>
      </c>
      <c r="L109" s="75">
        <f t="shared" si="14"/>
        <v>80</v>
      </c>
      <c r="M109" s="73">
        <v>200</v>
      </c>
      <c r="N109" s="73">
        <v>200</v>
      </c>
      <c r="O109" s="104">
        <f t="shared" si="15"/>
        <v>7009</v>
      </c>
    </row>
    <row r="110" spans="1:15" ht="15.6" customHeight="1" x14ac:dyDescent="0.15">
      <c r="A110" s="74">
        <v>107</v>
      </c>
      <c r="B110" s="74">
        <v>2212</v>
      </c>
      <c r="C110" s="74">
        <v>553</v>
      </c>
      <c r="D110" s="74" t="s">
        <v>326</v>
      </c>
      <c r="E110" s="74" t="s">
        <v>318</v>
      </c>
      <c r="F110" s="78">
        <f>ROUND(VLOOKUP(C110,[1]线束车间出勤表!I$1:K$65536,3,FALSE),2)</f>
        <v>39.94</v>
      </c>
      <c r="G110" s="79"/>
      <c r="H110" s="79">
        <v>7055</v>
      </c>
      <c r="I110" s="79">
        <f t="shared" si="12"/>
        <v>7055</v>
      </c>
      <c r="J110" s="79">
        <f t="shared" si="13"/>
        <v>176.63995993990989</v>
      </c>
      <c r="K110" s="75">
        <v>7</v>
      </c>
      <c r="L110" s="75">
        <f t="shared" si="14"/>
        <v>140</v>
      </c>
      <c r="M110" s="73">
        <v>200</v>
      </c>
      <c r="N110" s="73">
        <v>200</v>
      </c>
      <c r="O110" s="104">
        <f t="shared" si="15"/>
        <v>7595</v>
      </c>
    </row>
    <row r="111" spans="1:15" ht="15.6" customHeight="1" x14ac:dyDescent="0.15">
      <c r="A111" s="74">
        <v>108</v>
      </c>
      <c r="B111" s="74">
        <v>2393</v>
      </c>
      <c r="C111" s="74">
        <v>554</v>
      </c>
      <c r="D111" s="77" t="s">
        <v>24</v>
      </c>
      <c r="E111" s="74" t="s">
        <v>25</v>
      </c>
      <c r="F111" s="78">
        <f>ROUND(VLOOKUP(C111,[1]线束车间出勤表!I$1:K$65536,3,FALSE),2)</f>
        <v>39.380000000000003</v>
      </c>
      <c r="G111" s="79"/>
      <c r="H111" s="79">
        <v>6485</v>
      </c>
      <c r="I111" s="79">
        <f t="shared" si="12"/>
        <v>6485</v>
      </c>
      <c r="J111" s="79">
        <f t="shared" si="13"/>
        <v>164.67750126968002</v>
      </c>
      <c r="K111" s="75">
        <v>4</v>
      </c>
      <c r="L111" s="75">
        <f t="shared" si="14"/>
        <v>80</v>
      </c>
      <c r="M111" s="73">
        <v>200</v>
      </c>
      <c r="N111" s="73">
        <v>200</v>
      </c>
      <c r="O111" s="104">
        <f t="shared" si="15"/>
        <v>6965</v>
      </c>
    </row>
    <row r="112" spans="1:15" ht="15.6" customHeight="1" x14ac:dyDescent="0.15">
      <c r="A112" s="74">
        <v>109</v>
      </c>
      <c r="B112" s="74">
        <v>2471</v>
      </c>
      <c r="C112" s="76">
        <v>557</v>
      </c>
      <c r="D112" s="77" t="s">
        <v>333</v>
      </c>
      <c r="E112" s="74" t="s">
        <v>254</v>
      </c>
      <c r="F112" s="78">
        <f>ROUND(VLOOKUP(C112,[1]线束车间出勤表!I$1:K$65536,3,FALSE),2)</f>
        <v>40.69</v>
      </c>
      <c r="G112" s="79"/>
      <c r="H112" s="79">
        <v>7133</v>
      </c>
      <c r="I112" s="79">
        <f t="shared" si="12"/>
        <v>7133</v>
      </c>
      <c r="J112" s="79">
        <f t="shared" si="13"/>
        <v>175.30105677070534</v>
      </c>
      <c r="K112" s="87">
        <v>3</v>
      </c>
      <c r="L112" s="75">
        <f t="shared" si="14"/>
        <v>60</v>
      </c>
      <c r="M112" s="73">
        <v>0</v>
      </c>
      <c r="N112" s="73">
        <f>25*6</f>
        <v>150</v>
      </c>
      <c r="O112" s="104">
        <f t="shared" si="15"/>
        <v>7343</v>
      </c>
    </row>
    <row r="113" spans="1:15" ht="15.6" customHeight="1" x14ac:dyDescent="0.15">
      <c r="A113" s="74">
        <v>110</v>
      </c>
      <c r="B113" s="75">
        <v>2385</v>
      </c>
      <c r="C113" s="74">
        <v>561</v>
      </c>
      <c r="D113" s="77" t="s">
        <v>286</v>
      </c>
      <c r="E113" s="75" t="s">
        <v>283</v>
      </c>
      <c r="F113" s="78">
        <f>ROUND(VLOOKUP(C113,[1]线束车间出勤表!I$1:K$65536,3,FALSE),2)</f>
        <v>48.06</v>
      </c>
      <c r="G113" s="79"/>
      <c r="H113" s="79">
        <v>7848</v>
      </c>
      <c r="I113" s="79">
        <f t="shared" si="12"/>
        <v>7848</v>
      </c>
      <c r="J113" s="79">
        <f t="shared" si="13"/>
        <v>163.29588014981272</v>
      </c>
      <c r="K113" s="75">
        <v>4</v>
      </c>
      <c r="L113" s="75">
        <f t="shared" si="14"/>
        <v>80</v>
      </c>
      <c r="M113" s="73">
        <v>200</v>
      </c>
      <c r="N113" s="73">
        <v>200</v>
      </c>
      <c r="O113" s="104">
        <f t="shared" si="15"/>
        <v>8328</v>
      </c>
    </row>
    <row r="114" spans="1:15" ht="15.6" customHeight="1" x14ac:dyDescent="0.15">
      <c r="A114" s="74">
        <v>111</v>
      </c>
      <c r="B114" s="92"/>
      <c r="C114" s="74">
        <v>571</v>
      </c>
      <c r="D114" s="75" t="s">
        <v>293</v>
      </c>
      <c r="E114" s="74" t="s">
        <v>294</v>
      </c>
      <c r="F114" s="78">
        <f>ROUND(VLOOKUP(C114,[1]线束车间出勤表!I$1:K$65536,3,FALSE),2)</f>
        <v>46.75</v>
      </c>
      <c r="G114" s="79"/>
      <c r="H114" s="79">
        <v>8477</v>
      </c>
      <c r="I114" s="79">
        <f t="shared" si="12"/>
        <v>8477</v>
      </c>
      <c r="J114" s="79">
        <f t="shared" si="13"/>
        <v>181.32620320855614</v>
      </c>
      <c r="K114" s="75">
        <v>2</v>
      </c>
      <c r="L114" s="75">
        <f t="shared" si="14"/>
        <v>40</v>
      </c>
      <c r="M114" s="73">
        <v>200</v>
      </c>
      <c r="N114" s="73">
        <v>200</v>
      </c>
      <c r="O114" s="104">
        <f t="shared" si="15"/>
        <v>8917</v>
      </c>
    </row>
    <row r="115" spans="1:15" ht="15.6" customHeight="1" x14ac:dyDescent="0.15">
      <c r="A115" s="74">
        <v>112</v>
      </c>
      <c r="B115" s="92"/>
      <c r="C115" s="82">
        <v>575</v>
      </c>
      <c r="D115" s="82" t="s">
        <v>256</v>
      </c>
      <c r="E115" s="74" t="s">
        <v>233</v>
      </c>
      <c r="F115" s="78">
        <f>ROUND(VLOOKUP(C115,[1]线束车间出勤表!I$1:K$65536,3,FALSE),2)</f>
        <v>41.81</v>
      </c>
      <c r="G115" s="79"/>
      <c r="H115" s="79">
        <v>6100</v>
      </c>
      <c r="I115" s="79">
        <f t="shared" si="12"/>
        <v>6100</v>
      </c>
      <c r="J115" s="79">
        <f t="shared" si="13"/>
        <v>145.8981104998804</v>
      </c>
      <c r="K115" s="75">
        <v>0</v>
      </c>
      <c r="L115" s="75">
        <f t="shared" si="14"/>
        <v>0</v>
      </c>
      <c r="M115" s="73">
        <v>0</v>
      </c>
      <c r="N115" s="73">
        <f>26*6</f>
        <v>156</v>
      </c>
      <c r="O115" s="104">
        <f t="shared" si="15"/>
        <v>6256</v>
      </c>
    </row>
    <row r="116" spans="1:15" ht="15.6" customHeight="1" x14ac:dyDescent="0.15">
      <c r="A116" s="74">
        <v>113</v>
      </c>
      <c r="B116" s="75">
        <v>6116</v>
      </c>
      <c r="C116" s="76">
        <v>576</v>
      </c>
      <c r="D116" s="77" t="s">
        <v>288</v>
      </c>
      <c r="E116" s="74" t="s">
        <v>254</v>
      </c>
      <c r="F116" s="78">
        <f>ROUND(VLOOKUP(C116,[1]线束车间出勤表!I$1:K$65536,3,FALSE),2)</f>
        <v>48.06</v>
      </c>
      <c r="G116" s="79"/>
      <c r="H116" s="79">
        <v>8687</v>
      </c>
      <c r="I116" s="79">
        <f t="shared" si="12"/>
        <v>8687</v>
      </c>
      <c r="J116" s="79">
        <f t="shared" si="13"/>
        <v>180.75322513524759</v>
      </c>
      <c r="K116" s="75">
        <v>5</v>
      </c>
      <c r="L116" s="75">
        <f t="shared" si="14"/>
        <v>100</v>
      </c>
      <c r="M116" s="73">
        <v>200</v>
      </c>
      <c r="N116" s="73">
        <v>200</v>
      </c>
      <c r="O116" s="104">
        <f t="shared" si="15"/>
        <v>9187</v>
      </c>
    </row>
    <row r="117" spans="1:15" ht="15.6" customHeight="1" x14ac:dyDescent="0.15">
      <c r="A117" s="74">
        <v>114</v>
      </c>
      <c r="B117" s="75">
        <v>6109</v>
      </c>
      <c r="C117" s="76">
        <v>580</v>
      </c>
      <c r="D117" s="89" t="s">
        <v>344</v>
      </c>
      <c r="E117" s="74" t="s">
        <v>345</v>
      </c>
      <c r="F117" s="78">
        <f>ROUND(VLOOKUP(C117,[1]线束车间出勤表!I$1:K$65536,3,FALSE),2)</f>
        <v>44.25</v>
      </c>
      <c r="G117" s="79"/>
      <c r="H117" s="79">
        <v>7776</v>
      </c>
      <c r="I117" s="79">
        <f t="shared" si="12"/>
        <v>7776</v>
      </c>
      <c r="J117" s="79">
        <f t="shared" si="13"/>
        <v>175.72881355932202</v>
      </c>
      <c r="K117" s="75">
        <v>5</v>
      </c>
      <c r="L117" s="75">
        <f t="shared" si="14"/>
        <v>100</v>
      </c>
      <c r="M117" s="73">
        <v>200</v>
      </c>
      <c r="N117" s="73">
        <v>200</v>
      </c>
      <c r="O117" s="104">
        <f t="shared" si="15"/>
        <v>8276</v>
      </c>
    </row>
    <row r="118" spans="1:15" ht="15.6" customHeight="1" x14ac:dyDescent="0.15">
      <c r="A118" s="74">
        <v>115</v>
      </c>
      <c r="B118" s="76">
        <v>3716</v>
      </c>
      <c r="C118" s="76">
        <v>595</v>
      </c>
      <c r="D118" s="82" t="s">
        <v>357</v>
      </c>
      <c r="E118" s="82" t="s">
        <v>355</v>
      </c>
      <c r="F118" s="78">
        <f>ROUND(VLOOKUP(C118,[1]线束车间出勤表!I$1:K$65536,3,FALSE),2)</f>
        <v>49.56</v>
      </c>
      <c r="G118" s="79"/>
      <c r="H118" s="79">
        <v>8950</v>
      </c>
      <c r="I118" s="79">
        <f t="shared" si="12"/>
        <v>8950</v>
      </c>
      <c r="J118" s="79">
        <f t="shared" si="13"/>
        <v>180.58918482647294</v>
      </c>
      <c r="K118" s="75">
        <v>8</v>
      </c>
      <c r="L118" s="75">
        <f t="shared" si="14"/>
        <v>160</v>
      </c>
      <c r="M118" s="73">
        <v>200</v>
      </c>
      <c r="N118" s="73">
        <v>200</v>
      </c>
      <c r="O118" s="104">
        <f t="shared" si="15"/>
        <v>9510</v>
      </c>
    </row>
    <row r="119" spans="1:15" ht="15.6" customHeight="1" x14ac:dyDescent="0.15">
      <c r="A119" s="74">
        <v>116</v>
      </c>
      <c r="B119" s="74">
        <v>2323</v>
      </c>
      <c r="C119" s="74">
        <v>603</v>
      </c>
      <c r="D119" s="74" t="s">
        <v>273</v>
      </c>
      <c r="E119" s="75" t="s">
        <v>254</v>
      </c>
      <c r="F119" s="78">
        <f>ROUND(VLOOKUP(C119,[1]线束车间出勤表!I$1:K$65536,3,FALSE),2)</f>
        <v>47.44</v>
      </c>
      <c r="G119" s="79"/>
      <c r="H119" s="79">
        <v>8460</v>
      </c>
      <c r="I119" s="79">
        <f t="shared" si="12"/>
        <v>8460</v>
      </c>
      <c r="J119" s="79">
        <f t="shared" si="13"/>
        <v>178.33052276559866</v>
      </c>
      <c r="K119" s="87">
        <v>6</v>
      </c>
      <c r="L119" s="75">
        <f t="shared" si="14"/>
        <v>120</v>
      </c>
      <c r="M119" s="73">
        <v>200</v>
      </c>
      <c r="N119" s="73">
        <v>200</v>
      </c>
      <c r="O119" s="104">
        <f t="shared" si="15"/>
        <v>8980</v>
      </c>
    </row>
    <row r="120" spans="1:15" ht="15.6" customHeight="1" x14ac:dyDescent="0.15">
      <c r="A120" s="74">
        <v>117</v>
      </c>
      <c r="B120" s="86" t="s">
        <v>365</v>
      </c>
      <c r="C120" s="82">
        <v>608</v>
      </c>
      <c r="D120" s="82" t="s">
        <v>366</v>
      </c>
      <c r="E120" s="82" t="s">
        <v>355</v>
      </c>
      <c r="F120" s="78">
        <f>ROUND(VLOOKUP(C120,[1]线束车间出勤表!I$1:K$65536,3,FALSE),2)</f>
        <v>45.5</v>
      </c>
      <c r="G120" s="79"/>
      <c r="H120" s="79">
        <v>8107</v>
      </c>
      <c r="I120" s="79">
        <f t="shared" si="12"/>
        <v>8107</v>
      </c>
      <c r="J120" s="79">
        <f t="shared" si="13"/>
        <v>178.17582417582418</v>
      </c>
      <c r="K120" s="75">
        <v>5</v>
      </c>
      <c r="L120" s="75">
        <f t="shared" si="14"/>
        <v>100</v>
      </c>
      <c r="M120" s="73">
        <v>200</v>
      </c>
      <c r="N120" s="73">
        <v>200</v>
      </c>
      <c r="O120" s="104">
        <f t="shared" si="15"/>
        <v>8607</v>
      </c>
    </row>
    <row r="121" spans="1:15" ht="15.6" customHeight="1" x14ac:dyDescent="0.15">
      <c r="A121" s="74">
        <v>118</v>
      </c>
      <c r="B121" s="92"/>
      <c r="C121" s="82">
        <v>612</v>
      </c>
      <c r="D121" s="82" t="s">
        <v>317</v>
      </c>
      <c r="E121" s="74" t="s">
        <v>318</v>
      </c>
      <c r="F121" s="78">
        <f>ROUND(VLOOKUP(C121,[1]线束车间出勤表!I$1:K$65536,3,FALSE),2)</f>
        <v>40.31</v>
      </c>
      <c r="G121" s="79"/>
      <c r="H121" s="79">
        <v>7001</v>
      </c>
      <c r="I121" s="79">
        <f t="shared" si="12"/>
        <v>7001</v>
      </c>
      <c r="J121" s="79">
        <f t="shared" si="13"/>
        <v>173.67898784420737</v>
      </c>
      <c r="K121" s="87">
        <v>1</v>
      </c>
      <c r="L121" s="75">
        <f t="shared" si="14"/>
        <v>20</v>
      </c>
      <c r="M121" s="73">
        <v>200</v>
      </c>
      <c r="N121" s="73">
        <v>200</v>
      </c>
      <c r="O121" s="104">
        <f t="shared" si="15"/>
        <v>7421</v>
      </c>
    </row>
    <row r="122" spans="1:15" ht="15.6" customHeight="1" x14ac:dyDescent="0.15">
      <c r="A122" s="74">
        <v>119</v>
      </c>
      <c r="B122" s="92"/>
      <c r="C122" s="74">
        <v>616</v>
      </c>
      <c r="D122" s="75" t="s">
        <v>313</v>
      </c>
      <c r="E122" s="74" t="s">
        <v>297</v>
      </c>
      <c r="F122" s="78">
        <f>ROUND(VLOOKUP(C122,[1]线束车间出勤表!I$1:K$65536,3,FALSE),2)</f>
        <v>40.75</v>
      </c>
      <c r="G122" s="79"/>
      <c r="H122" s="79">
        <v>6845</v>
      </c>
      <c r="I122" s="79">
        <f t="shared" si="12"/>
        <v>6845</v>
      </c>
      <c r="J122" s="79">
        <f t="shared" si="13"/>
        <v>167.97546012269939</v>
      </c>
      <c r="K122" s="75">
        <v>2</v>
      </c>
      <c r="L122" s="75">
        <f t="shared" si="14"/>
        <v>40</v>
      </c>
      <c r="M122" s="73">
        <v>200</v>
      </c>
      <c r="N122" s="73">
        <v>200</v>
      </c>
      <c r="O122" s="104">
        <f t="shared" si="15"/>
        <v>7285</v>
      </c>
    </row>
    <row r="123" spans="1:15" ht="15.6" customHeight="1" x14ac:dyDescent="0.15">
      <c r="A123" s="74">
        <v>120</v>
      </c>
      <c r="B123" s="92"/>
      <c r="C123" s="82">
        <v>619</v>
      </c>
      <c r="D123" s="82" t="s">
        <v>28</v>
      </c>
      <c r="E123" s="74" t="s">
        <v>22</v>
      </c>
      <c r="F123" s="78">
        <f>ROUND(VLOOKUP(C123,[1]线束车间出勤表!I$1:K$65536,3,FALSE),2)</f>
        <v>37.94</v>
      </c>
      <c r="G123" s="79"/>
      <c r="H123" s="79">
        <v>6100</v>
      </c>
      <c r="I123" s="79">
        <f t="shared" si="12"/>
        <v>6100</v>
      </c>
      <c r="J123" s="79">
        <f t="shared" si="13"/>
        <v>160.78017923036373</v>
      </c>
      <c r="K123" s="75">
        <v>1</v>
      </c>
      <c r="L123" s="75">
        <f t="shared" si="14"/>
        <v>20</v>
      </c>
      <c r="M123" s="73">
        <v>200</v>
      </c>
      <c r="N123" s="73">
        <v>200</v>
      </c>
      <c r="O123" s="104">
        <f t="shared" si="15"/>
        <v>6520</v>
      </c>
    </row>
    <row r="124" spans="1:15" ht="15.6" customHeight="1" x14ac:dyDescent="0.15">
      <c r="A124" s="74">
        <v>121</v>
      </c>
      <c r="B124" s="92"/>
      <c r="C124" s="82">
        <v>625</v>
      </c>
      <c r="D124" s="82" t="s">
        <v>316</v>
      </c>
      <c r="E124" s="74" t="s">
        <v>276</v>
      </c>
      <c r="F124" s="78">
        <f>ROUND(VLOOKUP(C124,[1]线束车间出勤表!I$1:K$65536,3,FALSE),2)</f>
        <v>38.69</v>
      </c>
      <c r="G124" s="79"/>
      <c r="H124" s="79">
        <v>6700</v>
      </c>
      <c r="I124" s="79">
        <f t="shared" si="12"/>
        <v>6700</v>
      </c>
      <c r="J124" s="79">
        <f t="shared" si="13"/>
        <v>173.17136210907213</v>
      </c>
      <c r="K124" s="87">
        <v>1</v>
      </c>
      <c r="L124" s="75">
        <f t="shared" si="14"/>
        <v>20</v>
      </c>
      <c r="M124" s="73">
        <v>100</v>
      </c>
      <c r="N124" s="73">
        <v>200</v>
      </c>
      <c r="O124" s="104">
        <f t="shared" si="15"/>
        <v>7020</v>
      </c>
    </row>
    <row r="125" spans="1:15" ht="15.6" customHeight="1" x14ac:dyDescent="0.15">
      <c r="A125" s="74">
        <v>122</v>
      </c>
      <c r="B125" s="75">
        <v>3723</v>
      </c>
      <c r="C125" s="75">
        <v>636</v>
      </c>
      <c r="D125" s="82" t="s">
        <v>367</v>
      </c>
      <c r="E125" s="82" t="s">
        <v>355</v>
      </c>
      <c r="F125" s="78">
        <f>ROUND(VLOOKUP(C125,[1]线束车间出勤表!I$1:K$65536,3,FALSE),2)</f>
        <v>45.5</v>
      </c>
      <c r="G125" s="79"/>
      <c r="H125" s="79">
        <v>8100</v>
      </c>
      <c r="I125" s="79">
        <f t="shared" si="12"/>
        <v>8100</v>
      </c>
      <c r="J125" s="79">
        <f t="shared" si="13"/>
        <v>178.02197802197801</v>
      </c>
      <c r="K125" s="75">
        <v>4</v>
      </c>
      <c r="L125" s="75">
        <f t="shared" si="14"/>
        <v>80</v>
      </c>
      <c r="M125" s="73">
        <v>200</v>
      </c>
      <c r="N125" s="73">
        <v>200</v>
      </c>
      <c r="O125" s="104">
        <f t="shared" si="15"/>
        <v>8580</v>
      </c>
    </row>
    <row r="126" spans="1:15" ht="15.6" customHeight="1" x14ac:dyDescent="0.15">
      <c r="A126" s="74">
        <v>123</v>
      </c>
      <c r="B126" s="75">
        <v>3800</v>
      </c>
      <c r="C126" s="75">
        <v>638</v>
      </c>
      <c r="D126" s="82" t="s">
        <v>369</v>
      </c>
      <c r="E126" s="82" t="s">
        <v>370</v>
      </c>
      <c r="F126" s="78">
        <f>ROUND(VLOOKUP(C126,[1]线束车间出勤表!I$1:K$65536,3,FALSE),2)</f>
        <v>48.31</v>
      </c>
      <c r="G126" s="79"/>
      <c r="H126" s="79">
        <v>8335.26</v>
      </c>
      <c r="I126" s="79">
        <f t="shared" si="12"/>
        <v>8335.26</v>
      </c>
      <c r="J126" s="79">
        <f t="shared" si="13"/>
        <v>172.53694887186919</v>
      </c>
      <c r="K126" s="75">
        <v>5</v>
      </c>
      <c r="L126" s="75">
        <f t="shared" si="14"/>
        <v>100</v>
      </c>
      <c r="M126" s="73">
        <v>200</v>
      </c>
      <c r="N126" s="73">
        <v>200</v>
      </c>
      <c r="O126" s="104">
        <f t="shared" si="15"/>
        <v>8835.26</v>
      </c>
    </row>
    <row r="127" spans="1:15" ht="15.6" customHeight="1" x14ac:dyDescent="0.15">
      <c r="A127" s="74">
        <v>124</v>
      </c>
      <c r="B127" s="75">
        <v>2574</v>
      </c>
      <c r="C127" s="76">
        <v>649</v>
      </c>
      <c r="D127" s="77" t="s">
        <v>21</v>
      </c>
      <c r="E127" s="74" t="s">
        <v>22</v>
      </c>
      <c r="F127" s="78">
        <f>ROUND(VLOOKUP(C127,[1]线束车间出勤表!I$1:K$65536,3,FALSE),2)</f>
        <v>31.25</v>
      </c>
      <c r="G127" s="79"/>
      <c r="H127" s="79">
        <v>5490</v>
      </c>
      <c r="I127" s="79">
        <f t="shared" si="12"/>
        <v>5490</v>
      </c>
      <c r="J127" s="79">
        <f t="shared" si="13"/>
        <v>175.68</v>
      </c>
      <c r="K127" s="75">
        <v>5</v>
      </c>
      <c r="L127" s="75">
        <f t="shared" si="14"/>
        <v>100</v>
      </c>
      <c r="M127" s="73">
        <v>200</v>
      </c>
      <c r="N127" s="73">
        <v>200</v>
      </c>
      <c r="O127" s="104">
        <f t="shared" si="15"/>
        <v>5990</v>
      </c>
    </row>
    <row r="128" spans="1:15" ht="15.6" customHeight="1" x14ac:dyDescent="0.15">
      <c r="A128" s="74">
        <v>125</v>
      </c>
      <c r="B128" s="81">
        <v>3184</v>
      </c>
      <c r="C128" s="82">
        <v>691</v>
      </c>
      <c r="D128" s="81" t="s">
        <v>242</v>
      </c>
      <c r="E128" s="81" t="s">
        <v>238</v>
      </c>
      <c r="F128" s="78">
        <f>ROUND(VLOOKUP(C128,[1]线束车间出勤表!I$1:K$65536,3,FALSE),2)</f>
        <v>36.69</v>
      </c>
      <c r="G128" s="79"/>
      <c r="H128" s="79">
        <v>5947</v>
      </c>
      <c r="I128" s="79">
        <f t="shared" si="12"/>
        <v>5947</v>
      </c>
      <c r="J128" s="79">
        <f t="shared" si="13"/>
        <v>162.08776233306079</v>
      </c>
      <c r="K128" s="75">
        <v>4</v>
      </c>
      <c r="L128" s="75">
        <f t="shared" si="14"/>
        <v>80</v>
      </c>
      <c r="M128" s="73">
        <v>200</v>
      </c>
      <c r="N128" s="73">
        <v>200</v>
      </c>
      <c r="O128" s="104">
        <f t="shared" si="15"/>
        <v>6427</v>
      </c>
    </row>
    <row r="129" spans="1:16" ht="15.6" customHeight="1" x14ac:dyDescent="0.15">
      <c r="A129" s="74">
        <v>126</v>
      </c>
      <c r="B129" s="74">
        <v>2537</v>
      </c>
      <c r="C129" s="76">
        <v>699</v>
      </c>
      <c r="D129" s="77" t="s">
        <v>260</v>
      </c>
      <c r="E129" s="74" t="s">
        <v>259</v>
      </c>
      <c r="F129" s="78">
        <f>ROUND(VLOOKUP(C129,[1]线束车间出勤表!I$1:K$65536,3,FALSE),2)</f>
        <v>46.44</v>
      </c>
      <c r="G129" s="79"/>
      <c r="H129" s="79">
        <v>7650</v>
      </c>
      <c r="I129" s="79">
        <f t="shared" si="12"/>
        <v>7650</v>
      </c>
      <c r="J129" s="79">
        <f t="shared" si="13"/>
        <v>164.72868217054264</v>
      </c>
      <c r="K129" s="75">
        <v>5</v>
      </c>
      <c r="L129" s="75">
        <f t="shared" si="14"/>
        <v>100</v>
      </c>
      <c r="M129" s="73">
        <v>200</v>
      </c>
      <c r="N129" s="73">
        <v>200</v>
      </c>
      <c r="O129" s="104">
        <f t="shared" si="15"/>
        <v>8150</v>
      </c>
    </row>
    <row r="130" spans="1:16" ht="15.6" customHeight="1" x14ac:dyDescent="0.15">
      <c r="A130" s="74">
        <v>127</v>
      </c>
      <c r="B130" s="75">
        <v>6104</v>
      </c>
      <c r="C130" s="76">
        <v>702</v>
      </c>
      <c r="D130" s="77" t="s">
        <v>218</v>
      </c>
      <c r="E130" s="74" t="s">
        <v>217</v>
      </c>
      <c r="F130" s="78">
        <f>ROUND(VLOOKUP(C130,[1]线束车间出勤表!I$1:K$65536,3,FALSE),2)</f>
        <v>38.31</v>
      </c>
      <c r="G130" s="79"/>
      <c r="H130" s="79">
        <v>6619</v>
      </c>
      <c r="I130" s="79">
        <f t="shared" si="12"/>
        <v>6619</v>
      </c>
      <c r="J130" s="79">
        <f t="shared" si="13"/>
        <v>172.77473244583658</v>
      </c>
      <c r="K130" s="75">
        <v>5</v>
      </c>
      <c r="L130" s="75">
        <f t="shared" si="14"/>
        <v>100</v>
      </c>
      <c r="M130" s="73">
        <v>100</v>
      </c>
      <c r="N130" s="73">
        <v>200</v>
      </c>
      <c r="O130" s="104">
        <f t="shared" si="15"/>
        <v>7019</v>
      </c>
    </row>
    <row r="131" spans="1:16" ht="15.6" customHeight="1" x14ac:dyDescent="0.15">
      <c r="A131" s="74">
        <v>128</v>
      </c>
      <c r="B131" s="74">
        <v>6112</v>
      </c>
      <c r="C131" s="76">
        <v>707</v>
      </c>
      <c r="D131" s="77" t="s">
        <v>275</v>
      </c>
      <c r="E131" s="74" t="s">
        <v>276</v>
      </c>
      <c r="F131" s="78">
        <f>ROUND(VLOOKUP(C131,[1]线束车间出勤表!I$1:K$65536,3,FALSE),2)</f>
        <v>48.44</v>
      </c>
      <c r="G131" s="79"/>
      <c r="H131" s="79">
        <v>8299</v>
      </c>
      <c r="I131" s="79">
        <f t="shared" si="12"/>
        <v>8299</v>
      </c>
      <c r="J131" s="79">
        <f t="shared" si="13"/>
        <v>171.32535094962842</v>
      </c>
      <c r="K131" s="87">
        <v>4</v>
      </c>
      <c r="L131" s="75">
        <f t="shared" si="14"/>
        <v>80</v>
      </c>
      <c r="M131" s="73">
        <v>200</v>
      </c>
      <c r="N131" s="73">
        <v>200</v>
      </c>
      <c r="O131" s="104">
        <f t="shared" si="15"/>
        <v>8779</v>
      </c>
    </row>
    <row r="132" spans="1:16" ht="15.6" customHeight="1" x14ac:dyDescent="0.15">
      <c r="A132" s="74">
        <v>129</v>
      </c>
      <c r="B132" s="75"/>
      <c r="C132" s="82">
        <v>738</v>
      </c>
      <c r="D132" s="82" t="s">
        <v>33</v>
      </c>
      <c r="E132" s="74" t="s">
        <v>22</v>
      </c>
      <c r="F132" s="78">
        <f>ROUND(VLOOKUP(C132,[1]线束车间出勤表!I$1:K$65536,3,FALSE),2)</f>
        <v>33.56</v>
      </c>
      <c r="G132" s="79"/>
      <c r="H132" s="79">
        <v>5700</v>
      </c>
      <c r="I132" s="79">
        <f t="shared" ref="I132:I134" si="16">G132+H132</f>
        <v>5700</v>
      </c>
      <c r="J132" s="79">
        <f t="shared" ref="J132:J134" si="17">H132/F132</f>
        <v>169.8450536352801</v>
      </c>
      <c r="K132" s="75">
        <v>1</v>
      </c>
      <c r="L132" s="75">
        <f t="shared" ref="L132:L134" si="18">K132*20</f>
        <v>20</v>
      </c>
      <c r="M132" s="73">
        <v>100</v>
      </c>
      <c r="N132" s="73">
        <f>25*6</f>
        <v>150</v>
      </c>
      <c r="O132" s="104">
        <f t="shared" ref="O132:O134" si="19">I132+L132+M132+N132</f>
        <v>5970</v>
      </c>
    </row>
    <row r="133" spans="1:16" ht="15.6" customHeight="1" x14ac:dyDescent="0.15">
      <c r="A133" s="74">
        <v>130</v>
      </c>
      <c r="B133" s="92"/>
      <c r="C133" s="82">
        <v>742</v>
      </c>
      <c r="D133" s="82" t="s">
        <v>244</v>
      </c>
      <c r="E133" s="74" t="s">
        <v>245</v>
      </c>
      <c r="F133" s="78">
        <f>ROUND(VLOOKUP(C133,[1]线束车间出勤表!I$1:K$65536,3,FALSE),2)</f>
        <v>45.13</v>
      </c>
      <c r="G133" s="93"/>
      <c r="H133" s="79">
        <v>7800</v>
      </c>
      <c r="I133" s="79">
        <f t="shared" si="16"/>
        <v>7800</v>
      </c>
      <c r="J133" s="79">
        <f t="shared" si="17"/>
        <v>172.83403500997119</v>
      </c>
      <c r="K133" s="75">
        <v>1</v>
      </c>
      <c r="L133" s="75">
        <f t="shared" si="18"/>
        <v>20</v>
      </c>
      <c r="M133" s="73">
        <v>200</v>
      </c>
      <c r="N133" s="73">
        <v>200</v>
      </c>
      <c r="O133" s="104">
        <f t="shared" si="19"/>
        <v>8220</v>
      </c>
    </row>
    <row r="134" spans="1:16" s="102" customFormat="1" ht="15.6" customHeight="1" x14ac:dyDescent="0.15">
      <c r="A134" s="74">
        <v>156</v>
      </c>
      <c r="B134" s="75" t="s">
        <v>1</v>
      </c>
      <c r="C134" s="76">
        <v>1004</v>
      </c>
      <c r="D134" s="77" t="s">
        <v>274</v>
      </c>
      <c r="E134" s="75" t="s">
        <v>254</v>
      </c>
      <c r="F134" s="78">
        <f>ROUND(VLOOKUP(C134,[1]线束车间出勤表!I$1:K$65536,3,FALSE),2)</f>
        <v>47.19</v>
      </c>
      <c r="G134" s="79"/>
      <c r="H134" s="79">
        <v>8600</v>
      </c>
      <c r="I134" s="79">
        <f t="shared" si="16"/>
        <v>8600</v>
      </c>
      <c r="J134" s="79">
        <f t="shared" si="17"/>
        <v>182.24200042381861</v>
      </c>
      <c r="K134" s="87">
        <v>3</v>
      </c>
      <c r="L134" s="75">
        <f t="shared" si="18"/>
        <v>60</v>
      </c>
      <c r="M134" s="73">
        <v>200</v>
      </c>
      <c r="N134" s="73">
        <v>200</v>
      </c>
      <c r="O134" s="104">
        <f t="shared" si="19"/>
        <v>9060</v>
      </c>
      <c r="P134" s="135"/>
    </row>
    <row r="135" spans="1:16" ht="21.75" customHeight="1" x14ac:dyDescent="0.15">
      <c r="F135" s="122">
        <f>SUM(F4:F134)</f>
        <v>5524.7500000000009</v>
      </c>
      <c r="H135" s="123">
        <f>SUM(H4:H134)</f>
        <v>921015.2699999999</v>
      </c>
      <c r="I135" s="125">
        <f>SUM(I4:I134)</f>
        <v>921015.2699999999</v>
      </c>
      <c r="L135" s="126">
        <f>SUM(L4:L134)</f>
        <v>5680</v>
      </c>
      <c r="M135" s="124">
        <f>SUM(M4:M134)</f>
        <v>23000</v>
      </c>
      <c r="N135" s="124">
        <f>SUM(N4:N134)</f>
        <v>25270</v>
      </c>
      <c r="O135" s="125">
        <f>SUM(O4:O134)</f>
        <v>974965.27</v>
      </c>
    </row>
    <row r="136" spans="1:16" x14ac:dyDescent="0.15">
      <c r="F136">
        <v>7134.4200000000037</v>
      </c>
      <c r="H136">
        <v>1162842.6300000001</v>
      </c>
      <c r="I136">
        <v>1162842.6300000001</v>
      </c>
      <c r="L136">
        <v>5860</v>
      </c>
      <c r="M136" s="55">
        <v>27300</v>
      </c>
      <c r="N136" s="55">
        <v>32404</v>
      </c>
      <c r="O136">
        <v>1228406.6300000004</v>
      </c>
    </row>
    <row r="141" spans="1:16" ht="17.25" customHeight="1" x14ac:dyDescent="0.15">
      <c r="D141" s="145" t="s">
        <v>420</v>
      </c>
      <c r="E141" s="145"/>
      <c r="F141" s="145"/>
      <c r="H141" s="146">
        <f>H135/F135</f>
        <v>166.70713968957867</v>
      </c>
      <c r="I141" s="146"/>
    </row>
    <row r="146" spans="1:15" s="109" customFormat="1" ht="16.5" customHeight="1" x14ac:dyDescent="0.15">
      <c r="A146" s="115" t="s">
        <v>214</v>
      </c>
      <c r="B146" s="108"/>
      <c r="C146" s="119" t="s">
        <v>410</v>
      </c>
      <c r="D146" s="116"/>
      <c r="E146" s="108"/>
      <c r="F146" s="117"/>
      <c r="G146" s="118"/>
      <c r="H146" s="121" t="s">
        <v>215</v>
      </c>
      <c r="I146" s="112"/>
      <c r="J146" s="112"/>
      <c r="K146" s="113"/>
      <c r="L146" s="120" t="s">
        <v>409</v>
      </c>
      <c r="M146" s="110"/>
      <c r="N146" s="114"/>
      <c r="O146" s="111"/>
    </row>
    <row r="150" spans="1:15" ht="15.6" customHeight="1" x14ac:dyDescent="0.15">
      <c r="A150" s="74">
        <v>131</v>
      </c>
      <c r="B150" s="92"/>
      <c r="C150" s="84">
        <v>801</v>
      </c>
      <c r="D150" s="84" t="s">
        <v>252</v>
      </c>
      <c r="E150" s="74" t="s">
        <v>251</v>
      </c>
      <c r="F150" s="78">
        <v>42.56</v>
      </c>
      <c r="G150" s="79"/>
      <c r="H150" s="79">
        <v>7137</v>
      </c>
      <c r="I150" s="79">
        <v>7137</v>
      </c>
      <c r="J150" s="79">
        <v>167.69266917293231</v>
      </c>
      <c r="K150" s="75">
        <v>0</v>
      </c>
      <c r="L150" s="75">
        <v>0</v>
      </c>
      <c r="M150" s="73">
        <v>100</v>
      </c>
      <c r="N150" s="73">
        <v>156</v>
      </c>
      <c r="O150" s="104">
        <v>7393</v>
      </c>
    </row>
    <row r="151" spans="1:15" ht="15.6" customHeight="1" x14ac:dyDescent="0.15">
      <c r="A151" s="74">
        <v>132</v>
      </c>
      <c r="B151" s="92"/>
      <c r="C151" s="80">
        <v>804</v>
      </c>
      <c r="D151" s="88" t="s">
        <v>104</v>
      </c>
      <c r="E151" s="74" t="s">
        <v>101</v>
      </c>
      <c r="F151" s="78">
        <v>46.69</v>
      </c>
      <c r="G151" s="79"/>
      <c r="H151" s="79">
        <v>7824</v>
      </c>
      <c r="I151" s="79">
        <v>7824</v>
      </c>
      <c r="J151" s="79">
        <v>167.57335617905335</v>
      </c>
      <c r="K151" s="87">
        <v>2</v>
      </c>
      <c r="L151" s="75">
        <v>40</v>
      </c>
      <c r="M151" s="73">
        <v>200</v>
      </c>
      <c r="N151" s="73">
        <v>200</v>
      </c>
      <c r="O151" s="104">
        <v>8264</v>
      </c>
    </row>
    <row r="152" spans="1:15" ht="15.6" customHeight="1" x14ac:dyDescent="0.15">
      <c r="A152" s="74">
        <v>133</v>
      </c>
      <c r="B152" s="92"/>
      <c r="C152" s="88">
        <v>805</v>
      </c>
      <c r="D152" s="84" t="s">
        <v>353</v>
      </c>
      <c r="E152" s="82" t="s">
        <v>352</v>
      </c>
      <c r="F152" s="78">
        <v>49.31</v>
      </c>
      <c r="G152" s="79"/>
      <c r="H152" s="79">
        <v>8750</v>
      </c>
      <c r="I152" s="79">
        <v>8750</v>
      </c>
      <c r="J152" s="79">
        <v>177.44879334820521</v>
      </c>
      <c r="K152" s="75">
        <v>2</v>
      </c>
      <c r="L152" s="75">
        <v>40</v>
      </c>
      <c r="M152" s="73">
        <v>200</v>
      </c>
      <c r="N152" s="73">
        <v>200</v>
      </c>
      <c r="O152" s="104">
        <v>9190</v>
      </c>
    </row>
    <row r="153" spans="1:15" ht="15.6" customHeight="1" x14ac:dyDescent="0.15">
      <c r="A153" s="74">
        <v>134</v>
      </c>
      <c r="B153" s="92"/>
      <c r="C153" s="84">
        <v>813</v>
      </c>
      <c r="D153" s="84" t="s">
        <v>311</v>
      </c>
      <c r="E153" s="74" t="s">
        <v>297</v>
      </c>
      <c r="F153" s="78">
        <v>25.13</v>
      </c>
      <c r="G153" s="79"/>
      <c r="H153" s="79">
        <v>4200</v>
      </c>
      <c r="I153" s="79">
        <v>4200</v>
      </c>
      <c r="J153" s="79">
        <v>167.13091922005572</v>
      </c>
      <c r="K153" s="75">
        <v>0</v>
      </c>
      <c r="L153" s="75">
        <v>0</v>
      </c>
      <c r="M153" s="73">
        <v>0</v>
      </c>
      <c r="N153" s="73">
        <v>90</v>
      </c>
      <c r="O153" s="104">
        <v>4290</v>
      </c>
    </row>
    <row r="154" spans="1:15" ht="15.6" customHeight="1" x14ac:dyDescent="0.15">
      <c r="A154" s="74">
        <v>135</v>
      </c>
      <c r="B154" s="92"/>
      <c r="C154" s="80">
        <v>815</v>
      </c>
      <c r="D154" s="80" t="s">
        <v>312</v>
      </c>
      <c r="E154" s="74" t="s">
        <v>297</v>
      </c>
      <c r="F154" s="78">
        <v>40.630000000000003</v>
      </c>
      <c r="G154" s="79"/>
      <c r="H154" s="79">
        <v>7000</v>
      </c>
      <c r="I154" s="79">
        <v>7000</v>
      </c>
      <c r="J154" s="79">
        <v>172.28648781688406</v>
      </c>
      <c r="K154" s="75">
        <v>0</v>
      </c>
      <c r="L154" s="75">
        <v>0</v>
      </c>
      <c r="M154" s="73">
        <v>0</v>
      </c>
      <c r="N154" s="73">
        <v>162</v>
      </c>
      <c r="O154" s="104">
        <v>7162</v>
      </c>
    </row>
    <row r="155" spans="1:15" ht="15.6" customHeight="1" x14ac:dyDescent="0.15">
      <c r="A155" s="74">
        <v>136</v>
      </c>
      <c r="B155" s="92"/>
      <c r="C155" s="84">
        <v>818</v>
      </c>
      <c r="D155" s="84" t="s">
        <v>330</v>
      </c>
      <c r="E155" s="74" t="s">
        <v>329</v>
      </c>
      <c r="F155" s="78">
        <v>41.5</v>
      </c>
      <c r="G155" s="79"/>
      <c r="H155" s="79">
        <v>6600</v>
      </c>
      <c r="I155" s="79">
        <v>6600</v>
      </c>
      <c r="J155" s="79">
        <v>159.03614457831324</v>
      </c>
      <c r="K155" s="75">
        <v>0</v>
      </c>
      <c r="L155" s="75">
        <v>0</v>
      </c>
      <c r="M155" s="73">
        <v>200</v>
      </c>
      <c r="N155" s="73">
        <v>200</v>
      </c>
      <c r="O155" s="104">
        <v>7000</v>
      </c>
    </row>
    <row r="156" spans="1:15" ht="15.6" customHeight="1" x14ac:dyDescent="0.15">
      <c r="A156" s="74">
        <v>137</v>
      </c>
      <c r="B156" s="92"/>
      <c r="C156" s="84">
        <v>824</v>
      </c>
      <c r="D156" s="84" t="s">
        <v>88</v>
      </c>
      <c r="E156" s="74" t="s">
        <v>81</v>
      </c>
      <c r="F156" s="78">
        <v>46.19</v>
      </c>
      <c r="G156" s="79"/>
      <c r="H156" s="79">
        <v>8100</v>
      </c>
      <c r="I156" s="79">
        <v>8100</v>
      </c>
      <c r="J156" s="79">
        <v>175.36263260445986</v>
      </c>
      <c r="K156" s="87">
        <v>0</v>
      </c>
      <c r="L156" s="75">
        <v>0</v>
      </c>
      <c r="M156" s="73">
        <v>200</v>
      </c>
      <c r="N156" s="73">
        <v>200</v>
      </c>
      <c r="O156" s="104">
        <v>8500</v>
      </c>
    </row>
    <row r="157" spans="1:15" ht="15.6" customHeight="1" x14ac:dyDescent="0.15">
      <c r="A157" s="74">
        <v>138</v>
      </c>
      <c r="B157" s="92"/>
      <c r="C157" s="84">
        <v>834</v>
      </c>
      <c r="D157" s="84" t="s">
        <v>299</v>
      </c>
      <c r="E157" s="74" t="s">
        <v>297</v>
      </c>
      <c r="F157" s="78">
        <v>40.380000000000003</v>
      </c>
      <c r="G157" s="79"/>
      <c r="H157" s="79">
        <v>6750</v>
      </c>
      <c r="I157" s="79">
        <v>6750</v>
      </c>
      <c r="J157" s="79">
        <v>167.16196136701336</v>
      </c>
      <c r="K157" s="75">
        <v>0</v>
      </c>
      <c r="L157" s="75">
        <v>0</v>
      </c>
      <c r="M157" s="73">
        <v>200</v>
      </c>
      <c r="N157" s="73">
        <v>200</v>
      </c>
      <c r="O157" s="104">
        <v>7150</v>
      </c>
    </row>
    <row r="158" spans="1:15" ht="15.6" customHeight="1" x14ac:dyDescent="0.15">
      <c r="A158" s="74">
        <v>139</v>
      </c>
      <c r="B158" s="92"/>
      <c r="C158" s="80">
        <v>840</v>
      </c>
      <c r="D158" s="91" t="s">
        <v>212</v>
      </c>
      <c r="E158" s="74" t="s">
        <v>122</v>
      </c>
      <c r="F158" s="78">
        <v>41.38</v>
      </c>
      <c r="G158" s="92"/>
      <c r="H158" s="79">
        <v>6203.9</v>
      </c>
      <c r="I158" s="79">
        <v>6203.9</v>
      </c>
      <c r="J158" s="79">
        <v>149.92508458192361</v>
      </c>
      <c r="K158" s="75">
        <v>0</v>
      </c>
      <c r="L158" s="75">
        <v>0</v>
      </c>
      <c r="M158" s="73">
        <v>200</v>
      </c>
      <c r="N158" s="73">
        <v>200</v>
      </c>
      <c r="O158" s="104">
        <v>6603.9</v>
      </c>
    </row>
    <row r="159" spans="1:15" ht="15.6" customHeight="1" x14ac:dyDescent="0.15">
      <c r="A159" s="74">
        <v>140</v>
      </c>
      <c r="B159" s="92"/>
      <c r="C159" s="84">
        <v>856</v>
      </c>
      <c r="D159" s="84" t="s">
        <v>277</v>
      </c>
      <c r="E159" s="74" t="s">
        <v>101</v>
      </c>
      <c r="F159" s="78">
        <v>47</v>
      </c>
      <c r="G159" s="79"/>
      <c r="H159" s="79">
        <v>8309</v>
      </c>
      <c r="I159" s="79">
        <v>8309</v>
      </c>
      <c r="J159" s="79">
        <v>176.78723404255319</v>
      </c>
      <c r="K159" s="87">
        <v>1</v>
      </c>
      <c r="L159" s="75">
        <v>20</v>
      </c>
      <c r="M159" s="73">
        <v>200</v>
      </c>
      <c r="N159" s="73">
        <v>200</v>
      </c>
      <c r="O159" s="104">
        <v>8729</v>
      </c>
    </row>
    <row r="160" spans="1:15" ht="15.6" customHeight="1" x14ac:dyDescent="0.15">
      <c r="A160" s="74">
        <v>141</v>
      </c>
      <c r="B160" s="92"/>
      <c r="C160" s="85">
        <v>861</v>
      </c>
      <c r="D160" s="85" t="s">
        <v>248</v>
      </c>
      <c r="E160" s="74" t="s">
        <v>245</v>
      </c>
      <c r="F160" s="78">
        <v>45.5</v>
      </c>
      <c r="G160" s="79"/>
      <c r="H160" s="79">
        <v>6940.8</v>
      </c>
      <c r="I160" s="79">
        <v>6940.8</v>
      </c>
      <c r="J160" s="79">
        <v>152.54505494505494</v>
      </c>
      <c r="K160" s="75">
        <v>1</v>
      </c>
      <c r="L160" s="75">
        <v>20</v>
      </c>
      <c r="M160" s="73">
        <v>200</v>
      </c>
      <c r="N160" s="73">
        <v>200</v>
      </c>
      <c r="O160" s="104">
        <v>7360.8</v>
      </c>
    </row>
    <row r="161" spans="1:17" ht="15.6" customHeight="1" x14ac:dyDescent="0.15">
      <c r="A161" s="74">
        <v>142</v>
      </c>
      <c r="B161" s="92"/>
      <c r="C161" s="80">
        <v>864</v>
      </c>
      <c r="D161" s="80" t="s">
        <v>49</v>
      </c>
      <c r="E161" s="74" t="s">
        <v>217</v>
      </c>
      <c r="F161" s="78">
        <v>42</v>
      </c>
      <c r="G161" s="79"/>
      <c r="H161" s="79">
        <v>6500</v>
      </c>
      <c r="I161" s="79">
        <v>6500</v>
      </c>
      <c r="J161" s="79">
        <v>154.76190476190476</v>
      </c>
      <c r="K161" s="75">
        <v>0</v>
      </c>
      <c r="L161" s="75">
        <v>0</v>
      </c>
      <c r="M161" s="73">
        <v>200</v>
      </c>
      <c r="N161" s="73">
        <v>200</v>
      </c>
      <c r="O161" s="104">
        <v>6900</v>
      </c>
    </row>
    <row r="162" spans="1:17" ht="15.6" customHeight="1" x14ac:dyDescent="0.15">
      <c r="A162" s="74">
        <v>143</v>
      </c>
      <c r="B162" s="76"/>
      <c r="C162" s="80">
        <v>867</v>
      </c>
      <c r="D162" s="80" t="s">
        <v>220</v>
      </c>
      <c r="E162" s="74" t="s">
        <v>217</v>
      </c>
      <c r="F162" s="78">
        <v>41.38</v>
      </c>
      <c r="G162" s="79"/>
      <c r="H162" s="79">
        <v>6479</v>
      </c>
      <c r="I162" s="79">
        <v>6479</v>
      </c>
      <c r="J162" s="79">
        <v>156.57322377960367</v>
      </c>
      <c r="K162" s="75">
        <v>0</v>
      </c>
      <c r="L162" s="75">
        <v>0</v>
      </c>
      <c r="M162" s="73">
        <v>0</v>
      </c>
      <c r="N162" s="73">
        <v>156</v>
      </c>
      <c r="O162" s="104">
        <v>6635</v>
      </c>
    </row>
    <row r="163" spans="1:17" ht="15.6" customHeight="1" x14ac:dyDescent="0.15">
      <c r="A163" s="74">
        <v>144</v>
      </c>
      <c r="B163" s="92"/>
      <c r="C163" s="80">
        <v>868</v>
      </c>
      <c r="D163" s="80" t="s">
        <v>237</v>
      </c>
      <c r="E163" s="81" t="s">
        <v>238</v>
      </c>
      <c r="F163" s="78">
        <v>39.44</v>
      </c>
      <c r="G163" s="79"/>
      <c r="H163" s="79">
        <v>6230</v>
      </c>
      <c r="I163" s="79">
        <v>6230</v>
      </c>
      <c r="J163" s="79">
        <v>157.96146044624749</v>
      </c>
      <c r="K163" s="75">
        <v>0</v>
      </c>
      <c r="L163" s="75">
        <v>0</v>
      </c>
      <c r="M163" s="73">
        <v>200</v>
      </c>
      <c r="N163" s="73">
        <v>200</v>
      </c>
      <c r="O163" s="104">
        <v>6630</v>
      </c>
    </row>
    <row r="164" spans="1:17" ht="15.6" customHeight="1" x14ac:dyDescent="0.15">
      <c r="A164" s="74">
        <v>145</v>
      </c>
      <c r="B164" s="92"/>
      <c r="C164" s="84">
        <v>870</v>
      </c>
      <c r="D164" s="84" t="s">
        <v>228</v>
      </c>
      <c r="E164" s="74" t="s">
        <v>217</v>
      </c>
      <c r="F164" s="78">
        <v>38.380000000000003</v>
      </c>
      <c r="G164" s="79"/>
      <c r="H164" s="79">
        <v>5881</v>
      </c>
      <c r="I164" s="79">
        <v>5881</v>
      </c>
      <c r="J164" s="79">
        <v>153.23084940072954</v>
      </c>
      <c r="K164" s="75">
        <v>1</v>
      </c>
      <c r="L164" s="75">
        <v>20</v>
      </c>
      <c r="M164" s="73">
        <v>200</v>
      </c>
      <c r="N164" s="73">
        <v>200</v>
      </c>
      <c r="O164" s="104">
        <v>6301</v>
      </c>
    </row>
    <row r="165" spans="1:17" ht="15.6" customHeight="1" x14ac:dyDescent="0.15">
      <c r="A165" s="74">
        <v>146</v>
      </c>
      <c r="B165" s="92"/>
      <c r="C165" s="80">
        <v>872</v>
      </c>
      <c r="D165" s="80" t="s">
        <v>224</v>
      </c>
      <c r="E165" s="74" t="s">
        <v>217</v>
      </c>
      <c r="F165" s="78">
        <v>45</v>
      </c>
      <c r="G165" s="79"/>
      <c r="H165" s="79">
        <v>7018</v>
      </c>
      <c r="I165" s="79">
        <v>7018</v>
      </c>
      <c r="J165" s="79">
        <v>155.95555555555555</v>
      </c>
      <c r="K165" s="75">
        <v>0</v>
      </c>
      <c r="L165" s="75">
        <v>0</v>
      </c>
      <c r="M165" s="73">
        <v>200</v>
      </c>
      <c r="N165" s="73">
        <v>200</v>
      </c>
      <c r="O165" s="104">
        <v>7418</v>
      </c>
    </row>
    <row r="166" spans="1:17" ht="15.6" customHeight="1" x14ac:dyDescent="0.15">
      <c r="A166" s="74">
        <v>147</v>
      </c>
      <c r="B166" s="92"/>
      <c r="C166" s="84">
        <v>873</v>
      </c>
      <c r="D166" s="84" t="s">
        <v>74</v>
      </c>
      <c r="E166" s="74" t="s">
        <v>251</v>
      </c>
      <c r="F166" s="78">
        <v>45.69</v>
      </c>
      <c r="G166" s="79"/>
      <c r="H166" s="79">
        <v>7622</v>
      </c>
      <c r="I166" s="79">
        <v>7622</v>
      </c>
      <c r="J166" s="79">
        <v>166.81987305756184</v>
      </c>
      <c r="K166" s="75">
        <v>1</v>
      </c>
      <c r="L166" s="75">
        <v>20</v>
      </c>
      <c r="M166" s="73">
        <v>200</v>
      </c>
      <c r="N166" s="73">
        <v>200</v>
      </c>
      <c r="O166" s="104">
        <v>8042</v>
      </c>
    </row>
    <row r="167" spans="1:17" ht="15.6" customHeight="1" x14ac:dyDescent="0.15">
      <c r="A167" s="74">
        <v>148</v>
      </c>
      <c r="B167" s="92"/>
      <c r="C167" s="84">
        <v>889</v>
      </c>
      <c r="D167" s="84" t="s">
        <v>229</v>
      </c>
      <c r="E167" s="74" t="s">
        <v>217</v>
      </c>
      <c r="F167" s="78">
        <v>39.5</v>
      </c>
      <c r="G167" s="79"/>
      <c r="H167" s="79">
        <v>6150</v>
      </c>
      <c r="I167" s="79">
        <v>6150</v>
      </c>
      <c r="J167" s="79">
        <v>155.69620253164558</v>
      </c>
      <c r="K167" s="75">
        <v>1</v>
      </c>
      <c r="L167" s="75">
        <v>20</v>
      </c>
      <c r="M167" s="73">
        <v>200</v>
      </c>
      <c r="N167" s="73">
        <v>200</v>
      </c>
      <c r="O167" s="104">
        <v>6570</v>
      </c>
    </row>
    <row r="168" spans="1:17" ht="15.6" customHeight="1" x14ac:dyDescent="0.15">
      <c r="A168" s="74">
        <v>149</v>
      </c>
      <c r="B168" s="101"/>
      <c r="C168" s="138">
        <v>890</v>
      </c>
      <c r="D168" s="138" t="s">
        <v>432</v>
      </c>
      <c r="E168" s="94"/>
      <c r="F168" s="95">
        <v>2.88</v>
      </c>
      <c r="G168" s="96"/>
      <c r="H168" s="79">
        <v>346.56</v>
      </c>
      <c r="I168" s="79">
        <v>346.56</v>
      </c>
      <c r="J168" s="79">
        <v>120.33333333333334</v>
      </c>
      <c r="K168" s="75">
        <v>0</v>
      </c>
      <c r="L168" s="75">
        <v>0</v>
      </c>
      <c r="M168" s="98">
        <v>0</v>
      </c>
      <c r="N168" s="99">
        <v>12</v>
      </c>
      <c r="O168" s="104">
        <v>358.56</v>
      </c>
    </row>
    <row r="169" spans="1:17" ht="15.6" customHeight="1" x14ac:dyDescent="0.15">
      <c r="A169" s="74">
        <v>150</v>
      </c>
      <c r="B169" s="92"/>
      <c r="C169" s="80">
        <v>896</v>
      </c>
      <c r="D169" s="80" t="s">
        <v>266</v>
      </c>
      <c r="E169" s="74" t="s">
        <v>81</v>
      </c>
      <c r="F169" s="78">
        <v>46.69</v>
      </c>
      <c r="G169" s="79"/>
      <c r="H169" s="79">
        <v>7600</v>
      </c>
      <c r="I169" s="79">
        <v>7600</v>
      </c>
      <c r="J169" s="79">
        <v>162.77575497965304</v>
      </c>
      <c r="K169" s="87">
        <v>0</v>
      </c>
      <c r="L169" s="75">
        <v>0</v>
      </c>
      <c r="M169" s="73">
        <v>200</v>
      </c>
      <c r="N169" s="73">
        <v>200</v>
      </c>
      <c r="O169" s="104">
        <v>8000</v>
      </c>
    </row>
    <row r="170" spans="1:17" ht="15.6" customHeight="1" x14ac:dyDescent="0.15">
      <c r="A170" s="74">
        <v>151</v>
      </c>
      <c r="B170" s="92"/>
      <c r="C170" s="80">
        <v>906</v>
      </c>
      <c r="D170" s="80" t="s">
        <v>23</v>
      </c>
      <c r="E170" s="74" t="s">
        <v>22</v>
      </c>
      <c r="F170" s="78">
        <v>43.81</v>
      </c>
      <c r="G170" s="79"/>
      <c r="H170" s="79">
        <v>6975.5</v>
      </c>
      <c r="I170" s="79">
        <v>6975.5</v>
      </c>
      <c r="J170" s="79">
        <v>159.2216388952294</v>
      </c>
      <c r="K170" s="75">
        <v>0</v>
      </c>
      <c r="L170" s="75">
        <v>0</v>
      </c>
      <c r="M170" s="73">
        <v>200</v>
      </c>
      <c r="N170" s="73">
        <v>200</v>
      </c>
      <c r="O170" s="104">
        <v>7375.5</v>
      </c>
    </row>
    <row r="171" spans="1:17" ht="15.6" customHeight="1" x14ac:dyDescent="0.15">
      <c r="A171" s="74">
        <v>152</v>
      </c>
      <c r="B171" s="92"/>
      <c r="C171" s="80">
        <v>912</v>
      </c>
      <c r="D171" s="80" t="s">
        <v>109</v>
      </c>
      <c r="E171" s="75" t="s">
        <v>283</v>
      </c>
      <c r="F171" s="78">
        <v>46.38</v>
      </c>
      <c r="G171" s="79"/>
      <c r="H171" s="79">
        <v>7800</v>
      </c>
      <c r="I171" s="79">
        <v>7800</v>
      </c>
      <c r="J171" s="79">
        <v>168.17593790426906</v>
      </c>
      <c r="K171" s="75">
        <v>0</v>
      </c>
      <c r="L171" s="75">
        <v>0</v>
      </c>
      <c r="M171" s="73">
        <v>200</v>
      </c>
      <c r="N171" s="73">
        <v>200</v>
      </c>
      <c r="O171" s="104">
        <v>8200</v>
      </c>
    </row>
    <row r="172" spans="1:17" ht="15.6" customHeight="1" x14ac:dyDescent="0.15">
      <c r="A172" s="74">
        <v>153</v>
      </c>
      <c r="B172" s="92"/>
      <c r="C172" s="80">
        <v>913</v>
      </c>
      <c r="D172" s="88" t="s">
        <v>176</v>
      </c>
      <c r="E172" s="82" t="s">
        <v>339</v>
      </c>
      <c r="F172" s="78">
        <v>43.81</v>
      </c>
      <c r="G172" s="79"/>
      <c r="H172" s="79">
        <v>6530</v>
      </c>
      <c r="I172" s="79">
        <v>6530</v>
      </c>
      <c r="J172" s="79">
        <v>149.0527276877425</v>
      </c>
      <c r="K172" s="87">
        <v>0</v>
      </c>
      <c r="L172" s="75">
        <v>0</v>
      </c>
      <c r="M172" s="73">
        <v>200</v>
      </c>
      <c r="N172" s="73">
        <v>200</v>
      </c>
      <c r="O172" s="104">
        <v>6930</v>
      </c>
    </row>
    <row r="173" spans="1:17" ht="15.6" customHeight="1" x14ac:dyDescent="0.15">
      <c r="A173" s="74">
        <v>154</v>
      </c>
      <c r="B173" s="92"/>
      <c r="C173" s="80">
        <v>915</v>
      </c>
      <c r="D173" s="80" t="s">
        <v>304</v>
      </c>
      <c r="E173" s="74" t="s">
        <v>297</v>
      </c>
      <c r="F173" s="78">
        <v>38.75</v>
      </c>
      <c r="G173" s="79"/>
      <c r="H173" s="79">
        <v>6400</v>
      </c>
      <c r="I173" s="79">
        <v>6400</v>
      </c>
      <c r="J173" s="79">
        <v>165.16129032258064</v>
      </c>
      <c r="K173" s="75">
        <v>0</v>
      </c>
      <c r="L173" s="75">
        <v>0</v>
      </c>
      <c r="M173" s="73">
        <v>200</v>
      </c>
      <c r="N173" s="73">
        <v>200</v>
      </c>
      <c r="O173" s="104">
        <v>6800</v>
      </c>
      <c r="P173" s="56"/>
      <c r="Q173" s="1"/>
    </row>
    <row r="174" spans="1:17" ht="15.6" customHeight="1" x14ac:dyDescent="0.15">
      <c r="A174" s="74">
        <v>155</v>
      </c>
      <c r="B174" s="92"/>
      <c r="C174" s="80">
        <v>916</v>
      </c>
      <c r="D174" s="80" t="s">
        <v>30</v>
      </c>
      <c r="E174" s="74" t="s">
        <v>22</v>
      </c>
      <c r="F174" s="78">
        <v>40.5</v>
      </c>
      <c r="G174" s="79"/>
      <c r="H174" s="79">
        <v>7000</v>
      </c>
      <c r="I174" s="79">
        <v>7000</v>
      </c>
      <c r="J174" s="79">
        <v>172.83950617283949</v>
      </c>
      <c r="K174" s="75">
        <v>0</v>
      </c>
      <c r="L174" s="75">
        <v>0</v>
      </c>
      <c r="M174" s="73">
        <v>200</v>
      </c>
      <c r="N174" s="73">
        <v>200</v>
      </c>
      <c r="O174" s="104">
        <v>7400</v>
      </c>
    </row>
    <row r="175" spans="1:17" s="102" customFormat="1" ht="15.6" customHeight="1" x14ac:dyDescent="0.15">
      <c r="A175" s="74">
        <v>157</v>
      </c>
      <c r="B175" s="101"/>
      <c r="C175" s="105">
        <v>5001</v>
      </c>
      <c r="D175" s="106" t="s">
        <v>392</v>
      </c>
      <c r="E175" s="94" t="s">
        <v>393</v>
      </c>
      <c r="F175" s="95">
        <v>28.18</v>
      </c>
      <c r="G175" s="96"/>
      <c r="H175" s="79">
        <v>3508</v>
      </c>
      <c r="I175" s="79">
        <f t="shared" ref="I175:I206" si="20">G175+H175</f>
        <v>3508</v>
      </c>
      <c r="J175" s="79">
        <f t="shared" ref="J175:J206" si="21">H175/F175</f>
        <v>124.48545067423704</v>
      </c>
      <c r="K175" s="97">
        <v>0</v>
      </c>
      <c r="L175" s="75">
        <f t="shared" ref="L175:L206" si="22">K175*20</f>
        <v>0</v>
      </c>
      <c r="M175" s="97">
        <v>0</v>
      </c>
      <c r="N175" s="99">
        <v>114</v>
      </c>
      <c r="O175" s="104">
        <f t="shared" ref="O175:O206" si="23">I175+L175+M175+N175</f>
        <v>3622</v>
      </c>
    </row>
    <row r="176" spans="1:17" s="102" customFormat="1" ht="15.6" customHeight="1" x14ac:dyDescent="0.15">
      <c r="A176" s="74">
        <v>158</v>
      </c>
      <c r="B176" s="94"/>
      <c r="C176" s="105">
        <v>5002</v>
      </c>
      <c r="D176" s="105" t="s">
        <v>382</v>
      </c>
      <c r="E176" s="94"/>
      <c r="F176" s="95">
        <v>10.33</v>
      </c>
      <c r="G176" s="96"/>
      <c r="H176" s="79">
        <v>1230</v>
      </c>
      <c r="I176" s="79">
        <f t="shared" si="20"/>
        <v>1230</v>
      </c>
      <c r="J176" s="79">
        <f t="shared" si="21"/>
        <v>119.07066795740562</v>
      </c>
      <c r="K176" s="97">
        <v>0</v>
      </c>
      <c r="L176" s="75">
        <f t="shared" si="22"/>
        <v>0</v>
      </c>
      <c r="M176" s="98">
        <v>0</v>
      </c>
      <c r="N176" s="99">
        <v>48</v>
      </c>
      <c r="O176" s="104">
        <f t="shared" si="23"/>
        <v>1278</v>
      </c>
    </row>
    <row r="177" spans="1:16" s="102" customFormat="1" ht="15.6" customHeight="1" x14ac:dyDescent="0.15">
      <c r="A177" s="74">
        <v>159</v>
      </c>
      <c r="B177" s="101"/>
      <c r="C177" s="105">
        <v>5003</v>
      </c>
      <c r="D177" s="106" t="s">
        <v>387</v>
      </c>
      <c r="E177" s="74" t="s">
        <v>418</v>
      </c>
      <c r="F177" s="95">
        <v>36.799999999999997</v>
      </c>
      <c r="G177" s="96"/>
      <c r="H177" s="79">
        <v>4800</v>
      </c>
      <c r="I177" s="79">
        <f t="shared" si="20"/>
        <v>4800</v>
      </c>
      <c r="J177" s="79">
        <f t="shared" si="21"/>
        <v>130.43478260869566</v>
      </c>
      <c r="K177" s="75">
        <v>0</v>
      </c>
      <c r="L177" s="75">
        <f t="shared" si="22"/>
        <v>0</v>
      </c>
      <c r="M177" s="98">
        <v>0</v>
      </c>
      <c r="N177" s="99">
        <v>150</v>
      </c>
      <c r="O177" s="104">
        <f t="shared" si="23"/>
        <v>4950</v>
      </c>
    </row>
    <row r="178" spans="1:16" s="102" customFormat="1" ht="15.6" customHeight="1" x14ac:dyDescent="0.15">
      <c r="A178" s="74">
        <v>160</v>
      </c>
      <c r="B178" s="101"/>
      <c r="C178" s="105">
        <v>5004</v>
      </c>
      <c r="D178" s="106" t="s">
        <v>391</v>
      </c>
      <c r="E178" s="74" t="s">
        <v>430</v>
      </c>
      <c r="F178" s="95">
        <v>29.25</v>
      </c>
      <c r="G178" s="96"/>
      <c r="H178" s="79">
        <v>3600</v>
      </c>
      <c r="I178" s="79">
        <f t="shared" si="20"/>
        <v>3600</v>
      </c>
      <c r="J178" s="79">
        <f t="shared" si="21"/>
        <v>123.07692307692308</v>
      </c>
      <c r="K178" s="97">
        <v>0</v>
      </c>
      <c r="L178" s="75">
        <f t="shared" si="22"/>
        <v>0</v>
      </c>
      <c r="M178" s="97">
        <v>0</v>
      </c>
      <c r="N178" s="99">
        <v>126</v>
      </c>
      <c r="O178" s="104">
        <f t="shared" si="23"/>
        <v>3726</v>
      </c>
    </row>
    <row r="179" spans="1:16" s="102" customFormat="1" ht="15.6" customHeight="1" x14ac:dyDescent="0.15">
      <c r="A179" s="74">
        <v>161</v>
      </c>
      <c r="B179" s="94"/>
      <c r="C179" s="107">
        <v>5006</v>
      </c>
      <c r="D179" s="107" t="s">
        <v>383</v>
      </c>
      <c r="E179" s="94"/>
      <c r="F179" s="95">
        <v>12.5</v>
      </c>
      <c r="G179" s="96"/>
      <c r="H179" s="79">
        <v>1480</v>
      </c>
      <c r="I179" s="79">
        <f t="shared" si="20"/>
        <v>1480</v>
      </c>
      <c r="J179" s="79">
        <f t="shared" si="21"/>
        <v>118.4</v>
      </c>
      <c r="K179" s="97">
        <v>0</v>
      </c>
      <c r="L179" s="75">
        <f t="shared" si="22"/>
        <v>0</v>
      </c>
      <c r="M179" s="98">
        <v>0</v>
      </c>
      <c r="N179" s="99">
        <v>66</v>
      </c>
      <c r="O179" s="104">
        <f t="shared" si="23"/>
        <v>1546</v>
      </c>
    </row>
    <row r="180" spans="1:16" s="102" customFormat="1" ht="15.6" customHeight="1" x14ac:dyDescent="0.15">
      <c r="A180" s="74">
        <v>162</v>
      </c>
      <c r="B180" s="101"/>
      <c r="C180" s="107">
        <v>5007</v>
      </c>
      <c r="D180" s="107" t="s">
        <v>406</v>
      </c>
      <c r="E180" s="94"/>
      <c r="F180" s="95">
        <v>15.76</v>
      </c>
      <c r="G180" s="96"/>
      <c r="H180" s="79">
        <v>1860</v>
      </c>
      <c r="I180" s="79">
        <f t="shared" si="20"/>
        <v>1860</v>
      </c>
      <c r="J180" s="79">
        <f t="shared" si="21"/>
        <v>118.02030456852792</v>
      </c>
      <c r="K180" s="97">
        <v>0</v>
      </c>
      <c r="L180" s="75">
        <f t="shared" si="22"/>
        <v>0</v>
      </c>
      <c r="M180" s="97">
        <v>0</v>
      </c>
      <c r="N180" s="99">
        <v>78</v>
      </c>
      <c r="O180" s="104">
        <f t="shared" si="23"/>
        <v>1938</v>
      </c>
    </row>
    <row r="181" spans="1:16" s="102" customFormat="1" ht="15.6" customHeight="1" x14ac:dyDescent="0.15">
      <c r="A181" s="74">
        <v>163</v>
      </c>
      <c r="B181" s="94"/>
      <c r="C181" s="105">
        <v>5007</v>
      </c>
      <c r="D181" s="105" t="s">
        <v>380</v>
      </c>
      <c r="E181" s="94"/>
      <c r="F181" s="95">
        <v>7</v>
      </c>
      <c r="G181" s="96"/>
      <c r="H181" s="79">
        <v>850</v>
      </c>
      <c r="I181" s="79">
        <f t="shared" si="20"/>
        <v>850</v>
      </c>
      <c r="J181" s="79">
        <f t="shared" si="21"/>
        <v>121.42857142857143</v>
      </c>
      <c r="K181" s="97">
        <v>0</v>
      </c>
      <c r="L181" s="75">
        <f t="shared" si="22"/>
        <v>0</v>
      </c>
      <c r="M181" s="98">
        <v>0</v>
      </c>
      <c r="N181" s="99">
        <v>42</v>
      </c>
      <c r="O181" s="104">
        <f t="shared" si="23"/>
        <v>892</v>
      </c>
    </row>
    <row r="182" spans="1:16" s="102" customFormat="1" ht="15.6" customHeight="1" x14ac:dyDescent="0.15">
      <c r="A182" s="74">
        <v>164</v>
      </c>
      <c r="B182" s="97"/>
      <c r="C182" s="107">
        <v>5009</v>
      </c>
      <c r="D182" s="107" t="s">
        <v>407</v>
      </c>
      <c r="E182" s="94"/>
      <c r="F182" s="97">
        <v>11.1</v>
      </c>
      <c r="G182" s="96"/>
      <c r="H182" s="79">
        <v>1320</v>
      </c>
      <c r="I182" s="79">
        <f t="shared" si="20"/>
        <v>1320</v>
      </c>
      <c r="J182" s="79">
        <f t="shared" si="21"/>
        <v>118.91891891891892</v>
      </c>
      <c r="K182" s="97">
        <v>0</v>
      </c>
      <c r="L182" s="75">
        <f t="shared" si="22"/>
        <v>0</v>
      </c>
      <c r="M182" s="97">
        <v>0</v>
      </c>
      <c r="N182" s="99">
        <v>48</v>
      </c>
      <c r="O182" s="104">
        <f t="shared" si="23"/>
        <v>1368</v>
      </c>
    </row>
    <row r="183" spans="1:16" s="102" customFormat="1" ht="15.6" customHeight="1" x14ac:dyDescent="0.15">
      <c r="A183" s="74">
        <v>165</v>
      </c>
      <c r="B183" s="94"/>
      <c r="C183" s="105">
        <v>5009</v>
      </c>
      <c r="D183" s="106" t="s">
        <v>377</v>
      </c>
      <c r="E183" s="94"/>
      <c r="F183" s="95">
        <v>10.93</v>
      </c>
      <c r="G183" s="96"/>
      <c r="H183" s="79">
        <v>1300</v>
      </c>
      <c r="I183" s="79">
        <f t="shared" si="20"/>
        <v>1300</v>
      </c>
      <c r="J183" s="79">
        <f t="shared" si="21"/>
        <v>118.93870082342178</v>
      </c>
      <c r="K183" s="97">
        <v>0</v>
      </c>
      <c r="L183" s="75">
        <f t="shared" si="22"/>
        <v>0</v>
      </c>
      <c r="M183" s="98">
        <v>0</v>
      </c>
      <c r="N183" s="99">
        <v>54</v>
      </c>
      <c r="O183" s="104">
        <f t="shared" si="23"/>
        <v>1354</v>
      </c>
    </row>
    <row r="184" spans="1:16" s="102" customFormat="1" ht="15.6" customHeight="1" x14ac:dyDescent="0.15">
      <c r="A184" s="74">
        <v>166</v>
      </c>
      <c r="B184" s="101"/>
      <c r="C184" s="105">
        <v>5013</v>
      </c>
      <c r="D184" s="106" t="s">
        <v>396</v>
      </c>
      <c r="E184" s="74" t="s">
        <v>418</v>
      </c>
      <c r="F184" s="95">
        <v>23.41</v>
      </c>
      <c r="G184" s="96"/>
      <c r="H184" s="79">
        <v>2800</v>
      </c>
      <c r="I184" s="79">
        <f t="shared" si="20"/>
        <v>2800</v>
      </c>
      <c r="J184" s="79">
        <f t="shared" si="21"/>
        <v>119.6070055531824</v>
      </c>
      <c r="K184" s="97">
        <v>0</v>
      </c>
      <c r="L184" s="75">
        <f t="shared" si="22"/>
        <v>0</v>
      </c>
      <c r="M184" s="97">
        <v>0</v>
      </c>
      <c r="N184" s="99">
        <v>102</v>
      </c>
      <c r="O184" s="104">
        <f t="shared" si="23"/>
        <v>2902</v>
      </c>
    </row>
    <row r="185" spans="1:16" s="102" customFormat="1" ht="15.6" customHeight="1" x14ac:dyDescent="0.15">
      <c r="A185" s="74">
        <v>167</v>
      </c>
      <c r="B185" s="97"/>
      <c r="C185" s="107">
        <v>5015</v>
      </c>
      <c r="D185" s="107" t="s">
        <v>426</v>
      </c>
      <c r="E185" s="94" t="s">
        <v>429</v>
      </c>
      <c r="F185" s="97">
        <v>19.649999999999999</v>
      </c>
      <c r="G185" s="96"/>
      <c r="H185" s="79">
        <v>2330</v>
      </c>
      <c r="I185" s="79">
        <f t="shared" si="20"/>
        <v>2330</v>
      </c>
      <c r="J185" s="79">
        <f t="shared" si="21"/>
        <v>118.57506361323156</v>
      </c>
      <c r="K185" s="97">
        <v>0</v>
      </c>
      <c r="L185" s="75">
        <f t="shared" si="22"/>
        <v>0</v>
      </c>
      <c r="M185" s="97">
        <v>0</v>
      </c>
      <c r="N185" s="99">
        <v>72</v>
      </c>
      <c r="O185" s="104">
        <f t="shared" si="23"/>
        <v>2402</v>
      </c>
    </row>
    <row r="186" spans="1:16" s="102" customFormat="1" ht="15.6" customHeight="1" x14ac:dyDescent="0.15">
      <c r="A186" s="74">
        <v>168</v>
      </c>
      <c r="B186" s="101"/>
      <c r="C186" s="105">
        <v>5016</v>
      </c>
      <c r="D186" s="106" t="s">
        <v>390</v>
      </c>
      <c r="E186" s="74" t="s">
        <v>431</v>
      </c>
      <c r="F186" s="95">
        <v>26.5</v>
      </c>
      <c r="G186" s="96"/>
      <c r="H186" s="79">
        <v>3120</v>
      </c>
      <c r="I186" s="79">
        <f t="shared" si="20"/>
        <v>3120</v>
      </c>
      <c r="J186" s="79">
        <f t="shared" si="21"/>
        <v>117.73584905660377</v>
      </c>
      <c r="K186" s="97">
        <v>0</v>
      </c>
      <c r="L186" s="75">
        <f t="shared" si="22"/>
        <v>0</v>
      </c>
      <c r="M186" s="97">
        <v>0</v>
      </c>
      <c r="N186" s="99">
        <v>114</v>
      </c>
      <c r="O186" s="104">
        <f t="shared" si="23"/>
        <v>3234</v>
      </c>
    </row>
    <row r="187" spans="1:16" s="103" customFormat="1" ht="15.6" customHeight="1" x14ac:dyDescent="0.15">
      <c r="A187" s="74">
        <v>169</v>
      </c>
      <c r="B187" s="97"/>
      <c r="C187" s="107">
        <v>5017</v>
      </c>
      <c r="D187" s="107" t="s">
        <v>379</v>
      </c>
      <c r="E187" s="94" t="s">
        <v>421</v>
      </c>
      <c r="F187" s="95">
        <v>9.6</v>
      </c>
      <c r="G187" s="96"/>
      <c r="H187" s="79">
        <v>1130</v>
      </c>
      <c r="I187" s="79">
        <f t="shared" si="20"/>
        <v>1130</v>
      </c>
      <c r="J187" s="79">
        <f t="shared" si="21"/>
        <v>117.70833333333334</v>
      </c>
      <c r="K187" s="97">
        <v>0</v>
      </c>
      <c r="L187" s="75">
        <f t="shared" si="22"/>
        <v>0</v>
      </c>
      <c r="M187" s="98">
        <v>0</v>
      </c>
      <c r="N187" s="99">
        <v>42</v>
      </c>
      <c r="O187" s="104">
        <f t="shared" si="23"/>
        <v>1172</v>
      </c>
      <c r="P187" s="136" t="s">
        <v>424</v>
      </c>
    </row>
    <row r="188" spans="1:16" s="102" customFormat="1" ht="15.6" customHeight="1" x14ac:dyDescent="0.15">
      <c r="A188" s="74">
        <v>170</v>
      </c>
      <c r="B188" s="101"/>
      <c r="C188" s="107">
        <v>5020</v>
      </c>
      <c r="D188" s="107" t="s">
        <v>384</v>
      </c>
      <c r="E188" s="94"/>
      <c r="F188" s="95">
        <v>11.93</v>
      </c>
      <c r="G188" s="96"/>
      <c r="H188" s="79">
        <v>1450</v>
      </c>
      <c r="I188" s="79">
        <f t="shared" si="20"/>
        <v>1450</v>
      </c>
      <c r="J188" s="79">
        <f t="shared" si="21"/>
        <v>121.54233025984912</v>
      </c>
      <c r="K188" s="97">
        <v>0</v>
      </c>
      <c r="L188" s="75">
        <f t="shared" si="22"/>
        <v>0</v>
      </c>
      <c r="M188" s="98">
        <v>0</v>
      </c>
      <c r="N188" s="99">
        <v>54</v>
      </c>
      <c r="O188" s="104">
        <f t="shared" si="23"/>
        <v>1504</v>
      </c>
      <c r="P188" s="135"/>
    </row>
    <row r="189" spans="1:16" s="102" customFormat="1" ht="15.6" customHeight="1" x14ac:dyDescent="0.15">
      <c r="A189" s="74">
        <v>171</v>
      </c>
      <c r="B189" s="97"/>
      <c r="C189" s="105">
        <v>5026</v>
      </c>
      <c r="D189" s="106" t="s">
        <v>378</v>
      </c>
      <c r="E189" s="94"/>
      <c r="F189" s="95">
        <v>11.75</v>
      </c>
      <c r="G189" s="96"/>
      <c r="H189" s="79">
        <v>1400</v>
      </c>
      <c r="I189" s="79">
        <f t="shared" si="20"/>
        <v>1400</v>
      </c>
      <c r="J189" s="79">
        <f t="shared" si="21"/>
        <v>119.14893617021276</v>
      </c>
      <c r="K189" s="97">
        <v>0</v>
      </c>
      <c r="L189" s="75">
        <f t="shared" si="22"/>
        <v>0</v>
      </c>
      <c r="M189" s="98">
        <v>0</v>
      </c>
      <c r="N189" s="99">
        <v>60</v>
      </c>
      <c r="O189" s="104">
        <f t="shared" si="23"/>
        <v>1460</v>
      </c>
    </row>
    <row r="190" spans="1:16" s="102" customFormat="1" ht="15.6" customHeight="1" x14ac:dyDescent="0.15">
      <c r="A190" s="74">
        <v>172</v>
      </c>
      <c r="B190" s="101"/>
      <c r="C190" s="107">
        <v>5027</v>
      </c>
      <c r="D190" s="107" t="s">
        <v>385</v>
      </c>
      <c r="E190" s="94"/>
      <c r="F190" s="95">
        <v>10.43</v>
      </c>
      <c r="G190" s="96"/>
      <c r="H190" s="79">
        <v>1230</v>
      </c>
      <c r="I190" s="79">
        <f t="shared" si="20"/>
        <v>1230</v>
      </c>
      <c r="J190" s="79">
        <f t="shared" si="21"/>
        <v>117.92905081495685</v>
      </c>
      <c r="K190" s="97">
        <v>0</v>
      </c>
      <c r="L190" s="75">
        <f t="shared" si="22"/>
        <v>0</v>
      </c>
      <c r="M190" s="98">
        <v>0</v>
      </c>
      <c r="N190" s="99">
        <v>60</v>
      </c>
      <c r="O190" s="104">
        <f t="shared" si="23"/>
        <v>1290</v>
      </c>
      <c r="P190" s="136" t="s">
        <v>424</v>
      </c>
    </row>
    <row r="191" spans="1:16" s="102" customFormat="1" ht="15.6" customHeight="1" x14ac:dyDescent="0.15">
      <c r="A191" s="74">
        <v>173</v>
      </c>
      <c r="B191" s="101"/>
      <c r="C191" s="105">
        <v>5030</v>
      </c>
      <c r="D191" s="106" t="s">
        <v>389</v>
      </c>
      <c r="E191" s="94" t="s">
        <v>421</v>
      </c>
      <c r="F191" s="95">
        <v>28.2</v>
      </c>
      <c r="G191" s="96"/>
      <c r="H191" s="79">
        <v>3550</v>
      </c>
      <c r="I191" s="79">
        <f t="shared" si="20"/>
        <v>3550</v>
      </c>
      <c r="J191" s="79">
        <f t="shared" si="21"/>
        <v>125.88652482269504</v>
      </c>
      <c r="K191" s="97">
        <v>0</v>
      </c>
      <c r="L191" s="75">
        <f t="shared" si="22"/>
        <v>0</v>
      </c>
      <c r="M191" s="97">
        <v>0</v>
      </c>
      <c r="N191" s="99">
        <v>120</v>
      </c>
      <c r="O191" s="104">
        <f t="shared" si="23"/>
        <v>3670</v>
      </c>
      <c r="P191" s="136" t="s">
        <v>424</v>
      </c>
    </row>
    <row r="192" spans="1:16" s="102" customFormat="1" ht="15.6" customHeight="1" x14ac:dyDescent="0.15">
      <c r="A192" s="74">
        <v>174</v>
      </c>
      <c r="B192" s="101"/>
      <c r="C192" s="105">
        <v>5031</v>
      </c>
      <c r="D192" s="106" t="s">
        <v>394</v>
      </c>
      <c r="E192" s="74" t="s">
        <v>418</v>
      </c>
      <c r="F192" s="95">
        <v>37.86</v>
      </c>
      <c r="G192" s="96"/>
      <c r="H192" s="79">
        <v>4514</v>
      </c>
      <c r="I192" s="79">
        <f t="shared" si="20"/>
        <v>4514</v>
      </c>
      <c r="J192" s="79">
        <f t="shared" si="21"/>
        <v>119.22873745377707</v>
      </c>
      <c r="K192" s="97">
        <v>0</v>
      </c>
      <c r="L192" s="75">
        <f t="shared" si="22"/>
        <v>0</v>
      </c>
      <c r="M192" s="97">
        <v>0</v>
      </c>
      <c r="N192" s="99">
        <v>156</v>
      </c>
      <c r="O192" s="104">
        <f t="shared" si="23"/>
        <v>4670</v>
      </c>
      <c r="P192" s="135"/>
    </row>
    <row r="193" spans="1:247" s="102" customFormat="1" ht="15.6" customHeight="1" x14ac:dyDescent="0.15">
      <c r="A193" s="74">
        <v>175</v>
      </c>
      <c r="B193" s="101"/>
      <c r="C193" s="105">
        <v>5032</v>
      </c>
      <c r="D193" s="106" t="s">
        <v>395</v>
      </c>
      <c r="E193" s="74" t="s">
        <v>428</v>
      </c>
      <c r="F193" s="95">
        <v>32.1</v>
      </c>
      <c r="G193" s="96"/>
      <c r="H193" s="79">
        <v>5000</v>
      </c>
      <c r="I193" s="79">
        <f t="shared" si="20"/>
        <v>5000</v>
      </c>
      <c r="J193" s="79">
        <f t="shared" si="21"/>
        <v>155.76323987538939</v>
      </c>
      <c r="K193" s="97">
        <v>0</v>
      </c>
      <c r="L193" s="75">
        <f t="shared" si="22"/>
        <v>0</v>
      </c>
      <c r="M193" s="97">
        <v>0</v>
      </c>
      <c r="N193" s="99">
        <v>132</v>
      </c>
      <c r="O193" s="104">
        <f t="shared" si="23"/>
        <v>5132</v>
      </c>
      <c r="P193" s="136" t="s">
        <v>424</v>
      </c>
      <c r="Q193" s="137" t="s">
        <v>427</v>
      </c>
    </row>
    <row r="194" spans="1:247" s="102" customFormat="1" ht="15.6" customHeight="1" x14ac:dyDescent="0.15">
      <c r="A194" s="74">
        <v>176</v>
      </c>
      <c r="B194" s="101"/>
      <c r="C194" s="105">
        <v>5033</v>
      </c>
      <c r="D194" s="106" t="s">
        <v>388</v>
      </c>
      <c r="E194" s="74" t="s">
        <v>419</v>
      </c>
      <c r="F194" s="95">
        <v>41.2</v>
      </c>
      <c r="G194" s="96"/>
      <c r="H194" s="79">
        <v>6870</v>
      </c>
      <c r="I194" s="79">
        <f t="shared" si="20"/>
        <v>6870</v>
      </c>
      <c r="J194" s="79">
        <f t="shared" si="21"/>
        <v>166.74757281553397</v>
      </c>
      <c r="K194" s="97">
        <v>0</v>
      </c>
      <c r="L194" s="75">
        <f t="shared" si="22"/>
        <v>0</v>
      </c>
      <c r="M194" s="97">
        <v>200</v>
      </c>
      <c r="N194" s="99">
        <v>200</v>
      </c>
      <c r="O194" s="104">
        <f t="shared" si="23"/>
        <v>7270</v>
      </c>
      <c r="P194" s="136" t="s">
        <v>424</v>
      </c>
      <c r="Q194" s="137" t="s">
        <v>427</v>
      </c>
    </row>
    <row r="195" spans="1:247" s="103" customFormat="1" ht="15.6" customHeight="1" x14ac:dyDescent="0.15">
      <c r="A195" s="74">
        <v>177</v>
      </c>
      <c r="B195" s="101"/>
      <c r="C195" s="105">
        <v>5036</v>
      </c>
      <c r="D195" s="106" t="s">
        <v>397</v>
      </c>
      <c r="E195" s="94" t="s">
        <v>422</v>
      </c>
      <c r="F195" s="95">
        <v>24.3</v>
      </c>
      <c r="G195" s="96"/>
      <c r="H195" s="79">
        <v>3000</v>
      </c>
      <c r="I195" s="79">
        <f t="shared" si="20"/>
        <v>3000</v>
      </c>
      <c r="J195" s="79">
        <f t="shared" si="21"/>
        <v>123.45679012345678</v>
      </c>
      <c r="K195" s="97">
        <v>0</v>
      </c>
      <c r="L195" s="75">
        <f t="shared" si="22"/>
        <v>0</v>
      </c>
      <c r="M195" s="97">
        <v>0</v>
      </c>
      <c r="N195" s="99">
        <v>102</v>
      </c>
      <c r="O195" s="104">
        <f t="shared" si="23"/>
        <v>3102</v>
      </c>
      <c r="P195" s="136" t="s">
        <v>424</v>
      </c>
      <c r="Q195" s="137" t="s">
        <v>427</v>
      </c>
    </row>
    <row r="196" spans="1:247" s="103" customFormat="1" ht="15.6" customHeight="1" x14ac:dyDescent="0.15">
      <c r="A196" s="74">
        <v>178</v>
      </c>
      <c r="B196" s="101"/>
      <c r="C196" s="105">
        <v>5037</v>
      </c>
      <c r="D196" s="106" t="s">
        <v>398</v>
      </c>
      <c r="E196" s="94" t="s">
        <v>423</v>
      </c>
      <c r="F196" s="95">
        <v>26.5</v>
      </c>
      <c r="G196" s="96"/>
      <c r="H196" s="79">
        <v>4300</v>
      </c>
      <c r="I196" s="79">
        <f t="shared" si="20"/>
        <v>4300</v>
      </c>
      <c r="J196" s="79">
        <f t="shared" si="21"/>
        <v>162.26415094339623</v>
      </c>
      <c r="K196" s="97">
        <v>0</v>
      </c>
      <c r="L196" s="75">
        <f t="shared" si="22"/>
        <v>0</v>
      </c>
      <c r="M196" s="97">
        <v>0</v>
      </c>
      <c r="N196" s="99">
        <v>90</v>
      </c>
      <c r="O196" s="104">
        <f t="shared" si="23"/>
        <v>4390</v>
      </c>
      <c r="P196" s="136" t="s">
        <v>424</v>
      </c>
      <c r="Q196" s="137" t="s">
        <v>427</v>
      </c>
    </row>
    <row r="197" spans="1:247" s="100" customFormat="1" ht="15.6" customHeight="1" x14ac:dyDescent="0.15">
      <c r="A197" s="74">
        <v>179</v>
      </c>
      <c r="B197" s="101"/>
      <c r="C197" s="105">
        <v>5038</v>
      </c>
      <c r="D197" s="106" t="s">
        <v>400</v>
      </c>
      <c r="E197" s="94" t="s">
        <v>421</v>
      </c>
      <c r="F197" s="95">
        <v>16.899999999999999</v>
      </c>
      <c r="G197" s="96"/>
      <c r="H197" s="79">
        <v>2010</v>
      </c>
      <c r="I197" s="79">
        <f t="shared" si="20"/>
        <v>2010</v>
      </c>
      <c r="J197" s="79">
        <f t="shared" si="21"/>
        <v>118.93491124260356</v>
      </c>
      <c r="K197" s="97">
        <v>0</v>
      </c>
      <c r="L197" s="75">
        <f t="shared" si="22"/>
        <v>0</v>
      </c>
      <c r="M197" s="97">
        <v>0</v>
      </c>
      <c r="N197" s="99">
        <v>84</v>
      </c>
      <c r="O197" s="104">
        <f t="shared" si="23"/>
        <v>2094</v>
      </c>
      <c r="P197" s="136" t="s">
        <v>424</v>
      </c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</row>
    <row r="198" spans="1:247" s="100" customFormat="1" ht="15.6" customHeight="1" x14ac:dyDescent="0.15">
      <c r="A198" s="74">
        <v>180</v>
      </c>
      <c r="B198" s="101"/>
      <c r="C198" s="107">
        <v>5039</v>
      </c>
      <c r="D198" s="107" t="s">
        <v>386</v>
      </c>
      <c r="E198" s="94"/>
      <c r="F198" s="95">
        <v>9.52</v>
      </c>
      <c r="G198" s="96"/>
      <c r="H198" s="79">
        <v>1120</v>
      </c>
      <c r="I198" s="79">
        <f t="shared" si="20"/>
        <v>1120</v>
      </c>
      <c r="J198" s="79">
        <f t="shared" si="21"/>
        <v>117.64705882352942</v>
      </c>
      <c r="K198" s="97">
        <v>0</v>
      </c>
      <c r="L198" s="75">
        <f t="shared" si="22"/>
        <v>0</v>
      </c>
      <c r="M198" s="98">
        <v>0</v>
      </c>
      <c r="N198" s="99">
        <v>42</v>
      </c>
      <c r="O198" s="104">
        <f t="shared" si="23"/>
        <v>1162</v>
      </c>
      <c r="P198" s="136" t="s">
        <v>424</v>
      </c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</row>
    <row r="199" spans="1:247" s="100" customFormat="1" ht="15.6" customHeight="1" x14ac:dyDescent="0.15">
      <c r="A199" s="74">
        <v>181</v>
      </c>
      <c r="B199" s="101"/>
      <c r="C199" s="105">
        <v>5043</v>
      </c>
      <c r="D199" s="106" t="s">
        <v>399</v>
      </c>
      <c r="E199" s="94"/>
      <c r="F199" s="95">
        <v>26.56</v>
      </c>
      <c r="G199" s="96"/>
      <c r="H199" s="79">
        <v>3200</v>
      </c>
      <c r="I199" s="79">
        <f t="shared" si="20"/>
        <v>3200</v>
      </c>
      <c r="J199" s="79">
        <f t="shared" si="21"/>
        <v>120.48192771084338</v>
      </c>
      <c r="K199" s="97">
        <v>0</v>
      </c>
      <c r="L199" s="75">
        <f t="shared" si="22"/>
        <v>0</v>
      </c>
      <c r="M199" s="97">
        <v>0</v>
      </c>
      <c r="N199" s="99">
        <v>96</v>
      </c>
      <c r="O199" s="104">
        <f t="shared" si="23"/>
        <v>3296</v>
      </c>
      <c r="P199" s="136" t="s">
        <v>424</v>
      </c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</row>
    <row r="200" spans="1:247" s="100" customFormat="1" ht="15.6" customHeight="1" x14ac:dyDescent="0.15">
      <c r="A200" s="74">
        <v>182</v>
      </c>
      <c r="B200" s="97"/>
      <c r="C200" s="107">
        <v>5045</v>
      </c>
      <c r="D200" s="107" t="s">
        <v>425</v>
      </c>
      <c r="E200" s="94"/>
      <c r="F200" s="97">
        <v>6.78</v>
      </c>
      <c r="G200" s="96"/>
      <c r="H200" s="79">
        <v>813.6</v>
      </c>
      <c r="I200" s="79">
        <f t="shared" si="20"/>
        <v>813.6</v>
      </c>
      <c r="J200" s="79">
        <f t="shared" si="21"/>
        <v>120</v>
      </c>
      <c r="K200" s="97">
        <v>0</v>
      </c>
      <c r="L200" s="75">
        <f t="shared" si="22"/>
        <v>0</v>
      </c>
      <c r="M200" s="97">
        <v>0</v>
      </c>
      <c r="N200" s="99">
        <v>36</v>
      </c>
      <c r="O200" s="104">
        <f t="shared" si="23"/>
        <v>849.6</v>
      </c>
      <c r="P200" s="136" t="s">
        <v>424</v>
      </c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</row>
    <row r="201" spans="1:247" s="100" customFormat="1" ht="15.6" customHeight="1" x14ac:dyDescent="0.15">
      <c r="A201" s="74">
        <v>183</v>
      </c>
      <c r="B201" s="101"/>
      <c r="C201" s="105">
        <v>5046</v>
      </c>
      <c r="D201" s="106" t="s">
        <v>401</v>
      </c>
      <c r="E201" s="94"/>
      <c r="F201" s="95">
        <v>16.170000000000002</v>
      </c>
      <c r="G201" s="96"/>
      <c r="H201" s="79">
        <v>2000</v>
      </c>
      <c r="I201" s="79">
        <f t="shared" si="20"/>
        <v>2000</v>
      </c>
      <c r="J201" s="79">
        <f t="shared" si="21"/>
        <v>123.68583797155225</v>
      </c>
      <c r="K201" s="97">
        <v>0</v>
      </c>
      <c r="L201" s="75">
        <f t="shared" si="22"/>
        <v>0</v>
      </c>
      <c r="M201" s="97">
        <v>0</v>
      </c>
      <c r="N201" s="99">
        <v>66</v>
      </c>
      <c r="O201" s="104">
        <f t="shared" si="23"/>
        <v>2066</v>
      </c>
      <c r="P201" s="136" t="s">
        <v>424</v>
      </c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</row>
    <row r="202" spans="1:247" s="100" customFormat="1" ht="15.6" customHeight="1" x14ac:dyDescent="0.15">
      <c r="A202" s="74">
        <v>184</v>
      </c>
      <c r="B202" s="94"/>
      <c r="C202" s="105">
        <v>5047</v>
      </c>
      <c r="D202" s="105" t="s">
        <v>381</v>
      </c>
      <c r="E202" s="94"/>
      <c r="F202" s="95">
        <v>11.72</v>
      </c>
      <c r="G202" s="96"/>
      <c r="H202" s="79">
        <v>1400</v>
      </c>
      <c r="I202" s="79">
        <f t="shared" si="20"/>
        <v>1400</v>
      </c>
      <c r="J202" s="79">
        <f t="shared" si="21"/>
        <v>119.45392491467577</v>
      </c>
      <c r="K202" s="97">
        <v>0</v>
      </c>
      <c r="L202" s="75">
        <f t="shared" si="22"/>
        <v>0</v>
      </c>
      <c r="M202" s="98">
        <v>0</v>
      </c>
      <c r="N202" s="99">
        <v>36</v>
      </c>
      <c r="O202" s="104">
        <f t="shared" si="23"/>
        <v>1436</v>
      </c>
      <c r="P202" s="136" t="s">
        <v>424</v>
      </c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</row>
    <row r="203" spans="1:247" s="100" customFormat="1" ht="15.6" customHeight="1" x14ac:dyDescent="0.15">
      <c r="A203" s="74">
        <v>185</v>
      </c>
      <c r="B203" s="101"/>
      <c r="C203" s="105">
        <v>5049</v>
      </c>
      <c r="D203" s="106" t="s">
        <v>403</v>
      </c>
      <c r="E203" s="94" t="s">
        <v>421</v>
      </c>
      <c r="F203" s="95">
        <v>9.83</v>
      </c>
      <c r="G203" s="96"/>
      <c r="H203" s="79">
        <v>1160</v>
      </c>
      <c r="I203" s="79">
        <f t="shared" si="20"/>
        <v>1160</v>
      </c>
      <c r="J203" s="79">
        <f t="shared" si="21"/>
        <v>118.0061037639878</v>
      </c>
      <c r="K203" s="97">
        <v>0</v>
      </c>
      <c r="L203" s="75">
        <f t="shared" si="22"/>
        <v>0</v>
      </c>
      <c r="M203" s="97">
        <v>0</v>
      </c>
      <c r="N203" s="99">
        <v>42</v>
      </c>
      <c r="O203" s="104">
        <f t="shared" si="23"/>
        <v>1202</v>
      </c>
      <c r="P203" s="136" t="s">
        <v>424</v>
      </c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</row>
    <row r="204" spans="1:247" s="102" customFormat="1" ht="15.6" customHeight="1" x14ac:dyDescent="0.15">
      <c r="A204" s="74">
        <v>186</v>
      </c>
      <c r="B204" s="101"/>
      <c r="C204" s="105">
        <v>5053</v>
      </c>
      <c r="D204" s="106" t="s">
        <v>402</v>
      </c>
      <c r="E204" s="74" t="s">
        <v>428</v>
      </c>
      <c r="F204" s="95">
        <v>11.33</v>
      </c>
      <c r="G204" s="96"/>
      <c r="H204" s="79">
        <v>1350</v>
      </c>
      <c r="I204" s="79">
        <f t="shared" si="20"/>
        <v>1350</v>
      </c>
      <c r="J204" s="79">
        <f t="shared" si="21"/>
        <v>119.15269196822595</v>
      </c>
      <c r="K204" s="97">
        <v>0</v>
      </c>
      <c r="L204" s="75">
        <f t="shared" si="22"/>
        <v>0</v>
      </c>
      <c r="M204" s="97">
        <v>0</v>
      </c>
      <c r="N204" s="99">
        <v>54</v>
      </c>
      <c r="O204" s="104">
        <f t="shared" si="23"/>
        <v>1404</v>
      </c>
      <c r="P204" s="136" t="s">
        <v>424</v>
      </c>
    </row>
    <row r="205" spans="1:247" s="102" customFormat="1" ht="15.6" customHeight="1" x14ac:dyDescent="0.15">
      <c r="A205" s="74">
        <v>187</v>
      </c>
      <c r="B205" s="101"/>
      <c r="C205" s="105">
        <v>5056</v>
      </c>
      <c r="D205" s="106" t="s">
        <v>404</v>
      </c>
      <c r="E205" s="94"/>
      <c r="F205" s="95">
        <v>9.8000000000000007</v>
      </c>
      <c r="G205" s="96"/>
      <c r="H205" s="79">
        <v>1160</v>
      </c>
      <c r="I205" s="79">
        <f t="shared" si="20"/>
        <v>1160</v>
      </c>
      <c r="J205" s="79">
        <f t="shared" si="21"/>
        <v>118.3673469387755</v>
      </c>
      <c r="K205" s="97">
        <v>0</v>
      </c>
      <c r="L205" s="75">
        <f t="shared" si="22"/>
        <v>0</v>
      </c>
      <c r="M205" s="97">
        <v>0</v>
      </c>
      <c r="N205" s="99">
        <v>48</v>
      </c>
      <c r="O205" s="104">
        <f t="shared" si="23"/>
        <v>1208</v>
      </c>
      <c r="P205" s="136" t="s">
        <v>424</v>
      </c>
    </row>
    <row r="206" spans="1:247" s="102" customFormat="1" ht="15.6" customHeight="1" x14ac:dyDescent="0.15">
      <c r="A206" s="74">
        <v>188</v>
      </c>
      <c r="B206" s="101"/>
      <c r="C206" s="105">
        <v>5057</v>
      </c>
      <c r="D206" s="106" t="s">
        <v>405</v>
      </c>
      <c r="E206" s="74" t="s">
        <v>418</v>
      </c>
      <c r="F206" s="95">
        <v>5.3</v>
      </c>
      <c r="G206" s="96"/>
      <c r="H206" s="79">
        <v>625</v>
      </c>
      <c r="I206" s="79">
        <f t="shared" si="20"/>
        <v>625</v>
      </c>
      <c r="J206" s="79">
        <f t="shared" si="21"/>
        <v>117.9245283018868</v>
      </c>
      <c r="K206" s="97">
        <v>0</v>
      </c>
      <c r="L206" s="75">
        <f t="shared" si="22"/>
        <v>0</v>
      </c>
      <c r="M206" s="97">
        <v>0</v>
      </c>
      <c r="N206" s="99">
        <v>24</v>
      </c>
      <c r="O206" s="104">
        <f t="shared" si="23"/>
        <v>649</v>
      </c>
      <c r="P206" s="136" t="s">
        <v>424</v>
      </c>
    </row>
    <row r="207" spans="1:247" x14ac:dyDescent="0.15">
      <c r="F207" s="147">
        <f>SUM(F150:F206)</f>
        <v>1609.6699999999996</v>
      </c>
      <c r="G207" s="147">
        <f t="shared" ref="G207:O207" si="24">SUM(G150:G206)</f>
        <v>0</v>
      </c>
      <c r="H207" s="147">
        <f t="shared" si="24"/>
        <v>241827.36000000002</v>
      </c>
      <c r="I207" s="147">
        <f t="shared" si="24"/>
        <v>241827.36000000002</v>
      </c>
      <c r="J207" s="147">
        <f t="shared" si="24"/>
        <v>8003.5318332137458</v>
      </c>
      <c r="K207" s="147">
        <f t="shared" si="24"/>
        <v>9</v>
      </c>
      <c r="L207" s="147">
        <f t="shared" si="24"/>
        <v>180</v>
      </c>
      <c r="M207" s="147">
        <f t="shared" si="24"/>
        <v>4300</v>
      </c>
      <c r="N207" s="147">
        <f t="shared" si="24"/>
        <v>7134</v>
      </c>
      <c r="O207" s="147">
        <f t="shared" si="24"/>
        <v>253441.36000000002</v>
      </c>
    </row>
  </sheetData>
  <autoFilter ref="A3:IM136"/>
  <sortState ref="A4:O191">
    <sortCondition ref="C4:C191"/>
  </sortState>
  <mergeCells count="4">
    <mergeCell ref="A1:O1"/>
    <mergeCell ref="A2:O2"/>
    <mergeCell ref="D141:F141"/>
    <mergeCell ref="H141:I141"/>
  </mergeCells>
  <phoneticPr fontId="3" type="noConversion"/>
  <conditionalFormatting sqref="D101">
    <cfRule type="duplicateValues" dxfId="67" priority="163" stopIfTrue="1"/>
  </conditionalFormatting>
  <conditionalFormatting sqref="D35">
    <cfRule type="duplicateValues" dxfId="66" priority="162" stopIfTrue="1"/>
  </conditionalFormatting>
  <conditionalFormatting sqref="D78">
    <cfRule type="duplicateValues" dxfId="65" priority="160" stopIfTrue="1"/>
  </conditionalFormatting>
  <conditionalFormatting sqref="D83">
    <cfRule type="duplicateValues" dxfId="64" priority="159" stopIfTrue="1"/>
  </conditionalFormatting>
  <conditionalFormatting sqref="D16">
    <cfRule type="duplicateValues" dxfId="63" priority="158" stopIfTrue="1"/>
  </conditionalFormatting>
  <conditionalFormatting sqref="D18">
    <cfRule type="duplicateValues" dxfId="62" priority="157" stopIfTrue="1"/>
  </conditionalFormatting>
  <conditionalFormatting sqref="D4">
    <cfRule type="duplicateValues" dxfId="61" priority="156" stopIfTrue="1"/>
  </conditionalFormatting>
  <conditionalFormatting sqref="D118">
    <cfRule type="duplicateValues" dxfId="60" priority="155" stopIfTrue="1"/>
  </conditionalFormatting>
  <conditionalFormatting sqref="D68">
    <cfRule type="duplicateValues" dxfId="59" priority="154" stopIfTrue="1"/>
  </conditionalFormatting>
  <conditionalFormatting sqref="D129">
    <cfRule type="duplicateValues" dxfId="58" priority="153" stopIfTrue="1"/>
  </conditionalFormatting>
  <conditionalFormatting sqref="D118 D83 D70">
    <cfRule type="duplicateValues" dxfId="57" priority="151" stopIfTrue="1"/>
  </conditionalFormatting>
  <conditionalFormatting sqref="D118 D83">
    <cfRule type="duplicateValues" dxfId="56" priority="149" stopIfTrue="1"/>
  </conditionalFormatting>
  <conditionalFormatting sqref="D131">
    <cfRule type="duplicateValues" dxfId="55" priority="147" stopIfTrue="1"/>
  </conditionalFormatting>
  <conditionalFormatting sqref="D24">
    <cfRule type="duplicateValues" dxfId="54" priority="146" stopIfTrue="1"/>
  </conditionalFormatting>
  <conditionalFormatting sqref="D84">
    <cfRule type="duplicateValues" dxfId="53" priority="145" stopIfTrue="1"/>
  </conditionalFormatting>
  <conditionalFormatting sqref="D17">
    <cfRule type="duplicateValues" dxfId="52" priority="144" stopIfTrue="1"/>
  </conditionalFormatting>
  <conditionalFormatting sqref="D56">
    <cfRule type="duplicateValues" dxfId="51" priority="142" stopIfTrue="1"/>
  </conditionalFormatting>
  <conditionalFormatting sqref="D53">
    <cfRule type="duplicateValues" dxfId="50" priority="141" stopIfTrue="1"/>
  </conditionalFormatting>
  <conditionalFormatting sqref="D70">
    <cfRule type="duplicateValues" dxfId="49" priority="140" stopIfTrue="1"/>
  </conditionalFormatting>
  <conditionalFormatting sqref="D118 D70">
    <cfRule type="duplicateValues" dxfId="48" priority="139" stopIfTrue="1"/>
  </conditionalFormatting>
  <conditionalFormatting sqref="D57">
    <cfRule type="duplicateValues" dxfId="47" priority="138" stopIfTrue="1"/>
  </conditionalFormatting>
  <conditionalFormatting sqref="D120">
    <cfRule type="duplicateValues" dxfId="46" priority="137" stopIfTrue="1"/>
  </conditionalFormatting>
  <conditionalFormatting sqref="D85">
    <cfRule type="duplicateValues" dxfId="45" priority="135" stopIfTrue="1"/>
  </conditionalFormatting>
  <conditionalFormatting sqref="D32">
    <cfRule type="duplicateValues" dxfId="44" priority="132" stopIfTrue="1"/>
  </conditionalFormatting>
  <conditionalFormatting sqref="D72">
    <cfRule type="duplicateValues" dxfId="43" priority="131" stopIfTrue="1"/>
  </conditionalFormatting>
  <conditionalFormatting sqref="D132">
    <cfRule type="duplicateValues" dxfId="42" priority="130" stopIfTrue="1"/>
  </conditionalFormatting>
  <conditionalFormatting sqref="D98 D95">
    <cfRule type="duplicateValues" dxfId="41" priority="129" stopIfTrue="1"/>
  </conditionalFormatting>
  <conditionalFormatting sqref="D88">
    <cfRule type="duplicateValues" dxfId="40" priority="127" stopIfTrue="1"/>
  </conditionalFormatting>
  <conditionalFormatting sqref="D106 D90 D28 D10">
    <cfRule type="duplicateValues" dxfId="39" priority="119" stopIfTrue="1"/>
  </conditionalFormatting>
  <conditionalFormatting sqref="D126 D29">
    <cfRule type="duplicateValues" dxfId="38" priority="117" stopIfTrue="1"/>
  </conditionalFormatting>
  <conditionalFormatting sqref="D36">
    <cfRule type="duplicateValues" dxfId="37" priority="114" stopIfTrue="1"/>
  </conditionalFormatting>
  <conditionalFormatting sqref="D23">
    <cfRule type="duplicateValues" dxfId="36" priority="113" stopIfTrue="1"/>
  </conditionalFormatting>
  <conditionalFormatting sqref="D105">
    <cfRule type="duplicateValues" dxfId="35" priority="112" stopIfTrue="1"/>
  </conditionalFormatting>
  <conditionalFormatting sqref="D19">
    <cfRule type="duplicateValues" dxfId="34" priority="111" stopIfTrue="1"/>
  </conditionalFormatting>
  <conditionalFormatting sqref="D99 D12">
    <cfRule type="duplicateValues" dxfId="33" priority="109" stopIfTrue="1"/>
  </conditionalFormatting>
  <conditionalFormatting sqref="D30">
    <cfRule type="duplicateValues" dxfId="32" priority="108" stopIfTrue="1"/>
  </conditionalFormatting>
  <conditionalFormatting sqref="D45">
    <cfRule type="duplicateValues" dxfId="31" priority="107" stopIfTrue="1"/>
  </conditionalFormatting>
  <conditionalFormatting sqref="D63">
    <cfRule type="duplicateValues" dxfId="30" priority="106" stopIfTrue="1"/>
  </conditionalFormatting>
  <conditionalFormatting sqref="D5">
    <cfRule type="duplicateValues" dxfId="29" priority="104" stopIfTrue="1"/>
  </conditionalFormatting>
  <conditionalFormatting sqref="D64">
    <cfRule type="duplicateValues" dxfId="28" priority="103" stopIfTrue="1"/>
  </conditionalFormatting>
  <conditionalFormatting sqref="D49">
    <cfRule type="duplicateValues" dxfId="27" priority="102" stopIfTrue="1"/>
  </conditionalFormatting>
  <conditionalFormatting sqref="D8">
    <cfRule type="duplicateValues" dxfId="26" priority="101" stopIfTrue="1"/>
  </conditionalFormatting>
  <conditionalFormatting sqref="D97 D80 D11">
    <cfRule type="duplicateValues" dxfId="25" priority="100" stopIfTrue="1"/>
  </conditionalFormatting>
  <conditionalFormatting sqref="D111">
    <cfRule type="duplicateValues" dxfId="24" priority="97" stopIfTrue="1"/>
  </conditionalFormatting>
  <conditionalFormatting sqref="H146">
    <cfRule type="duplicateValues" dxfId="23" priority="67" stopIfTrue="1"/>
  </conditionalFormatting>
  <conditionalFormatting sqref="D83 D70">
    <cfRule type="duplicateValues" dxfId="22" priority="174" stopIfTrue="1"/>
  </conditionalFormatting>
  <conditionalFormatting sqref="D101 D83">
    <cfRule type="duplicateValues" dxfId="21" priority="208" stopIfTrue="1"/>
  </conditionalFormatting>
  <conditionalFormatting sqref="D118 D68 D78 D70 D35 D17 D56:D57">
    <cfRule type="duplicateValues" dxfId="20" priority="239" stopIfTrue="1"/>
  </conditionalFormatting>
  <conditionalFormatting sqref="D151">
    <cfRule type="duplicateValues" dxfId="19" priority="18" stopIfTrue="1"/>
  </conditionalFormatting>
  <conditionalFormatting sqref="D158">
    <cfRule type="duplicateValues" dxfId="18" priority="17" stopIfTrue="1"/>
  </conditionalFormatting>
  <conditionalFormatting sqref="D161">
    <cfRule type="duplicateValues" dxfId="17" priority="16" stopIfTrue="1"/>
  </conditionalFormatting>
  <conditionalFormatting sqref="D154">
    <cfRule type="duplicateValues" dxfId="16" priority="15" stopIfTrue="1"/>
  </conditionalFormatting>
  <conditionalFormatting sqref="D165">
    <cfRule type="duplicateValues" dxfId="15" priority="14" stopIfTrue="1"/>
  </conditionalFormatting>
  <conditionalFormatting sqref="D159">
    <cfRule type="duplicateValues" dxfId="14" priority="13" stopIfTrue="1"/>
  </conditionalFormatting>
  <conditionalFormatting sqref="D162">
    <cfRule type="duplicateValues" dxfId="13" priority="12" stopIfTrue="1"/>
  </conditionalFormatting>
  <conditionalFormatting sqref="D167">
    <cfRule type="duplicateValues" dxfId="12" priority="11" stopIfTrue="1"/>
  </conditionalFormatting>
  <conditionalFormatting sqref="D163">
    <cfRule type="duplicateValues" dxfId="11" priority="10" stopIfTrue="1"/>
  </conditionalFormatting>
  <conditionalFormatting sqref="D153">
    <cfRule type="duplicateValues" dxfId="10" priority="9" stopIfTrue="1"/>
  </conditionalFormatting>
  <conditionalFormatting sqref="D173">
    <cfRule type="duplicateValues" dxfId="9" priority="8" stopIfTrue="1"/>
  </conditionalFormatting>
  <conditionalFormatting sqref="D173">
    <cfRule type="duplicateValues" dxfId="8" priority="7" stopIfTrue="1"/>
  </conditionalFormatting>
  <conditionalFormatting sqref="D173">
    <cfRule type="duplicateValues" dxfId="7" priority="6" stopIfTrue="1"/>
  </conditionalFormatting>
  <conditionalFormatting sqref="D173">
    <cfRule type="duplicateValues" dxfId="6" priority="5" stopIfTrue="1"/>
  </conditionalFormatting>
  <conditionalFormatting sqref="D76">
    <cfRule type="duplicateValues" dxfId="5" priority="240" stopIfTrue="1"/>
  </conditionalFormatting>
  <conditionalFormatting sqref="D199">
    <cfRule type="duplicateValues" dxfId="4" priority="4" stopIfTrue="1"/>
  </conditionalFormatting>
  <conditionalFormatting sqref="D203">
    <cfRule type="duplicateValues" dxfId="3" priority="3" stopIfTrue="1"/>
  </conditionalFormatting>
  <conditionalFormatting sqref="B187:D187 B195:D196">
    <cfRule type="duplicateValues" dxfId="2" priority="2" stopIfTrue="1"/>
  </conditionalFormatting>
  <conditionalFormatting sqref="D204:D206 D194">
    <cfRule type="duplicateValues" dxfId="1" priority="1" stopIfTrue="1"/>
  </conditionalFormatting>
  <conditionalFormatting sqref="D134">
    <cfRule type="duplicateValues" dxfId="0" priority="241" stopIfTrue="1"/>
  </conditionalFormatting>
  <printOptions horizontalCentered="1"/>
  <pageMargins left="0.31496062992125984" right="0.19685039370078741" top="0.15748031496062992" bottom="0.15748031496062992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线束</vt:lpstr>
      <vt:lpstr>计件工资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wcy</cp:lastModifiedBy>
  <cp:lastPrinted>2020-08-20T06:38:51Z</cp:lastPrinted>
  <dcterms:created xsi:type="dcterms:W3CDTF">2020-08-11T06:58:23Z</dcterms:created>
  <dcterms:modified xsi:type="dcterms:W3CDTF">2020-08-22T04:32:22Z</dcterms:modified>
</cp:coreProperties>
</file>