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<sst xmlns="http://schemas.openxmlformats.org/spreadsheetml/2006/main" count="263" uniqueCount="53">
  <si>
    <t>上海长顺电梯电缆有限公司</t>
  </si>
  <si>
    <t>线束车间计时班组长工资统计表（2020年2月份）</t>
  </si>
  <si>
    <t>序号</t>
  </si>
  <si>
    <t>工号</t>
  </si>
  <si>
    <t>姓名</t>
  </si>
  <si>
    <t>岗位</t>
  </si>
  <si>
    <t>车间平均工资</t>
  </si>
  <si>
    <r>
      <rPr>
        <b/>
        <sz val="10"/>
        <rFont val="宋体"/>
        <charset val="134"/>
      </rPr>
      <t>岗位工资1</t>
    </r>
    <r>
      <rPr>
        <b/>
        <sz val="10"/>
        <rFont val="宋体"/>
        <charset val="134"/>
      </rPr>
      <t>0%-15%</t>
    </r>
  </si>
  <si>
    <t>每日平均工资</t>
  </si>
  <si>
    <t>工时</t>
  </si>
  <si>
    <t>合计工资（元）</t>
  </si>
  <si>
    <t>扣除绩效工资</t>
  </si>
  <si>
    <t>工龄工资</t>
  </si>
  <si>
    <t>高温</t>
  </si>
  <si>
    <t>全勤</t>
  </si>
  <si>
    <t>总工资</t>
  </si>
  <si>
    <t>平均工资</t>
  </si>
  <si>
    <t>林裴琪</t>
  </si>
  <si>
    <t>检验组长</t>
  </si>
  <si>
    <t>和鑫</t>
  </si>
  <si>
    <t>扶梯开线</t>
  </si>
  <si>
    <t>杨琼</t>
  </si>
  <si>
    <t>组长</t>
  </si>
  <si>
    <t>张容容</t>
  </si>
  <si>
    <t>线束车间计时人员工资统计表（2020年2月份）</t>
  </si>
  <si>
    <t>累计出勤</t>
  </si>
  <si>
    <t>计时工资（元/天）</t>
  </si>
  <si>
    <t>计时工资</t>
  </si>
  <si>
    <t>谈建芳</t>
  </si>
  <si>
    <t>指导工</t>
  </si>
  <si>
    <t>线束车间计时班组长工资统计表（2020年4月份）</t>
  </si>
  <si>
    <t>线束车间计时人员工资统计表（2020年4月份）</t>
  </si>
  <si>
    <t>线束车间计时班组长工资统计表（2020年5月份）</t>
  </si>
  <si>
    <t>线束车间计时人员工资统计表（2020年5月份）</t>
  </si>
  <si>
    <t>去广州学习扶梯加工出勤工资统计表（2020年5月份）</t>
  </si>
  <si>
    <t>广州累计出勤</t>
  </si>
  <si>
    <t>上海计件工资</t>
  </si>
  <si>
    <t>广州计时工资</t>
  </si>
  <si>
    <t>上官义</t>
  </si>
  <si>
    <t>预制线</t>
  </si>
  <si>
    <t>吴刚顺</t>
  </si>
  <si>
    <t>编制/日期</t>
  </si>
  <si>
    <t>线束车间计时班组长工资统计表（2020年6月份）</t>
  </si>
  <si>
    <t>线束车间计时人员工资统计表（2020年6月份）</t>
  </si>
  <si>
    <t>去广州学习扶梯加工出勤工资统计表（2020年6月份）</t>
  </si>
  <si>
    <t>协助天津工厂加工出勤工资统计表（2020年6月份）</t>
  </si>
  <si>
    <t>韩珍</t>
  </si>
  <si>
    <t>天奥</t>
  </si>
  <si>
    <t>线束车间计时班组长工资统计表（2020年7月份）</t>
  </si>
  <si>
    <t>线束车间计时人员工资统计表（2020年7月份）</t>
  </si>
  <si>
    <t>去广州学习扶梯加工出勤工资统计表（2020年7月份）</t>
  </si>
  <si>
    <t>批准/日期</t>
  </si>
  <si>
    <t>审核/日期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</si>
</sst>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_ "/>
    <numFmt numFmtId="43" formatCode="_ * #,##0.00_ ;_ * \-#,##0.00_ ;_ * &quot;-&quot;??_ ;_ @_ "/>
    <numFmt numFmtId="177" formatCode="0.00_ "/>
    <numFmt numFmtId="178" formatCode="0.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0"/>
      <color theme="1"/>
      <name val="宋体"/>
      <charset val="134"/>
    </font>
    <font>
      <b/>
      <sz val="12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0" borderId="0"/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5">
    <xf numFmtId="0" fontId="0" fillId="0" borderId="0" xfId="0"/>
    <xf numFmtId="0" fontId="0" fillId="0" borderId="0" xfId="50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47" applyFont="1" applyFill="1" applyBorder="1" applyAlignment="1">
      <alignment horizontal="center" vertical="center"/>
    </xf>
    <xf numFmtId="178" fontId="2" fillId="0" borderId="3" xfId="47" applyNumberFormat="1" applyFont="1" applyFill="1" applyBorder="1" applyAlignment="1">
      <alignment horizontal="center" vertical="center"/>
    </xf>
    <xf numFmtId="9" fontId="3" fillId="0" borderId="3" xfId="50" applyNumberFormat="1" applyFont="1" applyFill="1" applyBorder="1" applyAlignment="1">
      <alignment horizontal="center" vertical="center"/>
    </xf>
    <xf numFmtId="178" fontId="3" fillId="0" borderId="3" xfId="5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47" applyFont="1" applyFill="1" applyBorder="1" applyAlignment="1">
      <alignment horizontal="center" vertical="center"/>
    </xf>
    <xf numFmtId="9" fontId="3" fillId="0" borderId="0" xfId="50" applyNumberFormat="1" applyFont="1" applyFill="1" applyBorder="1" applyAlignment="1">
      <alignment horizontal="center" vertical="center"/>
    </xf>
    <xf numFmtId="178" fontId="3" fillId="0" borderId="0" xfId="50" applyNumberFormat="1" applyFont="1" applyFill="1" applyBorder="1" applyAlignment="1">
      <alignment horizontal="center" vertical="center"/>
    </xf>
    <xf numFmtId="0" fontId="3" fillId="0" borderId="0" xfId="5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50" applyFill="1" applyAlignment="1">
      <alignment vertical="center"/>
    </xf>
    <xf numFmtId="0" fontId="0" fillId="0" borderId="0" xfId="50" applyFill="1">
      <alignment vertical="center"/>
    </xf>
    <xf numFmtId="0" fontId="6" fillId="0" borderId="3" xfId="47" applyFont="1" applyFill="1" applyBorder="1" applyAlignment="1">
      <alignment horizontal="center" vertical="center" shrinkToFit="1"/>
    </xf>
    <xf numFmtId="0" fontId="6" fillId="0" borderId="3" xfId="47" applyNumberFormat="1" applyFont="1" applyFill="1" applyBorder="1" applyAlignment="1">
      <alignment horizontal="center" vertical="center" shrinkToFit="1"/>
    </xf>
    <xf numFmtId="0" fontId="6" fillId="0" borderId="5" xfId="47" applyFont="1" applyFill="1" applyBorder="1" applyAlignment="1">
      <alignment horizontal="center" vertical="center" shrinkToFit="1"/>
    </xf>
    <xf numFmtId="0" fontId="6" fillId="0" borderId="6" xfId="47" applyFont="1" applyFill="1" applyBorder="1" applyAlignment="1">
      <alignment horizontal="center" vertical="center" shrinkToFit="1"/>
    </xf>
    <xf numFmtId="0" fontId="3" fillId="0" borderId="3" xfId="50" applyFont="1" applyFill="1" applyBorder="1" applyAlignment="1">
      <alignment horizontal="center" vertical="center"/>
    </xf>
    <xf numFmtId="0" fontId="3" fillId="0" borderId="5" xfId="50" applyFont="1" applyFill="1" applyBorder="1" applyAlignment="1">
      <alignment horizontal="center" vertical="center"/>
    </xf>
    <xf numFmtId="0" fontId="3" fillId="0" borderId="6" xfId="50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 shrinkToFit="1"/>
    </xf>
    <xf numFmtId="177" fontId="4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/>
    <xf numFmtId="0" fontId="4" fillId="0" borderId="4" xfId="0" applyNumberFormat="1" applyFont="1" applyFill="1" applyBorder="1" applyAlignment="1">
      <alignment horizontal="center" vertical="center" shrinkToFit="1"/>
    </xf>
    <xf numFmtId="177" fontId="4" fillId="0" borderId="4" xfId="0" applyNumberFormat="1" applyFont="1" applyFill="1" applyBorder="1" applyAlignment="1">
      <alignment horizontal="center" vertical="center" shrinkToFit="1"/>
    </xf>
    <xf numFmtId="176" fontId="7" fillId="0" borderId="5" xfId="0" applyNumberFormat="1" applyFont="1" applyFill="1" applyBorder="1" applyAlignment="1">
      <alignment horizontal="center" vertical="center" shrinkToFit="1"/>
    </xf>
    <xf numFmtId="176" fontId="7" fillId="0" borderId="6" xfId="0" applyNumberFormat="1" applyFont="1" applyFill="1" applyBorder="1" applyAlignment="1">
      <alignment horizontal="center" vertical="center" shrinkToFit="1"/>
    </xf>
    <xf numFmtId="0" fontId="1" fillId="0" borderId="0" xfId="0" applyFont="1" applyBorder="1" applyAlignment="1"/>
    <xf numFmtId="0" fontId="0" fillId="0" borderId="0" xfId="0" applyFill="1" applyAlignment="1">
      <alignment vertical="center"/>
    </xf>
    <xf numFmtId="0" fontId="3" fillId="0" borderId="2" xfId="5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3" fillId="0" borderId="4" xfId="5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 shrinkToFit="1"/>
    </xf>
    <xf numFmtId="0" fontId="3" fillId="2" borderId="3" xfId="5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8" fontId="6" fillId="0" borderId="3" xfId="51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50" applyFill="1" applyBorder="1" applyAlignment="1">
      <alignment horizontal="center" vertical="center"/>
    </xf>
    <xf numFmtId="178" fontId="8" fillId="0" borderId="0" xfId="0" applyNumberFormat="1" applyFont="1" applyFill="1" applyBorder="1" applyAlignment="1">
      <alignment horizontal="center" vertical="center" shrinkToFit="1"/>
    </xf>
    <xf numFmtId="176" fontId="8" fillId="0" borderId="0" xfId="0" applyNumberFormat="1" applyFont="1" applyFill="1" applyBorder="1" applyAlignment="1">
      <alignment horizontal="center" vertical="center" shrinkToFit="1"/>
    </xf>
    <xf numFmtId="9" fontId="6" fillId="0" borderId="3" xfId="47" applyNumberFormat="1" applyFont="1" applyFill="1" applyBorder="1" applyAlignment="1">
      <alignment horizontal="center" vertical="center" shrinkToFit="1"/>
    </xf>
    <xf numFmtId="0" fontId="3" fillId="0" borderId="3" xfId="50" applyFont="1" applyFill="1" applyBorder="1" applyAlignment="1">
      <alignment horizontal="center" vertical="center" wrapText="1"/>
    </xf>
    <xf numFmtId="176" fontId="0" fillId="0" borderId="0" xfId="0" applyNumberFormat="1"/>
    <xf numFmtId="0" fontId="6" fillId="0" borderId="0" xfId="47" applyNumberFormat="1" applyFont="1" applyFill="1" applyBorder="1" applyAlignment="1">
      <alignment horizontal="center" vertical="center" shrinkToFit="1"/>
    </xf>
    <xf numFmtId="0" fontId="3" fillId="0" borderId="0" xfId="50" applyFont="1" applyFill="1" applyBorder="1" applyAlignment="1">
      <alignment horizontal="center" vertical="center" wrapText="1"/>
    </xf>
    <xf numFmtId="0" fontId="6" fillId="0" borderId="5" xfId="47" applyNumberFormat="1" applyFont="1" applyFill="1" applyBorder="1" applyAlignment="1">
      <alignment horizontal="center" vertical="center" shrinkToFit="1"/>
    </xf>
    <xf numFmtId="0" fontId="6" fillId="0" borderId="6" xfId="47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/>
    <xf numFmtId="0" fontId="2" fillId="0" borderId="0" xfId="0" applyFont="1" applyFill="1" applyBorder="1" applyAlignment="1"/>
    <xf numFmtId="0" fontId="9" fillId="0" borderId="0" xfId="0" applyFont="1" applyFill="1" applyAlignment="1"/>
    <xf numFmtId="176" fontId="7" fillId="0" borderId="3" xfId="0" applyNumberFormat="1" applyFont="1" applyFill="1" applyBorder="1" applyAlignment="1">
      <alignment horizontal="center" vertical="center" shrinkToFit="1"/>
    </xf>
    <xf numFmtId="176" fontId="7" fillId="0" borderId="0" xfId="0" applyNumberFormat="1" applyFont="1" applyFill="1" applyBorder="1" applyAlignment="1">
      <alignment horizontal="center" vertical="center" shrinkToFit="1"/>
    </xf>
    <xf numFmtId="177" fontId="0" fillId="0" borderId="3" xfId="0" applyNumberFormat="1" applyBorder="1"/>
    <xf numFmtId="176" fontId="2" fillId="0" borderId="0" xfId="0" applyNumberFormat="1" applyFont="1" applyFill="1" applyBorder="1" applyAlignment="1"/>
    <xf numFmtId="177" fontId="8" fillId="0" borderId="3" xfId="0" applyNumberFormat="1" applyFont="1" applyFill="1" applyBorder="1" applyAlignment="1">
      <alignment horizontal="center" vertical="center" shrinkToFi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2" xfId="50"/>
    <cellStyle name="常规 5" xfId="51"/>
  </cellStyles>
  <dxfs count="2">
    <dxf>
      <font>
        <color rgb="FF006100"/>
      </font>
      <fill>
        <patternFill patternType="solid">
          <bgColor rgb="FFC6EFCE"/>
        </patternFill>
      </fill>
    </dxf>
    <dxf>
      <font>
        <name val="宋体"/>
        <scheme val="none"/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29"/>
  <sheetViews>
    <sheetView tabSelected="1" workbookViewId="0">
      <selection activeCell="N112" sqref="N112"/>
    </sheetView>
  </sheetViews>
  <sheetFormatPr defaultColWidth="9" defaultRowHeight="14"/>
  <cols>
    <col min="6" max="6" width="14.6636363636364" customWidth="1"/>
    <col min="15" max="15" width="9.33636363636364" customWidth="1"/>
    <col min="16" max="16" width="9.55454545454545" customWidth="1"/>
  </cols>
  <sheetData>
    <row r="1" s="1" customFormat="1" ht="31" spans="2:16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6"/>
    </row>
    <row r="2" s="1" customFormat="1" ht="31" hidden="1" spans="2:16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7"/>
    </row>
    <row r="3" s="1" customFormat="1" hidden="1" spans="2:16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6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11" t="s">
        <v>13</v>
      </c>
      <c r="N3" s="26" t="s">
        <v>14</v>
      </c>
      <c r="O3" s="38" t="s">
        <v>15</v>
      </c>
      <c r="P3" s="39" t="s">
        <v>16</v>
      </c>
    </row>
    <row r="4" s="1" customFormat="1" hidden="1" spans="2:16">
      <c r="B4" s="8"/>
      <c r="C4" s="8"/>
      <c r="D4" s="8"/>
      <c r="E4" s="8"/>
      <c r="F4" s="8"/>
      <c r="G4" s="7"/>
      <c r="H4" s="8"/>
      <c r="I4" s="7"/>
      <c r="J4" s="7"/>
      <c r="K4" s="7"/>
      <c r="L4" s="7"/>
      <c r="M4" s="26"/>
      <c r="N4" s="26"/>
      <c r="O4" s="40"/>
      <c r="P4" s="41"/>
    </row>
    <row r="5" s="1" customFormat="1" ht="15" hidden="1" spans="2:16">
      <c r="B5" s="9">
        <v>1</v>
      </c>
      <c r="C5" s="9">
        <v>349</v>
      </c>
      <c r="D5" s="9" t="s">
        <v>17</v>
      </c>
      <c r="E5" s="9" t="s">
        <v>18</v>
      </c>
      <c r="F5" s="10"/>
      <c r="G5" s="11">
        <v>0.13</v>
      </c>
      <c r="H5" s="12">
        <f>(F5*G5)+F5</f>
        <v>0</v>
      </c>
      <c r="I5" s="42"/>
      <c r="J5" s="12">
        <f>H5*I5</f>
        <v>0</v>
      </c>
      <c r="K5" s="43">
        <v>0</v>
      </c>
      <c r="L5" s="26">
        <v>120</v>
      </c>
      <c r="M5" s="12"/>
      <c r="N5" s="44"/>
      <c r="O5" s="45">
        <f>J5-K5+L5+M5+N5</f>
        <v>120</v>
      </c>
      <c r="P5" s="46" t="e">
        <f>(O5-L5-N5)/I5</f>
        <v>#DIV/0!</v>
      </c>
    </row>
    <row r="6" s="1" customFormat="1" ht="15" hidden="1" spans="2:16">
      <c r="B6" s="9">
        <v>2</v>
      </c>
      <c r="C6" s="9">
        <v>523</v>
      </c>
      <c r="D6" s="9" t="s">
        <v>19</v>
      </c>
      <c r="E6" s="9" t="s">
        <v>20</v>
      </c>
      <c r="F6" s="10"/>
      <c r="G6" s="11">
        <v>0.14</v>
      </c>
      <c r="H6" s="12">
        <f>(F6*G6)+F6</f>
        <v>0</v>
      </c>
      <c r="I6" s="42"/>
      <c r="J6" s="12">
        <f>H6*I6</f>
        <v>0</v>
      </c>
      <c r="K6" s="43">
        <v>0</v>
      </c>
      <c r="L6" s="26">
        <v>120</v>
      </c>
      <c r="M6" s="12"/>
      <c r="N6" s="44"/>
      <c r="O6" s="45">
        <v>0</v>
      </c>
      <c r="P6" s="46" t="e">
        <f>(O6-L6-N6)/I6</f>
        <v>#DIV/0!</v>
      </c>
    </row>
    <row r="7" s="1" customFormat="1" ht="15" hidden="1" spans="2:16">
      <c r="B7" s="9">
        <v>4</v>
      </c>
      <c r="C7" s="9">
        <v>474</v>
      </c>
      <c r="D7" s="9" t="s">
        <v>21</v>
      </c>
      <c r="E7" s="9" t="s">
        <v>22</v>
      </c>
      <c r="F7" s="10"/>
      <c r="G7" s="11">
        <v>0.13</v>
      </c>
      <c r="H7" s="12">
        <f>(F7*G7)+F7</f>
        <v>0</v>
      </c>
      <c r="I7" s="42"/>
      <c r="J7" s="12">
        <f>H7*I7</f>
        <v>0</v>
      </c>
      <c r="K7" s="43">
        <v>0</v>
      </c>
      <c r="L7" s="26">
        <v>140</v>
      </c>
      <c r="M7" s="12"/>
      <c r="N7" s="44"/>
      <c r="O7" s="45">
        <f>J7-K7+L7+M7+N7</f>
        <v>140</v>
      </c>
      <c r="P7" s="46" t="e">
        <f>(O7-L7-N7)/I7</f>
        <v>#DIV/0!</v>
      </c>
    </row>
    <row r="8" s="1" customFormat="1" ht="15" hidden="1" spans="2:16">
      <c r="B8" s="9">
        <v>5</v>
      </c>
      <c r="C8" s="13">
        <v>482</v>
      </c>
      <c r="D8" s="14" t="s">
        <v>23</v>
      </c>
      <c r="E8" s="13" t="s">
        <v>22</v>
      </c>
      <c r="F8" s="10"/>
      <c r="G8" s="11">
        <v>0.12</v>
      </c>
      <c r="H8" s="12">
        <f>(F8*G8)+F8</f>
        <v>0</v>
      </c>
      <c r="I8" s="42"/>
      <c r="J8" s="12">
        <f>H8*I8</f>
        <v>0</v>
      </c>
      <c r="K8" s="43">
        <v>0</v>
      </c>
      <c r="L8" s="26">
        <v>100</v>
      </c>
      <c r="M8" s="12"/>
      <c r="N8" s="44"/>
      <c r="O8" s="45">
        <f>J8-K8+L8+M8+N8</f>
        <v>100</v>
      </c>
      <c r="P8" s="46" t="e">
        <f>(O8-L8-N8)/I8</f>
        <v>#DIV/0!</v>
      </c>
    </row>
    <row r="9" s="1" customFormat="1" ht="15" hidden="1" spans="2:16">
      <c r="B9" s="15"/>
      <c r="C9" s="15"/>
      <c r="D9" s="15"/>
      <c r="E9" s="15"/>
      <c r="F9" s="15"/>
      <c r="G9" s="16"/>
      <c r="H9" s="17"/>
      <c r="I9" s="47"/>
      <c r="J9" s="17"/>
      <c r="K9" s="18"/>
      <c r="L9" s="18"/>
      <c r="M9" s="18"/>
      <c r="N9" s="18"/>
      <c r="O9" s="48">
        <f>SUM(O5:O8)</f>
        <v>360</v>
      </c>
      <c r="P9" s="46"/>
    </row>
    <row r="10" s="1" customFormat="1" ht="15" hidden="1" spans="2:16">
      <c r="B10" s="18"/>
      <c r="C10" s="19"/>
      <c r="D10" s="19"/>
      <c r="E10" s="20"/>
      <c r="F10" s="20"/>
      <c r="G10" s="20"/>
      <c r="H10" s="20"/>
      <c r="I10" s="20"/>
      <c r="J10" s="49"/>
      <c r="K10" s="18"/>
      <c r="L10" s="18"/>
      <c r="M10" s="18"/>
      <c r="N10" s="18"/>
      <c r="O10" s="49"/>
      <c r="P10" s="18"/>
    </row>
    <row r="11" s="1" customFormat="1" hidden="1" spans="2:16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="1" customFormat="1" ht="31" hidden="1" spans="2:16">
      <c r="B12" s="4" t="s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31"/>
    </row>
    <row r="13" s="1" customFormat="1" ht="31" hidden="1" spans="2:16"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31"/>
    </row>
    <row r="14" s="1" customFormat="1" ht="15" hidden="1" spans="2:16">
      <c r="B14" s="22" t="s">
        <v>2</v>
      </c>
      <c r="C14" s="22" t="s">
        <v>3</v>
      </c>
      <c r="D14" s="22" t="s">
        <v>4</v>
      </c>
      <c r="E14" s="22" t="s">
        <v>5</v>
      </c>
      <c r="F14" s="23" t="s">
        <v>25</v>
      </c>
      <c r="G14" s="24" t="s">
        <v>26</v>
      </c>
      <c r="H14" s="25"/>
      <c r="I14" s="23" t="s">
        <v>27</v>
      </c>
      <c r="J14" s="23" t="s">
        <v>12</v>
      </c>
      <c r="K14" s="50" t="s">
        <v>13</v>
      </c>
      <c r="L14" s="23"/>
      <c r="M14" s="23" t="s">
        <v>14</v>
      </c>
      <c r="N14" s="23"/>
      <c r="O14" s="51" t="s">
        <v>15</v>
      </c>
      <c r="P14" s="21"/>
    </row>
    <row r="15" s="1" customFormat="1" ht="15" hidden="1" spans="2:16">
      <c r="B15" s="26">
        <v>1</v>
      </c>
      <c r="C15" s="26">
        <v>98</v>
      </c>
      <c r="D15" s="26" t="s">
        <v>28</v>
      </c>
      <c r="E15" s="26" t="s">
        <v>29</v>
      </c>
      <c r="F15" s="12"/>
      <c r="G15" s="27">
        <v>165</v>
      </c>
      <c r="H15" s="28"/>
      <c r="I15" s="23">
        <f>F15*G15</f>
        <v>0</v>
      </c>
      <c r="J15" s="23">
        <v>200</v>
      </c>
      <c r="K15" s="23"/>
      <c r="L15" s="23"/>
      <c r="M15" s="23"/>
      <c r="N15" s="23"/>
      <c r="O15" s="51">
        <f>SUM(I15:M15)</f>
        <v>200</v>
      </c>
      <c r="P15" s="21"/>
    </row>
    <row r="16" s="1" customFormat="1" hidden="1" spans="2:16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="1" customFormat="1" hidden="1" spans="2:16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hidden="1"/>
    <row r="19" hidden="1"/>
    <row r="20" ht="31" hidden="1" spans="2:16">
      <c r="B20" s="4" t="s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6"/>
    </row>
    <row r="21" ht="31" hidden="1" spans="2:16">
      <c r="B21" s="5" t="s">
        <v>30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37"/>
    </row>
    <row r="22" hidden="1" spans="2:16">
      <c r="B22" s="6" t="s">
        <v>2</v>
      </c>
      <c r="C22" s="6" t="s">
        <v>3</v>
      </c>
      <c r="D22" s="6" t="s">
        <v>4</v>
      </c>
      <c r="E22" s="6" t="s">
        <v>5</v>
      </c>
      <c r="F22" s="6" t="s">
        <v>6</v>
      </c>
      <c r="G22" s="7" t="s">
        <v>7</v>
      </c>
      <c r="H22" s="6" t="s">
        <v>8</v>
      </c>
      <c r="I22" s="7" t="s">
        <v>9</v>
      </c>
      <c r="J22" s="7" t="s">
        <v>10</v>
      </c>
      <c r="K22" s="7" t="s">
        <v>11</v>
      </c>
      <c r="L22" s="7" t="s">
        <v>12</v>
      </c>
      <c r="M22" s="11" t="s">
        <v>13</v>
      </c>
      <c r="N22" s="26" t="s">
        <v>14</v>
      </c>
      <c r="O22" s="38" t="s">
        <v>15</v>
      </c>
      <c r="P22" s="39" t="s">
        <v>16</v>
      </c>
    </row>
    <row r="23" hidden="1" spans="2:16">
      <c r="B23" s="8"/>
      <c r="C23" s="8"/>
      <c r="D23" s="8"/>
      <c r="E23" s="8"/>
      <c r="F23" s="8"/>
      <c r="G23" s="7"/>
      <c r="H23" s="8"/>
      <c r="I23" s="7"/>
      <c r="J23" s="7"/>
      <c r="K23" s="7"/>
      <c r="L23" s="7"/>
      <c r="M23" s="26"/>
      <c r="N23" s="26"/>
      <c r="O23" s="40"/>
      <c r="P23" s="41"/>
    </row>
    <row r="24" ht="15" hidden="1" spans="2:16">
      <c r="B24" s="9">
        <v>1</v>
      </c>
      <c r="C24" s="9">
        <v>349</v>
      </c>
      <c r="D24" s="9" t="s">
        <v>17</v>
      </c>
      <c r="E24" s="9" t="s">
        <v>18</v>
      </c>
      <c r="F24" s="10">
        <v>163.41</v>
      </c>
      <c r="G24" s="11">
        <v>0.13</v>
      </c>
      <c r="H24" s="12">
        <f>(F24*G24)+F24</f>
        <v>184.6533</v>
      </c>
      <c r="I24" s="42">
        <v>40.19</v>
      </c>
      <c r="J24" s="12">
        <f>H24*I24</f>
        <v>7421.216127</v>
      </c>
      <c r="K24" s="26">
        <v>370</v>
      </c>
      <c r="L24" s="26">
        <v>120</v>
      </c>
      <c r="M24" s="12"/>
      <c r="N24" s="44">
        <v>100</v>
      </c>
      <c r="O24" s="45">
        <f>J24-K24+L24+M24+N24</f>
        <v>7271.216127</v>
      </c>
      <c r="P24" s="46">
        <f>(O24-L24-N24)/I24</f>
        <v>175.447029783528</v>
      </c>
    </row>
    <row r="25" ht="15" hidden="1" spans="2:16">
      <c r="B25" s="9">
        <v>2</v>
      </c>
      <c r="C25" s="9">
        <v>523</v>
      </c>
      <c r="D25" s="9" t="s">
        <v>19</v>
      </c>
      <c r="E25" s="9" t="s">
        <v>20</v>
      </c>
      <c r="F25" s="10">
        <v>163.41</v>
      </c>
      <c r="G25" s="11">
        <v>0.14</v>
      </c>
      <c r="H25" s="12">
        <f>(F25*G25)+F25</f>
        <v>186.2874</v>
      </c>
      <c r="I25" s="42">
        <v>39.81</v>
      </c>
      <c r="J25" s="12">
        <f>H25*I25</f>
        <v>7416.101394</v>
      </c>
      <c r="K25" s="26">
        <v>120</v>
      </c>
      <c r="L25" s="26">
        <v>120</v>
      </c>
      <c r="M25" s="12"/>
      <c r="N25" s="44">
        <v>200</v>
      </c>
      <c r="O25" s="45">
        <f>J25-K25+L25+M25+N25</f>
        <v>7616.101394</v>
      </c>
      <c r="P25" s="46">
        <f>(O25-L25-N25)/I25</f>
        <v>183.27308198945</v>
      </c>
    </row>
    <row r="26" ht="15" hidden="1" spans="2:16">
      <c r="B26" s="9">
        <v>4</v>
      </c>
      <c r="C26" s="9">
        <v>474</v>
      </c>
      <c r="D26" s="9" t="s">
        <v>21</v>
      </c>
      <c r="E26" s="9" t="s">
        <v>22</v>
      </c>
      <c r="F26" s="10">
        <v>163.41</v>
      </c>
      <c r="G26" s="11">
        <v>0.13</v>
      </c>
      <c r="H26" s="12">
        <f>(F26*G26)+F26</f>
        <v>184.6533</v>
      </c>
      <c r="I26" s="42">
        <v>37.38</v>
      </c>
      <c r="J26" s="12">
        <f>H26*I26</f>
        <v>6902.340354</v>
      </c>
      <c r="K26" s="26">
        <v>170</v>
      </c>
      <c r="L26" s="26">
        <v>140</v>
      </c>
      <c r="M26" s="12"/>
      <c r="N26" s="44">
        <v>100</v>
      </c>
      <c r="O26" s="45">
        <f>J26-K26+L26+M26+N26</f>
        <v>6972.340354</v>
      </c>
      <c r="P26" s="46">
        <f>(O26-L26-N26)/I26</f>
        <v>180.105413429642</v>
      </c>
    </row>
    <row r="27" ht="15" hidden="1" spans="2:16">
      <c r="B27" s="9">
        <v>5</v>
      </c>
      <c r="C27" s="13">
        <v>482</v>
      </c>
      <c r="D27" s="14" t="s">
        <v>23</v>
      </c>
      <c r="E27" s="13" t="s">
        <v>22</v>
      </c>
      <c r="F27" s="10">
        <v>163.41</v>
      </c>
      <c r="G27" s="11">
        <v>0.12</v>
      </c>
      <c r="H27" s="12">
        <f>(F27*G27)+F27</f>
        <v>183.0192</v>
      </c>
      <c r="I27" s="42">
        <v>30</v>
      </c>
      <c r="J27" s="12">
        <f>H27*I27</f>
        <v>5490.576</v>
      </c>
      <c r="K27" s="26">
        <v>270</v>
      </c>
      <c r="L27" s="26">
        <v>100</v>
      </c>
      <c r="M27" s="12"/>
      <c r="N27" s="44">
        <v>200</v>
      </c>
      <c r="O27" s="45">
        <f>J27-K27+L27+M27+N27</f>
        <v>5520.576</v>
      </c>
      <c r="P27" s="46">
        <f>(O27-L27-N27)/I27</f>
        <v>174.0192</v>
      </c>
    </row>
    <row r="28" ht="15" hidden="1" spans="2:16">
      <c r="B28" s="15"/>
      <c r="C28" s="15"/>
      <c r="D28" s="15"/>
      <c r="E28" s="15"/>
      <c r="F28" s="15"/>
      <c r="G28" s="16"/>
      <c r="H28" s="17"/>
      <c r="I28" s="47"/>
      <c r="J28" s="17"/>
      <c r="K28" s="18"/>
      <c r="L28" s="18"/>
      <c r="M28" s="18"/>
      <c r="N28" s="18"/>
      <c r="O28" s="48">
        <f>SUM(O24:O27)</f>
        <v>27380.233875</v>
      </c>
      <c r="P28" s="46"/>
    </row>
    <row r="29" ht="15" hidden="1" spans="2:16">
      <c r="B29" s="18"/>
      <c r="C29" s="19"/>
      <c r="D29" s="19"/>
      <c r="E29" s="20"/>
      <c r="F29" s="20"/>
      <c r="G29" s="20"/>
      <c r="H29" s="20"/>
      <c r="I29" s="20"/>
      <c r="J29" s="49"/>
      <c r="K29" s="18"/>
      <c r="L29" s="18"/>
      <c r="M29" s="18"/>
      <c r="N29" s="18"/>
      <c r="O29" s="49"/>
      <c r="P29" s="18"/>
    </row>
    <row r="30" hidden="1" spans="2:16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ht="31" hidden="1" spans="2:16">
      <c r="B31" s="4" t="s">
        <v>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1"/>
    </row>
    <row r="32" ht="31" hidden="1" spans="2:16">
      <c r="B32" s="5" t="s">
        <v>31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31"/>
    </row>
    <row r="33" ht="15" hidden="1" spans="2:16">
      <c r="B33" s="22" t="s">
        <v>2</v>
      </c>
      <c r="C33" s="22" t="s">
        <v>3</v>
      </c>
      <c r="D33" s="22" t="s">
        <v>4</v>
      </c>
      <c r="E33" s="22" t="s">
        <v>5</v>
      </c>
      <c r="F33" s="23" t="s">
        <v>25</v>
      </c>
      <c r="G33" s="24" t="s">
        <v>26</v>
      </c>
      <c r="H33" s="25"/>
      <c r="I33" s="23" t="s">
        <v>27</v>
      </c>
      <c r="J33" s="23" t="s">
        <v>12</v>
      </c>
      <c r="K33" s="50" t="s">
        <v>13</v>
      </c>
      <c r="L33" s="23"/>
      <c r="M33" s="23" t="s">
        <v>14</v>
      </c>
      <c r="N33" s="23"/>
      <c r="O33" s="51" t="s">
        <v>15</v>
      </c>
      <c r="P33" s="21"/>
    </row>
    <row r="34" ht="15" hidden="1" spans="2:16">
      <c r="B34" s="26">
        <v>1</v>
      </c>
      <c r="C34" s="26">
        <v>98</v>
      </c>
      <c r="D34" s="26" t="s">
        <v>28</v>
      </c>
      <c r="E34" s="26" t="s">
        <v>29</v>
      </c>
      <c r="F34" s="12">
        <v>31.06</v>
      </c>
      <c r="G34" s="27">
        <v>165</v>
      </c>
      <c r="H34" s="28"/>
      <c r="I34" s="23">
        <f>F34*G34</f>
        <v>5124.9</v>
      </c>
      <c r="J34" s="23">
        <v>200</v>
      </c>
      <c r="K34" s="23"/>
      <c r="L34" s="23"/>
      <c r="M34" s="23">
        <v>200</v>
      </c>
      <c r="N34" s="23"/>
      <c r="O34" s="51">
        <f>SUM(I34:M34)</f>
        <v>5524.9</v>
      </c>
      <c r="P34" s="21"/>
    </row>
    <row r="35" hidden="1"/>
    <row r="36" hidden="1"/>
    <row r="37" hidden="1"/>
    <row r="38" hidden="1"/>
    <row r="39" hidden="1"/>
    <row r="40" ht="31" hidden="1" spans="2:15">
      <c r="B40" s="4" t="s"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ht="31" hidden="1" spans="2:15">
      <c r="B41" s="5" t="s">
        <v>32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idden="1" spans="2:16">
      <c r="B42" s="6" t="s">
        <v>2</v>
      </c>
      <c r="C42" s="6" t="s">
        <v>3</v>
      </c>
      <c r="D42" s="6" t="s">
        <v>4</v>
      </c>
      <c r="E42" s="6" t="s">
        <v>5</v>
      </c>
      <c r="F42" s="6" t="s">
        <v>6</v>
      </c>
      <c r="G42" s="7" t="s">
        <v>7</v>
      </c>
      <c r="H42" s="6" t="s">
        <v>8</v>
      </c>
      <c r="I42" s="7" t="s">
        <v>9</v>
      </c>
      <c r="J42" s="7" t="s">
        <v>10</v>
      </c>
      <c r="K42" s="7" t="s">
        <v>11</v>
      </c>
      <c r="L42" s="7" t="s">
        <v>12</v>
      </c>
      <c r="M42" s="11" t="s">
        <v>13</v>
      </c>
      <c r="N42" s="26" t="s">
        <v>14</v>
      </c>
      <c r="O42" s="38" t="s">
        <v>15</v>
      </c>
      <c r="P42" s="39" t="s">
        <v>16</v>
      </c>
    </row>
    <row r="43" hidden="1" spans="2:16">
      <c r="B43" s="8"/>
      <c r="C43" s="8"/>
      <c r="D43" s="8"/>
      <c r="E43" s="8"/>
      <c r="F43" s="8"/>
      <c r="G43" s="7"/>
      <c r="H43" s="8"/>
      <c r="I43" s="7"/>
      <c r="J43" s="7"/>
      <c r="K43" s="7"/>
      <c r="L43" s="7"/>
      <c r="M43" s="26"/>
      <c r="N43" s="26"/>
      <c r="O43" s="40"/>
      <c r="P43" s="41"/>
    </row>
    <row r="44" ht="15" hidden="1" spans="2:16">
      <c r="B44" s="9">
        <v>1</v>
      </c>
      <c r="C44" s="9">
        <v>349</v>
      </c>
      <c r="D44" s="9" t="s">
        <v>17</v>
      </c>
      <c r="E44" s="9" t="s">
        <v>18</v>
      </c>
      <c r="F44" s="10">
        <v>166.24</v>
      </c>
      <c r="G44" s="11">
        <v>0.14</v>
      </c>
      <c r="H44" s="12">
        <f>(F44*G44)+F44</f>
        <v>189.5136</v>
      </c>
      <c r="I44" s="9">
        <v>34</v>
      </c>
      <c r="J44" s="12">
        <f>H44*I44</f>
        <v>6443.4624</v>
      </c>
      <c r="K44" s="26">
        <v>220</v>
      </c>
      <c r="L44" s="26">
        <v>120</v>
      </c>
      <c r="M44" s="12"/>
      <c r="N44" s="44">
        <v>100</v>
      </c>
      <c r="O44" s="45">
        <f>J44-K44+L44+M44+N44</f>
        <v>6443.4624</v>
      </c>
      <c r="P44" s="52">
        <f>O44/I44</f>
        <v>189.5136</v>
      </c>
    </row>
    <row r="45" ht="15" hidden="1" spans="2:16">
      <c r="B45" s="9">
        <v>2</v>
      </c>
      <c r="C45" s="9">
        <v>523</v>
      </c>
      <c r="D45" s="9" t="s">
        <v>19</v>
      </c>
      <c r="E45" s="9" t="s">
        <v>20</v>
      </c>
      <c r="F45" s="10">
        <v>166.24</v>
      </c>
      <c r="G45" s="11">
        <v>0.14</v>
      </c>
      <c r="H45" s="12">
        <f>(F45*G45)+F45</f>
        <v>189.5136</v>
      </c>
      <c r="I45" s="9">
        <v>39.88</v>
      </c>
      <c r="J45" s="12">
        <f>H45*I45</f>
        <v>7557.802368</v>
      </c>
      <c r="K45" s="26">
        <v>120</v>
      </c>
      <c r="L45" s="26">
        <v>120</v>
      </c>
      <c r="M45" s="12"/>
      <c r="N45" s="44">
        <v>200</v>
      </c>
      <c r="O45" s="45">
        <f>J45-K45+L45+M45+N45</f>
        <v>7757.802368</v>
      </c>
      <c r="P45" s="52">
        <f t="shared" ref="P45:P47" si="0">O45/I45</f>
        <v>194.528645135406</v>
      </c>
    </row>
    <row r="46" ht="15" hidden="1" spans="2:16">
      <c r="B46" s="9">
        <v>3</v>
      </c>
      <c r="C46" s="9">
        <v>474</v>
      </c>
      <c r="D46" s="9" t="s">
        <v>21</v>
      </c>
      <c r="E46" s="9" t="s">
        <v>22</v>
      </c>
      <c r="F46" s="10">
        <v>166.24</v>
      </c>
      <c r="G46" s="11">
        <v>0.14</v>
      </c>
      <c r="H46" s="12">
        <f>(F46*G46)+F46</f>
        <v>189.5136</v>
      </c>
      <c r="I46" s="9">
        <v>34.38</v>
      </c>
      <c r="J46" s="12">
        <f>H46*I46</f>
        <v>6515.477568</v>
      </c>
      <c r="K46" s="26">
        <v>120</v>
      </c>
      <c r="L46" s="26">
        <v>140</v>
      </c>
      <c r="M46" s="12"/>
      <c r="N46" s="44">
        <v>200</v>
      </c>
      <c r="O46" s="45">
        <f>J46-K46+L46+M46+N46</f>
        <v>6735.477568</v>
      </c>
      <c r="P46" s="52">
        <f t="shared" si="0"/>
        <v>195.912669226294</v>
      </c>
    </row>
    <row r="47" ht="15" hidden="1" spans="2:16">
      <c r="B47" s="9">
        <v>4</v>
      </c>
      <c r="C47" s="13">
        <v>482</v>
      </c>
      <c r="D47" s="14" t="s">
        <v>23</v>
      </c>
      <c r="E47" s="13" t="s">
        <v>22</v>
      </c>
      <c r="F47" s="10">
        <v>166.24</v>
      </c>
      <c r="G47" s="11">
        <v>0.13</v>
      </c>
      <c r="H47" s="12">
        <f>(F47*G47)+F47</f>
        <v>187.8512</v>
      </c>
      <c r="I47" s="9">
        <v>21.19</v>
      </c>
      <c r="J47" s="12">
        <f>H47*I47</f>
        <v>3980.566928</v>
      </c>
      <c r="K47" s="26">
        <v>120</v>
      </c>
      <c r="L47" s="26">
        <v>100</v>
      </c>
      <c r="M47" s="12"/>
      <c r="N47" s="44">
        <v>200</v>
      </c>
      <c r="O47" s="45">
        <f>J47-K47+L47+M47+N47</f>
        <v>4160.566928</v>
      </c>
      <c r="P47" s="52">
        <f t="shared" si="0"/>
        <v>196.345772911751</v>
      </c>
    </row>
    <row r="48" ht="15" hidden="1" spans="2:15">
      <c r="B48" s="15"/>
      <c r="C48" s="15"/>
      <c r="D48" s="15"/>
      <c r="E48" s="15"/>
      <c r="F48" s="15"/>
      <c r="G48" s="16"/>
      <c r="H48" s="17"/>
      <c r="I48" s="47"/>
      <c r="J48" s="17"/>
      <c r="K48" s="18"/>
      <c r="L48" s="18"/>
      <c r="M48" s="18"/>
      <c r="N48" s="18"/>
      <c r="O48" s="48">
        <f>SUM(O44:O47)</f>
        <v>25097.309264</v>
      </c>
    </row>
    <row r="49" ht="15" hidden="1" spans="2:15">
      <c r="B49" s="18"/>
      <c r="C49" s="19"/>
      <c r="D49" s="19"/>
      <c r="E49" s="20"/>
      <c r="F49" s="20"/>
      <c r="G49" s="20"/>
      <c r="H49" s="20"/>
      <c r="I49" s="20"/>
      <c r="J49" s="49"/>
      <c r="K49" s="18"/>
      <c r="L49" s="18"/>
      <c r="M49" s="18"/>
      <c r="N49" s="18"/>
      <c r="O49" s="49"/>
    </row>
    <row r="50" hidden="1" spans="2:1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ht="31" hidden="1" spans="2:15">
      <c r="B51" s="4" t="s">
        <v>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ht="31" hidden="1" spans="2:15">
      <c r="B52" s="5" t="s">
        <v>33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" hidden="1" spans="2:15">
      <c r="B53" s="22" t="s">
        <v>2</v>
      </c>
      <c r="C53" s="22" t="s">
        <v>3</v>
      </c>
      <c r="D53" s="22" t="s">
        <v>4</v>
      </c>
      <c r="E53" s="22" t="s">
        <v>5</v>
      </c>
      <c r="F53" s="23" t="s">
        <v>25</v>
      </c>
      <c r="G53" s="22" t="s">
        <v>26</v>
      </c>
      <c r="H53" s="22"/>
      <c r="I53" s="23" t="s">
        <v>27</v>
      </c>
      <c r="J53" s="23" t="s">
        <v>12</v>
      </c>
      <c r="K53" s="50" t="s">
        <v>13</v>
      </c>
      <c r="L53" s="23"/>
      <c r="M53" s="23" t="s">
        <v>14</v>
      </c>
      <c r="N53" s="23"/>
      <c r="O53" s="51" t="s">
        <v>15</v>
      </c>
    </row>
    <row r="54" ht="15" hidden="1" spans="2:15">
      <c r="B54" s="26">
        <v>1</v>
      </c>
      <c r="C54" s="26">
        <v>98</v>
      </c>
      <c r="D54" s="26" t="s">
        <v>28</v>
      </c>
      <c r="E54" s="26" t="s">
        <v>29</v>
      </c>
      <c r="F54" s="29">
        <v>21.56</v>
      </c>
      <c r="G54" s="26">
        <v>165</v>
      </c>
      <c r="H54" s="26"/>
      <c r="I54" s="23">
        <f>F54*G54</f>
        <v>3557.4</v>
      </c>
      <c r="J54" s="23">
        <v>200</v>
      </c>
      <c r="K54" s="23"/>
      <c r="L54" s="23"/>
      <c r="M54" s="23"/>
      <c r="N54" s="23"/>
      <c r="O54" s="51">
        <f>SUM(I54:M54)</f>
        <v>3757.4</v>
      </c>
    </row>
    <row r="55" s="2" customFormat="1" ht="15" hidden="1" spans="2:15">
      <c r="B55" s="18"/>
      <c r="C55" s="18"/>
      <c r="D55" s="18"/>
      <c r="E55" s="18"/>
      <c r="F55" s="30"/>
      <c r="G55" s="18"/>
      <c r="H55" s="18"/>
      <c r="I55" s="53"/>
      <c r="J55" s="53"/>
      <c r="K55" s="53"/>
      <c r="L55" s="53"/>
      <c r="M55" s="53"/>
      <c r="N55" s="53"/>
      <c r="O55" s="54"/>
    </row>
    <row r="56" s="2" customFormat="1" ht="15" hidden="1" spans="2:15">
      <c r="B56" s="18"/>
      <c r="C56" s="18"/>
      <c r="D56" s="18"/>
      <c r="E56" s="18"/>
      <c r="F56" s="30"/>
      <c r="G56" s="18"/>
      <c r="H56" s="18"/>
      <c r="I56" s="53"/>
      <c r="J56" s="53"/>
      <c r="K56" s="53"/>
      <c r="L56" s="53"/>
      <c r="M56" s="53"/>
      <c r="N56" s="53"/>
      <c r="O56" s="54"/>
    </row>
    <row r="57" s="2" customFormat="1" ht="15" hidden="1" spans="2:15">
      <c r="B57" s="18"/>
      <c r="C57" s="18"/>
      <c r="D57" s="18"/>
      <c r="E57" s="18"/>
      <c r="F57" s="30"/>
      <c r="G57" s="18"/>
      <c r="H57" s="18"/>
      <c r="I57" s="53"/>
      <c r="J57" s="53"/>
      <c r="K57" s="53"/>
      <c r="L57" s="53"/>
      <c r="M57" s="53"/>
      <c r="N57" s="53"/>
      <c r="O57" s="54"/>
    </row>
    <row r="58" s="2" customFormat="1" ht="31" hidden="1" spans="1:15">
      <c r="A58" s="31"/>
      <c r="B58" s="4" t="s">
        <v>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="2" customFormat="1" ht="31" hidden="1" spans="1:15">
      <c r="A59" s="31"/>
      <c r="B59" s="5" t="s">
        <v>34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" hidden="1" spans="2:15">
      <c r="B60" s="22" t="s">
        <v>2</v>
      </c>
      <c r="C60" s="22" t="s">
        <v>3</v>
      </c>
      <c r="D60" s="22" t="s">
        <v>4</v>
      </c>
      <c r="E60" s="22" t="s">
        <v>5</v>
      </c>
      <c r="F60" s="23" t="s">
        <v>35</v>
      </c>
      <c r="G60" s="22" t="s">
        <v>26</v>
      </c>
      <c r="H60" s="22"/>
      <c r="I60" s="55" t="s">
        <v>36</v>
      </c>
      <c r="J60" s="56"/>
      <c r="K60" s="55" t="s">
        <v>37</v>
      </c>
      <c r="L60" s="56"/>
      <c r="M60" s="23" t="s">
        <v>14</v>
      </c>
      <c r="N60" s="23"/>
      <c r="O60" s="51" t="s">
        <v>15</v>
      </c>
    </row>
    <row r="61" s="3" customFormat="1" ht="15" hidden="1" spans="1:17">
      <c r="A61" s="2"/>
      <c r="B61" s="22">
        <v>1</v>
      </c>
      <c r="C61" s="32">
        <v>497</v>
      </c>
      <c r="D61" s="32" t="s">
        <v>38</v>
      </c>
      <c r="E61" s="9" t="s">
        <v>39</v>
      </c>
      <c r="F61" s="33">
        <v>12</v>
      </c>
      <c r="G61" s="34">
        <v>170</v>
      </c>
      <c r="H61" s="35"/>
      <c r="I61" s="34">
        <v>2500</v>
      </c>
      <c r="J61" s="35"/>
      <c r="K61" s="34">
        <v>2040</v>
      </c>
      <c r="L61" s="35"/>
      <c r="M61" s="34">
        <v>200</v>
      </c>
      <c r="N61" s="35"/>
      <c r="O61" s="57">
        <f>I61+K61+M61</f>
        <v>4740</v>
      </c>
      <c r="P61" s="58"/>
      <c r="Q61" s="59"/>
    </row>
    <row r="62" hidden="1" spans="1:15">
      <c r="A62" s="2"/>
      <c r="B62" s="26">
        <v>2</v>
      </c>
      <c r="C62" s="9">
        <v>885</v>
      </c>
      <c r="D62" s="9" t="s">
        <v>40</v>
      </c>
      <c r="E62" s="9" t="s">
        <v>39</v>
      </c>
      <c r="F62" s="29">
        <v>12</v>
      </c>
      <c r="G62" s="34">
        <v>170</v>
      </c>
      <c r="H62" s="35"/>
      <c r="I62" s="34">
        <v>2000</v>
      </c>
      <c r="J62" s="35"/>
      <c r="K62" s="34">
        <v>2040</v>
      </c>
      <c r="L62" s="35"/>
      <c r="M62" s="34">
        <v>200</v>
      </c>
      <c r="N62" s="35"/>
      <c r="O62" s="57">
        <f>I62+K62+M62</f>
        <v>4240</v>
      </c>
    </row>
    <row r="63" hidden="1"/>
    <row r="64" hidden="1"/>
    <row r="65" hidden="1" spans="3:3">
      <c r="C65" t="s">
        <v>41</v>
      </c>
    </row>
    <row r="66" hidden="1"/>
    <row r="67" hidden="1"/>
    <row r="68" hidden="1"/>
    <row r="69" ht="31" hidden="1" spans="2:15">
      <c r="B69" s="4" t="s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ht="31" hidden="1" spans="2:15">
      <c r="B70" s="5" t="s">
        <v>42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idden="1" spans="2:16"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7" t="s">
        <v>7</v>
      </c>
      <c r="H71" s="6" t="s">
        <v>8</v>
      </c>
      <c r="I71" s="7" t="s">
        <v>9</v>
      </c>
      <c r="J71" s="7" t="s">
        <v>10</v>
      </c>
      <c r="K71" s="7" t="s">
        <v>11</v>
      </c>
      <c r="L71" s="7" t="s">
        <v>12</v>
      </c>
      <c r="M71" s="11" t="s">
        <v>13</v>
      </c>
      <c r="N71" s="26" t="s">
        <v>14</v>
      </c>
      <c r="O71" s="38" t="s">
        <v>15</v>
      </c>
      <c r="P71" s="39" t="s">
        <v>16</v>
      </c>
    </row>
    <row r="72" hidden="1" spans="2:16">
      <c r="B72" s="8"/>
      <c r="C72" s="8"/>
      <c r="D72" s="8"/>
      <c r="E72" s="8"/>
      <c r="F72" s="8"/>
      <c r="G72" s="7"/>
      <c r="H72" s="8"/>
      <c r="I72" s="7"/>
      <c r="J72" s="7"/>
      <c r="K72" s="7"/>
      <c r="L72" s="7"/>
      <c r="M72" s="26"/>
      <c r="N72" s="26"/>
      <c r="O72" s="40"/>
      <c r="P72" s="41"/>
    </row>
    <row r="73" ht="15" hidden="1" spans="2:16">
      <c r="B73" s="9">
        <v>1</v>
      </c>
      <c r="C73" s="9">
        <v>349</v>
      </c>
      <c r="D73" s="9" t="s">
        <v>17</v>
      </c>
      <c r="E73" s="9" t="s">
        <v>18</v>
      </c>
      <c r="F73" s="10">
        <v>161.22</v>
      </c>
      <c r="G73" s="11">
        <v>0.13</v>
      </c>
      <c r="H73" s="12">
        <f>(F73*G73)+F73</f>
        <v>182.1786</v>
      </c>
      <c r="I73" s="62">
        <v>30.25</v>
      </c>
      <c r="J73" s="12">
        <f>H73*I73</f>
        <v>5510.90265</v>
      </c>
      <c r="K73" s="26">
        <v>205</v>
      </c>
      <c r="L73" s="26">
        <v>140</v>
      </c>
      <c r="M73" s="12"/>
      <c r="N73" s="44">
        <v>0</v>
      </c>
      <c r="O73" s="45">
        <f>J73-K73+L73+M73+N73</f>
        <v>5445.90265</v>
      </c>
      <c r="P73" s="52">
        <f>O73/I73</f>
        <v>180.029839669421</v>
      </c>
    </row>
    <row r="74" ht="15" hidden="1" spans="2:16">
      <c r="B74" s="9">
        <v>2</v>
      </c>
      <c r="C74" s="9">
        <v>523</v>
      </c>
      <c r="D74" s="9" t="s">
        <v>19</v>
      </c>
      <c r="E74" s="9" t="s">
        <v>20</v>
      </c>
      <c r="F74" s="10">
        <v>161.22</v>
      </c>
      <c r="G74" s="11">
        <v>0.13</v>
      </c>
      <c r="H74" s="12">
        <f>(F74*G74)+F74</f>
        <v>182.1786</v>
      </c>
      <c r="I74" s="62">
        <v>38.81</v>
      </c>
      <c r="J74" s="12">
        <f>H74*I74</f>
        <v>7070.351466</v>
      </c>
      <c r="K74" s="26">
        <v>105</v>
      </c>
      <c r="L74" s="26">
        <v>140</v>
      </c>
      <c r="M74" s="12"/>
      <c r="N74" s="44">
        <v>200</v>
      </c>
      <c r="O74" s="45">
        <f>J74-K74+L74+M74+N74</f>
        <v>7305.351466</v>
      </c>
      <c r="P74" s="52">
        <f t="shared" ref="P74:P76" si="1">O74/I74</f>
        <v>188.233740427725</v>
      </c>
    </row>
    <row r="75" ht="15" hidden="1" spans="2:16">
      <c r="B75" s="9">
        <v>3</v>
      </c>
      <c r="C75" s="9">
        <v>474</v>
      </c>
      <c r="D75" s="9" t="s">
        <v>21</v>
      </c>
      <c r="E75" s="9" t="s">
        <v>22</v>
      </c>
      <c r="F75" s="10">
        <v>161.22</v>
      </c>
      <c r="G75" s="11">
        <v>0.15</v>
      </c>
      <c r="H75" s="12">
        <f>(F75*G75)+F75</f>
        <v>185.403</v>
      </c>
      <c r="I75" s="62">
        <v>38.63</v>
      </c>
      <c r="J75" s="12">
        <f>H75*I75</f>
        <v>7162.11789</v>
      </c>
      <c r="K75" s="26">
        <v>105</v>
      </c>
      <c r="L75" s="26">
        <v>160</v>
      </c>
      <c r="M75" s="12"/>
      <c r="N75" s="44">
        <v>200</v>
      </c>
      <c r="O75" s="45">
        <f>J75-K75+L75+M75+N75</f>
        <v>7417.11789</v>
      </c>
      <c r="P75" s="52">
        <f t="shared" si="1"/>
        <v>192.004087237898</v>
      </c>
    </row>
    <row r="76" ht="15" hidden="1" spans="2:16">
      <c r="B76" s="9">
        <v>4</v>
      </c>
      <c r="C76" s="13">
        <v>482</v>
      </c>
      <c r="D76" s="14" t="s">
        <v>23</v>
      </c>
      <c r="E76" s="13" t="s">
        <v>22</v>
      </c>
      <c r="F76" s="10">
        <v>161.22</v>
      </c>
      <c r="G76" s="11">
        <v>0.13</v>
      </c>
      <c r="H76" s="12">
        <f>(F76*G76)+F76</f>
        <v>182.1786</v>
      </c>
      <c r="I76" s="62">
        <v>25.75</v>
      </c>
      <c r="J76" s="12">
        <f>H76*I76</f>
        <v>4691.09895</v>
      </c>
      <c r="K76" s="26">
        <v>105</v>
      </c>
      <c r="L76" s="26">
        <v>120</v>
      </c>
      <c r="M76" s="12"/>
      <c r="N76" s="44">
        <v>200</v>
      </c>
      <c r="O76" s="45">
        <f>J76-K76+L76+M76+N76</f>
        <v>4906.09895</v>
      </c>
      <c r="P76" s="52">
        <f t="shared" si="1"/>
        <v>190.528114563107</v>
      </c>
    </row>
    <row r="77" ht="15" hidden="1" spans="2:15">
      <c r="B77" s="15"/>
      <c r="C77" s="15"/>
      <c r="D77" s="15"/>
      <c r="E77" s="15"/>
      <c r="F77" s="15"/>
      <c r="G77" s="16"/>
      <c r="H77" s="17"/>
      <c r="I77" s="47"/>
      <c r="J77" s="17"/>
      <c r="K77" s="18"/>
      <c r="L77" s="18"/>
      <c r="M77" s="18"/>
      <c r="N77" s="18"/>
      <c r="O77" s="48">
        <f>SUM(O73:O76)</f>
        <v>25074.470956</v>
      </c>
    </row>
    <row r="78" ht="15" hidden="1" spans="2:15">
      <c r="B78" s="18"/>
      <c r="C78" s="19"/>
      <c r="D78" s="19"/>
      <c r="E78" s="20"/>
      <c r="F78" s="20"/>
      <c r="G78" s="20"/>
      <c r="H78" s="20"/>
      <c r="I78" s="20"/>
      <c r="J78" s="49"/>
      <c r="K78" s="18"/>
      <c r="L78" s="18"/>
      <c r="M78" s="18"/>
      <c r="N78" s="18"/>
      <c r="O78" s="49"/>
    </row>
    <row r="79" hidden="1" spans="2:1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ht="31" hidden="1" spans="2:15">
      <c r="B80" s="4" t="s">
        <v>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31" hidden="1" spans="2:15">
      <c r="B81" s="5" t="s">
        <v>43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" hidden="1" spans="2:15">
      <c r="B82" s="22" t="s">
        <v>2</v>
      </c>
      <c r="C82" s="22" t="s">
        <v>3</v>
      </c>
      <c r="D82" s="22" t="s">
        <v>4</v>
      </c>
      <c r="E82" s="22" t="s">
        <v>5</v>
      </c>
      <c r="F82" s="23" t="s">
        <v>25</v>
      </c>
      <c r="G82" s="22" t="s">
        <v>26</v>
      </c>
      <c r="H82" s="22"/>
      <c r="I82" s="23" t="s">
        <v>27</v>
      </c>
      <c r="J82" s="23" t="s">
        <v>12</v>
      </c>
      <c r="K82" s="50" t="s">
        <v>13</v>
      </c>
      <c r="L82" s="23"/>
      <c r="M82" s="23" t="s">
        <v>14</v>
      </c>
      <c r="N82" s="23"/>
      <c r="O82" s="51" t="s">
        <v>15</v>
      </c>
    </row>
    <row r="83" ht="15" hidden="1" spans="2:15">
      <c r="B83" s="26">
        <v>1</v>
      </c>
      <c r="C83" s="26">
        <v>98</v>
      </c>
      <c r="D83" s="26" t="s">
        <v>28</v>
      </c>
      <c r="E83" s="26" t="s">
        <v>29</v>
      </c>
      <c r="F83" s="29">
        <v>27.25</v>
      </c>
      <c r="G83" s="26">
        <v>165</v>
      </c>
      <c r="H83" s="26"/>
      <c r="I83" s="23">
        <f>F83*G83</f>
        <v>4496.25</v>
      </c>
      <c r="J83" s="23">
        <v>200</v>
      </c>
      <c r="K83" s="23"/>
      <c r="L83" s="23"/>
      <c r="M83" s="23">
        <v>200</v>
      </c>
      <c r="N83" s="23"/>
      <c r="O83" s="51">
        <f>SUM(I83:M83)</f>
        <v>4896.25</v>
      </c>
    </row>
    <row r="84" s="2" customFormat="1" ht="15" hidden="1" spans="2:15">
      <c r="B84" s="18"/>
      <c r="C84" s="18"/>
      <c r="D84" s="18"/>
      <c r="E84" s="18"/>
      <c r="F84" s="30"/>
      <c r="G84" s="18"/>
      <c r="H84" s="18"/>
      <c r="I84" s="53"/>
      <c r="J84" s="53"/>
      <c r="K84" s="53"/>
      <c r="L84" s="53"/>
      <c r="M84" s="53"/>
      <c r="N84" s="53"/>
      <c r="O84" s="54"/>
    </row>
    <row r="85" s="2" customFormat="1" ht="15" hidden="1" spans="2:15">
      <c r="B85" s="18"/>
      <c r="C85" s="18"/>
      <c r="D85" s="18"/>
      <c r="E85" s="18"/>
      <c r="F85" s="30"/>
      <c r="G85" s="18"/>
      <c r="H85" s="18"/>
      <c r="I85" s="53"/>
      <c r="J85" s="53"/>
      <c r="K85" s="53"/>
      <c r="L85" s="53"/>
      <c r="M85" s="53"/>
      <c r="N85" s="53"/>
      <c r="O85" s="54"/>
    </row>
    <row r="86" s="2" customFormat="1" ht="15" hidden="1" spans="2:15">
      <c r="B86" s="18"/>
      <c r="C86" s="18"/>
      <c r="D86" s="18"/>
      <c r="E86" s="18"/>
      <c r="F86" s="30"/>
      <c r="G86" s="18"/>
      <c r="H86" s="18"/>
      <c r="I86" s="53"/>
      <c r="J86" s="53"/>
      <c r="K86" s="53"/>
      <c r="L86" s="53"/>
      <c r="M86" s="53"/>
      <c r="N86" s="53"/>
      <c r="O86" s="54"/>
    </row>
    <row r="87" s="2" customFormat="1" ht="31" hidden="1" spans="1:15">
      <c r="A87" s="31"/>
      <c r="B87" s="4" t="s">
        <v>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="2" customFormat="1" ht="31" hidden="1" spans="1:15">
      <c r="A88" s="31"/>
      <c r="B88" s="5" t="s">
        <v>44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" hidden="1" spans="2:15">
      <c r="B89" s="22" t="s">
        <v>2</v>
      </c>
      <c r="C89" s="22" t="s">
        <v>3</v>
      </c>
      <c r="D89" s="22" t="s">
        <v>4</v>
      </c>
      <c r="E89" s="22" t="s">
        <v>5</v>
      </c>
      <c r="F89" s="23" t="s">
        <v>35</v>
      </c>
      <c r="G89" s="22" t="s">
        <v>26</v>
      </c>
      <c r="H89" s="22"/>
      <c r="I89" s="55" t="s">
        <v>36</v>
      </c>
      <c r="J89" s="56"/>
      <c r="K89" s="55" t="s">
        <v>37</v>
      </c>
      <c r="L89" s="56"/>
      <c r="M89" s="23" t="s">
        <v>14</v>
      </c>
      <c r="N89" s="23"/>
      <c r="O89" s="51" t="s">
        <v>15</v>
      </c>
    </row>
    <row r="90" hidden="1" spans="1:15">
      <c r="A90" s="2"/>
      <c r="B90" s="26">
        <v>1</v>
      </c>
      <c r="C90" s="9">
        <v>885</v>
      </c>
      <c r="D90" s="9" t="s">
        <v>40</v>
      </c>
      <c r="E90" s="9" t="s">
        <v>39</v>
      </c>
      <c r="F90" s="29">
        <v>14.32</v>
      </c>
      <c r="G90" s="60">
        <v>170</v>
      </c>
      <c r="H90" s="60"/>
      <c r="I90" s="60">
        <v>3500</v>
      </c>
      <c r="J90" s="60"/>
      <c r="K90" s="60">
        <v>2434</v>
      </c>
      <c r="L90" s="60"/>
      <c r="M90" s="60">
        <v>200</v>
      </c>
      <c r="N90" s="60"/>
      <c r="O90" s="57">
        <f>I90+K90+M90</f>
        <v>6134</v>
      </c>
    </row>
    <row r="91" s="2" customFormat="1" hidden="1" spans="2:15">
      <c r="B91" s="18"/>
      <c r="C91" s="15"/>
      <c r="D91" s="15"/>
      <c r="E91" s="15"/>
      <c r="F91" s="30">
        <v>170</v>
      </c>
      <c r="G91" s="61"/>
      <c r="H91" s="61"/>
      <c r="I91" s="61"/>
      <c r="J91" s="61"/>
      <c r="K91" s="61"/>
      <c r="L91" s="61"/>
      <c r="M91" s="61"/>
      <c r="N91" s="61"/>
      <c r="O91" s="63"/>
    </row>
    <row r="92" s="2" customFormat="1" hidden="1" spans="2:15">
      <c r="B92" s="18"/>
      <c r="C92" s="15"/>
      <c r="D92" s="15"/>
      <c r="E92" s="15"/>
      <c r="F92" s="30"/>
      <c r="G92" s="61"/>
      <c r="H92" s="61"/>
      <c r="I92" s="61"/>
      <c r="J92" s="61"/>
      <c r="K92" s="61"/>
      <c r="L92" s="61"/>
      <c r="M92" s="61"/>
      <c r="N92" s="61"/>
      <c r="O92" s="63"/>
    </row>
    <row r="93" s="2" customFormat="1" hidden="1" spans="2:15">
      <c r="B93" s="18"/>
      <c r="C93" s="15"/>
      <c r="D93" s="15"/>
      <c r="E93" s="15"/>
      <c r="F93" s="30"/>
      <c r="G93" s="61"/>
      <c r="H93" s="61"/>
      <c r="I93" s="61"/>
      <c r="J93" s="61"/>
      <c r="K93" s="61"/>
      <c r="L93" s="61"/>
      <c r="M93" s="61"/>
      <c r="N93" s="61"/>
      <c r="O93" s="63"/>
    </row>
    <row r="94" s="2" customFormat="1" hidden="1" spans="2:15">
      <c r="B94" s="18"/>
      <c r="C94" s="15"/>
      <c r="D94" s="15"/>
      <c r="E94" s="15"/>
      <c r="F94" s="30"/>
      <c r="G94" s="61"/>
      <c r="H94" s="61"/>
      <c r="I94" s="61"/>
      <c r="J94" s="61"/>
      <c r="K94" s="61"/>
      <c r="L94" s="61"/>
      <c r="M94" s="61"/>
      <c r="N94" s="61"/>
      <c r="O94" s="63"/>
    </row>
    <row r="95" s="2" customFormat="1" hidden="1" spans="2:15">
      <c r="B95" s="18"/>
      <c r="C95" s="15"/>
      <c r="D95" s="15"/>
      <c r="E95" s="15"/>
      <c r="F95" s="30"/>
      <c r="G95" s="61"/>
      <c r="H95" s="61"/>
      <c r="I95" s="61"/>
      <c r="J95" s="61"/>
      <c r="K95" s="61"/>
      <c r="L95" s="61"/>
      <c r="M95" s="61"/>
      <c r="N95" s="61"/>
      <c r="O95" s="63"/>
    </row>
    <row r="96" ht="31" hidden="1" spans="1:15">
      <c r="A96" s="2"/>
      <c r="B96" s="4" t="s">
        <v>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ht="31" hidden="1" spans="1:15">
      <c r="A97" s="2"/>
      <c r="B97" s="5" t="s">
        <v>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" hidden="1" spans="2:15">
      <c r="B98" s="22" t="s">
        <v>2</v>
      </c>
      <c r="C98" s="22" t="s">
        <v>3</v>
      </c>
      <c r="D98" s="22" t="s">
        <v>4</v>
      </c>
      <c r="E98" s="22" t="s">
        <v>5</v>
      </c>
      <c r="F98" s="23" t="s">
        <v>35</v>
      </c>
      <c r="G98" s="22" t="s">
        <v>26</v>
      </c>
      <c r="H98" s="22"/>
      <c r="I98" s="55" t="s">
        <v>36</v>
      </c>
      <c r="J98" s="56"/>
      <c r="K98" s="55" t="s">
        <v>37</v>
      </c>
      <c r="L98" s="56"/>
      <c r="M98" s="23" t="s">
        <v>14</v>
      </c>
      <c r="N98" s="23"/>
      <c r="O98" s="51" t="s">
        <v>15</v>
      </c>
    </row>
    <row r="99" hidden="1" spans="1:15">
      <c r="A99" s="2"/>
      <c r="B99" s="26">
        <v>3</v>
      </c>
      <c r="C99" s="9">
        <v>128</v>
      </c>
      <c r="D99" s="9" t="s">
        <v>46</v>
      </c>
      <c r="E99" s="9" t="s">
        <v>47</v>
      </c>
      <c r="F99" s="29">
        <v>20.1</v>
      </c>
      <c r="G99" s="34">
        <v>170</v>
      </c>
      <c r="H99" s="35"/>
      <c r="I99" s="34">
        <v>3450</v>
      </c>
      <c r="J99" s="35"/>
      <c r="K99" s="34">
        <f>F99*G99</f>
        <v>3417</v>
      </c>
      <c r="L99" s="35"/>
      <c r="M99" s="34">
        <v>200</v>
      </c>
      <c r="N99" s="35"/>
      <c r="O99" s="57">
        <f>I99+K99+M99</f>
        <v>7067</v>
      </c>
    </row>
    <row r="100" hidden="1"/>
    <row r="101" hidden="1" spans="3:3">
      <c r="C101" t="s">
        <v>41</v>
      </c>
    </row>
    <row r="102" hidden="1"/>
    <row r="105" ht="31" spans="2:15">
      <c r="B105" s="4" t="s">
        <v>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ht="31" spans="2:15">
      <c r="B106" s="5" t="s">
        <v>48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2:16">
      <c r="B107" s="6" t="s">
        <v>2</v>
      </c>
      <c r="C107" s="6" t="s">
        <v>3</v>
      </c>
      <c r="D107" s="6" t="s">
        <v>4</v>
      </c>
      <c r="E107" s="6" t="s">
        <v>5</v>
      </c>
      <c r="F107" s="6" t="s">
        <v>6</v>
      </c>
      <c r="G107" s="7" t="s">
        <v>7</v>
      </c>
      <c r="H107" s="6" t="s">
        <v>8</v>
      </c>
      <c r="I107" s="7" t="s">
        <v>9</v>
      </c>
      <c r="J107" s="7" t="s">
        <v>10</v>
      </c>
      <c r="K107" s="7" t="s">
        <v>11</v>
      </c>
      <c r="L107" s="7" t="s">
        <v>12</v>
      </c>
      <c r="M107" s="11" t="s">
        <v>13</v>
      </c>
      <c r="N107" s="26" t="s">
        <v>14</v>
      </c>
      <c r="O107" s="38" t="s">
        <v>15</v>
      </c>
      <c r="P107" s="39" t="s">
        <v>16</v>
      </c>
    </row>
    <row r="108" spans="2:16">
      <c r="B108" s="8"/>
      <c r="C108" s="8"/>
      <c r="D108" s="8"/>
      <c r="E108" s="8"/>
      <c r="F108" s="8"/>
      <c r="G108" s="7"/>
      <c r="H108" s="8"/>
      <c r="I108" s="7"/>
      <c r="J108" s="7"/>
      <c r="K108" s="7"/>
      <c r="L108" s="7"/>
      <c r="M108" s="26"/>
      <c r="N108" s="26"/>
      <c r="O108" s="40"/>
      <c r="P108" s="41"/>
    </row>
    <row r="109" ht="15" spans="2:16">
      <c r="B109" s="9">
        <v>1</v>
      </c>
      <c r="C109" s="9">
        <v>349</v>
      </c>
      <c r="D109" s="9" t="s">
        <v>17</v>
      </c>
      <c r="E109" s="9" t="s">
        <v>18</v>
      </c>
      <c r="F109" s="10">
        <v>162.99</v>
      </c>
      <c r="G109" s="11">
        <v>0.13</v>
      </c>
      <c r="H109" s="12">
        <f>(F109*G109)+F109</f>
        <v>184.1787</v>
      </c>
      <c r="I109" s="64">
        <v>43.88</v>
      </c>
      <c r="J109" s="12">
        <f>H109*I109</f>
        <v>8081.761356</v>
      </c>
      <c r="K109" s="26">
        <v>100</v>
      </c>
      <c r="L109" s="26">
        <v>140</v>
      </c>
      <c r="M109" s="12">
        <v>156</v>
      </c>
      <c r="N109" s="44">
        <v>200</v>
      </c>
      <c r="O109" s="45">
        <f>J109-K109+L109+M109+N109</f>
        <v>8477.761356</v>
      </c>
      <c r="P109" s="52">
        <f>O109/I109</f>
        <v>193.203312579763</v>
      </c>
    </row>
    <row r="110" ht="15" spans="2:16">
      <c r="B110" s="9">
        <v>2</v>
      </c>
      <c r="C110" s="9">
        <v>523</v>
      </c>
      <c r="D110" s="9" t="s">
        <v>19</v>
      </c>
      <c r="E110" s="9" t="s">
        <v>20</v>
      </c>
      <c r="F110" s="10">
        <v>162.99</v>
      </c>
      <c r="G110" s="11">
        <v>0.13</v>
      </c>
      <c r="H110" s="12">
        <f>(F110*G110)+F110</f>
        <v>184.1787</v>
      </c>
      <c r="I110" s="64">
        <v>38.63</v>
      </c>
      <c r="J110" s="12">
        <f>H110*I110</f>
        <v>7114.823181</v>
      </c>
      <c r="K110" s="26">
        <v>100</v>
      </c>
      <c r="L110" s="26">
        <v>140</v>
      </c>
      <c r="M110" s="12">
        <v>100</v>
      </c>
      <c r="N110" s="44">
        <v>200</v>
      </c>
      <c r="O110" s="45">
        <f>J110-K110+L110+M110+N110</f>
        <v>7454.823181</v>
      </c>
      <c r="P110" s="52">
        <f t="shared" ref="P110:P112" si="2">O110/I110</f>
        <v>192.980149650531</v>
      </c>
    </row>
    <row r="111" ht="15" spans="2:16">
      <c r="B111" s="9">
        <v>3</v>
      </c>
      <c r="C111" s="9">
        <v>474</v>
      </c>
      <c r="D111" s="9" t="s">
        <v>21</v>
      </c>
      <c r="E111" s="9" t="s">
        <v>22</v>
      </c>
      <c r="F111" s="10">
        <v>162.99</v>
      </c>
      <c r="G111" s="11">
        <v>0.15</v>
      </c>
      <c r="H111" s="12">
        <f>(F111*G111)+F111</f>
        <v>187.4385</v>
      </c>
      <c r="I111" s="64">
        <v>38.56</v>
      </c>
      <c r="J111" s="12">
        <f>H111*I111</f>
        <v>7227.62856</v>
      </c>
      <c r="K111" s="26">
        <v>50</v>
      </c>
      <c r="L111" s="26">
        <v>160</v>
      </c>
      <c r="M111" s="12">
        <v>200</v>
      </c>
      <c r="N111" s="44">
        <v>200</v>
      </c>
      <c r="O111" s="45">
        <f>J111-K111+L111+M111+N111</f>
        <v>7737.62856</v>
      </c>
      <c r="P111" s="52">
        <f t="shared" si="2"/>
        <v>200.664641078838</v>
      </c>
    </row>
    <row r="112" ht="15" spans="2:16">
      <c r="B112" s="9">
        <v>4</v>
      </c>
      <c r="C112" s="13">
        <v>482</v>
      </c>
      <c r="D112" s="14" t="s">
        <v>23</v>
      </c>
      <c r="E112" s="13" t="s">
        <v>22</v>
      </c>
      <c r="F112" s="10">
        <v>162.99</v>
      </c>
      <c r="G112" s="11">
        <v>0.13</v>
      </c>
      <c r="H112" s="12">
        <f>(F112*G112)+F112</f>
        <v>184.1787</v>
      </c>
      <c r="I112" s="64">
        <v>26</v>
      </c>
      <c r="J112" s="12">
        <f>H112*I112</f>
        <v>4788.6462</v>
      </c>
      <c r="K112" s="26">
        <v>150</v>
      </c>
      <c r="L112" s="26">
        <v>120</v>
      </c>
      <c r="M112" s="12">
        <v>200</v>
      </c>
      <c r="N112" s="44">
        <v>200</v>
      </c>
      <c r="O112" s="45">
        <f>J112-K112+L112+M112+N112</f>
        <v>5158.6462</v>
      </c>
      <c r="P112" s="52">
        <f t="shared" si="2"/>
        <v>198.409469230769</v>
      </c>
    </row>
    <row r="113" ht="15" spans="2:15">
      <c r="B113" s="15"/>
      <c r="C113" s="15"/>
      <c r="D113" s="15"/>
      <c r="E113" s="15"/>
      <c r="F113" s="15"/>
      <c r="G113" s="16"/>
      <c r="H113" s="17"/>
      <c r="I113" s="47"/>
      <c r="J113" s="17"/>
      <c r="K113" s="18"/>
      <c r="L113" s="18"/>
      <c r="M113" s="18"/>
      <c r="N113" s="18"/>
      <c r="O113" s="48">
        <f>SUM(O109:O112)</f>
        <v>28828.859297</v>
      </c>
    </row>
    <row r="114" ht="15" spans="2:15">
      <c r="B114" s="18"/>
      <c r="C114" s="19"/>
      <c r="D114" s="19"/>
      <c r="E114" s="20"/>
      <c r="F114" s="20"/>
      <c r="G114" s="20"/>
      <c r="H114" s="20"/>
      <c r="I114" s="20"/>
      <c r="J114" s="49"/>
      <c r="K114" s="18"/>
      <c r="L114" s="18"/>
      <c r="M114" s="18"/>
      <c r="N114" s="18"/>
      <c r="O114" s="49"/>
    </row>
    <row r="115" spans="2:15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ht="31" spans="2:15">
      <c r="B116" s="4" t="s">
        <v>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ht="31" spans="2:15">
      <c r="B117" s="5" t="s">
        <v>49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" spans="2:15">
      <c r="B118" s="22" t="s">
        <v>2</v>
      </c>
      <c r="C118" s="22" t="s">
        <v>3</v>
      </c>
      <c r="D118" s="22" t="s">
        <v>4</v>
      </c>
      <c r="E118" s="22" t="s">
        <v>5</v>
      </c>
      <c r="F118" s="23" t="s">
        <v>25</v>
      </c>
      <c r="G118" s="22" t="s">
        <v>26</v>
      </c>
      <c r="H118" s="22"/>
      <c r="I118" s="23" t="s">
        <v>27</v>
      </c>
      <c r="J118" s="23" t="s">
        <v>12</v>
      </c>
      <c r="K118" s="50" t="s">
        <v>13</v>
      </c>
      <c r="L118" s="23"/>
      <c r="M118" s="23" t="s">
        <v>14</v>
      </c>
      <c r="N118" s="23"/>
      <c r="O118" s="51" t="s">
        <v>15</v>
      </c>
    </row>
    <row r="119" ht="15" spans="2:15">
      <c r="B119" s="26">
        <v>1</v>
      </c>
      <c r="C119" s="26">
        <v>98</v>
      </c>
      <c r="D119" s="26" t="s">
        <v>28</v>
      </c>
      <c r="E119" s="26" t="s">
        <v>29</v>
      </c>
      <c r="F119" s="29">
        <v>27.25</v>
      </c>
      <c r="G119" s="26">
        <v>165</v>
      </c>
      <c r="H119" s="26"/>
      <c r="I119" s="23">
        <f>F119*G119</f>
        <v>4496.25</v>
      </c>
      <c r="J119" s="23">
        <v>200</v>
      </c>
      <c r="K119" s="23">
        <v>200</v>
      </c>
      <c r="L119" s="23"/>
      <c r="M119" s="23">
        <v>200</v>
      </c>
      <c r="N119" s="23"/>
      <c r="O119" s="51">
        <f>I119+J119+K119+M119</f>
        <v>5096.25</v>
      </c>
    </row>
    <row r="120" s="2" customFormat="1" ht="15" spans="2:15">
      <c r="B120" s="18"/>
      <c r="C120" s="18"/>
      <c r="D120" s="18"/>
      <c r="E120" s="18"/>
      <c r="F120" s="30"/>
      <c r="G120" s="18"/>
      <c r="H120" s="18"/>
      <c r="I120" s="53"/>
      <c r="J120" s="53"/>
      <c r="K120" s="53"/>
      <c r="L120" s="53"/>
      <c r="M120" s="53"/>
      <c r="N120" s="53"/>
      <c r="O120" s="54"/>
    </row>
    <row r="121" s="2" customFormat="1" ht="15" spans="2:15">
      <c r="B121" s="18"/>
      <c r="C121" s="18"/>
      <c r="D121" s="18"/>
      <c r="E121" s="18"/>
      <c r="F121" s="30"/>
      <c r="G121" s="18"/>
      <c r="H121" s="18"/>
      <c r="I121" s="53"/>
      <c r="J121" s="53"/>
      <c r="K121" s="53"/>
      <c r="L121" s="53"/>
      <c r="M121" s="53"/>
      <c r="N121" s="53"/>
      <c r="O121" s="54"/>
    </row>
    <row r="122" s="2" customFormat="1" ht="15" spans="2:15">
      <c r="B122" s="18"/>
      <c r="C122" s="18"/>
      <c r="D122" s="18"/>
      <c r="E122" s="18"/>
      <c r="F122" s="30"/>
      <c r="G122" s="18"/>
      <c r="H122" s="18"/>
      <c r="I122" s="53"/>
      <c r="J122" s="53"/>
      <c r="K122" s="53"/>
      <c r="L122" s="53"/>
      <c r="M122" s="53"/>
      <c r="N122" s="53"/>
      <c r="O122" s="54"/>
    </row>
    <row r="123" s="2" customFormat="1" ht="31" spans="1:15">
      <c r="A123" s="31"/>
      <c r="B123" s="4" t="s">
        <v>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="2" customFormat="1" ht="31" spans="1:15">
      <c r="A124" s="31"/>
      <c r="B124" s="5" t="s">
        <v>50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" spans="2:15">
      <c r="B125" s="22" t="s">
        <v>2</v>
      </c>
      <c r="C125" s="22" t="s">
        <v>3</v>
      </c>
      <c r="D125" s="22" t="s">
        <v>4</v>
      </c>
      <c r="E125" s="22" t="s">
        <v>5</v>
      </c>
      <c r="F125" s="23" t="s">
        <v>25</v>
      </c>
      <c r="G125" s="22" t="s">
        <v>26</v>
      </c>
      <c r="H125" s="22"/>
      <c r="I125" s="55" t="s">
        <v>36</v>
      </c>
      <c r="J125" s="56"/>
      <c r="K125" s="50" t="s">
        <v>13</v>
      </c>
      <c r="L125" s="23"/>
      <c r="M125" s="23" t="s">
        <v>14</v>
      </c>
      <c r="N125" s="23"/>
      <c r="O125" s="51" t="s">
        <v>15</v>
      </c>
    </row>
    <row r="126" ht="15" spans="1:15">
      <c r="A126" s="2"/>
      <c r="B126" s="26">
        <v>1</v>
      </c>
      <c r="C126" s="9">
        <v>885</v>
      </c>
      <c r="D126" s="9" t="s">
        <v>40</v>
      </c>
      <c r="E126" s="9" t="s">
        <v>39</v>
      </c>
      <c r="F126" s="29">
        <v>37.56</v>
      </c>
      <c r="G126" s="60">
        <v>170</v>
      </c>
      <c r="H126" s="60"/>
      <c r="I126" s="60"/>
      <c r="J126" s="60"/>
      <c r="K126" s="23">
        <v>200</v>
      </c>
      <c r="L126" s="23"/>
      <c r="M126" s="60">
        <v>200</v>
      </c>
      <c r="N126" s="60"/>
      <c r="O126" s="57">
        <f>F126*G126+K126+M126</f>
        <v>6785.2</v>
      </c>
    </row>
    <row r="127" s="2" customFormat="1" spans="2:15">
      <c r="B127" s="18"/>
      <c r="C127" s="15"/>
      <c r="D127" s="15"/>
      <c r="E127" s="15"/>
      <c r="F127" s="30"/>
      <c r="G127" s="61"/>
      <c r="H127" s="61"/>
      <c r="I127" s="61"/>
      <c r="J127" s="61"/>
      <c r="K127" s="61"/>
      <c r="L127" s="61"/>
      <c r="M127" s="61"/>
      <c r="N127" s="61"/>
      <c r="O127" s="63"/>
    </row>
    <row r="129" ht="26.4" customHeight="1" spans="3:12">
      <c r="C129" t="s">
        <v>41</v>
      </c>
      <c r="G129" t="s">
        <v>51</v>
      </c>
      <c r="L129" t="s">
        <v>52</v>
      </c>
    </row>
  </sheetData>
  <mergeCells count="169">
    <mergeCell ref="B1:O1"/>
    <mergeCell ref="B2:O2"/>
    <mergeCell ref="B12:O12"/>
    <mergeCell ref="B13:O13"/>
    <mergeCell ref="G14:H14"/>
    <mergeCell ref="K14:L14"/>
    <mergeCell ref="M14:N14"/>
    <mergeCell ref="G15:H15"/>
    <mergeCell ref="K15:L15"/>
    <mergeCell ref="M15:N15"/>
    <mergeCell ref="B20:O20"/>
    <mergeCell ref="B21:O21"/>
    <mergeCell ref="B31:O31"/>
    <mergeCell ref="B32:O32"/>
    <mergeCell ref="G33:H33"/>
    <mergeCell ref="K33:L33"/>
    <mergeCell ref="M33:N33"/>
    <mergeCell ref="G34:H34"/>
    <mergeCell ref="K34:L34"/>
    <mergeCell ref="M34:N34"/>
    <mergeCell ref="B40:O40"/>
    <mergeCell ref="B41:O41"/>
    <mergeCell ref="B51:O51"/>
    <mergeCell ref="B52:O52"/>
    <mergeCell ref="G53:H53"/>
    <mergeCell ref="K53:L53"/>
    <mergeCell ref="M53:N53"/>
    <mergeCell ref="G54:H54"/>
    <mergeCell ref="K54:L54"/>
    <mergeCell ref="M54:N54"/>
    <mergeCell ref="B58:O58"/>
    <mergeCell ref="B59:O59"/>
    <mergeCell ref="G60:H60"/>
    <mergeCell ref="I60:J60"/>
    <mergeCell ref="K60:L60"/>
    <mergeCell ref="M60:N60"/>
    <mergeCell ref="G61:H61"/>
    <mergeCell ref="I61:J61"/>
    <mergeCell ref="K61:L61"/>
    <mergeCell ref="M61:N61"/>
    <mergeCell ref="G62:H62"/>
    <mergeCell ref="I62:J62"/>
    <mergeCell ref="K62:L62"/>
    <mergeCell ref="M62:N62"/>
    <mergeCell ref="B69:O69"/>
    <mergeCell ref="B70:O70"/>
    <mergeCell ref="B80:O80"/>
    <mergeCell ref="B81:O81"/>
    <mergeCell ref="G82:H82"/>
    <mergeCell ref="K82:L82"/>
    <mergeCell ref="M82:N82"/>
    <mergeCell ref="G83:H83"/>
    <mergeCell ref="K83:L83"/>
    <mergeCell ref="M83:N83"/>
    <mergeCell ref="B87:O87"/>
    <mergeCell ref="B88:O88"/>
    <mergeCell ref="G89:H89"/>
    <mergeCell ref="I89:J89"/>
    <mergeCell ref="K89:L89"/>
    <mergeCell ref="M89:N89"/>
    <mergeCell ref="G90:H90"/>
    <mergeCell ref="I90:J90"/>
    <mergeCell ref="K90:L90"/>
    <mergeCell ref="M90:N90"/>
    <mergeCell ref="B96:O96"/>
    <mergeCell ref="B97:O97"/>
    <mergeCell ref="G98:H98"/>
    <mergeCell ref="I98:J98"/>
    <mergeCell ref="K98:L98"/>
    <mergeCell ref="M98:N98"/>
    <mergeCell ref="G99:H99"/>
    <mergeCell ref="I99:J99"/>
    <mergeCell ref="K99:L99"/>
    <mergeCell ref="M99:N99"/>
    <mergeCell ref="B105:O105"/>
    <mergeCell ref="B106:O106"/>
    <mergeCell ref="B116:O116"/>
    <mergeCell ref="B117:O117"/>
    <mergeCell ref="G118:H118"/>
    <mergeCell ref="K118:L118"/>
    <mergeCell ref="M118:N118"/>
    <mergeCell ref="G119:H119"/>
    <mergeCell ref="K119:L119"/>
    <mergeCell ref="M119:N119"/>
    <mergeCell ref="B123:O123"/>
    <mergeCell ref="B124:O124"/>
    <mergeCell ref="G125:H125"/>
    <mergeCell ref="I125:J125"/>
    <mergeCell ref="K125:L125"/>
    <mergeCell ref="M125:N125"/>
    <mergeCell ref="G126:H126"/>
    <mergeCell ref="I126:J126"/>
    <mergeCell ref="K126:L126"/>
    <mergeCell ref="M126:N126"/>
    <mergeCell ref="B3:B4"/>
    <mergeCell ref="B22:B23"/>
    <mergeCell ref="B42:B43"/>
    <mergeCell ref="B71:B72"/>
    <mergeCell ref="B107:B108"/>
    <mergeCell ref="C3:C4"/>
    <mergeCell ref="C22:C23"/>
    <mergeCell ref="C42:C43"/>
    <mergeCell ref="C71:C72"/>
    <mergeCell ref="C107:C108"/>
    <mergeCell ref="D3:D4"/>
    <mergeCell ref="D22:D23"/>
    <mergeCell ref="D42:D43"/>
    <mergeCell ref="D71:D72"/>
    <mergeCell ref="D107:D108"/>
    <mergeCell ref="E3:E4"/>
    <mergeCell ref="E22:E23"/>
    <mergeCell ref="E42:E43"/>
    <mergeCell ref="E71:E72"/>
    <mergeCell ref="E107:E108"/>
    <mergeCell ref="F3:F4"/>
    <mergeCell ref="F22:F23"/>
    <mergeCell ref="F42:F43"/>
    <mergeCell ref="F71:F72"/>
    <mergeCell ref="F107:F108"/>
    <mergeCell ref="G3:G4"/>
    <mergeCell ref="G22:G23"/>
    <mergeCell ref="G42:G43"/>
    <mergeCell ref="G71:G72"/>
    <mergeCell ref="G107:G108"/>
    <mergeCell ref="H3:H4"/>
    <mergeCell ref="H22:H23"/>
    <mergeCell ref="H42:H43"/>
    <mergeCell ref="H71:H72"/>
    <mergeCell ref="H107:H108"/>
    <mergeCell ref="I3:I4"/>
    <mergeCell ref="I22:I23"/>
    <mergeCell ref="I42:I43"/>
    <mergeCell ref="I71:I72"/>
    <mergeCell ref="I107:I108"/>
    <mergeCell ref="J3:J4"/>
    <mergeCell ref="J22:J23"/>
    <mergeCell ref="J42:J43"/>
    <mergeCell ref="J71:J72"/>
    <mergeCell ref="J107:J108"/>
    <mergeCell ref="K3:K4"/>
    <mergeCell ref="K22:K23"/>
    <mergeCell ref="K42:K43"/>
    <mergeCell ref="K71:K72"/>
    <mergeCell ref="K107:K108"/>
    <mergeCell ref="L3:L4"/>
    <mergeCell ref="L22:L23"/>
    <mergeCell ref="L42:L43"/>
    <mergeCell ref="L71:L72"/>
    <mergeCell ref="L107:L108"/>
    <mergeCell ref="M3:M4"/>
    <mergeCell ref="M22:M23"/>
    <mergeCell ref="M42:M43"/>
    <mergeCell ref="M71:M72"/>
    <mergeCell ref="M107:M108"/>
    <mergeCell ref="N3:N4"/>
    <mergeCell ref="N22:N23"/>
    <mergeCell ref="N42:N43"/>
    <mergeCell ref="N71:N72"/>
    <mergeCell ref="N107:N108"/>
    <mergeCell ref="O3:O4"/>
    <mergeCell ref="O22:O23"/>
    <mergeCell ref="O42:O43"/>
    <mergeCell ref="O71:O72"/>
    <mergeCell ref="O107:O108"/>
    <mergeCell ref="P3:P4"/>
    <mergeCell ref="P22:P23"/>
    <mergeCell ref="P42:P43"/>
    <mergeCell ref="P71:P72"/>
    <mergeCell ref="P107:P108"/>
  </mergeCells>
  <conditionalFormatting sqref="D7">
    <cfRule type="duplicateValues" dxfId="0" priority="66" stopIfTrue="1"/>
  </conditionalFormatting>
  <conditionalFormatting sqref="D8">
    <cfRule type="duplicateValues" dxfId="0" priority="65" stopIfTrue="1"/>
  </conditionalFormatting>
  <conditionalFormatting sqref="D10">
    <cfRule type="duplicateValues" dxfId="1" priority="70" stopIfTrue="1"/>
  </conditionalFormatting>
  <conditionalFormatting sqref="D14">
    <cfRule type="duplicateValues" dxfId="1" priority="67" stopIfTrue="1"/>
  </conditionalFormatting>
  <conditionalFormatting sqref="C15">
    <cfRule type="duplicateValues" dxfId="1" priority="69" stopIfTrue="1"/>
  </conditionalFormatting>
  <conditionalFormatting sqref="D15">
    <cfRule type="duplicateValues" dxfId="1" priority="68" stopIfTrue="1"/>
  </conditionalFormatting>
  <conditionalFormatting sqref="D26">
    <cfRule type="duplicateValues" dxfId="0" priority="56" stopIfTrue="1"/>
  </conditionalFormatting>
  <conditionalFormatting sqref="D27">
    <cfRule type="duplicateValues" dxfId="0" priority="55" stopIfTrue="1"/>
  </conditionalFormatting>
  <conditionalFormatting sqref="D29">
    <cfRule type="duplicateValues" dxfId="1" priority="61" stopIfTrue="1"/>
  </conditionalFormatting>
  <conditionalFormatting sqref="D33">
    <cfRule type="duplicateValues" dxfId="1" priority="58" stopIfTrue="1"/>
  </conditionalFormatting>
  <conditionalFormatting sqref="C34">
    <cfRule type="duplicateValues" dxfId="1" priority="60" stopIfTrue="1"/>
  </conditionalFormatting>
  <conditionalFormatting sqref="D34">
    <cfRule type="duplicateValues" dxfId="1" priority="59" stopIfTrue="1"/>
  </conditionalFormatting>
  <conditionalFormatting sqref="D46">
    <cfRule type="duplicateValues" dxfId="0" priority="43" stopIfTrue="1"/>
  </conditionalFormatting>
  <conditionalFormatting sqref="D47">
    <cfRule type="duplicateValues" dxfId="0" priority="42" stopIfTrue="1"/>
  </conditionalFormatting>
  <conditionalFormatting sqref="D49">
    <cfRule type="duplicateValues" dxfId="1" priority="48" stopIfTrue="1"/>
  </conditionalFormatting>
  <conditionalFormatting sqref="D53">
    <cfRule type="duplicateValues" dxfId="1" priority="45" stopIfTrue="1"/>
  </conditionalFormatting>
  <conditionalFormatting sqref="D60">
    <cfRule type="duplicateValues" dxfId="1" priority="39" stopIfTrue="1"/>
  </conditionalFormatting>
  <conditionalFormatting sqref="D62">
    <cfRule type="duplicateValues" dxfId="0" priority="49" stopIfTrue="1"/>
  </conditionalFormatting>
  <conditionalFormatting sqref="D75">
    <cfRule type="duplicateValues" dxfId="0" priority="34" stopIfTrue="1"/>
  </conditionalFormatting>
  <conditionalFormatting sqref="D76">
    <cfRule type="duplicateValues" dxfId="0" priority="33" stopIfTrue="1"/>
  </conditionalFormatting>
  <conditionalFormatting sqref="D78">
    <cfRule type="duplicateValues" dxfId="1" priority="37" stopIfTrue="1"/>
  </conditionalFormatting>
  <conditionalFormatting sqref="D82">
    <cfRule type="duplicateValues" dxfId="1" priority="36" stopIfTrue="1"/>
  </conditionalFormatting>
  <conditionalFormatting sqref="D89">
    <cfRule type="duplicateValues" dxfId="1" priority="29" stopIfTrue="1"/>
  </conditionalFormatting>
  <conditionalFormatting sqref="D98">
    <cfRule type="duplicateValues" dxfId="1" priority="24" stopIfTrue="1"/>
  </conditionalFormatting>
  <conditionalFormatting sqref="D99">
    <cfRule type="duplicateValues" dxfId="0" priority="27" stopIfTrue="1"/>
  </conditionalFormatting>
  <conditionalFormatting sqref="D111">
    <cfRule type="duplicateValues" dxfId="0" priority="19" stopIfTrue="1"/>
  </conditionalFormatting>
  <conditionalFormatting sqref="D112">
    <cfRule type="duplicateValues" dxfId="0" priority="18" stopIfTrue="1"/>
  </conditionalFormatting>
  <conditionalFormatting sqref="D114">
    <cfRule type="duplicateValues" dxfId="1" priority="22" stopIfTrue="1"/>
  </conditionalFormatting>
  <conditionalFormatting sqref="D118">
    <cfRule type="duplicateValues" dxfId="1" priority="21" stopIfTrue="1"/>
  </conditionalFormatting>
  <conditionalFormatting sqref="D125">
    <cfRule type="duplicateValues" dxfId="1" priority="15" stopIfTrue="1"/>
  </conditionalFormatting>
  <conditionalFormatting sqref="C54:C57">
    <cfRule type="duplicateValues" dxfId="1" priority="93" stopIfTrue="1"/>
  </conditionalFormatting>
  <conditionalFormatting sqref="C83:C86">
    <cfRule type="duplicateValues" dxfId="1" priority="31" stopIfTrue="1"/>
  </conditionalFormatting>
  <conditionalFormatting sqref="C119:C122">
    <cfRule type="duplicateValues" dxfId="1" priority="17" stopIfTrue="1"/>
  </conditionalFormatting>
  <conditionalFormatting sqref="D54:D57">
    <cfRule type="duplicateValues" dxfId="1" priority="94" stopIfTrue="1"/>
  </conditionalFormatting>
  <conditionalFormatting sqref="D83:D86">
    <cfRule type="duplicateValues" dxfId="1" priority="30" stopIfTrue="1"/>
  </conditionalFormatting>
  <conditionalFormatting sqref="D90:D95">
    <cfRule type="duplicateValues" dxfId="0" priority="38" stopIfTrue="1"/>
  </conditionalFormatting>
  <conditionalFormatting sqref="D119:D122">
    <cfRule type="duplicateValues" dxfId="1" priority="16" stopIfTrue="1"/>
  </conditionalFormatting>
  <conditionalFormatting sqref="D126:D127">
    <cfRule type="duplicateValues" dxfId="0" priority="140" stopIfTrue="1"/>
  </conditionalFormatting>
  <conditionalFormatting sqref="F6:F8">
    <cfRule type="duplicateValues" dxfId="0" priority="62" stopIfTrue="1"/>
  </conditionalFormatting>
  <conditionalFormatting sqref="I44:I47">
    <cfRule type="duplicateValues" dxfId="0" priority="40" stopIfTrue="1"/>
  </conditionalFormatting>
  <conditionalFormatting sqref="B9:F9 B5:F5 B7:B8 B6:E6">
    <cfRule type="duplicateValues" dxfId="0" priority="71" stopIfTrue="1"/>
  </conditionalFormatting>
  <conditionalFormatting sqref="B28:F28 B26:B27 B24:E25">
    <cfRule type="duplicateValues" dxfId="0" priority="57" stopIfTrue="1"/>
  </conditionalFormatting>
  <conditionalFormatting sqref="B48:F48 B44:E45 B46:B47">
    <cfRule type="duplicateValues" dxfId="0" priority="44" stopIfTrue="1"/>
  </conditionalFormatting>
  <conditionalFormatting sqref="B77:F77 B73:E74 B75:B76">
    <cfRule type="duplicateValues" dxfId="0" priority="35" stopIfTrue="1"/>
  </conditionalFormatting>
  <conditionalFormatting sqref="B113:F113 B109:E110 B111:B112">
    <cfRule type="duplicateValues" dxfId="0" priority="20" stopIfTrue="1"/>
  </conditionalFormatting>
  <pageMargins left="0.708661417322835" right="0.708661417322835" top="0.748031496062992" bottom="0.748031496062992" header="0.31496062992126" footer="0.31496062992126"/>
  <pageSetup paperSize="9" scale="8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青青子衿zq</cp:lastModifiedBy>
  <dcterms:created xsi:type="dcterms:W3CDTF">2006-09-16T00:00:00Z</dcterms:created>
  <dcterms:modified xsi:type="dcterms:W3CDTF">2020-09-22T08:59:03Z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