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40"/>
  </bookViews>
  <sheets>
    <sheet name="行政" sheetId="1" r:id="rId1"/>
  </sheets>
  <definedNames>
    <definedName name="_xlnm._FilterDatabase" localSheetId="0" hidden="1">行政!$A$2:$T$114</definedName>
  </definedNames>
  <calcPr calcId="144525"/>
</workbook>
</file>

<file path=xl/comments1.xml><?xml version="1.0" encoding="utf-8"?>
<comments xmlns="http://schemas.openxmlformats.org/spreadsheetml/2006/main">
  <authors>
    <author>wcy</author>
    <author>作者</author>
  </authors>
  <commentList>
    <comment ref="G3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19年调增基本工资60元</t>
        </r>
      </text>
    </comment>
    <comment ref="C8" authorId="0">
      <text>
        <r>
          <rPr>
            <b/>
            <sz val="9"/>
            <rFont val="Tahoma"/>
            <charset val="134"/>
          </rPr>
          <t>wcy:</t>
        </r>
        <r>
          <rPr>
            <sz val="9"/>
            <rFont val="Tahoma"/>
            <charset val="134"/>
          </rPr>
          <t xml:space="preserve">
18.10</t>
        </r>
        <r>
          <rPr>
            <sz val="9"/>
            <rFont val="宋体"/>
            <charset val="134"/>
          </rPr>
          <t>调整</t>
        </r>
      </text>
    </comment>
    <comment ref="L30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2019年1月调整</t>
        </r>
      </text>
    </comment>
    <comment ref="C40" authorId="0">
      <text>
        <r>
          <rPr>
            <b/>
            <sz val="9"/>
            <rFont val="Tahoma"/>
            <charset val="134"/>
          </rPr>
          <t>wcy:</t>
        </r>
        <r>
          <rPr>
            <sz val="9"/>
            <rFont val="Tahoma"/>
            <charset val="134"/>
          </rPr>
          <t xml:space="preserve">
2018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月调整</t>
        </r>
      </text>
    </comment>
    <comment ref="J45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2019年2月开始</t>
        </r>
      </text>
    </comment>
    <comment ref="L84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2019年1月调整</t>
        </r>
      </text>
    </comment>
    <comment ref="L86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2019年1月调整</t>
        </r>
      </text>
    </comment>
    <comment ref="L89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19年1月更新,19年8月第2次更新</t>
        </r>
      </text>
    </comment>
    <comment ref="L90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19年1月更新,19年8月第2次更新</t>
        </r>
      </text>
    </comment>
    <comment ref="L91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19年1月更新,19年8月第2次更新</t>
        </r>
      </text>
    </comment>
    <comment ref="L92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19年1月更新,19年8月第2次更新</t>
        </r>
      </text>
    </comment>
    <comment ref="L93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19年1月更新,19年8月第2次更新</t>
        </r>
      </text>
    </comment>
    <comment ref="L95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19年1月更新,19年8月第2次更新</t>
        </r>
      </text>
    </comment>
    <comment ref="L103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19年10月调整工资</t>
        </r>
      </text>
    </comment>
    <comment ref="L105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4月起试用期</t>
        </r>
      </text>
    </comment>
    <comment ref="L108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4月起试用期8月份转正</t>
        </r>
      </text>
    </comment>
    <comment ref="L109" authorId="0">
      <text>
        <r>
          <rPr>
            <b/>
            <sz val="9"/>
            <rFont val="宋体"/>
            <charset val="134"/>
          </rPr>
          <t>wcy:</t>
        </r>
        <r>
          <rPr>
            <sz val="9"/>
            <rFont val="宋体"/>
            <charset val="134"/>
          </rPr>
          <t xml:space="preserve">
19年10月调整</t>
        </r>
      </text>
    </comment>
    <comment ref="L11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5月起试用期，10月转正</t>
        </r>
      </text>
    </comment>
    <comment ref="L11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7月起试用期8月份转正</t>
        </r>
      </text>
    </comment>
  </commentList>
</comments>
</file>

<file path=xl/sharedStrings.xml><?xml version="1.0" encoding="utf-8"?>
<sst xmlns="http://schemas.openxmlformats.org/spreadsheetml/2006/main" count="685" uniqueCount="479">
  <si>
    <r>
      <rPr>
        <sz val="12"/>
        <rFont val="MS Sans Serif"/>
        <charset val="134"/>
      </rPr>
      <t>2020</t>
    </r>
    <r>
      <rPr>
        <sz val="12"/>
        <rFont val="宋体"/>
        <charset val="134"/>
      </rPr>
      <t>年行政人员工资模板</t>
    </r>
  </si>
  <si>
    <t>标准工时</t>
  </si>
  <si>
    <t>身份证号</t>
  </si>
  <si>
    <t>职员代码</t>
  </si>
  <si>
    <t>职员姓名</t>
  </si>
  <si>
    <t>工号</t>
  </si>
  <si>
    <t>部门名称</t>
  </si>
  <si>
    <t>实际部门</t>
  </si>
  <si>
    <t>基本工资</t>
  </si>
  <si>
    <t>职务津贴</t>
  </si>
  <si>
    <t>绩效工资</t>
  </si>
  <si>
    <t>资职补贴</t>
  </si>
  <si>
    <t>工龄补贴</t>
  </si>
  <si>
    <t>合计工资</t>
  </si>
  <si>
    <t>工作日</t>
  </si>
  <si>
    <t>其他</t>
  </si>
  <si>
    <t>全勤奖</t>
  </si>
  <si>
    <t>奖励</t>
  </si>
  <si>
    <t>扣款</t>
  </si>
  <si>
    <t>高温费</t>
  </si>
  <si>
    <t>342901197405192045</t>
  </si>
  <si>
    <t>2001</t>
  </si>
  <si>
    <t>俞彩红</t>
  </si>
  <si>
    <t>167</t>
  </si>
  <si>
    <t>科研部</t>
  </si>
  <si>
    <t>行政线束车间</t>
  </si>
  <si>
    <t>参加绩效考核</t>
  </si>
  <si>
    <t>412702198106295026</t>
  </si>
  <si>
    <t>2005</t>
  </si>
  <si>
    <t>史银花</t>
  </si>
  <si>
    <t>23</t>
  </si>
  <si>
    <t>320724199101020911</t>
  </si>
  <si>
    <t>3023</t>
  </si>
  <si>
    <t>张东</t>
  </si>
  <si>
    <t>411</t>
  </si>
  <si>
    <t>接插件车间</t>
  </si>
  <si>
    <t>行政接插件车间</t>
  </si>
  <si>
    <t>310225198012275069</t>
  </si>
  <si>
    <t>3919</t>
  </si>
  <si>
    <t>祝李萍</t>
  </si>
  <si>
    <t>587</t>
  </si>
  <si>
    <t>行政品质部</t>
  </si>
  <si>
    <t>310225198709292627</t>
  </si>
  <si>
    <t>4089</t>
  </si>
  <si>
    <t>陈佩</t>
  </si>
  <si>
    <t>43</t>
  </si>
  <si>
    <t>行政部</t>
  </si>
  <si>
    <t>行政财务部</t>
  </si>
  <si>
    <t>310225199701152229</t>
  </si>
  <si>
    <t>5017</t>
  </si>
  <si>
    <t>陆嘉雯</t>
  </si>
  <si>
    <t>217</t>
  </si>
  <si>
    <t>发运部</t>
  </si>
  <si>
    <t>行政发运部</t>
  </si>
  <si>
    <t>310225198905021023</t>
  </si>
  <si>
    <t>7301</t>
  </si>
  <si>
    <t>汤晓丹</t>
  </si>
  <si>
    <t>686</t>
  </si>
  <si>
    <t>加工车间</t>
  </si>
  <si>
    <t>行政木箱车间</t>
  </si>
  <si>
    <t>310225196112291016</t>
  </si>
  <si>
    <t>8001</t>
  </si>
  <si>
    <t>孙中奇</t>
  </si>
  <si>
    <t>1</t>
  </si>
  <si>
    <t>行政总经办</t>
  </si>
  <si>
    <t>310225193510281047</t>
  </si>
  <si>
    <t>7523</t>
  </si>
  <si>
    <t>孙雪林</t>
  </si>
  <si>
    <t>退休</t>
  </si>
  <si>
    <t>310225197003071027</t>
  </si>
  <si>
    <t>8003</t>
  </si>
  <si>
    <t>顾战安</t>
  </si>
  <si>
    <t>4</t>
  </si>
  <si>
    <t>310102197007065230</t>
  </si>
  <si>
    <t>8004</t>
  </si>
  <si>
    <t>刘雄伟</t>
  </si>
  <si>
    <t>3</t>
  </si>
  <si>
    <t>310225198510211025</t>
  </si>
  <si>
    <t>8005</t>
  </si>
  <si>
    <t>孙丽丽</t>
  </si>
  <si>
    <t>5</t>
  </si>
  <si>
    <t>销售部</t>
  </si>
  <si>
    <t>行政采购部</t>
  </si>
  <si>
    <t>210504197602231337</t>
  </si>
  <si>
    <t>8007</t>
  </si>
  <si>
    <t>刘加勇</t>
  </si>
  <si>
    <t>7</t>
  </si>
  <si>
    <t>行政IT部</t>
  </si>
  <si>
    <t>320724198403150055</t>
  </si>
  <si>
    <t>8008</t>
  </si>
  <si>
    <t>吉祥</t>
  </si>
  <si>
    <t>291</t>
  </si>
  <si>
    <t>行政技术部</t>
  </si>
  <si>
    <t>310225196808252613</t>
  </si>
  <si>
    <t>8009</t>
  </si>
  <si>
    <t>顾德兴</t>
  </si>
  <si>
    <t>14</t>
  </si>
  <si>
    <t>行政设备科</t>
  </si>
  <si>
    <t>310225198411050414</t>
  </si>
  <si>
    <t>8010</t>
  </si>
  <si>
    <t>高洁</t>
  </si>
  <si>
    <t>222</t>
  </si>
  <si>
    <t>410781197805141615</t>
  </si>
  <si>
    <t>8011</t>
  </si>
  <si>
    <t>宋彦海</t>
  </si>
  <si>
    <t>284</t>
  </si>
  <si>
    <t>行政天津车间</t>
  </si>
  <si>
    <t>31022519710224101X</t>
  </si>
  <si>
    <t>8013</t>
  </si>
  <si>
    <t>张忠</t>
  </si>
  <si>
    <t>8</t>
  </si>
  <si>
    <t>行政电缆车间</t>
  </si>
  <si>
    <t>310225197603031432</t>
  </si>
  <si>
    <t>8014</t>
  </si>
  <si>
    <t>邱建南</t>
  </si>
  <si>
    <t>19</t>
  </si>
  <si>
    <t>310225198208102610</t>
  </si>
  <si>
    <t>8015</t>
  </si>
  <si>
    <t>谢杰</t>
  </si>
  <si>
    <t>108</t>
  </si>
  <si>
    <t>342623197711285938</t>
  </si>
  <si>
    <t>8016</t>
  </si>
  <si>
    <t>周从华</t>
  </si>
  <si>
    <t>176</t>
  </si>
  <si>
    <t>342623197504255939</t>
  </si>
  <si>
    <t>8017</t>
  </si>
  <si>
    <t>周小四</t>
  </si>
  <si>
    <t>27</t>
  </si>
  <si>
    <t>行政计划部</t>
  </si>
  <si>
    <t>310225197806292421</t>
  </si>
  <si>
    <t>8018</t>
  </si>
  <si>
    <t>吕秀红</t>
  </si>
  <si>
    <t>69</t>
  </si>
  <si>
    <t>31022519620616101X</t>
  </si>
  <si>
    <t>8020</t>
  </si>
  <si>
    <t>张国民</t>
  </si>
  <si>
    <t>25</t>
  </si>
  <si>
    <t>行政拉丝车间</t>
  </si>
  <si>
    <t>31022519740401201X</t>
  </si>
  <si>
    <t>8021</t>
  </si>
  <si>
    <t>潘爱国</t>
  </si>
  <si>
    <t>200</t>
  </si>
  <si>
    <t>仓库</t>
  </si>
  <si>
    <t>行政仓库</t>
  </si>
  <si>
    <t>310225197902192623</t>
  </si>
  <si>
    <t>8025</t>
  </si>
  <si>
    <t>周元妹</t>
  </si>
  <si>
    <t>457</t>
  </si>
  <si>
    <t>行政销售部</t>
  </si>
  <si>
    <t>31022519870721043X</t>
  </si>
  <si>
    <t>8026</t>
  </si>
  <si>
    <t>方强</t>
  </si>
  <si>
    <t>444</t>
  </si>
  <si>
    <t>342401198105277431</t>
  </si>
  <si>
    <t>8030</t>
  </si>
  <si>
    <t>黄道满</t>
  </si>
  <si>
    <t>387</t>
  </si>
  <si>
    <t>310225198310162628</t>
  </si>
  <si>
    <t>8032</t>
  </si>
  <si>
    <t>龚燕</t>
  </si>
  <si>
    <t>223</t>
  </si>
  <si>
    <t>310225198001240020</t>
  </si>
  <si>
    <t>8033</t>
  </si>
  <si>
    <t>陈裴</t>
  </si>
  <si>
    <t>174</t>
  </si>
  <si>
    <t>410726198911150013</t>
  </si>
  <si>
    <t>8034</t>
  </si>
  <si>
    <t>邓杨</t>
  </si>
  <si>
    <t>106</t>
  </si>
  <si>
    <t>310225197402162022</t>
  </si>
  <si>
    <t>8035</t>
  </si>
  <si>
    <t>吴春燕</t>
  </si>
  <si>
    <t>9</t>
  </si>
  <si>
    <t>310225197012092022</t>
  </si>
  <si>
    <t>8038</t>
  </si>
  <si>
    <t>诸东英</t>
  </si>
  <si>
    <t>138</t>
  </si>
  <si>
    <t>31022519880117384X</t>
  </si>
  <si>
    <t>8040</t>
  </si>
  <si>
    <t>高华</t>
  </si>
  <si>
    <t>558</t>
  </si>
  <si>
    <t>310225198206140429</t>
  </si>
  <si>
    <t>8042</t>
  </si>
  <si>
    <t>盛丽娜</t>
  </si>
  <si>
    <t>251</t>
  </si>
  <si>
    <t>310225198201031821</t>
  </si>
  <si>
    <t>8045</t>
  </si>
  <si>
    <t>富惠红</t>
  </si>
  <si>
    <t>214</t>
  </si>
  <si>
    <t>行政行政部</t>
  </si>
  <si>
    <t>补发9月工资</t>
  </si>
  <si>
    <t>310225197410252220</t>
  </si>
  <si>
    <t>8046</t>
  </si>
  <si>
    <t>赵彩芳</t>
  </si>
  <si>
    <t>660</t>
  </si>
  <si>
    <t>310225196507241021</t>
  </si>
  <si>
    <t>8047</t>
  </si>
  <si>
    <t>孙金兰</t>
  </si>
  <si>
    <t>12</t>
  </si>
  <si>
    <t>行政后勤部</t>
  </si>
  <si>
    <t>310225196205191049</t>
  </si>
  <si>
    <t>8048</t>
  </si>
  <si>
    <t>顾战瑛</t>
  </si>
  <si>
    <t>2</t>
  </si>
  <si>
    <t>310225197303161024</t>
  </si>
  <si>
    <t>8060</t>
  </si>
  <si>
    <t>顾秀兰</t>
  </si>
  <si>
    <t>164</t>
  </si>
  <si>
    <t>310225197912190410</t>
  </si>
  <si>
    <t>8061</t>
  </si>
  <si>
    <t>黄峰</t>
  </si>
  <si>
    <t>303</t>
  </si>
  <si>
    <t>310225198111012627</t>
  </si>
  <si>
    <t>8062</t>
  </si>
  <si>
    <t>张瑜</t>
  </si>
  <si>
    <t>56</t>
  </si>
  <si>
    <t>310225198304232626</t>
  </si>
  <si>
    <t>8063</t>
  </si>
  <si>
    <t>陈梅华</t>
  </si>
  <si>
    <t>317</t>
  </si>
  <si>
    <r>
      <rPr>
        <sz val="10"/>
        <rFont val="MS Sans Serif"/>
        <charset val="134"/>
      </rPr>
      <t>3</t>
    </r>
    <r>
      <rPr>
        <sz val="10"/>
        <rFont val="宋体"/>
        <charset val="134"/>
      </rPr>
      <t>月补加</t>
    </r>
    <r>
      <rPr>
        <sz val="11"/>
        <color indexed="8"/>
        <rFont val="宋体"/>
        <charset val="134"/>
      </rPr>
      <t>2</t>
    </r>
    <r>
      <rPr>
        <sz val="10"/>
        <rFont val="宋体"/>
        <charset val="134"/>
      </rPr>
      <t>月</t>
    </r>
    <r>
      <rPr>
        <sz val="11"/>
        <color indexed="8"/>
        <rFont val="宋体"/>
        <charset val="134"/>
      </rPr>
      <t>50</t>
    </r>
    <r>
      <rPr>
        <sz val="10"/>
        <rFont val="宋体"/>
        <charset val="134"/>
      </rPr>
      <t>元</t>
    </r>
  </si>
  <si>
    <t>310225198710280439</t>
  </si>
  <si>
    <t>8064</t>
  </si>
  <si>
    <t>李水杰</t>
  </si>
  <si>
    <t>345</t>
  </si>
  <si>
    <t>310225197711171627</t>
  </si>
  <si>
    <t>8066</t>
  </si>
  <si>
    <t>王帆</t>
  </si>
  <si>
    <t>86</t>
  </si>
  <si>
    <t>310112198210235634</t>
  </si>
  <si>
    <t>8067</t>
  </si>
  <si>
    <t>潘沛</t>
  </si>
  <si>
    <t>30</t>
  </si>
  <si>
    <t>310225198205242618</t>
  </si>
  <si>
    <t>8069</t>
  </si>
  <si>
    <t>倪志军</t>
  </si>
  <si>
    <t>49</t>
  </si>
  <si>
    <t>31022519821130044X</t>
  </si>
  <si>
    <t>8070</t>
  </si>
  <si>
    <t>周婷</t>
  </si>
  <si>
    <t>240</t>
  </si>
  <si>
    <t>310225198112102413</t>
  </si>
  <si>
    <t>8071</t>
  </si>
  <si>
    <t>诸建</t>
  </si>
  <si>
    <t>115</t>
  </si>
  <si>
    <t>320982198403054770</t>
  </si>
  <si>
    <t>8072</t>
  </si>
  <si>
    <t>陈荣祥</t>
  </si>
  <si>
    <t>168</t>
  </si>
  <si>
    <t>340825198311260447</t>
  </si>
  <si>
    <t>8073</t>
  </si>
  <si>
    <t>欧阳淑琼</t>
  </si>
  <si>
    <t>107</t>
  </si>
  <si>
    <t>310225198905192615</t>
  </si>
  <si>
    <t>8077</t>
  </si>
  <si>
    <t>陈继</t>
  </si>
  <si>
    <t>644</t>
  </si>
  <si>
    <t>342422198111014605</t>
  </si>
  <si>
    <t>8080</t>
  </si>
  <si>
    <t>王康林</t>
  </si>
  <si>
    <t>588</t>
  </si>
  <si>
    <t>310225198811012644</t>
  </si>
  <si>
    <t>8083</t>
  </si>
  <si>
    <t>朱晓枫</t>
  </si>
  <si>
    <t>434</t>
  </si>
  <si>
    <t>310225198702212428</t>
  </si>
  <si>
    <t>8086</t>
  </si>
  <si>
    <t>徐青</t>
  </si>
  <si>
    <t>324</t>
  </si>
  <si>
    <t>500101198609106742</t>
  </si>
  <si>
    <t>8087</t>
  </si>
  <si>
    <t>张冯莉</t>
  </si>
  <si>
    <t>123</t>
  </si>
  <si>
    <t>310225198102252629</t>
  </si>
  <si>
    <t>8088</t>
  </si>
  <si>
    <t>翁磊</t>
  </si>
  <si>
    <t>535</t>
  </si>
  <si>
    <t>310225198912161817</t>
  </si>
  <si>
    <t>8089</t>
  </si>
  <si>
    <t>张超</t>
  </si>
  <si>
    <t>583</t>
  </si>
  <si>
    <t>310109198610022517</t>
  </si>
  <si>
    <t>8094</t>
  </si>
  <si>
    <t>刘沁</t>
  </si>
  <si>
    <t>85</t>
  </si>
  <si>
    <t>行政工艺部</t>
  </si>
  <si>
    <t>330106198001193622</t>
  </si>
  <si>
    <t>8095</t>
  </si>
  <si>
    <t>傅凌剑</t>
  </si>
  <si>
    <t>153</t>
  </si>
  <si>
    <t>412728198910106613</t>
  </si>
  <si>
    <t>8096</t>
  </si>
  <si>
    <t>董俊祥</t>
  </si>
  <si>
    <t>346</t>
  </si>
  <si>
    <t>310225198101220422</t>
  </si>
  <si>
    <t>8228</t>
  </si>
  <si>
    <t>潘春妹</t>
  </si>
  <si>
    <t>104</t>
  </si>
  <si>
    <t>510703199202043526</t>
  </si>
  <si>
    <t>8204</t>
  </si>
  <si>
    <t>罗晓红</t>
  </si>
  <si>
    <t>311</t>
  </si>
  <si>
    <t>342423197902206816</t>
  </si>
  <si>
    <t>8098</t>
  </si>
  <si>
    <t>刘良军</t>
  </si>
  <si>
    <t>274</t>
  </si>
  <si>
    <t>行政广州工厂</t>
  </si>
  <si>
    <t>31022519820309261X</t>
  </si>
  <si>
    <t>8102</t>
  </si>
  <si>
    <t>沈志明</t>
  </si>
  <si>
    <t>50</t>
  </si>
  <si>
    <t>行政配件组</t>
  </si>
  <si>
    <t>310225197012131036</t>
  </si>
  <si>
    <t>8103</t>
  </si>
  <si>
    <t>顾伟杰</t>
  </si>
  <si>
    <t>79</t>
  </si>
  <si>
    <t>340881198612185111</t>
  </si>
  <si>
    <t>8109</t>
  </si>
  <si>
    <t>丁超</t>
  </si>
  <si>
    <t>181</t>
  </si>
  <si>
    <t>无加班费</t>
  </si>
  <si>
    <t>310228197503160025</t>
  </si>
  <si>
    <t>8111</t>
  </si>
  <si>
    <t>邵金花</t>
  </si>
  <si>
    <t>540</t>
  </si>
  <si>
    <t>行政精益部</t>
  </si>
  <si>
    <t>参加绩效考核无加班费</t>
  </si>
  <si>
    <t>310225198105173248</t>
  </si>
  <si>
    <t>8114</t>
  </si>
  <si>
    <t>张彩英</t>
  </si>
  <si>
    <t>105</t>
  </si>
  <si>
    <t>310225198512040012</t>
  </si>
  <si>
    <t>8115</t>
  </si>
  <si>
    <t>范才荣</t>
  </si>
  <si>
    <t>28</t>
  </si>
  <si>
    <t>220519197109172114</t>
  </si>
  <si>
    <t>8117</t>
  </si>
  <si>
    <t>李林</t>
  </si>
  <si>
    <t>0</t>
  </si>
  <si>
    <t>310225198611302217</t>
  </si>
  <si>
    <t>8118</t>
  </si>
  <si>
    <t>胡涛</t>
  </si>
  <si>
    <t>369</t>
  </si>
  <si>
    <t>310101197310300831</t>
  </si>
  <si>
    <t>8119</t>
  </si>
  <si>
    <t>梁颖</t>
  </si>
  <si>
    <t>58</t>
  </si>
  <si>
    <t>320926198003086123</t>
  </si>
  <si>
    <t>8223</t>
  </si>
  <si>
    <t>单永凤</t>
  </si>
  <si>
    <t>95</t>
  </si>
  <si>
    <t>310225197103260431</t>
  </si>
  <si>
    <t>8232</t>
  </si>
  <si>
    <t>潘强</t>
  </si>
  <si>
    <t>150</t>
  </si>
  <si>
    <t>412823198304021218</t>
  </si>
  <si>
    <t>8240</t>
  </si>
  <si>
    <t>王二宏</t>
  </si>
  <si>
    <t>45</t>
  </si>
  <si>
    <t>320825197110193016</t>
  </si>
  <si>
    <t>8250</t>
  </si>
  <si>
    <t>李高军</t>
  </si>
  <si>
    <t>139</t>
  </si>
  <si>
    <t>411330199002144554</t>
  </si>
  <si>
    <t>8254</t>
  </si>
  <si>
    <t>钟俊显</t>
  </si>
  <si>
    <t>111</t>
  </si>
  <si>
    <t>310225198103022411</t>
  </si>
  <si>
    <t>8257</t>
  </si>
  <si>
    <t>沈孝春</t>
  </si>
  <si>
    <t>246</t>
  </si>
  <si>
    <t>310115198612273819</t>
  </si>
  <si>
    <t>8267</t>
  </si>
  <si>
    <t>蔡良慧</t>
  </si>
  <si>
    <t>55</t>
  </si>
  <si>
    <t>622801198908291420</t>
  </si>
  <si>
    <t>8385</t>
  </si>
  <si>
    <t>吴莲莲</t>
  </si>
  <si>
    <t>718</t>
  </si>
  <si>
    <t>31022519970327262X</t>
  </si>
  <si>
    <t>8396</t>
  </si>
  <si>
    <t>倪燕</t>
  </si>
  <si>
    <t>652</t>
  </si>
  <si>
    <t>310225198811064022</t>
  </si>
  <si>
    <t>8405</t>
  </si>
  <si>
    <t>孙薇</t>
  </si>
  <si>
    <t>656</t>
  </si>
  <si>
    <t>310225199711245226</t>
  </si>
  <si>
    <t>8407</t>
  </si>
  <si>
    <t>潘沈心悦</t>
  </si>
  <si>
    <t>651</t>
  </si>
  <si>
    <t>350628198305164029</t>
  </si>
  <si>
    <t>8527</t>
  </si>
  <si>
    <t>张艺华</t>
  </si>
  <si>
    <t>159</t>
  </si>
  <si>
    <t>8562</t>
  </si>
  <si>
    <t>丁方敬</t>
  </si>
  <si>
    <t>233</t>
  </si>
  <si>
    <t>310225196812032613</t>
  </si>
  <si>
    <t>8721</t>
  </si>
  <si>
    <t>王玉飞</t>
  </si>
  <si>
    <t>368</t>
  </si>
  <si>
    <t>310225195202042617</t>
  </si>
  <si>
    <t>8723</t>
  </si>
  <si>
    <t>康萝男</t>
  </si>
  <si>
    <t>220</t>
  </si>
  <si>
    <t>31022519680809263X</t>
  </si>
  <si>
    <t>8724</t>
  </si>
  <si>
    <t>范新初</t>
  </si>
  <si>
    <t>34</t>
  </si>
  <si>
    <t>320921198504060034</t>
  </si>
  <si>
    <t>8725</t>
  </si>
  <si>
    <t>孙标</t>
  </si>
  <si>
    <t>151</t>
  </si>
  <si>
    <t>310225197603112611</t>
  </si>
  <si>
    <t>8726</t>
  </si>
  <si>
    <t>康勇</t>
  </si>
  <si>
    <t>622</t>
  </si>
  <si>
    <t>线束车间</t>
  </si>
  <si>
    <t>320504196810300078</t>
  </si>
  <si>
    <t>8729</t>
  </si>
  <si>
    <t>刘志亮</t>
  </si>
  <si>
    <t>6</t>
  </si>
  <si>
    <t>310225195605112616</t>
  </si>
  <si>
    <t>9801</t>
  </si>
  <si>
    <t>王志飞</t>
  </si>
  <si>
    <t>188</t>
  </si>
  <si>
    <t>农保组</t>
  </si>
  <si>
    <t>310225197010142049</t>
  </si>
  <si>
    <t>9810</t>
  </si>
  <si>
    <t>周素华</t>
  </si>
  <si>
    <t>152</t>
  </si>
  <si>
    <t>120109197301060528</t>
  </si>
  <si>
    <t>76083</t>
  </si>
  <si>
    <t>郝云玮</t>
  </si>
  <si>
    <t>天津车间</t>
  </si>
  <si>
    <t>3012</t>
  </si>
  <si>
    <t>陈鹏伟</t>
  </si>
  <si>
    <t>8599</t>
  </si>
  <si>
    <t>冯杰</t>
  </si>
  <si>
    <t>2009</t>
  </si>
  <si>
    <t>朱井云</t>
  </si>
  <si>
    <t>8603</t>
  </si>
  <si>
    <t>施沁</t>
  </si>
  <si>
    <t>310225197803221628</t>
  </si>
  <si>
    <t>8029</t>
  </si>
  <si>
    <t>金志华</t>
  </si>
  <si>
    <t>病假</t>
  </si>
  <si>
    <t>411523199302271317</t>
  </si>
  <si>
    <t>8586</t>
  </si>
  <si>
    <t>邱宗扬</t>
  </si>
  <si>
    <t>286</t>
  </si>
  <si>
    <t>8707</t>
  </si>
  <si>
    <t>朱小冲</t>
  </si>
  <si>
    <t>8771</t>
  </si>
  <si>
    <t>刘鹏</t>
  </si>
  <si>
    <t>行政研发部</t>
  </si>
  <si>
    <t>320724199107160974</t>
  </si>
  <si>
    <t>3161</t>
  </si>
  <si>
    <t>陈浩</t>
  </si>
  <si>
    <t>504</t>
  </si>
  <si>
    <t>320723198307133259</t>
  </si>
  <si>
    <t>3709</t>
  </si>
  <si>
    <t>孙贤保</t>
  </si>
  <si>
    <t>316</t>
  </si>
  <si>
    <t>320826199609246215</t>
  </si>
  <si>
    <t>8787</t>
  </si>
  <si>
    <t>胡国正</t>
  </si>
  <si>
    <t>421</t>
  </si>
  <si>
    <t>8831</t>
  </si>
  <si>
    <t>项关羽</t>
  </si>
  <si>
    <t>8836</t>
  </si>
  <si>
    <t>何晓青</t>
  </si>
  <si>
    <t>8856</t>
  </si>
  <si>
    <t>殷鹏飞</t>
  </si>
  <si>
    <t>2022</t>
  </si>
  <si>
    <t>呙琼</t>
  </si>
  <si>
    <t>下月补扣</t>
  </si>
  <si>
    <t>没人做高温全勤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</si>
</sst>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178" formatCode="[DBNum1][$-804]yyyy&quot;年&quot;m&quot;月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9" formatCode="#,##0.00_ "/>
  </numFmts>
  <fonts count="31">
    <font>
      <sz val="10"/>
      <name val="MS Sans Serif"/>
      <charset val="134"/>
    </font>
    <font>
      <sz val="12"/>
      <name val="MS Sans Serif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0"/>
      <color indexed="8"/>
      <name val="楷体_GB2312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178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178" fontId="2" fillId="0" borderId="0"/>
    <xf numFmtId="0" fontId="6" fillId="8" borderId="0" applyNumberFormat="0" applyBorder="0" applyAlignment="0" applyProtection="0">
      <alignment vertical="center"/>
    </xf>
    <xf numFmtId="178" fontId="2" fillId="0" borderId="0"/>
    <xf numFmtId="0" fontId="15" fillId="20" borderId="0" applyNumberFormat="0" applyBorder="0" applyAlignment="0" applyProtection="0">
      <alignment vertical="center"/>
    </xf>
    <xf numFmtId="178" fontId="2" fillId="0" borderId="0"/>
    <xf numFmtId="178" fontId="2" fillId="0" borderId="0"/>
    <xf numFmtId="178" fontId="2" fillId="0" borderId="0"/>
    <xf numFmtId="43" fontId="2" fillId="0" borderId="0" applyFont="0" applyFill="0" applyBorder="0" applyAlignment="0" applyProtection="0">
      <alignment vertical="center"/>
    </xf>
  </cellStyleXfs>
  <cellXfs count="56">
    <xf numFmtId="178" fontId="0" fillId="0" borderId="0" xfId="0"/>
    <xf numFmtId="178" fontId="0" fillId="2" borderId="0" xfId="0" applyFill="1"/>
    <xf numFmtId="178" fontId="0" fillId="0" borderId="0" xfId="0" applyFill="1"/>
    <xf numFmtId="43" fontId="0" fillId="0" borderId="0" xfId="54" applyFont="1" applyAlignment="1"/>
    <xf numFmtId="43" fontId="0" fillId="0" borderId="0" xfId="8" applyFont="1" applyFill="1" applyAlignment="1"/>
    <xf numFmtId="43" fontId="0" fillId="0" borderId="0" xfId="8" applyFont="1" applyAlignment="1"/>
    <xf numFmtId="177" fontId="0" fillId="0" borderId="0" xfId="0" applyNumberFormat="1"/>
    <xf numFmtId="176" fontId="0" fillId="0" borderId="0" xfId="0" applyNumberFormat="1"/>
    <xf numFmtId="178" fontId="1" fillId="0" borderId="0" xfId="0" applyFont="1"/>
    <xf numFmtId="49" fontId="2" fillId="0" borderId="1" xfId="52" applyNumberFormat="1" applyBorder="1"/>
    <xf numFmtId="49" fontId="3" fillId="0" borderId="1" xfId="52" applyNumberFormat="1" applyFont="1" applyBorder="1"/>
    <xf numFmtId="178" fontId="2" fillId="0" borderId="1" xfId="52" applyFill="1" applyBorder="1"/>
    <xf numFmtId="49" fontId="2" fillId="0" borderId="1" xfId="52" applyNumberFormat="1" applyFill="1" applyBorder="1"/>
    <xf numFmtId="43" fontId="2" fillId="0" borderId="1" xfId="8" applyFont="1" applyFill="1" applyBorder="1" applyAlignment="1"/>
    <xf numFmtId="178" fontId="2" fillId="2" borderId="1" xfId="52" applyFill="1" applyBorder="1"/>
    <xf numFmtId="49" fontId="2" fillId="0" borderId="1" xfId="52" applyNumberFormat="1" applyBorder="1" applyAlignment="1">
      <alignment horizontal="left"/>
    </xf>
    <xf numFmtId="177" fontId="3" fillId="2" borderId="0" xfId="0" applyNumberFormat="1" applyFont="1" applyFill="1"/>
    <xf numFmtId="43" fontId="2" fillId="0" borderId="1" xfId="8" applyFont="1" applyBorder="1" applyAlignment="1"/>
    <xf numFmtId="177" fontId="3" fillId="0" borderId="1" xfId="0" applyNumberFormat="1" applyFont="1" applyBorder="1"/>
    <xf numFmtId="176" fontId="0" fillId="0" borderId="1" xfId="0" applyNumberFormat="1" applyBorder="1"/>
    <xf numFmtId="176" fontId="3" fillId="0" borderId="1" xfId="0" applyNumberFormat="1" applyFont="1" applyBorder="1"/>
    <xf numFmtId="178" fontId="3" fillId="0" borderId="2" xfId="0" applyFont="1" applyBorder="1"/>
    <xf numFmtId="177" fontId="0" fillId="0" borderId="1" xfId="0" applyNumberFormat="1" applyBorder="1"/>
    <xf numFmtId="178" fontId="3" fillId="0" borderId="2" xfId="0" applyFont="1" applyFill="1" applyBorder="1"/>
    <xf numFmtId="177" fontId="0" fillId="0" borderId="1" xfId="0" applyNumberFormat="1" applyFill="1" applyBorder="1"/>
    <xf numFmtId="176" fontId="0" fillId="0" borderId="1" xfId="0" applyNumberFormat="1" applyFill="1" applyBorder="1"/>
    <xf numFmtId="178" fontId="4" fillId="0" borderId="0" xfId="0" applyFont="1"/>
    <xf numFmtId="57" fontId="0" fillId="0" borderId="0" xfId="0" applyNumberFormat="1"/>
    <xf numFmtId="49" fontId="0" fillId="0" borderId="0" xfId="0" applyNumberFormat="1"/>
    <xf numFmtId="178" fontId="2" fillId="3" borderId="1" xfId="52" applyFill="1" applyBorder="1"/>
    <xf numFmtId="49" fontId="0" fillId="0" borderId="1" xfId="52" applyNumberFormat="1" applyFont="1" applyBorder="1"/>
    <xf numFmtId="49" fontId="2" fillId="0" borderId="1" xfId="52" applyNumberFormat="1" applyFill="1" applyBorder="1" applyAlignment="1">
      <alignment horizontal="left"/>
    </xf>
    <xf numFmtId="178" fontId="2" fillId="0" borderId="1" xfId="52" applyBorder="1"/>
    <xf numFmtId="49" fontId="0" fillId="2" borderId="1" xfId="0" applyNumberFormat="1" applyFill="1" applyBorder="1"/>
    <xf numFmtId="43" fontId="2" fillId="2" borderId="1" xfId="8" applyFont="1" applyFill="1" applyBorder="1" applyAlignment="1"/>
    <xf numFmtId="178" fontId="0" fillId="0" borderId="1" xfId="0" applyBorder="1"/>
    <xf numFmtId="49" fontId="0" fillId="0" borderId="1" xfId="0" applyNumberFormat="1" applyBorder="1"/>
    <xf numFmtId="178" fontId="0" fillId="0" borderId="1" xfId="0" applyFill="1" applyBorder="1"/>
    <xf numFmtId="49" fontId="0" fillId="0" borderId="1" xfId="0" applyNumberFormat="1" applyFill="1" applyBorder="1" applyAlignment="1">
      <alignment horizontal="left"/>
    </xf>
    <xf numFmtId="43" fontId="0" fillId="0" borderId="1" xfId="54" applyFont="1" applyFill="1" applyBorder="1" applyAlignment="1"/>
    <xf numFmtId="43" fontId="0" fillId="0" borderId="1" xfId="8" applyFont="1" applyBorder="1" applyAlignment="1"/>
    <xf numFmtId="49" fontId="2" fillId="0" borderId="1" xfId="8" applyNumberFormat="1" applyFont="1" applyBorder="1" applyAlignment="1"/>
    <xf numFmtId="43" fontId="2" fillId="0" borderId="1" xfId="8" applyFont="1" applyFill="1" applyBorder="1" applyAlignment="1">
      <alignment horizontal="center"/>
    </xf>
    <xf numFmtId="43" fontId="5" fillId="0" borderId="1" xfId="8" applyFont="1" applyFill="1" applyBorder="1" applyAlignment="1">
      <alignment horizontal="left" vertical="center"/>
    </xf>
    <xf numFmtId="43" fontId="0" fillId="0" borderId="1" xfId="8" applyFont="1" applyFill="1" applyBorder="1" applyAlignment="1"/>
    <xf numFmtId="58" fontId="0" fillId="0" borderId="0" xfId="0" applyNumberFormat="1"/>
    <xf numFmtId="178" fontId="2" fillId="0" borderId="0" xfId="52" applyFill="1" applyBorder="1"/>
    <xf numFmtId="177" fontId="0" fillId="0" borderId="0" xfId="0" applyNumberFormat="1" applyFill="1"/>
    <xf numFmtId="178" fontId="3" fillId="0" borderId="0" xfId="0" applyFont="1" applyFill="1"/>
    <xf numFmtId="0" fontId="0" fillId="0" borderId="0" xfId="0" applyNumberFormat="1" applyFill="1"/>
    <xf numFmtId="178" fontId="3" fillId="0" borderId="0" xfId="0" applyFont="1"/>
    <xf numFmtId="179" fontId="0" fillId="0" borderId="0" xfId="0" applyNumberFormat="1"/>
    <xf numFmtId="178" fontId="3" fillId="2" borderId="2" xfId="0" applyFont="1" applyFill="1" applyBorder="1"/>
    <xf numFmtId="177" fontId="0" fillId="2" borderId="1" xfId="0" applyNumberFormat="1" applyFill="1" applyBorder="1"/>
    <xf numFmtId="176" fontId="0" fillId="2" borderId="1" xfId="0" applyNumberFormat="1" applyFill="1" applyBorder="1"/>
    <xf numFmtId="178" fontId="0" fillId="2" borderId="1" xfId="0" applyFill="1" applyBorder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常规 2 3 2" xfId="49"/>
    <cellStyle name="60% - 强调文字颜色 6" xfId="50" builtinId="52"/>
    <cellStyle name="常规 2" xfId="51"/>
    <cellStyle name="常规 3 10 2" xfId="52"/>
    <cellStyle name="常规_Sheet1" xfId="53"/>
    <cellStyle name="千位分隔 2" xfId="5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2"/>
  <sheetViews>
    <sheetView tabSelected="1" zoomScale="110" zoomScaleNormal="110" topLeftCell="H90" workbookViewId="0">
      <selection activeCell="U100" sqref="U99:U100"/>
    </sheetView>
  </sheetViews>
  <sheetFormatPr defaultColWidth="9" defaultRowHeight="12.75"/>
  <cols>
    <col min="1" max="1" width="31.7142857142857" customWidth="1"/>
    <col min="3" max="3" width="9.14285714285714" style="2"/>
    <col min="4" max="4" width="15" style="2" customWidth="1"/>
    <col min="5" max="5" width="16.7142857142857" style="2" customWidth="1"/>
    <col min="6" max="6" width="17" style="2" customWidth="1"/>
    <col min="7" max="9" width="15" style="4" customWidth="1"/>
    <col min="10" max="10" width="13.7142857142857" style="5" customWidth="1"/>
    <col min="11" max="11" width="11.1428571428571" style="5" customWidth="1"/>
    <col min="12" max="12" width="15.4285714285714" style="5" customWidth="1"/>
    <col min="13" max="13" width="21.5714285714286" customWidth="1"/>
    <col min="14" max="14" width="10.8571428571429" style="6" customWidth="1"/>
    <col min="15" max="16" width="15" style="7" customWidth="1"/>
    <col min="17" max="19" width="10.8571428571429" style="6" customWidth="1"/>
    <col min="20" max="20" width="13.2857142857143" style="6" customWidth="1"/>
  </cols>
  <sheetData>
    <row r="1" ht="15" spans="1:15">
      <c r="A1" s="8" t="s">
        <v>0</v>
      </c>
      <c r="N1" s="16" t="s">
        <v>1</v>
      </c>
      <c r="O1" s="7">
        <v>23</v>
      </c>
    </row>
    <row r="2" ht="14.25" spans="1:20">
      <c r="A2" s="9" t="s">
        <v>2</v>
      </c>
      <c r="B2" s="10" t="s">
        <v>3</v>
      </c>
      <c r="C2" s="11" t="s">
        <v>4</v>
      </c>
      <c r="D2" s="12" t="s">
        <v>5</v>
      </c>
      <c r="E2" s="11" t="s">
        <v>6</v>
      </c>
      <c r="F2" s="11" t="s">
        <v>7</v>
      </c>
      <c r="G2" s="13" t="s">
        <v>8</v>
      </c>
      <c r="H2" s="13" t="s">
        <v>9</v>
      </c>
      <c r="I2" s="13" t="s">
        <v>10</v>
      </c>
      <c r="J2" s="17" t="s">
        <v>11</v>
      </c>
      <c r="K2" s="17" t="s">
        <v>12</v>
      </c>
      <c r="L2" s="17" t="s">
        <v>13</v>
      </c>
      <c r="N2" s="18" t="s">
        <v>14</v>
      </c>
      <c r="O2" s="19" t="s">
        <v>15</v>
      </c>
      <c r="P2" s="20" t="s">
        <v>16</v>
      </c>
      <c r="Q2" s="18" t="s">
        <v>17</v>
      </c>
      <c r="R2" s="18" t="s">
        <v>18</v>
      </c>
      <c r="S2" s="18" t="s">
        <v>19</v>
      </c>
      <c r="T2" s="18" t="s">
        <v>13</v>
      </c>
    </row>
    <row r="3" ht="14.25" spans="1:20">
      <c r="A3" s="9" t="s">
        <v>20</v>
      </c>
      <c r="B3" s="9" t="s">
        <v>21</v>
      </c>
      <c r="C3" s="11" t="s">
        <v>22</v>
      </c>
      <c r="D3" s="12" t="s">
        <v>23</v>
      </c>
      <c r="E3" s="11" t="s">
        <v>24</v>
      </c>
      <c r="F3" s="11" t="s">
        <v>25</v>
      </c>
      <c r="G3" s="13">
        <v>2480</v>
      </c>
      <c r="H3" s="13">
        <v>1320</v>
      </c>
      <c r="I3" s="13">
        <v>1500</v>
      </c>
      <c r="J3" s="17">
        <v>0</v>
      </c>
      <c r="K3" s="17">
        <v>180</v>
      </c>
      <c r="L3" s="17">
        <f t="shared" ref="L3:L63" si="0">G3+H3+I3+J3+K3</f>
        <v>5480</v>
      </c>
      <c r="M3" s="21" t="s">
        <v>26</v>
      </c>
      <c r="N3" s="22">
        <v>38.75</v>
      </c>
      <c r="O3" s="19">
        <v>1890</v>
      </c>
      <c r="P3" s="19"/>
      <c r="Q3" s="22">
        <v>0</v>
      </c>
      <c r="R3" s="22">
        <v>150</v>
      </c>
      <c r="S3" s="22"/>
      <c r="T3" s="22">
        <f>L3+O3+P3+Q3-R3+S3</f>
        <v>7220</v>
      </c>
    </row>
    <row r="4" ht="14.25" spans="1:20">
      <c r="A4" s="9" t="s">
        <v>27</v>
      </c>
      <c r="B4" s="9" t="s">
        <v>28</v>
      </c>
      <c r="C4" s="11" t="s">
        <v>29</v>
      </c>
      <c r="D4" s="12" t="s">
        <v>30</v>
      </c>
      <c r="E4" s="11" t="s">
        <v>24</v>
      </c>
      <c r="F4" s="11" t="s">
        <v>25</v>
      </c>
      <c r="G4" s="13">
        <v>2480</v>
      </c>
      <c r="H4" s="13">
        <v>1320</v>
      </c>
      <c r="I4" s="13">
        <v>1500</v>
      </c>
      <c r="J4" s="17">
        <v>0</v>
      </c>
      <c r="K4" s="17">
        <v>200</v>
      </c>
      <c r="L4" s="17">
        <f t="shared" si="0"/>
        <v>5500</v>
      </c>
      <c r="M4" s="21" t="s">
        <v>26</v>
      </c>
      <c r="N4" s="22">
        <v>23</v>
      </c>
      <c r="O4" s="19">
        <v>0</v>
      </c>
      <c r="P4" s="19">
        <v>200</v>
      </c>
      <c r="Q4" s="22">
        <v>0</v>
      </c>
      <c r="R4" s="22">
        <v>0</v>
      </c>
      <c r="S4" s="22">
        <v>100</v>
      </c>
      <c r="T4" s="22">
        <f t="shared" ref="T4:T67" si="1">L4+O4+P4+Q4-R4+S4</f>
        <v>5800</v>
      </c>
    </row>
    <row r="5" ht="14.25" spans="1:20">
      <c r="A5" s="9" t="s">
        <v>31</v>
      </c>
      <c r="B5" s="9" t="s">
        <v>32</v>
      </c>
      <c r="C5" s="11" t="s">
        <v>33</v>
      </c>
      <c r="D5" s="12" t="s">
        <v>34</v>
      </c>
      <c r="E5" s="11" t="s">
        <v>35</v>
      </c>
      <c r="F5" s="11" t="s">
        <v>36</v>
      </c>
      <c r="G5" s="13">
        <v>2480</v>
      </c>
      <c r="H5" s="13">
        <v>1320</v>
      </c>
      <c r="I5" s="13">
        <v>1500</v>
      </c>
      <c r="J5" s="17">
        <v>0</v>
      </c>
      <c r="K5" s="17">
        <v>180</v>
      </c>
      <c r="L5" s="17">
        <f t="shared" si="0"/>
        <v>5480</v>
      </c>
      <c r="M5" s="21" t="s">
        <v>26</v>
      </c>
      <c r="N5" s="22">
        <v>36.31</v>
      </c>
      <c r="O5" s="19">
        <v>1597.2</v>
      </c>
      <c r="P5" s="19"/>
      <c r="Q5" s="22">
        <v>0</v>
      </c>
      <c r="R5" s="22">
        <v>150</v>
      </c>
      <c r="S5" s="22"/>
      <c r="T5" s="22">
        <f t="shared" si="1"/>
        <v>6927.2</v>
      </c>
    </row>
    <row r="6" ht="14.25" spans="1:20">
      <c r="A6" s="9" t="s">
        <v>37</v>
      </c>
      <c r="B6" s="9" t="s">
        <v>38</v>
      </c>
      <c r="C6" s="11" t="s">
        <v>39</v>
      </c>
      <c r="D6" s="12" t="s">
        <v>40</v>
      </c>
      <c r="E6" s="11" t="s">
        <v>24</v>
      </c>
      <c r="F6" s="11" t="s">
        <v>41</v>
      </c>
      <c r="G6" s="13">
        <v>3500</v>
      </c>
      <c r="H6" s="13">
        <v>1200</v>
      </c>
      <c r="I6" s="13">
        <v>800</v>
      </c>
      <c r="J6" s="17">
        <v>50</v>
      </c>
      <c r="K6" s="17">
        <v>40</v>
      </c>
      <c r="L6" s="17">
        <f t="shared" si="0"/>
        <v>5590</v>
      </c>
      <c r="N6" s="22">
        <v>24.31</v>
      </c>
      <c r="O6" s="19">
        <v>157.2</v>
      </c>
      <c r="P6" s="19">
        <v>200</v>
      </c>
      <c r="Q6" s="22">
        <v>0</v>
      </c>
      <c r="R6" s="22">
        <v>300</v>
      </c>
      <c r="S6" s="22">
        <v>100</v>
      </c>
      <c r="T6" s="22">
        <f t="shared" si="1"/>
        <v>5747.2</v>
      </c>
    </row>
    <row r="7" ht="14.25" spans="1:20">
      <c r="A7" s="9" t="s">
        <v>42</v>
      </c>
      <c r="B7" s="9" t="s">
        <v>43</v>
      </c>
      <c r="C7" s="14" t="s">
        <v>44</v>
      </c>
      <c r="D7" s="12" t="s">
        <v>45</v>
      </c>
      <c r="E7" s="11" t="s">
        <v>46</v>
      </c>
      <c r="F7" s="11" t="s">
        <v>47</v>
      </c>
      <c r="G7" s="13">
        <v>2480</v>
      </c>
      <c r="H7" s="13">
        <f>440+800</f>
        <v>1240</v>
      </c>
      <c r="I7" s="13">
        <v>980</v>
      </c>
      <c r="J7" s="17">
        <v>50</v>
      </c>
      <c r="K7" s="17">
        <v>40</v>
      </c>
      <c r="L7" s="17">
        <f t="shared" si="0"/>
        <v>4790</v>
      </c>
      <c r="N7" s="22">
        <v>23</v>
      </c>
      <c r="O7" s="19">
        <v>0</v>
      </c>
      <c r="P7" s="19">
        <v>200</v>
      </c>
      <c r="Q7" s="22">
        <v>0</v>
      </c>
      <c r="R7" s="22">
        <v>0</v>
      </c>
      <c r="S7" s="22">
        <v>100</v>
      </c>
      <c r="T7" s="22">
        <f t="shared" si="1"/>
        <v>5090</v>
      </c>
    </row>
    <row r="8" ht="14.25" spans="1:20">
      <c r="A8" s="9" t="s">
        <v>48</v>
      </c>
      <c r="B8" s="9" t="s">
        <v>49</v>
      </c>
      <c r="C8" s="11" t="s">
        <v>50</v>
      </c>
      <c r="D8" s="12" t="s">
        <v>51</v>
      </c>
      <c r="E8" s="11" t="s">
        <v>52</v>
      </c>
      <c r="F8" s="11" t="s">
        <v>53</v>
      </c>
      <c r="G8" s="13">
        <v>3500</v>
      </c>
      <c r="H8" s="13">
        <v>900</v>
      </c>
      <c r="I8" s="13">
        <v>700</v>
      </c>
      <c r="J8" s="17">
        <v>0</v>
      </c>
      <c r="K8" s="17">
        <v>40</v>
      </c>
      <c r="L8" s="17">
        <f t="shared" si="0"/>
        <v>5140</v>
      </c>
      <c r="N8" s="22">
        <v>23</v>
      </c>
      <c r="O8" s="19">
        <v>0</v>
      </c>
      <c r="P8" s="19">
        <v>200</v>
      </c>
      <c r="Q8" s="22">
        <v>0</v>
      </c>
      <c r="R8" s="22">
        <v>0</v>
      </c>
      <c r="S8" s="22">
        <v>100</v>
      </c>
      <c r="T8" s="22">
        <f t="shared" si="1"/>
        <v>5440</v>
      </c>
    </row>
    <row r="9" ht="14.25" spans="1:20">
      <c r="A9" s="9" t="s">
        <v>54</v>
      </c>
      <c r="B9" s="9" t="s">
        <v>55</v>
      </c>
      <c r="C9" s="11" t="s">
        <v>56</v>
      </c>
      <c r="D9" s="12" t="s">
        <v>57</v>
      </c>
      <c r="E9" s="11" t="s">
        <v>58</v>
      </c>
      <c r="F9" s="11" t="s">
        <v>59</v>
      </c>
      <c r="G9" s="13">
        <v>2500</v>
      </c>
      <c r="H9" s="13">
        <v>1800</v>
      </c>
      <c r="I9" s="13">
        <v>1500</v>
      </c>
      <c r="J9" s="17">
        <v>50</v>
      </c>
      <c r="K9" s="17">
        <v>40</v>
      </c>
      <c r="L9" s="17">
        <f t="shared" si="0"/>
        <v>5890</v>
      </c>
      <c r="M9" s="21" t="s">
        <v>26</v>
      </c>
      <c r="N9" s="22">
        <v>23.63</v>
      </c>
      <c r="O9" s="19">
        <v>75.5999999999999</v>
      </c>
      <c r="P9" s="19">
        <v>0</v>
      </c>
      <c r="Q9" s="22">
        <v>0</v>
      </c>
      <c r="R9" s="22">
        <v>0</v>
      </c>
      <c r="S9" s="22">
        <v>84</v>
      </c>
      <c r="T9" s="22">
        <f t="shared" si="1"/>
        <v>6049.6</v>
      </c>
    </row>
    <row r="10" ht="14.25" spans="1:20">
      <c r="A10" s="9" t="s">
        <v>60</v>
      </c>
      <c r="B10" s="9" t="s">
        <v>61</v>
      </c>
      <c r="C10" s="11" t="s">
        <v>62</v>
      </c>
      <c r="D10" s="12" t="s">
        <v>63</v>
      </c>
      <c r="E10" s="11" t="s">
        <v>46</v>
      </c>
      <c r="F10" s="11" t="s">
        <v>64</v>
      </c>
      <c r="G10" s="13">
        <v>40000</v>
      </c>
      <c r="H10" s="13">
        <v>12000</v>
      </c>
      <c r="I10" s="13">
        <v>10500</v>
      </c>
      <c r="J10" s="17">
        <v>2800</v>
      </c>
      <c r="K10" s="17">
        <v>200</v>
      </c>
      <c r="L10" s="17">
        <f t="shared" si="0"/>
        <v>65500</v>
      </c>
      <c r="N10" s="22">
        <v>23</v>
      </c>
      <c r="O10" s="19">
        <v>0</v>
      </c>
      <c r="P10" s="19">
        <v>200</v>
      </c>
      <c r="Q10" s="22">
        <v>0</v>
      </c>
      <c r="R10" s="22">
        <v>0</v>
      </c>
      <c r="S10" s="22">
        <v>100</v>
      </c>
      <c r="T10" s="22">
        <f t="shared" si="1"/>
        <v>65800</v>
      </c>
    </row>
    <row r="11" ht="14.25" spans="1:20">
      <c r="A11" s="9" t="s">
        <v>65</v>
      </c>
      <c r="B11" s="9" t="s">
        <v>66</v>
      </c>
      <c r="C11" s="11" t="s">
        <v>67</v>
      </c>
      <c r="D11" s="12"/>
      <c r="E11" s="11" t="s">
        <v>68</v>
      </c>
      <c r="F11" s="11" t="s">
        <v>64</v>
      </c>
      <c r="G11" s="13">
        <v>3500</v>
      </c>
      <c r="H11" s="13"/>
      <c r="I11" s="13"/>
      <c r="J11" s="17"/>
      <c r="K11" s="17">
        <v>0</v>
      </c>
      <c r="L11" s="17">
        <f t="shared" si="0"/>
        <v>3500</v>
      </c>
      <c r="N11" s="22">
        <v>0</v>
      </c>
      <c r="O11" s="19">
        <v>0</v>
      </c>
      <c r="P11" s="19"/>
      <c r="Q11" s="22">
        <v>0</v>
      </c>
      <c r="R11" s="22">
        <v>0</v>
      </c>
      <c r="S11" s="22"/>
      <c r="T11" s="22">
        <f t="shared" si="1"/>
        <v>3500</v>
      </c>
    </row>
    <row r="12" ht="14.25" spans="1:20">
      <c r="A12" s="9" t="s">
        <v>69</v>
      </c>
      <c r="B12" s="9" t="s">
        <v>70</v>
      </c>
      <c r="C12" s="11" t="s">
        <v>71</v>
      </c>
      <c r="D12" s="12" t="s">
        <v>72</v>
      </c>
      <c r="E12" s="11" t="s">
        <v>24</v>
      </c>
      <c r="F12" s="11" t="s">
        <v>64</v>
      </c>
      <c r="G12" s="13">
        <v>2480</v>
      </c>
      <c r="H12" s="13">
        <v>2140</v>
      </c>
      <c r="I12" s="13">
        <v>2380</v>
      </c>
      <c r="J12" s="17">
        <v>50</v>
      </c>
      <c r="K12" s="17">
        <v>200</v>
      </c>
      <c r="L12" s="17">
        <f t="shared" si="0"/>
        <v>7250</v>
      </c>
      <c r="N12" s="22">
        <v>31.44</v>
      </c>
      <c r="O12" s="19">
        <v>1012.8</v>
      </c>
      <c r="P12" s="19">
        <v>200</v>
      </c>
      <c r="Q12" s="22">
        <v>0</v>
      </c>
      <c r="R12" s="22">
        <v>0</v>
      </c>
      <c r="S12" s="22">
        <v>100</v>
      </c>
      <c r="T12" s="22">
        <f t="shared" si="1"/>
        <v>8562.8</v>
      </c>
    </row>
    <row r="13" ht="14.25" spans="1:20">
      <c r="A13" s="9" t="s">
        <v>73</v>
      </c>
      <c r="B13" s="9" t="s">
        <v>74</v>
      </c>
      <c r="C13" s="11" t="s">
        <v>75</v>
      </c>
      <c r="D13" s="12" t="s">
        <v>76</v>
      </c>
      <c r="E13" s="11" t="s">
        <v>24</v>
      </c>
      <c r="F13" s="11" t="s">
        <v>64</v>
      </c>
      <c r="G13" s="13">
        <v>2480</v>
      </c>
      <c r="H13" s="13">
        <v>2140</v>
      </c>
      <c r="I13" s="13">
        <v>2380</v>
      </c>
      <c r="J13" s="17">
        <v>50</v>
      </c>
      <c r="K13" s="17">
        <v>160</v>
      </c>
      <c r="L13" s="17">
        <f t="shared" si="0"/>
        <v>7210</v>
      </c>
      <c r="N13" s="22">
        <v>27.88</v>
      </c>
      <c r="O13" s="19">
        <v>585.6</v>
      </c>
      <c r="P13" s="19">
        <v>0</v>
      </c>
      <c r="Q13" s="22">
        <v>0</v>
      </c>
      <c r="R13" s="22">
        <v>0</v>
      </c>
      <c r="S13" s="22">
        <v>100</v>
      </c>
      <c r="T13" s="22">
        <f t="shared" si="1"/>
        <v>7895.6</v>
      </c>
    </row>
    <row r="14" ht="14.25" spans="1:20">
      <c r="A14" s="9" t="s">
        <v>77</v>
      </c>
      <c r="B14" s="9" t="s">
        <v>78</v>
      </c>
      <c r="C14" s="11" t="s">
        <v>79</v>
      </c>
      <c r="D14" s="12" t="s">
        <v>80</v>
      </c>
      <c r="E14" s="11" t="s">
        <v>81</v>
      </c>
      <c r="F14" s="11" t="s">
        <v>82</v>
      </c>
      <c r="G14" s="13">
        <v>7420</v>
      </c>
      <c r="H14" s="13">
        <v>7000</v>
      </c>
      <c r="I14" s="13">
        <v>1280</v>
      </c>
      <c r="J14" s="17">
        <v>100</v>
      </c>
      <c r="K14" s="17">
        <v>180</v>
      </c>
      <c r="L14" s="17">
        <f t="shared" si="0"/>
        <v>15980</v>
      </c>
      <c r="N14" s="22">
        <v>23</v>
      </c>
      <c r="O14" s="19">
        <v>0</v>
      </c>
      <c r="P14" s="19">
        <v>200</v>
      </c>
      <c r="Q14" s="22">
        <v>0</v>
      </c>
      <c r="R14" s="22">
        <v>0</v>
      </c>
      <c r="S14" s="22">
        <v>100</v>
      </c>
      <c r="T14" s="22">
        <f t="shared" si="1"/>
        <v>16280</v>
      </c>
    </row>
    <row r="15" ht="14.25" spans="1:20">
      <c r="A15" s="9" t="s">
        <v>83</v>
      </c>
      <c r="B15" s="9" t="s">
        <v>84</v>
      </c>
      <c r="C15" s="11" t="s">
        <v>85</v>
      </c>
      <c r="D15" s="12" t="s">
        <v>86</v>
      </c>
      <c r="E15" s="11" t="s">
        <v>81</v>
      </c>
      <c r="F15" s="11" t="s">
        <v>87</v>
      </c>
      <c r="G15" s="13">
        <v>2480</v>
      </c>
      <c r="H15" s="13">
        <v>1440</v>
      </c>
      <c r="I15" s="13">
        <v>1380</v>
      </c>
      <c r="J15" s="17">
        <v>50</v>
      </c>
      <c r="K15" s="17">
        <v>200</v>
      </c>
      <c r="L15" s="17">
        <f t="shared" si="0"/>
        <v>5550</v>
      </c>
      <c r="N15" s="22">
        <v>24.44</v>
      </c>
      <c r="O15" s="19">
        <v>172.8</v>
      </c>
      <c r="P15" s="19">
        <v>200</v>
      </c>
      <c r="Q15" s="22">
        <v>0</v>
      </c>
      <c r="R15" s="22">
        <v>0</v>
      </c>
      <c r="S15" s="22">
        <v>100</v>
      </c>
      <c r="T15" s="22">
        <f t="shared" si="1"/>
        <v>6022.8</v>
      </c>
    </row>
    <row r="16" ht="14.25" spans="1:20">
      <c r="A16" s="9" t="s">
        <v>88</v>
      </c>
      <c r="B16" s="9" t="s">
        <v>89</v>
      </c>
      <c r="C16" s="11" t="s">
        <v>90</v>
      </c>
      <c r="D16" s="12" t="s">
        <v>91</v>
      </c>
      <c r="E16" s="11" t="s">
        <v>24</v>
      </c>
      <c r="F16" s="11" t="s">
        <v>92</v>
      </c>
      <c r="G16" s="13">
        <v>2480</v>
      </c>
      <c r="H16" s="13">
        <v>1440</v>
      </c>
      <c r="I16" s="13">
        <v>1580</v>
      </c>
      <c r="J16" s="17">
        <v>50</v>
      </c>
      <c r="K16" s="17">
        <v>200</v>
      </c>
      <c r="L16" s="17">
        <f t="shared" si="0"/>
        <v>5750</v>
      </c>
      <c r="N16" s="22">
        <v>24.75</v>
      </c>
      <c r="O16" s="19">
        <v>210</v>
      </c>
      <c r="P16" s="19">
        <v>0</v>
      </c>
      <c r="Q16" s="22">
        <v>0</v>
      </c>
      <c r="R16" s="22">
        <v>0</v>
      </c>
      <c r="S16" s="22">
        <v>64</v>
      </c>
      <c r="T16" s="22">
        <f t="shared" si="1"/>
        <v>6024</v>
      </c>
    </row>
    <row r="17" ht="14.25" spans="1:20">
      <c r="A17" s="9" t="s">
        <v>93</v>
      </c>
      <c r="B17" s="9" t="s">
        <v>94</v>
      </c>
      <c r="C17" s="11" t="s">
        <v>95</v>
      </c>
      <c r="D17" s="12" t="s">
        <v>96</v>
      </c>
      <c r="E17" s="11" t="s">
        <v>24</v>
      </c>
      <c r="F17" s="11" t="s">
        <v>97</v>
      </c>
      <c r="G17" s="13">
        <v>2480</v>
      </c>
      <c r="H17" s="13">
        <v>2320</v>
      </c>
      <c r="I17" s="13">
        <v>1500</v>
      </c>
      <c r="J17" s="17">
        <v>0</v>
      </c>
      <c r="K17" s="17">
        <v>200</v>
      </c>
      <c r="L17" s="17">
        <f t="shared" si="0"/>
        <v>6500</v>
      </c>
      <c r="M17" s="21" t="s">
        <v>26</v>
      </c>
      <c r="N17" s="22">
        <v>25.13</v>
      </c>
      <c r="O17" s="19">
        <v>255.6</v>
      </c>
      <c r="P17" s="19">
        <v>200</v>
      </c>
      <c r="Q17" s="22">
        <v>0</v>
      </c>
      <c r="R17" s="22">
        <v>120</v>
      </c>
      <c r="S17" s="22">
        <v>300</v>
      </c>
      <c r="T17" s="22">
        <f t="shared" si="1"/>
        <v>7135.6</v>
      </c>
    </row>
    <row r="18" ht="14.25" spans="1:20">
      <c r="A18" s="9" t="s">
        <v>98</v>
      </c>
      <c r="B18" s="9" t="s">
        <v>99</v>
      </c>
      <c r="C18" s="11" t="s">
        <v>100</v>
      </c>
      <c r="D18" s="12" t="s">
        <v>101</v>
      </c>
      <c r="E18" s="11" t="s">
        <v>24</v>
      </c>
      <c r="F18" s="11" t="s">
        <v>53</v>
      </c>
      <c r="G18" s="13">
        <v>2480</v>
      </c>
      <c r="H18" s="13">
        <v>1440</v>
      </c>
      <c r="I18" s="13">
        <v>1080</v>
      </c>
      <c r="J18" s="17">
        <v>50</v>
      </c>
      <c r="K18" s="17">
        <v>200</v>
      </c>
      <c r="L18" s="17">
        <f t="shared" si="0"/>
        <v>5250</v>
      </c>
      <c r="N18" s="22">
        <v>25.38</v>
      </c>
      <c r="O18" s="19">
        <v>285.6</v>
      </c>
      <c r="P18" s="19">
        <v>100</v>
      </c>
      <c r="Q18" s="22">
        <v>0</v>
      </c>
      <c r="R18" s="22">
        <v>0</v>
      </c>
      <c r="S18" s="22">
        <v>100</v>
      </c>
      <c r="T18" s="22">
        <f t="shared" si="1"/>
        <v>5735.6</v>
      </c>
    </row>
    <row r="19" s="1" customFormat="1" ht="14.25" spans="1:20">
      <c r="A19" s="9" t="s">
        <v>102</v>
      </c>
      <c r="B19" s="9" t="s">
        <v>103</v>
      </c>
      <c r="C19" s="11" t="s">
        <v>104</v>
      </c>
      <c r="D19" s="12" t="s">
        <v>105</v>
      </c>
      <c r="E19" s="11" t="s">
        <v>24</v>
      </c>
      <c r="F19" s="11" t="s">
        <v>106</v>
      </c>
      <c r="G19" s="13">
        <v>2480</v>
      </c>
      <c r="H19" s="13">
        <v>1940</v>
      </c>
      <c r="I19" s="13">
        <v>1880</v>
      </c>
      <c r="J19" s="17">
        <v>50</v>
      </c>
      <c r="K19" s="17">
        <v>200</v>
      </c>
      <c r="L19" s="17">
        <f t="shared" si="0"/>
        <v>6550</v>
      </c>
      <c r="M19"/>
      <c r="N19" s="22">
        <v>40.88</v>
      </c>
      <c r="O19" s="19">
        <v>2145.6</v>
      </c>
      <c r="P19" s="19"/>
      <c r="Q19" s="22">
        <v>0</v>
      </c>
      <c r="R19" s="22">
        <v>0</v>
      </c>
      <c r="S19" s="22"/>
      <c r="T19" s="22">
        <f t="shared" si="1"/>
        <v>8695.6</v>
      </c>
    </row>
    <row r="20" ht="14.25" spans="1:20">
      <c r="A20" s="9" t="s">
        <v>107</v>
      </c>
      <c r="B20" s="9" t="s">
        <v>108</v>
      </c>
      <c r="C20" s="11" t="s">
        <v>109</v>
      </c>
      <c r="D20" s="12" t="s">
        <v>110</v>
      </c>
      <c r="E20" s="11" t="s">
        <v>24</v>
      </c>
      <c r="F20" s="11" t="s">
        <v>111</v>
      </c>
      <c r="G20" s="13">
        <v>2480</v>
      </c>
      <c r="H20" s="13">
        <v>1320</v>
      </c>
      <c r="I20" s="13">
        <v>2000</v>
      </c>
      <c r="J20" s="17">
        <v>50</v>
      </c>
      <c r="K20" s="17">
        <v>200</v>
      </c>
      <c r="L20" s="17">
        <f t="shared" si="0"/>
        <v>6050</v>
      </c>
      <c r="M20" s="21" t="s">
        <v>26</v>
      </c>
      <c r="N20" s="22">
        <v>28.88</v>
      </c>
      <c r="O20" s="19">
        <v>705.6</v>
      </c>
      <c r="P20" s="19">
        <v>200</v>
      </c>
      <c r="Q20" s="22">
        <v>0</v>
      </c>
      <c r="R20" s="22">
        <v>0</v>
      </c>
      <c r="S20" s="22">
        <v>200</v>
      </c>
      <c r="T20" s="22">
        <f t="shared" si="1"/>
        <v>7155.6</v>
      </c>
    </row>
    <row r="21" ht="14.25" spans="1:20">
      <c r="A21" s="9" t="s">
        <v>112</v>
      </c>
      <c r="B21" s="9" t="s">
        <v>113</v>
      </c>
      <c r="C21" s="11" t="s">
        <v>114</v>
      </c>
      <c r="D21" s="12" t="s">
        <v>115</v>
      </c>
      <c r="E21" s="11" t="s">
        <v>24</v>
      </c>
      <c r="F21" s="11" t="s">
        <v>111</v>
      </c>
      <c r="G21" s="13">
        <v>2480</v>
      </c>
      <c r="H21" s="13">
        <v>1620</v>
      </c>
      <c r="I21" s="13">
        <v>1000</v>
      </c>
      <c r="J21" s="17">
        <v>200</v>
      </c>
      <c r="K21" s="17">
        <v>200</v>
      </c>
      <c r="L21" s="17">
        <f t="shared" si="0"/>
        <v>5500</v>
      </c>
      <c r="M21" s="21" t="s">
        <v>26</v>
      </c>
      <c r="N21" s="22">
        <v>31</v>
      </c>
      <c r="O21" s="19">
        <v>960</v>
      </c>
      <c r="P21" s="19">
        <v>200</v>
      </c>
      <c r="Q21" s="22">
        <v>0</v>
      </c>
      <c r="R21" s="22">
        <v>50</v>
      </c>
      <c r="S21" s="22">
        <v>200</v>
      </c>
      <c r="T21" s="22">
        <f t="shared" si="1"/>
        <v>6810</v>
      </c>
    </row>
    <row r="22" s="2" customFormat="1" ht="14.25" spans="1:20">
      <c r="A22" s="12" t="s">
        <v>116</v>
      </c>
      <c r="B22" s="12" t="s">
        <v>117</v>
      </c>
      <c r="C22" s="11" t="s">
        <v>118</v>
      </c>
      <c r="D22" s="12" t="s">
        <v>119</v>
      </c>
      <c r="E22" s="11" t="s">
        <v>24</v>
      </c>
      <c r="F22" s="11" t="s">
        <v>25</v>
      </c>
      <c r="G22" s="13">
        <v>2480</v>
      </c>
      <c r="H22" s="13">
        <v>2320</v>
      </c>
      <c r="I22" s="13">
        <v>1500</v>
      </c>
      <c r="J22" s="13">
        <v>50</v>
      </c>
      <c r="K22" s="13">
        <v>200</v>
      </c>
      <c r="L22" s="13">
        <f t="shared" si="0"/>
        <v>6550</v>
      </c>
      <c r="M22" s="23" t="s">
        <v>26</v>
      </c>
      <c r="N22" s="24">
        <v>25.81</v>
      </c>
      <c r="O22" s="25">
        <v>337.2</v>
      </c>
      <c r="P22" s="19">
        <v>200</v>
      </c>
      <c r="Q22" s="24">
        <v>0</v>
      </c>
      <c r="R22" s="22">
        <v>150</v>
      </c>
      <c r="S22" s="22">
        <v>200</v>
      </c>
      <c r="T22" s="22">
        <f t="shared" si="1"/>
        <v>7137.2</v>
      </c>
    </row>
    <row r="23" ht="14.25" spans="1:20">
      <c r="A23" s="9" t="s">
        <v>120</v>
      </c>
      <c r="B23" s="9" t="s">
        <v>121</v>
      </c>
      <c r="C23" s="11" t="s">
        <v>122</v>
      </c>
      <c r="D23" s="12" t="s">
        <v>123</v>
      </c>
      <c r="E23" s="11" t="s">
        <v>24</v>
      </c>
      <c r="F23" s="11" t="s">
        <v>106</v>
      </c>
      <c r="G23" s="13">
        <v>2480</v>
      </c>
      <c r="H23" s="13">
        <v>1440</v>
      </c>
      <c r="I23" s="13">
        <v>1380</v>
      </c>
      <c r="J23" s="17">
        <v>0</v>
      </c>
      <c r="K23" s="17">
        <v>200</v>
      </c>
      <c r="L23" s="17">
        <f t="shared" si="0"/>
        <v>5500</v>
      </c>
      <c r="N23" s="22">
        <v>33.5</v>
      </c>
      <c r="O23" s="19">
        <v>1260</v>
      </c>
      <c r="P23" s="19"/>
      <c r="Q23" s="22">
        <v>0</v>
      </c>
      <c r="R23" s="22">
        <v>0</v>
      </c>
      <c r="S23" s="22"/>
      <c r="T23" s="22">
        <f t="shared" si="1"/>
        <v>6760</v>
      </c>
    </row>
    <row r="24" ht="14.25" spans="1:20">
      <c r="A24" s="9" t="s">
        <v>124</v>
      </c>
      <c r="B24" s="9" t="s">
        <v>125</v>
      </c>
      <c r="C24" s="11" t="s">
        <v>126</v>
      </c>
      <c r="D24" s="12" t="s">
        <v>127</v>
      </c>
      <c r="E24" s="11" t="s">
        <v>24</v>
      </c>
      <c r="F24" s="11" t="s">
        <v>128</v>
      </c>
      <c r="G24" s="13">
        <v>2480</v>
      </c>
      <c r="H24" s="13">
        <v>1820</v>
      </c>
      <c r="I24" s="13">
        <v>1500</v>
      </c>
      <c r="J24" s="17">
        <v>0</v>
      </c>
      <c r="K24" s="17">
        <v>200</v>
      </c>
      <c r="L24" s="17">
        <f t="shared" si="0"/>
        <v>6000</v>
      </c>
      <c r="M24" s="21" t="s">
        <v>26</v>
      </c>
      <c r="N24" s="22">
        <v>27.81</v>
      </c>
      <c r="O24" s="19">
        <v>577.2</v>
      </c>
      <c r="P24" s="19">
        <v>200</v>
      </c>
      <c r="Q24" s="22">
        <v>0</v>
      </c>
      <c r="R24" s="22">
        <v>28.95</v>
      </c>
      <c r="S24" s="22">
        <v>100</v>
      </c>
      <c r="T24" s="22">
        <f t="shared" si="1"/>
        <v>6848.25</v>
      </c>
    </row>
    <row r="25" ht="14.25" spans="1:20">
      <c r="A25" s="9" t="s">
        <v>129</v>
      </c>
      <c r="B25" s="9" t="s">
        <v>130</v>
      </c>
      <c r="C25" s="11" t="s">
        <v>131</v>
      </c>
      <c r="D25" s="12" t="s">
        <v>132</v>
      </c>
      <c r="E25" s="11" t="s">
        <v>24</v>
      </c>
      <c r="F25" s="11" t="s">
        <v>128</v>
      </c>
      <c r="G25" s="13">
        <v>2480</v>
      </c>
      <c r="H25" s="13">
        <v>1120</v>
      </c>
      <c r="I25" s="13">
        <v>1500</v>
      </c>
      <c r="J25" s="17">
        <v>0</v>
      </c>
      <c r="K25" s="17">
        <v>200</v>
      </c>
      <c r="L25" s="17">
        <f t="shared" si="0"/>
        <v>5300</v>
      </c>
      <c r="M25" s="21" t="s">
        <v>26</v>
      </c>
      <c r="N25" s="22">
        <v>30.94</v>
      </c>
      <c r="O25" s="19">
        <v>952.8</v>
      </c>
      <c r="P25" s="19">
        <v>200</v>
      </c>
      <c r="Q25" s="22">
        <v>0</v>
      </c>
      <c r="R25" s="22">
        <v>28.95</v>
      </c>
      <c r="S25" s="22">
        <v>100</v>
      </c>
      <c r="T25" s="22">
        <f t="shared" si="1"/>
        <v>6523.85</v>
      </c>
    </row>
    <row r="26" ht="14.25" spans="1:20">
      <c r="A26" s="9" t="s">
        <v>133</v>
      </c>
      <c r="B26" s="9" t="s">
        <v>134</v>
      </c>
      <c r="C26" s="11" t="s">
        <v>135</v>
      </c>
      <c r="D26" s="12" t="s">
        <v>136</v>
      </c>
      <c r="E26" s="11" t="s">
        <v>24</v>
      </c>
      <c r="F26" s="11" t="s">
        <v>137</v>
      </c>
      <c r="G26" s="13">
        <v>2480</v>
      </c>
      <c r="H26" s="13">
        <v>920</v>
      </c>
      <c r="I26" s="13">
        <v>1500</v>
      </c>
      <c r="J26" s="17">
        <v>0</v>
      </c>
      <c r="K26" s="17">
        <v>200</v>
      </c>
      <c r="L26" s="17">
        <f t="shared" si="0"/>
        <v>5100</v>
      </c>
      <c r="M26" s="21" t="s">
        <v>26</v>
      </c>
      <c r="N26" s="22">
        <v>30.94</v>
      </c>
      <c r="O26" s="19">
        <v>952.8</v>
      </c>
      <c r="P26" s="19">
        <v>200</v>
      </c>
      <c r="Q26" s="22">
        <v>0</v>
      </c>
      <c r="R26" s="22">
        <v>135</v>
      </c>
      <c r="S26" s="22">
        <v>200</v>
      </c>
      <c r="T26" s="22">
        <f t="shared" si="1"/>
        <v>6317.8</v>
      </c>
    </row>
    <row r="27" ht="14.25" spans="1:20">
      <c r="A27" s="9" t="s">
        <v>138</v>
      </c>
      <c r="B27" s="9" t="s">
        <v>139</v>
      </c>
      <c r="C27" s="11" t="s">
        <v>140</v>
      </c>
      <c r="D27" s="12" t="s">
        <v>141</v>
      </c>
      <c r="E27" s="11" t="s">
        <v>142</v>
      </c>
      <c r="F27" s="11" t="s">
        <v>143</v>
      </c>
      <c r="G27" s="13">
        <v>2480</v>
      </c>
      <c r="H27" s="13">
        <v>540</v>
      </c>
      <c r="I27" s="13">
        <v>1880</v>
      </c>
      <c r="J27" s="17">
        <v>0</v>
      </c>
      <c r="K27" s="17">
        <v>200</v>
      </c>
      <c r="L27" s="17">
        <f t="shared" si="0"/>
        <v>5100</v>
      </c>
      <c r="N27" s="22">
        <v>24.06</v>
      </c>
      <c r="O27" s="19">
        <v>127.2</v>
      </c>
      <c r="P27" s="19">
        <v>0</v>
      </c>
      <c r="Q27" s="22">
        <v>0</v>
      </c>
      <c r="R27" s="22">
        <v>0</v>
      </c>
      <c r="S27" s="22">
        <v>230</v>
      </c>
      <c r="T27" s="22">
        <f t="shared" si="1"/>
        <v>5457.2</v>
      </c>
    </row>
    <row r="28" ht="14.25" spans="1:20">
      <c r="A28" s="9" t="s">
        <v>144</v>
      </c>
      <c r="B28" s="9" t="s">
        <v>145</v>
      </c>
      <c r="C28" s="11" t="s">
        <v>146</v>
      </c>
      <c r="D28" s="12" t="s">
        <v>147</v>
      </c>
      <c r="E28" s="11" t="s">
        <v>81</v>
      </c>
      <c r="F28" s="11" t="s">
        <v>148</v>
      </c>
      <c r="G28" s="13">
        <v>3500</v>
      </c>
      <c r="H28" s="13">
        <v>1300</v>
      </c>
      <c r="I28" s="13">
        <v>1000</v>
      </c>
      <c r="J28" s="17">
        <v>50</v>
      </c>
      <c r="K28" s="17">
        <v>180</v>
      </c>
      <c r="L28" s="17">
        <f t="shared" si="0"/>
        <v>6030</v>
      </c>
      <c r="N28" s="22">
        <v>27.81</v>
      </c>
      <c r="O28" s="19">
        <v>577.2</v>
      </c>
      <c r="P28" s="19">
        <v>200</v>
      </c>
      <c r="Q28" s="22">
        <v>0</v>
      </c>
      <c r="R28" s="22">
        <v>0</v>
      </c>
      <c r="S28" s="22">
        <v>100</v>
      </c>
      <c r="T28" s="22">
        <f t="shared" si="1"/>
        <v>6907.2</v>
      </c>
    </row>
    <row r="29" ht="14.25" spans="1:20">
      <c r="A29" s="9" t="s">
        <v>149</v>
      </c>
      <c r="B29" s="9" t="s">
        <v>150</v>
      </c>
      <c r="C29" s="11" t="s">
        <v>151</v>
      </c>
      <c r="D29" s="12" t="s">
        <v>152</v>
      </c>
      <c r="E29" s="11" t="s">
        <v>81</v>
      </c>
      <c r="F29" s="11" t="s">
        <v>148</v>
      </c>
      <c r="G29" s="13">
        <v>3500</v>
      </c>
      <c r="H29" s="13">
        <v>2000</v>
      </c>
      <c r="I29" s="13">
        <v>1950</v>
      </c>
      <c r="J29" s="17">
        <v>50</v>
      </c>
      <c r="K29" s="17">
        <v>180</v>
      </c>
      <c r="L29" s="17">
        <f t="shared" si="0"/>
        <v>7680</v>
      </c>
      <c r="N29" s="22">
        <v>26.44</v>
      </c>
      <c r="O29" s="19">
        <v>412.8</v>
      </c>
      <c r="P29" s="19">
        <v>200</v>
      </c>
      <c r="Q29" s="22">
        <v>0</v>
      </c>
      <c r="R29" s="22">
        <v>0</v>
      </c>
      <c r="S29" s="22">
        <v>100</v>
      </c>
      <c r="T29" s="22">
        <f t="shared" si="1"/>
        <v>8392.8</v>
      </c>
    </row>
    <row r="30" ht="14.25" spans="1:20">
      <c r="A30" s="9" t="s">
        <v>153</v>
      </c>
      <c r="B30" s="9" t="s">
        <v>154</v>
      </c>
      <c r="C30" s="11" t="s">
        <v>155</v>
      </c>
      <c r="D30" s="12" t="s">
        <v>156</v>
      </c>
      <c r="E30" s="11" t="s">
        <v>24</v>
      </c>
      <c r="F30" s="11" t="s">
        <v>82</v>
      </c>
      <c r="G30" s="13">
        <v>3500</v>
      </c>
      <c r="H30" s="13">
        <v>1500</v>
      </c>
      <c r="I30" s="13">
        <v>1500</v>
      </c>
      <c r="J30" s="17">
        <v>50</v>
      </c>
      <c r="K30" s="17">
        <v>200</v>
      </c>
      <c r="L30" s="17">
        <f t="shared" si="0"/>
        <v>6750</v>
      </c>
      <c r="N30" s="22">
        <v>22.31</v>
      </c>
      <c r="O30" s="19">
        <v>-82.8000000000002</v>
      </c>
      <c r="P30" s="19">
        <v>0</v>
      </c>
      <c r="Q30" s="22">
        <v>900</v>
      </c>
      <c r="R30" s="22">
        <v>0</v>
      </c>
      <c r="S30" s="22">
        <v>84</v>
      </c>
      <c r="T30" s="22">
        <f t="shared" si="1"/>
        <v>7651.2</v>
      </c>
    </row>
    <row r="31" ht="14.25" spans="1:20">
      <c r="A31" s="9" t="s">
        <v>157</v>
      </c>
      <c r="B31" s="9" t="s">
        <v>158</v>
      </c>
      <c r="C31" s="11" t="s">
        <v>159</v>
      </c>
      <c r="D31" s="12" t="s">
        <v>160</v>
      </c>
      <c r="E31" s="11" t="s">
        <v>24</v>
      </c>
      <c r="F31" s="11" t="s">
        <v>82</v>
      </c>
      <c r="G31" s="13">
        <v>3500</v>
      </c>
      <c r="H31" s="13">
        <v>1000</v>
      </c>
      <c r="I31" s="13">
        <v>1000</v>
      </c>
      <c r="J31" s="17">
        <v>50</v>
      </c>
      <c r="K31" s="17">
        <v>40</v>
      </c>
      <c r="L31" s="17">
        <f t="shared" si="0"/>
        <v>5590</v>
      </c>
      <c r="N31" s="22">
        <v>24.5</v>
      </c>
      <c r="O31" s="19">
        <v>180</v>
      </c>
      <c r="P31" s="19">
        <v>100</v>
      </c>
      <c r="Q31" s="22">
        <v>300</v>
      </c>
      <c r="R31" s="22">
        <v>0</v>
      </c>
      <c r="S31" s="22">
        <v>88</v>
      </c>
      <c r="T31" s="22">
        <f t="shared" si="1"/>
        <v>6258</v>
      </c>
    </row>
    <row r="32" ht="14.25" spans="1:20">
      <c r="A32" s="9" t="s">
        <v>161</v>
      </c>
      <c r="B32" s="9" t="s">
        <v>162</v>
      </c>
      <c r="C32" s="11" t="s">
        <v>163</v>
      </c>
      <c r="D32" s="12" t="s">
        <v>164</v>
      </c>
      <c r="E32" s="11" t="s">
        <v>24</v>
      </c>
      <c r="F32" s="11" t="s">
        <v>82</v>
      </c>
      <c r="G32" s="13">
        <v>3500</v>
      </c>
      <c r="H32" s="13">
        <v>1300</v>
      </c>
      <c r="I32" s="13">
        <v>1000</v>
      </c>
      <c r="J32" s="17">
        <v>50</v>
      </c>
      <c r="K32" s="17">
        <v>140</v>
      </c>
      <c r="L32" s="17">
        <f t="shared" si="0"/>
        <v>5990</v>
      </c>
      <c r="N32" s="22">
        <v>23.38</v>
      </c>
      <c r="O32" s="19">
        <v>45.5999999999999</v>
      </c>
      <c r="P32" s="19">
        <v>0</v>
      </c>
      <c r="Q32" s="22">
        <v>390</v>
      </c>
      <c r="R32" s="22">
        <v>0</v>
      </c>
      <c r="S32" s="22">
        <v>88</v>
      </c>
      <c r="T32" s="22">
        <f t="shared" si="1"/>
        <v>6513.6</v>
      </c>
    </row>
    <row r="33" ht="14.25" spans="1:20">
      <c r="A33" s="9" t="s">
        <v>165</v>
      </c>
      <c r="B33" s="9" t="s">
        <v>166</v>
      </c>
      <c r="C33" s="11" t="s">
        <v>167</v>
      </c>
      <c r="D33" s="12" t="s">
        <v>168</v>
      </c>
      <c r="E33" s="11" t="s">
        <v>24</v>
      </c>
      <c r="F33" s="11" t="s">
        <v>82</v>
      </c>
      <c r="G33" s="13">
        <v>3500</v>
      </c>
      <c r="H33" s="13">
        <v>1500</v>
      </c>
      <c r="I33" s="13">
        <v>1500</v>
      </c>
      <c r="J33" s="17">
        <v>50</v>
      </c>
      <c r="K33" s="17">
        <v>60</v>
      </c>
      <c r="L33" s="17">
        <f t="shared" si="0"/>
        <v>6610</v>
      </c>
      <c r="N33" s="22">
        <v>17.25</v>
      </c>
      <c r="O33" s="19">
        <v>-1625</v>
      </c>
      <c r="P33" s="19">
        <v>0</v>
      </c>
      <c r="Q33" s="22">
        <v>150</v>
      </c>
      <c r="R33" s="22">
        <v>0</v>
      </c>
      <c r="S33" s="22">
        <v>64</v>
      </c>
      <c r="T33" s="22">
        <f t="shared" si="1"/>
        <v>5199</v>
      </c>
    </row>
    <row r="34" ht="14.25" spans="1:20">
      <c r="A34" s="9" t="s">
        <v>169</v>
      </c>
      <c r="B34" s="9" t="s">
        <v>170</v>
      </c>
      <c r="C34" s="14" t="s">
        <v>171</v>
      </c>
      <c r="D34" s="12" t="s">
        <v>172</v>
      </c>
      <c r="E34" s="11" t="s">
        <v>46</v>
      </c>
      <c r="F34" s="11" t="s">
        <v>47</v>
      </c>
      <c r="G34" s="13">
        <v>2480</v>
      </c>
      <c r="H34" s="13">
        <f>1540+1500</f>
        <v>3040</v>
      </c>
      <c r="I34" s="13">
        <f>1280-100</f>
        <v>1180</v>
      </c>
      <c r="J34" s="17">
        <v>550</v>
      </c>
      <c r="K34" s="17">
        <v>200</v>
      </c>
      <c r="L34" s="17">
        <f t="shared" si="0"/>
        <v>7450</v>
      </c>
      <c r="N34" s="22">
        <v>23.88</v>
      </c>
      <c r="O34" s="19">
        <v>105.6</v>
      </c>
      <c r="P34" s="19">
        <v>200</v>
      </c>
      <c r="Q34" s="22">
        <v>0</v>
      </c>
      <c r="R34" s="22">
        <v>0</v>
      </c>
      <c r="S34" s="22">
        <v>100</v>
      </c>
      <c r="T34" s="22">
        <f t="shared" si="1"/>
        <v>7855.6</v>
      </c>
    </row>
    <row r="35" ht="14.25" spans="1:20">
      <c r="A35" s="9" t="s">
        <v>173</v>
      </c>
      <c r="B35" s="9" t="s">
        <v>174</v>
      </c>
      <c r="C35" s="14" t="s">
        <v>175</v>
      </c>
      <c r="D35" s="12" t="s">
        <v>176</v>
      </c>
      <c r="E35" s="11" t="s">
        <v>46</v>
      </c>
      <c r="F35" s="11" t="s">
        <v>47</v>
      </c>
      <c r="G35" s="13">
        <v>2480</v>
      </c>
      <c r="H35" s="13">
        <f>540+1500</f>
        <v>2040</v>
      </c>
      <c r="I35" s="13">
        <v>1180</v>
      </c>
      <c r="J35" s="17">
        <v>200</v>
      </c>
      <c r="K35" s="17">
        <v>200</v>
      </c>
      <c r="L35" s="17">
        <f t="shared" si="0"/>
        <v>6100</v>
      </c>
      <c r="N35" s="22">
        <v>24.13</v>
      </c>
      <c r="O35" s="19">
        <v>135.6</v>
      </c>
      <c r="P35" s="19">
        <v>200</v>
      </c>
      <c r="Q35" s="22">
        <v>0</v>
      </c>
      <c r="R35" s="22">
        <v>0</v>
      </c>
      <c r="S35" s="22">
        <v>100</v>
      </c>
      <c r="T35" s="22">
        <f t="shared" si="1"/>
        <v>6535.6</v>
      </c>
    </row>
    <row r="36" ht="14.25" spans="1:20">
      <c r="A36" s="9" t="s">
        <v>177</v>
      </c>
      <c r="B36" s="9" t="s">
        <v>178</v>
      </c>
      <c r="C36" s="14" t="s">
        <v>179</v>
      </c>
      <c r="D36" s="12" t="s">
        <v>180</v>
      </c>
      <c r="E36" s="11" t="s">
        <v>46</v>
      </c>
      <c r="F36" s="11" t="s">
        <v>47</v>
      </c>
      <c r="G36" s="13">
        <v>2480</v>
      </c>
      <c r="H36" s="13">
        <f>540+800</f>
        <v>1340</v>
      </c>
      <c r="I36" s="13">
        <v>1080</v>
      </c>
      <c r="J36" s="17">
        <v>250</v>
      </c>
      <c r="K36" s="17">
        <v>100</v>
      </c>
      <c r="L36" s="17">
        <f t="shared" si="0"/>
        <v>5250</v>
      </c>
      <c r="N36" s="22">
        <v>23</v>
      </c>
      <c r="O36" s="19">
        <v>0</v>
      </c>
      <c r="P36" s="19">
        <v>200</v>
      </c>
      <c r="Q36" s="22">
        <v>0</v>
      </c>
      <c r="R36" s="22">
        <v>0</v>
      </c>
      <c r="S36" s="22">
        <v>100</v>
      </c>
      <c r="T36" s="22">
        <f t="shared" si="1"/>
        <v>5550</v>
      </c>
    </row>
    <row r="37" ht="14.25" spans="1:20">
      <c r="A37" s="9" t="s">
        <v>181</v>
      </c>
      <c r="B37" s="9" t="s">
        <v>182</v>
      </c>
      <c r="C37" s="14" t="s">
        <v>183</v>
      </c>
      <c r="D37" s="12" t="s">
        <v>184</v>
      </c>
      <c r="E37" s="11" t="s">
        <v>24</v>
      </c>
      <c r="F37" s="11" t="s">
        <v>47</v>
      </c>
      <c r="G37" s="13">
        <v>2480</v>
      </c>
      <c r="H37" s="13">
        <f>740+1500</f>
        <v>2240</v>
      </c>
      <c r="I37" s="13">
        <v>1080</v>
      </c>
      <c r="J37" s="17">
        <v>250</v>
      </c>
      <c r="K37" s="17">
        <v>40</v>
      </c>
      <c r="L37" s="17">
        <f t="shared" si="0"/>
        <v>6090</v>
      </c>
      <c r="N37" s="22">
        <v>22</v>
      </c>
      <c r="O37" s="19">
        <v>-120</v>
      </c>
      <c r="P37" s="19">
        <v>0</v>
      </c>
      <c r="Q37" s="22">
        <v>0</v>
      </c>
      <c r="R37" s="22">
        <v>0</v>
      </c>
      <c r="S37" s="22">
        <v>88</v>
      </c>
      <c r="T37" s="22">
        <f t="shared" si="1"/>
        <v>6058</v>
      </c>
    </row>
    <row r="38" ht="14.25" spans="1:20">
      <c r="A38" s="9" t="s">
        <v>185</v>
      </c>
      <c r="B38" s="9" t="s">
        <v>186</v>
      </c>
      <c r="C38" s="14" t="s">
        <v>187</v>
      </c>
      <c r="D38" s="12" t="s">
        <v>188</v>
      </c>
      <c r="E38" s="11" t="s">
        <v>24</v>
      </c>
      <c r="F38" s="11" t="s">
        <v>189</v>
      </c>
      <c r="G38" s="13">
        <v>2480</v>
      </c>
      <c r="H38" s="13">
        <v>800</v>
      </c>
      <c r="I38" s="13">
        <v>3020</v>
      </c>
      <c r="J38" s="17">
        <v>100</v>
      </c>
      <c r="K38" s="17">
        <v>40</v>
      </c>
      <c r="L38" s="17">
        <f t="shared" si="0"/>
        <v>6440</v>
      </c>
      <c r="M38" s="26" t="s">
        <v>190</v>
      </c>
      <c r="N38" s="22">
        <v>23</v>
      </c>
      <c r="O38" s="19">
        <v>0</v>
      </c>
      <c r="P38" s="19">
        <v>200</v>
      </c>
      <c r="Q38" s="22">
        <v>0</v>
      </c>
      <c r="R38" s="22">
        <v>0</v>
      </c>
      <c r="S38" s="22">
        <v>100</v>
      </c>
      <c r="T38" s="22">
        <f t="shared" si="1"/>
        <v>6740</v>
      </c>
    </row>
    <row r="39" ht="14.25" spans="1:20">
      <c r="A39" s="9" t="s">
        <v>191</v>
      </c>
      <c r="B39" s="9" t="s">
        <v>192</v>
      </c>
      <c r="C39" s="11" t="s">
        <v>193</v>
      </c>
      <c r="D39" s="12" t="s">
        <v>194</v>
      </c>
      <c r="E39" s="11" t="s">
        <v>46</v>
      </c>
      <c r="F39" s="11" t="s">
        <v>189</v>
      </c>
      <c r="G39" s="13">
        <v>2480</v>
      </c>
      <c r="H39" s="13">
        <v>540</v>
      </c>
      <c r="I39" s="13">
        <v>680</v>
      </c>
      <c r="J39" s="17">
        <v>50</v>
      </c>
      <c r="K39" s="17">
        <v>100</v>
      </c>
      <c r="L39" s="17">
        <f t="shared" si="0"/>
        <v>3850</v>
      </c>
      <c r="N39" s="22">
        <v>23.13</v>
      </c>
      <c r="O39" s="19">
        <v>15.5999999999999</v>
      </c>
      <c r="P39" s="19">
        <v>0</v>
      </c>
      <c r="Q39" s="22">
        <v>0</v>
      </c>
      <c r="R39" s="22">
        <v>0</v>
      </c>
      <c r="S39" s="22">
        <v>88</v>
      </c>
      <c r="T39" s="22">
        <f t="shared" si="1"/>
        <v>3953.6</v>
      </c>
    </row>
    <row r="40" ht="14.25" spans="1:20">
      <c r="A40" s="9" t="s">
        <v>195</v>
      </c>
      <c r="B40" s="9" t="s">
        <v>196</v>
      </c>
      <c r="C40" s="11" t="s">
        <v>197</v>
      </c>
      <c r="D40" s="12" t="s">
        <v>198</v>
      </c>
      <c r="E40" s="11" t="s">
        <v>46</v>
      </c>
      <c r="F40" s="11" t="s">
        <v>199</v>
      </c>
      <c r="G40" s="13">
        <v>2480</v>
      </c>
      <c r="H40" s="13">
        <v>740</v>
      </c>
      <c r="I40" s="13">
        <v>1080</v>
      </c>
      <c r="J40" s="17">
        <v>0</v>
      </c>
      <c r="K40" s="17">
        <v>200</v>
      </c>
      <c r="L40" s="17">
        <f t="shared" si="0"/>
        <v>4500</v>
      </c>
      <c r="M40" s="27">
        <v>43374</v>
      </c>
      <c r="N40" s="22">
        <v>36.31</v>
      </c>
      <c r="O40" s="19">
        <v>1597.2</v>
      </c>
      <c r="P40" s="19">
        <v>200</v>
      </c>
      <c r="Q40" s="22">
        <v>661.45</v>
      </c>
      <c r="R40" s="22">
        <v>0</v>
      </c>
      <c r="S40" s="22">
        <v>300</v>
      </c>
      <c r="T40" s="22">
        <f t="shared" si="1"/>
        <v>7258.65</v>
      </c>
    </row>
    <row r="41" ht="14.25" spans="1:20">
      <c r="A41" s="9" t="s">
        <v>200</v>
      </c>
      <c r="B41" s="9" t="s">
        <v>201</v>
      </c>
      <c r="C41" s="11" t="s">
        <v>202</v>
      </c>
      <c r="D41" s="12" t="s">
        <v>203</v>
      </c>
      <c r="E41" s="11" t="s">
        <v>46</v>
      </c>
      <c r="F41" s="11" t="s">
        <v>64</v>
      </c>
      <c r="G41" s="13">
        <v>2480</v>
      </c>
      <c r="H41" s="13">
        <v>0</v>
      </c>
      <c r="I41" s="13">
        <v>1320</v>
      </c>
      <c r="J41" s="17">
        <v>0</v>
      </c>
      <c r="K41" s="17">
        <v>0</v>
      </c>
      <c r="L41" s="17">
        <f t="shared" si="0"/>
        <v>3800</v>
      </c>
      <c r="N41" s="22">
        <v>23</v>
      </c>
      <c r="O41" s="19">
        <v>0</v>
      </c>
      <c r="P41" s="19"/>
      <c r="Q41" s="22">
        <v>0</v>
      </c>
      <c r="R41" s="22">
        <v>0</v>
      </c>
      <c r="S41" s="22"/>
      <c r="T41" s="22">
        <f t="shared" si="1"/>
        <v>3800</v>
      </c>
    </row>
    <row r="42" ht="14.25" spans="1:20">
      <c r="A42" s="9" t="s">
        <v>204</v>
      </c>
      <c r="B42" s="9" t="s">
        <v>205</v>
      </c>
      <c r="C42" s="14" t="s">
        <v>206</v>
      </c>
      <c r="D42" s="12" t="s">
        <v>207</v>
      </c>
      <c r="E42" s="11" t="s">
        <v>24</v>
      </c>
      <c r="F42" s="11" t="s">
        <v>47</v>
      </c>
      <c r="G42" s="13">
        <v>2480</v>
      </c>
      <c r="H42" s="13">
        <f>440+800</f>
        <v>1240</v>
      </c>
      <c r="I42" s="13">
        <v>980</v>
      </c>
      <c r="J42" s="17">
        <v>200</v>
      </c>
      <c r="K42" s="17">
        <v>200</v>
      </c>
      <c r="L42" s="17">
        <f t="shared" si="0"/>
        <v>5100</v>
      </c>
      <c r="N42" s="22">
        <v>23</v>
      </c>
      <c r="O42" s="19">
        <v>0</v>
      </c>
      <c r="P42" s="19">
        <v>200</v>
      </c>
      <c r="Q42" s="22">
        <v>0</v>
      </c>
      <c r="R42" s="22">
        <v>0</v>
      </c>
      <c r="S42" s="22">
        <v>100</v>
      </c>
      <c r="T42" s="22">
        <f t="shared" si="1"/>
        <v>5400</v>
      </c>
    </row>
    <row r="43" ht="14.25" spans="1:20">
      <c r="A43" s="9" t="s">
        <v>208</v>
      </c>
      <c r="B43" s="9" t="s">
        <v>209</v>
      </c>
      <c r="C43" s="11" t="s">
        <v>210</v>
      </c>
      <c r="D43" s="12" t="s">
        <v>211</v>
      </c>
      <c r="E43" s="11" t="s">
        <v>24</v>
      </c>
      <c r="F43" s="11" t="s">
        <v>53</v>
      </c>
      <c r="G43" s="13">
        <v>3500</v>
      </c>
      <c r="H43" s="13">
        <v>1300</v>
      </c>
      <c r="I43" s="13">
        <v>1000</v>
      </c>
      <c r="J43" s="17">
        <v>50</v>
      </c>
      <c r="K43" s="17">
        <v>200</v>
      </c>
      <c r="L43" s="17">
        <f t="shared" si="0"/>
        <v>6050</v>
      </c>
      <c r="N43" s="22">
        <v>23</v>
      </c>
      <c r="O43" s="19">
        <v>0</v>
      </c>
      <c r="P43" s="19">
        <v>200</v>
      </c>
      <c r="Q43" s="22">
        <v>0</v>
      </c>
      <c r="R43" s="22">
        <v>0</v>
      </c>
      <c r="S43" s="22">
        <v>100</v>
      </c>
      <c r="T43" s="22">
        <f t="shared" si="1"/>
        <v>6350</v>
      </c>
    </row>
    <row r="44" ht="14.25" spans="1:20">
      <c r="A44" s="9" t="s">
        <v>212</v>
      </c>
      <c r="B44" s="9" t="s">
        <v>213</v>
      </c>
      <c r="C44" s="11" t="s">
        <v>214</v>
      </c>
      <c r="D44" s="12" t="s">
        <v>215</v>
      </c>
      <c r="E44" s="11" t="s">
        <v>24</v>
      </c>
      <c r="F44" s="11" t="s">
        <v>53</v>
      </c>
      <c r="G44" s="13">
        <v>3500</v>
      </c>
      <c r="H44" s="13">
        <v>1100</v>
      </c>
      <c r="I44" s="13">
        <v>1000</v>
      </c>
      <c r="J44" s="17">
        <v>50</v>
      </c>
      <c r="K44" s="17">
        <v>180</v>
      </c>
      <c r="L44" s="17">
        <f t="shared" si="0"/>
        <v>5830</v>
      </c>
      <c r="N44" s="22">
        <v>26.38</v>
      </c>
      <c r="O44" s="19">
        <v>405.6</v>
      </c>
      <c r="P44" s="19">
        <v>200</v>
      </c>
      <c r="Q44" s="22">
        <v>0</v>
      </c>
      <c r="R44" s="22">
        <v>0</v>
      </c>
      <c r="S44" s="22">
        <v>100</v>
      </c>
      <c r="T44" s="22">
        <f t="shared" si="1"/>
        <v>6535.6</v>
      </c>
    </row>
    <row r="45" ht="14.25" spans="1:20">
      <c r="A45" s="9" t="s">
        <v>216</v>
      </c>
      <c r="B45" s="9" t="s">
        <v>217</v>
      </c>
      <c r="C45" s="11" t="s">
        <v>218</v>
      </c>
      <c r="D45" s="12" t="s">
        <v>219</v>
      </c>
      <c r="E45" s="11" t="s">
        <v>24</v>
      </c>
      <c r="F45" s="11" t="s">
        <v>53</v>
      </c>
      <c r="G45" s="13">
        <v>3500</v>
      </c>
      <c r="H45" s="13">
        <v>1100</v>
      </c>
      <c r="I45" s="13">
        <v>1000</v>
      </c>
      <c r="J45" s="17">
        <v>50</v>
      </c>
      <c r="K45" s="17">
        <v>200</v>
      </c>
      <c r="L45" s="17">
        <f t="shared" si="0"/>
        <v>5850</v>
      </c>
      <c r="M45" t="s">
        <v>220</v>
      </c>
      <c r="N45" s="22">
        <v>26.19</v>
      </c>
      <c r="O45" s="19">
        <v>382.8</v>
      </c>
      <c r="P45" s="19">
        <v>200</v>
      </c>
      <c r="Q45" s="22">
        <v>0</v>
      </c>
      <c r="R45" s="22">
        <v>0</v>
      </c>
      <c r="S45" s="22">
        <v>100</v>
      </c>
      <c r="T45" s="22">
        <f t="shared" si="1"/>
        <v>6532.8</v>
      </c>
    </row>
    <row r="46" ht="14.25" spans="1:20">
      <c r="A46" s="9" t="s">
        <v>221</v>
      </c>
      <c r="B46" s="9" t="s">
        <v>222</v>
      </c>
      <c r="C46" s="11" t="s">
        <v>223</v>
      </c>
      <c r="D46" s="12" t="s">
        <v>224</v>
      </c>
      <c r="E46" s="11" t="s">
        <v>24</v>
      </c>
      <c r="F46" s="11" t="s">
        <v>53</v>
      </c>
      <c r="G46" s="13">
        <v>3500</v>
      </c>
      <c r="H46" s="13">
        <v>1100</v>
      </c>
      <c r="I46" s="13">
        <v>1000</v>
      </c>
      <c r="J46" s="17">
        <v>50</v>
      </c>
      <c r="K46" s="17">
        <v>140</v>
      </c>
      <c r="L46" s="17">
        <f t="shared" si="0"/>
        <v>5790</v>
      </c>
      <c r="N46" s="22">
        <v>26.19</v>
      </c>
      <c r="O46" s="19">
        <v>382.8</v>
      </c>
      <c r="P46" s="19">
        <v>200</v>
      </c>
      <c r="Q46" s="22">
        <v>0</v>
      </c>
      <c r="R46" s="22">
        <v>0</v>
      </c>
      <c r="S46" s="22">
        <v>100</v>
      </c>
      <c r="T46" s="22">
        <f t="shared" si="1"/>
        <v>6472.8</v>
      </c>
    </row>
    <row r="47" ht="14.25" spans="1:20">
      <c r="A47" s="9" t="s">
        <v>225</v>
      </c>
      <c r="B47" s="9" t="s">
        <v>226</v>
      </c>
      <c r="C47" s="11" t="s">
        <v>227</v>
      </c>
      <c r="D47" s="12" t="s">
        <v>228</v>
      </c>
      <c r="E47" s="11" t="s">
        <v>24</v>
      </c>
      <c r="F47" s="11" t="s">
        <v>92</v>
      </c>
      <c r="G47" s="13">
        <v>3500</v>
      </c>
      <c r="H47" s="13">
        <v>1300</v>
      </c>
      <c r="I47" s="13">
        <v>1100</v>
      </c>
      <c r="J47" s="17">
        <v>50</v>
      </c>
      <c r="K47" s="17">
        <v>80</v>
      </c>
      <c r="L47" s="17">
        <f t="shared" si="0"/>
        <v>6030</v>
      </c>
      <c r="N47" s="22">
        <v>25.94</v>
      </c>
      <c r="O47" s="19">
        <v>352.8</v>
      </c>
      <c r="P47" s="19">
        <v>200</v>
      </c>
      <c r="Q47" s="22">
        <v>0</v>
      </c>
      <c r="R47" s="22">
        <v>200</v>
      </c>
      <c r="S47" s="22">
        <v>100</v>
      </c>
      <c r="T47" s="22">
        <f t="shared" si="1"/>
        <v>6482.8</v>
      </c>
    </row>
    <row r="48" ht="14.25" spans="1:20">
      <c r="A48" s="9" t="s">
        <v>229</v>
      </c>
      <c r="B48" s="9" t="s">
        <v>230</v>
      </c>
      <c r="C48" s="11" t="s">
        <v>231</v>
      </c>
      <c r="D48" s="12" t="s">
        <v>232</v>
      </c>
      <c r="E48" s="11" t="s">
        <v>24</v>
      </c>
      <c r="F48" s="11" t="s">
        <v>92</v>
      </c>
      <c r="G48" s="13">
        <v>3500</v>
      </c>
      <c r="H48" s="13">
        <v>1500</v>
      </c>
      <c r="I48" s="13">
        <v>1400</v>
      </c>
      <c r="J48" s="17">
        <v>50</v>
      </c>
      <c r="K48" s="17">
        <v>200</v>
      </c>
      <c r="L48" s="17">
        <f t="shared" si="0"/>
        <v>6650</v>
      </c>
      <c r="N48" s="22">
        <v>24.19</v>
      </c>
      <c r="O48" s="19">
        <v>142.8</v>
      </c>
      <c r="P48" s="19">
        <v>200</v>
      </c>
      <c r="Q48" s="22">
        <v>0</v>
      </c>
      <c r="R48" s="22">
        <v>200</v>
      </c>
      <c r="S48" s="22">
        <v>100</v>
      </c>
      <c r="T48" s="22">
        <f t="shared" si="1"/>
        <v>6892.8</v>
      </c>
    </row>
    <row r="49" ht="14.25" spans="1:20">
      <c r="A49" s="9" t="s">
        <v>233</v>
      </c>
      <c r="B49" s="9" t="s">
        <v>234</v>
      </c>
      <c r="C49" s="11" t="s">
        <v>235</v>
      </c>
      <c r="D49" s="12" t="s">
        <v>236</v>
      </c>
      <c r="E49" s="11" t="s">
        <v>24</v>
      </c>
      <c r="F49" s="11" t="s">
        <v>92</v>
      </c>
      <c r="G49" s="13">
        <v>3500</v>
      </c>
      <c r="H49" s="13">
        <v>2000</v>
      </c>
      <c r="I49" s="13">
        <v>2300</v>
      </c>
      <c r="J49" s="17">
        <v>50</v>
      </c>
      <c r="K49" s="17">
        <v>200</v>
      </c>
      <c r="L49" s="17">
        <f t="shared" si="0"/>
        <v>8050</v>
      </c>
      <c r="N49" s="22">
        <v>25.25</v>
      </c>
      <c r="O49" s="19">
        <v>270</v>
      </c>
      <c r="P49" s="19">
        <v>0</v>
      </c>
      <c r="Q49" s="22">
        <v>0</v>
      </c>
      <c r="R49" s="22">
        <v>200</v>
      </c>
      <c r="S49" s="22">
        <v>92</v>
      </c>
      <c r="T49" s="22">
        <f t="shared" si="1"/>
        <v>8212</v>
      </c>
    </row>
    <row r="50" ht="14.25" spans="1:20">
      <c r="A50" s="9" t="s">
        <v>237</v>
      </c>
      <c r="B50" s="9" t="s">
        <v>238</v>
      </c>
      <c r="C50" s="11" t="s">
        <v>239</v>
      </c>
      <c r="D50" s="12" t="s">
        <v>240</v>
      </c>
      <c r="E50" s="11" t="s">
        <v>24</v>
      </c>
      <c r="F50" s="11" t="s">
        <v>92</v>
      </c>
      <c r="G50" s="13">
        <v>3500</v>
      </c>
      <c r="H50" s="13">
        <v>1500</v>
      </c>
      <c r="I50" s="13">
        <v>1100</v>
      </c>
      <c r="J50" s="17">
        <v>50</v>
      </c>
      <c r="K50" s="17">
        <v>200</v>
      </c>
      <c r="L50" s="17">
        <f t="shared" si="0"/>
        <v>6350</v>
      </c>
      <c r="N50" s="22">
        <v>25.63</v>
      </c>
      <c r="O50" s="19">
        <v>315.6</v>
      </c>
      <c r="P50" s="19">
        <v>100</v>
      </c>
      <c r="Q50" s="22">
        <v>0</v>
      </c>
      <c r="R50" s="22">
        <v>200</v>
      </c>
      <c r="S50" s="22">
        <v>88</v>
      </c>
      <c r="T50" s="22">
        <f t="shared" si="1"/>
        <v>6653.6</v>
      </c>
    </row>
    <row r="51" ht="14.25" spans="1:20">
      <c r="A51" s="9" t="s">
        <v>241</v>
      </c>
      <c r="B51" s="9" t="s">
        <v>242</v>
      </c>
      <c r="C51" s="11" t="s">
        <v>243</v>
      </c>
      <c r="D51" s="12" t="s">
        <v>244</v>
      </c>
      <c r="E51" s="11" t="s">
        <v>24</v>
      </c>
      <c r="F51" s="11" t="s">
        <v>92</v>
      </c>
      <c r="G51" s="13">
        <v>3500</v>
      </c>
      <c r="H51" s="13">
        <v>1300</v>
      </c>
      <c r="I51" s="13">
        <v>1100</v>
      </c>
      <c r="J51" s="17">
        <v>0</v>
      </c>
      <c r="K51" s="17">
        <v>200</v>
      </c>
      <c r="L51" s="17">
        <f t="shared" si="0"/>
        <v>6100</v>
      </c>
      <c r="N51" s="22">
        <v>27.25</v>
      </c>
      <c r="O51" s="19">
        <v>510</v>
      </c>
      <c r="P51" s="19">
        <v>200</v>
      </c>
      <c r="Q51" s="22">
        <v>0</v>
      </c>
      <c r="R51" s="22">
        <v>200</v>
      </c>
      <c r="S51" s="22">
        <v>100</v>
      </c>
      <c r="T51" s="22">
        <f t="shared" si="1"/>
        <v>6710</v>
      </c>
    </row>
    <row r="52" ht="14.25" spans="1:20">
      <c r="A52" s="9" t="s">
        <v>245</v>
      </c>
      <c r="B52" s="9" t="s">
        <v>246</v>
      </c>
      <c r="C52" s="11" t="s">
        <v>247</v>
      </c>
      <c r="D52" s="12" t="s">
        <v>248</v>
      </c>
      <c r="E52" s="11" t="s">
        <v>24</v>
      </c>
      <c r="F52" s="11" t="s">
        <v>92</v>
      </c>
      <c r="G52" s="13">
        <v>3500</v>
      </c>
      <c r="H52" s="13">
        <v>2000</v>
      </c>
      <c r="I52" s="13">
        <v>2300</v>
      </c>
      <c r="J52" s="17">
        <v>50</v>
      </c>
      <c r="K52" s="17">
        <v>200</v>
      </c>
      <c r="L52" s="17">
        <f t="shared" si="0"/>
        <v>8050</v>
      </c>
      <c r="N52" s="22">
        <v>29.13</v>
      </c>
      <c r="O52" s="19">
        <v>735.6</v>
      </c>
      <c r="P52" s="19">
        <v>200</v>
      </c>
      <c r="Q52" s="22">
        <v>0</v>
      </c>
      <c r="R52" s="22">
        <v>0</v>
      </c>
      <c r="S52" s="22">
        <v>100</v>
      </c>
      <c r="T52" s="22">
        <f t="shared" si="1"/>
        <v>9085.6</v>
      </c>
    </row>
    <row r="53" ht="14.25" spans="1:20">
      <c r="A53" s="9" t="s">
        <v>249</v>
      </c>
      <c r="B53" s="9" t="s">
        <v>250</v>
      </c>
      <c r="C53" s="11" t="s">
        <v>251</v>
      </c>
      <c r="D53" s="12" t="s">
        <v>252</v>
      </c>
      <c r="E53" s="11" t="s">
        <v>24</v>
      </c>
      <c r="F53" s="11" t="s">
        <v>92</v>
      </c>
      <c r="G53" s="13">
        <v>3500</v>
      </c>
      <c r="H53" s="13">
        <v>2000</v>
      </c>
      <c r="I53" s="13">
        <v>1400</v>
      </c>
      <c r="J53" s="17">
        <v>50</v>
      </c>
      <c r="K53" s="17">
        <v>200</v>
      </c>
      <c r="L53" s="17">
        <f t="shared" si="0"/>
        <v>7150</v>
      </c>
      <c r="N53" s="22">
        <v>30</v>
      </c>
      <c r="O53" s="19">
        <v>840</v>
      </c>
      <c r="P53" s="19">
        <v>200</v>
      </c>
      <c r="Q53" s="22">
        <v>0</v>
      </c>
      <c r="R53" s="22">
        <v>0</v>
      </c>
      <c r="S53" s="22">
        <v>100</v>
      </c>
      <c r="T53" s="22">
        <f t="shared" si="1"/>
        <v>8290</v>
      </c>
    </row>
    <row r="54" ht="14.25" spans="1:20">
      <c r="A54" s="9" t="s">
        <v>253</v>
      </c>
      <c r="B54" s="9" t="s">
        <v>254</v>
      </c>
      <c r="C54" s="11" t="s">
        <v>255</v>
      </c>
      <c r="D54" s="12" t="s">
        <v>256</v>
      </c>
      <c r="E54" s="11" t="s">
        <v>24</v>
      </c>
      <c r="F54" s="11" t="s">
        <v>92</v>
      </c>
      <c r="G54" s="13">
        <v>3500</v>
      </c>
      <c r="H54" s="13">
        <v>2000</v>
      </c>
      <c r="I54" s="13">
        <v>2600</v>
      </c>
      <c r="J54" s="17">
        <v>100</v>
      </c>
      <c r="K54" s="17">
        <v>160</v>
      </c>
      <c r="L54" s="17">
        <f t="shared" si="0"/>
        <v>8360</v>
      </c>
      <c r="N54" s="22">
        <v>30.25</v>
      </c>
      <c r="O54" s="19">
        <v>870</v>
      </c>
      <c r="P54" s="19">
        <v>100</v>
      </c>
      <c r="Q54" s="22">
        <v>0</v>
      </c>
      <c r="R54" s="22">
        <v>0</v>
      </c>
      <c r="S54" s="22">
        <v>100</v>
      </c>
      <c r="T54" s="22">
        <f t="shared" si="1"/>
        <v>9430</v>
      </c>
    </row>
    <row r="55" ht="14.25" spans="1:20">
      <c r="A55" s="9" t="s">
        <v>257</v>
      </c>
      <c r="B55" s="9" t="s">
        <v>258</v>
      </c>
      <c r="C55" s="11" t="s">
        <v>259</v>
      </c>
      <c r="D55" s="12" t="s">
        <v>260</v>
      </c>
      <c r="E55" s="11" t="s">
        <v>46</v>
      </c>
      <c r="F55" s="11" t="s">
        <v>92</v>
      </c>
      <c r="G55" s="13">
        <v>3500</v>
      </c>
      <c r="H55" s="13">
        <v>1300</v>
      </c>
      <c r="I55" s="13">
        <v>1100</v>
      </c>
      <c r="J55" s="17">
        <v>0</v>
      </c>
      <c r="K55" s="17">
        <v>140</v>
      </c>
      <c r="L55" s="17">
        <f t="shared" si="0"/>
        <v>6040</v>
      </c>
      <c r="N55" s="22">
        <v>30.94</v>
      </c>
      <c r="O55" s="19">
        <v>952.8</v>
      </c>
      <c r="P55" s="19">
        <v>200</v>
      </c>
      <c r="Q55" s="22">
        <v>0</v>
      </c>
      <c r="R55" s="22">
        <v>0</v>
      </c>
      <c r="S55" s="22">
        <v>100</v>
      </c>
      <c r="T55" s="22">
        <f t="shared" si="1"/>
        <v>7292.8</v>
      </c>
    </row>
    <row r="56" ht="14.25" spans="1:20">
      <c r="A56" s="9" t="s">
        <v>261</v>
      </c>
      <c r="B56" s="9" t="s">
        <v>262</v>
      </c>
      <c r="C56" s="11" t="s">
        <v>263</v>
      </c>
      <c r="D56" s="12" t="s">
        <v>264</v>
      </c>
      <c r="E56" s="11" t="s">
        <v>24</v>
      </c>
      <c r="F56" s="11" t="s">
        <v>92</v>
      </c>
      <c r="G56" s="13">
        <v>3500</v>
      </c>
      <c r="H56" s="13">
        <v>1300</v>
      </c>
      <c r="I56" s="13">
        <v>1100</v>
      </c>
      <c r="J56" s="17">
        <v>0</v>
      </c>
      <c r="K56" s="17">
        <v>140</v>
      </c>
      <c r="L56" s="17">
        <f t="shared" si="0"/>
        <v>6040</v>
      </c>
      <c r="N56" s="22">
        <v>28.19</v>
      </c>
      <c r="O56" s="19">
        <v>622.8</v>
      </c>
      <c r="P56" s="19">
        <v>200</v>
      </c>
      <c r="Q56" s="22">
        <v>300</v>
      </c>
      <c r="R56" s="22">
        <v>0</v>
      </c>
      <c r="S56" s="22">
        <v>100</v>
      </c>
      <c r="T56" s="22">
        <f t="shared" si="1"/>
        <v>7262.8</v>
      </c>
    </row>
    <row r="57" ht="14.25" spans="1:20">
      <c r="A57" s="9" t="s">
        <v>265</v>
      </c>
      <c r="B57" s="9" t="s">
        <v>266</v>
      </c>
      <c r="C57" s="11" t="s">
        <v>267</v>
      </c>
      <c r="D57" s="12" t="s">
        <v>268</v>
      </c>
      <c r="E57" s="11" t="s">
        <v>24</v>
      </c>
      <c r="F57" s="11" t="s">
        <v>92</v>
      </c>
      <c r="G57" s="13">
        <v>3500</v>
      </c>
      <c r="H57" s="13">
        <v>1300</v>
      </c>
      <c r="I57" s="13">
        <v>1100</v>
      </c>
      <c r="J57" s="17">
        <v>50</v>
      </c>
      <c r="K57" s="17">
        <v>100</v>
      </c>
      <c r="L57" s="17">
        <f t="shared" si="0"/>
        <v>6050</v>
      </c>
      <c r="N57" s="22">
        <v>30.38</v>
      </c>
      <c r="O57" s="19">
        <v>885.6</v>
      </c>
      <c r="P57" s="19">
        <v>200</v>
      </c>
      <c r="Q57" s="22">
        <v>0</v>
      </c>
      <c r="R57" s="22">
        <v>0</v>
      </c>
      <c r="S57" s="22">
        <v>100</v>
      </c>
      <c r="T57" s="22">
        <f t="shared" si="1"/>
        <v>7235.6</v>
      </c>
    </row>
    <row r="58" ht="14.25" spans="1:20">
      <c r="A58" s="9" t="s">
        <v>269</v>
      </c>
      <c r="B58" s="9" t="s">
        <v>270</v>
      </c>
      <c r="C58" s="11" t="s">
        <v>271</v>
      </c>
      <c r="D58" s="12" t="s">
        <v>272</v>
      </c>
      <c r="E58" s="11" t="s">
        <v>24</v>
      </c>
      <c r="F58" s="11" t="s">
        <v>92</v>
      </c>
      <c r="G58" s="13">
        <v>3500</v>
      </c>
      <c r="H58" s="13">
        <v>1300</v>
      </c>
      <c r="I58" s="13">
        <v>1100</v>
      </c>
      <c r="J58" s="17">
        <v>0</v>
      </c>
      <c r="K58" s="17">
        <v>140</v>
      </c>
      <c r="L58" s="17">
        <f t="shared" si="0"/>
        <v>6040</v>
      </c>
      <c r="N58" s="22">
        <v>29.88</v>
      </c>
      <c r="O58" s="19">
        <v>825.6</v>
      </c>
      <c r="P58" s="19">
        <v>200</v>
      </c>
      <c r="Q58" s="22">
        <v>0</v>
      </c>
      <c r="R58" s="22">
        <v>200</v>
      </c>
      <c r="S58" s="22">
        <v>100</v>
      </c>
      <c r="T58" s="22">
        <f t="shared" si="1"/>
        <v>6965.6</v>
      </c>
    </row>
    <row r="59" ht="14.25" spans="1:20">
      <c r="A59" s="9" t="s">
        <v>273</v>
      </c>
      <c r="B59" s="9" t="s">
        <v>274</v>
      </c>
      <c r="C59" s="11" t="s">
        <v>275</v>
      </c>
      <c r="D59" s="12" t="s">
        <v>276</v>
      </c>
      <c r="E59" s="11" t="s">
        <v>24</v>
      </c>
      <c r="F59" s="11" t="s">
        <v>92</v>
      </c>
      <c r="G59" s="13">
        <v>3500</v>
      </c>
      <c r="H59" s="13">
        <v>2000</v>
      </c>
      <c r="I59" s="13">
        <v>2800</v>
      </c>
      <c r="J59" s="17">
        <v>50</v>
      </c>
      <c r="K59" s="17">
        <v>100</v>
      </c>
      <c r="L59" s="17">
        <f t="shared" si="0"/>
        <v>8450</v>
      </c>
      <c r="N59" s="22">
        <v>24.38</v>
      </c>
      <c r="O59" s="19">
        <v>165.6</v>
      </c>
      <c r="P59" s="19">
        <v>200</v>
      </c>
      <c r="Q59" s="22">
        <v>0</v>
      </c>
      <c r="R59" s="22">
        <v>0</v>
      </c>
      <c r="S59" s="22">
        <v>100</v>
      </c>
      <c r="T59" s="22">
        <f t="shared" si="1"/>
        <v>8915.6</v>
      </c>
    </row>
    <row r="60" ht="14.25" spans="1:20">
      <c r="A60" s="9" t="s">
        <v>277</v>
      </c>
      <c r="B60" s="9" t="s">
        <v>278</v>
      </c>
      <c r="C60" s="11" t="s">
        <v>279</v>
      </c>
      <c r="D60" s="12" t="s">
        <v>280</v>
      </c>
      <c r="E60" s="11" t="s">
        <v>24</v>
      </c>
      <c r="F60" s="11" t="s">
        <v>92</v>
      </c>
      <c r="G60" s="13">
        <v>3500</v>
      </c>
      <c r="H60" s="13">
        <v>2000</v>
      </c>
      <c r="I60" s="13">
        <v>1800</v>
      </c>
      <c r="J60" s="17">
        <v>100</v>
      </c>
      <c r="K60" s="17">
        <v>100</v>
      </c>
      <c r="L60" s="17">
        <f t="shared" si="0"/>
        <v>7500</v>
      </c>
      <c r="N60" s="22">
        <v>30.19</v>
      </c>
      <c r="O60" s="19">
        <v>862.8</v>
      </c>
      <c r="P60" s="19">
        <v>200</v>
      </c>
      <c r="Q60" s="22">
        <v>0</v>
      </c>
      <c r="R60" s="22">
        <v>200</v>
      </c>
      <c r="S60" s="22">
        <v>100</v>
      </c>
      <c r="T60" s="22">
        <f t="shared" si="1"/>
        <v>8462.8</v>
      </c>
    </row>
    <row r="61" ht="14.25" spans="1:20">
      <c r="A61" s="9" t="s">
        <v>281</v>
      </c>
      <c r="B61" s="9" t="s">
        <v>282</v>
      </c>
      <c r="C61" s="11" t="s">
        <v>283</v>
      </c>
      <c r="D61" s="12" t="s">
        <v>284</v>
      </c>
      <c r="E61" s="11" t="s">
        <v>24</v>
      </c>
      <c r="F61" s="11" t="s">
        <v>285</v>
      </c>
      <c r="G61" s="13">
        <v>2480</v>
      </c>
      <c r="H61" s="13">
        <v>540</v>
      </c>
      <c r="I61" s="13">
        <v>2080</v>
      </c>
      <c r="J61" s="17">
        <v>50</v>
      </c>
      <c r="K61" s="17">
        <v>120</v>
      </c>
      <c r="L61" s="17">
        <f t="shared" si="0"/>
        <v>5270</v>
      </c>
      <c r="N61" s="22">
        <v>35.63</v>
      </c>
      <c r="O61" s="19">
        <v>1515.6</v>
      </c>
      <c r="P61" s="19">
        <v>200</v>
      </c>
      <c r="Q61" s="22">
        <v>0</v>
      </c>
      <c r="R61" s="22">
        <v>300</v>
      </c>
      <c r="S61" s="22">
        <v>100</v>
      </c>
      <c r="T61" s="22">
        <f t="shared" si="1"/>
        <v>6785.6</v>
      </c>
    </row>
    <row r="62" ht="14.25" spans="1:20">
      <c r="A62" s="9" t="s">
        <v>286</v>
      </c>
      <c r="B62" s="9" t="s">
        <v>287</v>
      </c>
      <c r="C62" s="11" t="s">
        <v>288</v>
      </c>
      <c r="D62" s="12" t="s">
        <v>289</v>
      </c>
      <c r="E62" s="11" t="s">
        <v>24</v>
      </c>
      <c r="F62" s="11" t="s">
        <v>285</v>
      </c>
      <c r="G62" s="13">
        <v>2480</v>
      </c>
      <c r="H62" s="13">
        <v>440</v>
      </c>
      <c r="I62" s="13">
        <v>1680</v>
      </c>
      <c r="J62" s="17">
        <v>50</v>
      </c>
      <c r="K62" s="17">
        <v>80</v>
      </c>
      <c r="L62" s="17">
        <f t="shared" si="0"/>
        <v>4730</v>
      </c>
      <c r="N62" s="22">
        <v>33.25</v>
      </c>
      <c r="O62" s="19">
        <v>1230</v>
      </c>
      <c r="P62" s="19">
        <v>200</v>
      </c>
      <c r="Q62" s="22">
        <v>0</v>
      </c>
      <c r="R62" s="22">
        <v>0</v>
      </c>
      <c r="S62" s="22">
        <v>100</v>
      </c>
      <c r="T62" s="22">
        <f t="shared" si="1"/>
        <v>6260</v>
      </c>
    </row>
    <row r="63" ht="14.25" spans="1:20">
      <c r="A63" s="9" t="s">
        <v>290</v>
      </c>
      <c r="B63" s="9" t="s">
        <v>291</v>
      </c>
      <c r="C63" s="11" t="s">
        <v>292</v>
      </c>
      <c r="D63" s="12" t="s">
        <v>293</v>
      </c>
      <c r="E63" s="11" t="s">
        <v>24</v>
      </c>
      <c r="F63" s="11" t="s">
        <v>285</v>
      </c>
      <c r="G63" s="13">
        <v>2480</v>
      </c>
      <c r="H63" s="13">
        <v>740</v>
      </c>
      <c r="I63" s="13">
        <v>1580</v>
      </c>
      <c r="J63" s="17">
        <v>0</v>
      </c>
      <c r="K63" s="17">
        <v>160</v>
      </c>
      <c r="L63" s="17">
        <f t="shared" si="0"/>
        <v>4960</v>
      </c>
      <c r="N63" s="22">
        <v>31.19</v>
      </c>
      <c r="O63" s="19">
        <v>982.8</v>
      </c>
      <c r="P63" s="19">
        <v>200</v>
      </c>
      <c r="Q63" s="22">
        <v>0</v>
      </c>
      <c r="R63" s="22">
        <v>0</v>
      </c>
      <c r="S63" s="22">
        <v>100</v>
      </c>
      <c r="T63" s="22">
        <f t="shared" si="1"/>
        <v>6242.8</v>
      </c>
    </row>
    <row r="64" ht="14.25" spans="1:20">
      <c r="A64" s="9" t="s">
        <v>294</v>
      </c>
      <c r="B64" s="15" t="s">
        <v>295</v>
      </c>
      <c r="C64" s="11" t="s">
        <v>296</v>
      </c>
      <c r="D64" s="12" t="s">
        <v>297</v>
      </c>
      <c r="E64" s="11" t="s">
        <v>24</v>
      </c>
      <c r="F64" s="11" t="s">
        <v>285</v>
      </c>
      <c r="G64" s="13">
        <v>2480</v>
      </c>
      <c r="H64" s="13">
        <v>440</v>
      </c>
      <c r="I64" s="13">
        <v>1980</v>
      </c>
      <c r="J64" s="17">
        <v>50</v>
      </c>
      <c r="K64" s="17">
        <v>200</v>
      </c>
      <c r="L64" s="17">
        <f t="shared" ref="L64:L75" si="2">G64+H64+I64+J64+K64</f>
        <v>5150</v>
      </c>
      <c r="M64" s="27">
        <v>43313</v>
      </c>
      <c r="N64" s="22">
        <v>32.13</v>
      </c>
      <c r="O64" s="19">
        <v>1095.6</v>
      </c>
      <c r="P64" s="19">
        <v>200</v>
      </c>
      <c r="Q64" s="22">
        <v>0</v>
      </c>
      <c r="R64" s="22">
        <v>0</v>
      </c>
      <c r="S64" s="22">
        <v>100</v>
      </c>
      <c r="T64" s="22">
        <f t="shared" si="1"/>
        <v>6545.6</v>
      </c>
    </row>
    <row r="65" ht="14.25" spans="1:20">
      <c r="A65" s="9" t="s">
        <v>298</v>
      </c>
      <c r="B65" s="28" t="s">
        <v>299</v>
      </c>
      <c r="C65" s="11" t="s">
        <v>300</v>
      </c>
      <c r="D65" s="2" t="s">
        <v>301</v>
      </c>
      <c r="E65" s="11" t="s">
        <v>24</v>
      </c>
      <c r="F65" s="11" t="s">
        <v>285</v>
      </c>
      <c r="G65" s="13">
        <v>2480</v>
      </c>
      <c r="H65" s="13">
        <v>240</v>
      </c>
      <c r="I65" s="13">
        <v>1280</v>
      </c>
      <c r="J65" s="17"/>
      <c r="K65" s="17">
        <v>120</v>
      </c>
      <c r="L65" s="17">
        <f t="shared" si="2"/>
        <v>4120</v>
      </c>
      <c r="M65" s="27">
        <v>43313</v>
      </c>
      <c r="N65" s="22">
        <v>28.94</v>
      </c>
      <c r="O65" s="19">
        <v>712.8</v>
      </c>
      <c r="P65" s="19">
        <v>200</v>
      </c>
      <c r="Q65" s="22">
        <v>0</v>
      </c>
      <c r="R65" s="22">
        <v>0</v>
      </c>
      <c r="S65" s="22">
        <v>100</v>
      </c>
      <c r="T65" s="22">
        <f t="shared" si="1"/>
        <v>5132.8</v>
      </c>
    </row>
    <row r="66" ht="14.25" spans="1:20">
      <c r="A66" s="9" t="s">
        <v>302</v>
      </c>
      <c r="B66" s="9" t="s">
        <v>303</v>
      </c>
      <c r="C66" s="11" t="s">
        <v>304</v>
      </c>
      <c r="D66" s="12" t="s">
        <v>305</v>
      </c>
      <c r="E66" s="11" t="s">
        <v>24</v>
      </c>
      <c r="F66" s="11" t="s">
        <v>306</v>
      </c>
      <c r="G66" s="13">
        <v>2480</v>
      </c>
      <c r="H66" s="13">
        <v>1440</v>
      </c>
      <c r="I66" s="13">
        <v>1380</v>
      </c>
      <c r="J66" s="17">
        <v>100</v>
      </c>
      <c r="K66" s="17">
        <v>120</v>
      </c>
      <c r="L66" s="17">
        <f t="shared" si="2"/>
        <v>5520</v>
      </c>
      <c r="N66" s="22">
        <v>23</v>
      </c>
      <c r="O66" s="19">
        <v>0</v>
      </c>
      <c r="P66" s="19"/>
      <c r="Q66" s="22">
        <v>0</v>
      </c>
      <c r="R66" s="22">
        <v>0</v>
      </c>
      <c r="S66" s="22"/>
      <c r="T66" s="22">
        <f t="shared" si="1"/>
        <v>5520</v>
      </c>
    </row>
    <row r="67" ht="14.25" customHeight="1" spans="1:20">
      <c r="A67" s="9" t="s">
        <v>307</v>
      </c>
      <c r="B67" s="9" t="s">
        <v>308</v>
      </c>
      <c r="C67" s="11" t="s">
        <v>309</v>
      </c>
      <c r="D67" s="12" t="s">
        <v>310</v>
      </c>
      <c r="E67" s="11" t="s">
        <v>24</v>
      </c>
      <c r="F67" s="11" t="s">
        <v>311</v>
      </c>
      <c r="G67" s="13">
        <v>2480</v>
      </c>
      <c r="H67" s="13">
        <v>540</v>
      </c>
      <c r="I67" s="13">
        <v>1880</v>
      </c>
      <c r="J67" s="17">
        <v>0</v>
      </c>
      <c r="K67" s="17">
        <v>200</v>
      </c>
      <c r="L67" s="17">
        <f t="shared" si="2"/>
        <v>5100</v>
      </c>
      <c r="N67" s="22">
        <v>33.81</v>
      </c>
      <c r="O67" s="19">
        <v>1297.2</v>
      </c>
      <c r="P67" s="19">
        <v>0</v>
      </c>
      <c r="Q67" s="22">
        <v>200</v>
      </c>
      <c r="R67" s="22">
        <v>0</v>
      </c>
      <c r="S67" s="22">
        <v>240</v>
      </c>
      <c r="T67" s="22">
        <f t="shared" si="1"/>
        <v>6837.2</v>
      </c>
    </row>
    <row r="68" ht="14.25" spans="1:20">
      <c r="A68" s="9" t="s">
        <v>312</v>
      </c>
      <c r="B68" s="9" t="s">
        <v>313</v>
      </c>
      <c r="C68" s="11" t="s">
        <v>314</v>
      </c>
      <c r="D68" s="12" t="s">
        <v>315</v>
      </c>
      <c r="E68" s="11" t="s">
        <v>46</v>
      </c>
      <c r="F68" s="11" t="s">
        <v>189</v>
      </c>
      <c r="G68" s="13">
        <v>2480</v>
      </c>
      <c r="H68" s="13">
        <v>440</v>
      </c>
      <c r="I68" s="13">
        <v>1080</v>
      </c>
      <c r="J68" s="17">
        <v>50</v>
      </c>
      <c r="K68" s="17">
        <v>200</v>
      </c>
      <c r="L68" s="17">
        <f t="shared" si="2"/>
        <v>4250</v>
      </c>
      <c r="N68" s="22">
        <v>30</v>
      </c>
      <c r="O68" s="19">
        <v>840</v>
      </c>
      <c r="P68" s="19">
        <v>200</v>
      </c>
      <c r="Q68" s="22">
        <v>0</v>
      </c>
      <c r="R68" s="22">
        <v>0</v>
      </c>
      <c r="S68" s="22">
        <v>300</v>
      </c>
      <c r="T68" s="22">
        <f t="shared" ref="T68:T113" si="3">L68+O68+P68+Q68-R68+S68</f>
        <v>5590</v>
      </c>
    </row>
    <row r="69" ht="14.25" spans="1:20">
      <c r="A69" s="9" t="s">
        <v>316</v>
      </c>
      <c r="B69" s="9" t="s">
        <v>317</v>
      </c>
      <c r="C69" s="11" t="s">
        <v>318</v>
      </c>
      <c r="D69" s="12" t="s">
        <v>319</v>
      </c>
      <c r="E69" s="11" t="s">
        <v>24</v>
      </c>
      <c r="F69" s="11" t="s">
        <v>285</v>
      </c>
      <c r="G69" s="13">
        <v>3500</v>
      </c>
      <c r="H69" s="13">
        <v>3900</v>
      </c>
      <c r="I69" s="13">
        <v>2000</v>
      </c>
      <c r="J69" s="17">
        <v>100</v>
      </c>
      <c r="K69" s="17">
        <v>60</v>
      </c>
      <c r="L69" s="17">
        <f t="shared" si="2"/>
        <v>9560</v>
      </c>
      <c r="M69" t="s">
        <v>320</v>
      </c>
      <c r="N69" s="22">
        <v>31.75</v>
      </c>
      <c r="O69" s="19">
        <v>0</v>
      </c>
      <c r="P69" s="19">
        <v>200</v>
      </c>
      <c r="Q69" s="22">
        <v>0</v>
      </c>
      <c r="R69" s="22">
        <v>400</v>
      </c>
      <c r="S69" s="22">
        <v>100</v>
      </c>
      <c r="T69" s="22">
        <f t="shared" si="3"/>
        <v>9460</v>
      </c>
    </row>
    <row r="70" ht="14.25" spans="1:20">
      <c r="A70" s="9" t="s">
        <v>321</v>
      </c>
      <c r="B70" s="9" t="s">
        <v>322</v>
      </c>
      <c r="C70" s="11" t="s">
        <v>323</v>
      </c>
      <c r="D70" s="12" t="s">
        <v>324</v>
      </c>
      <c r="E70" s="11" t="s">
        <v>24</v>
      </c>
      <c r="F70" s="11" t="s">
        <v>325</v>
      </c>
      <c r="G70" s="13">
        <v>2480</v>
      </c>
      <c r="H70" s="13">
        <v>2870</v>
      </c>
      <c r="I70" s="13">
        <v>1500</v>
      </c>
      <c r="J70" s="17">
        <v>50</v>
      </c>
      <c r="K70" s="17">
        <v>80</v>
      </c>
      <c r="L70" s="17">
        <f t="shared" si="2"/>
        <v>6980</v>
      </c>
      <c r="M70" s="21" t="s">
        <v>326</v>
      </c>
      <c r="N70" s="22">
        <v>24.75</v>
      </c>
      <c r="O70" s="19">
        <v>0</v>
      </c>
      <c r="P70" s="19">
        <v>0</v>
      </c>
      <c r="Q70" s="22">
        <v>0</v>
      </c>
      <c r="R70" s="22">
        <v>0</v>
      </c>
      <c r="S70" s="22">
        <v>88</v>
      </c>
      <c r="T70" s="22">
        <f t="shared" si="3"/>
        <v>7068</v>
      </c>
    </row>
    <row r="71" ht="14.25" spans="1:20">
      <c r="A71" s="9" t="s">
        <v>327</v>
      </c>
      <c r="B71" s="9" t="s">
        <v>328</v>
      </c>
      <c r="C71" s="11" t="s">
        <v>329</v>
      </c>
      <c r="D71" s="12" t="s">
        <v>330</v>
      </c>
      <c r="E71" s="11" t="s">
        <v>46</v>
      </c>
      <c r="F71" s="11" t="s">
        <v>189</v>
      </c>
      <c r="G71" s="13">
        <v>2480</v>
      </c>
      <c r="H71" s="13">
        <v>540</v>
      </c>
      <c r="I71" s="13">
        <v>980</v>
      </c>
      <c r="J71" s="17">
        <v>50</v>
      </c>
      <c r="K71" s="17">
        <v>60</v>
      </c>
      <c r="L71" s="17">
        <f t="shared" si="2"/>
        <v>4110</v>
      </c>
      <c r="N71" s="22">
        <v>19.56</v>
      </c>
      <c r="O71" s="19">
        <v>-412.8</v>
      </c>
      <c r="P71" s="19">
        <v>0</v>
      </c>
      <c r="Q71" s="22">
        <v>0</v>
      </c>
      <c r="R71" s="22">
        <v>0</v>
      </c>
      <c r="S71" s="22">
        <v>76</v>
      </c>
      <c r="T71" s="22">
        <f t="shared" si="3"/>
        <v>3773.2</v>
      </c>
    </row>
    <row r="72" ht="14.25" spans="1:20">
      <c r="A72" s="9" t="s">
        <v>331</v>
      </c>
      <c r="B72" s="9" t="s">
        <v>332</v>
      </c>
      <c r="C72" s="11" t="s">
        <v>333</v>
      </c>
      <c r="D72" s="12" t="s">
        <v>334</v>
      </c>
      <c r="E72" s="11" t="s">
        <v>24</v>
      </c>
      <c r="F72" s="11" t="s">
        <v>87</v>
      </c>
      <c r="G72" s="13">
        <v>3500</v>
      </c>
      <c r="H72" s="13">
        <v>2500</v>
      </c>
      <c r="I72" s="13">
        <v>1000</v>
      </c>
      <c r="J72" s="17">
        <v>50</v>
      </c>
      <c r="K72" s="17">
        <v>60</v>
      </c>
      <c r="L72" s="17">
        <f t="shared" si="2"/>
        <v>7110</v>
      </c>
      <c r="N72" s="22">
        <v>24.56</v>
      </c>
      <c r="O72" s="19">
        <v>187.2</v>
      </c>
      <c r="P72" s="19">
        <v>0</v>
      </c>
      <c r="Q72" s="22">
        <v>0</v>
      </c>
      <c r="R72" s="22">
        <v>0</v>
      </c>
      <c r="S72" s="22">
        <v>80</v>
      </c>
      <c r="T72" s="22">
        <f t="shared" si="3"/>
        <v>7377.2</v>
      </c>
    </row>
    <row r="73" ht="14.25" spans="1:20">
      <c r="A73" s="9" t="s">
        <v>335</v>
      </c>
      <c r="B73" s="9" t="s">
        <v>336</v>
      </c>
      <c r="C73" s="11" t="s">
        <v>337</v>
      </c>
      <c r="D73" s="12" t="s">
        <v>338</v>
      </c>
      <c r="E73" s="11" t="s">
        <v>81</v>
      </c>
      <c r="F73" s="11" t="s">
        <v>148</v>
      </c>
      <c r="G73" s="13">
        <v>10000</v>
      </c>
      <c r="H73" s="13">
        <v>5000</v>
      </c>
      <c r="I73" s="13">
        <v>5000</v>
      </c>
      <c r="J73" s="17">
        <v>0</v>
      </c>
      <c r="K73" s="17">
        <v>0</v>
      </c>
      <c r="L73" s="17">
        <f t="shared" si="2"/>
        <v>20000</v>
      </c>
      <c r="N73" s="22">
        <v>23</v>
      </c>
      <c r="O73" s="19">
        <v>0</v>
      </c>
      <c r="P73" s="19"/>
      <c r="Q73" s="22">
        <v>0</v>
      </c>
      <c r="R73" s="22">
        <v>0</v>
      </c>
      <c r="S73" s="22"/>
      <c r="T73" s="22">
        <f t="shared" si="3"/>
        <v>20000</v>
      </c>
    </row>
    <row r="74" ht="14.25" spans="1:20">
      <c r="A74" s="9" t="s">
        <v>339</v>
      </c>
      <c r="B74" s="9" t="s">
        <v>340</v>
      </c>
      <c r="C74" s="11" t="s">
        <v>341</v>
      </c>
      <c r="D74" s="12" t="s">
        <v>342</v>
      </c>
      <c r="E74" s="11" t="s">
        <v>46</v>
      </c>
      <c r="F74" s="11" t="s">
        <v>47</v>
      </c>
      <c r="G74" s="13">
        <v>5000</v>
      </c>
      <c r="H74" s="13">
        <v>2000</v>
      </c>
      <c r="I74" s="13">
        <v>3000</v>
      </c>
      <c r="J74" s="17">
        <v>600</v>
      </c>
      <c r="K74" s="17">
        <v>40</v>
      </c>
      <c r="L74" s="17">
        <f t="shared" si="2"/>
        <v>10640</v>
      </c>
      <c r="M74" t="s">
        <v>320</v>
      </c>
      <c r="N74" s="22">
        <v>19.94</v>
      </c>
      <c r="O74" s="19">
        <v>-367.2</v>
      </c>
      <c r="P74" s="19">
        <v>0</v>
      </c>
      <c r="Q74" s="22">
        <v>0</v>
      </c>
      <c r="R74" s="22">
        <v>0</v>
      </c>
      <c r="S74" s="22">
        <v>76</v>
      </c>
      <c r="T74" s="22">
        <f t="shared" si="3"/>
        <v>10348.8</v>
      </c>
    </row>
    <row r="75" ht="14.25" spans="1:20">
      <c r="A75" s="9" t="s">
        <v>343</v>
      </c>
      <c r="B75" s="9" t="s">
        <v>344</v>
      </c>
      <c r="C75" s="29" t="s">
        <v>345</v>
      </c>
      <c r="D75" s="12" t="s">
        <v>346</v>
      </c>
      <c r="E75" s="11" t="s">
        <v>81</v>
      </c>
      <c r="F75" s="11" t="s">
        <v>148</v>
      </c>
      <c r="G75" s="13">
        <v>10000</v>
      </c>
      <c r="H75" s="13">
        <v>5000</v>
      </c>
      <c r="I75" s="13">
        <f>7053.72-100</f>
        <v>6953.72</v>
      </c>
      <c r="J75" s="17">
        <v>100</v>
      </c>
      <c r="K75" s="17">
        <v>40</v>
      </c>
      <c r="L75" s="17">
        <f t="shared" si="2"/>
        <v>22093.72</v>
      </c>
      <c r="M75" t="s">
        <v>320</v>
      </c>
      <c r="N75" s="22">
        <v>23</v>
      </c>
      <c r="O75" s="19">
        <v>0</v>
      </c>
      <c r="P75" s="19">
        <v>200</v>
      </c>
      <c r="Q75" s="22">
        <v>0</v>
      </c>
      <c r="R75" s="22">
        <v>0</v>
      </c>
      <c r="S75" s="22">
        <v>100</v>
      </c>
      <c r="T75" s="22">
        <f t="shared" si="3"/>
        <v>22393.72</v>
      </c>
    </row>
    <row r="76" ht="14.25" spans="1:20">
      <c r="A76" s="9" t="s">
        <v>347</v>
      </c>
      <c r="B76" s="9" t="s">
        <v>348</v>
      </c>
      <c r="C76" s="11" t="s">
        <v>349</v>
      </c>
      <c r="D76" s="12" t="s">
        <v>350</v>
      </c>
      <c r="E76" s="11" t="s">
        <v>24</v>
      </c>
      <c r="F76" s="11" t="s">
        <v>92</v>
      </c>
      <c r="G76" s="13">
        <v>3500</v>
      </c>
      <c r="H76" s="13">
        <v>2000</v>
      </c>
      <c r="I76" s="13">
        <v>2800</v>
      </c>
      <c r="J76" s="17">
        <v>100</v>
      </c>
      <c r="K76" s="17">
        <v>200</v>
      </c>
      <c r="L76" s="17">
        <f t="shared" ref="L76:L100" si="4">G76+H76+I76+J76+K76</f>
        <v>8600</v>
      </c>
      <c r="N76" s="22">
        <v>26.94</v>
      </c>
      <c r="O76" s="19">
        <v>472.8</v>
      </c>
      <c r="P76" s="19">
        <v>200</v>
      </c>
      <c r="Q76" s="22">
        <v>0</v>
      </c>
      <c r="R76" s="22">
        <v>0</v>
      </c>
      <c r="S76" s="22">
        <v>100</v>
      </c>
      <c r="T76" s="22">
        <f t="shared" si="3"/>
        <v>9372.8</v>
      </c>
    </row>
    <row r="77" ht="15.75" customHeight="1" spans="1:20">
      <c r="A77" s="9" t="s">
        <v>351</v>
      </c>
      <c r="B77" s="9" t="s">
        <v>352</v>
      </c>
      <c r="C77" s="11" t="s">
        <v>353</v>
      </c>
      <c r="D77" s="12" t="s">
        <v>354</v>
      </c>
      <c r="E77" s="11" t="s">
        <v>24</v>
      </c>
      <c r="F77" s="11" t="s">
        <v>111</v>
      </c>
      <c r="G77" s="13">
        <v>2480</v>
      </c>
      <c r="H77" s="13">
        <v>1720</v>
      </c>
      <c r="I77" s="13">
        <v>1500</v>
      </c>
      <c r="J77" s="17"/>
      <c r="K77" s="17">
        <v>200</v>
      </c>
      <c r="L77" s="17">
        <f t="shared" si="4"/>
        <v>5900</v>
      </c>
      <c r="M77" t="s">
        <v>26</v>
      </c>
      <c r="N77" s="22">
        <v>35.19</v>
      </c>
      <c r="O77" s="19">
        <v>1462.8</v>
      </c>
      <c r="P77" s="19">
        <v>200</v>
      </c>
      <c r="Q77" s="22">
        <v>0</v>
      </c>
      <c r="R77" s="22">
        <v>0</v>
      </c>
      <c r="S77" s="22">
        <v>200</v>
      </c>
      <c r="T77" s="22">
        <f t="shared" si="3"/>
        <v>7762.8</v>
      </c>
    </row>
    <row r="78" ht="14.25" spans="1:20">
      <c r="A78" s="9" t="s">
        <v>355</v>
      </c>
      <c r="B78" s="9" t="s">
        <v>356</v>
      </c>
      <c r="C78" s="11" t="s">
        <v>357</v>
      </c>
      <c r="D78" s="12" t="s">
        <v>358</v>
      </c>
      <c r="E78" s="11" t="s">
        <v>24</v>
      </c>
      <c r="F78" s="11" t="s">
        <v>285</v>
      </c>
      <c r="G78" s="13">
        <v>2480</v>
      </c>
      <c r="H78" s="13">
        <v>1440</v>
      </c>
      <c r="I78" s="13">
        <v>6030</v>
      </c>
      <c r="J78" s="17">
        <v>50</v>
      </c>
      <c r="K78" s="17">
        <v>40</v>
      </c>
      <c r="L78" s="17">
        <f t="shared" si="4"/>
        <v>10040</v>
      </c>
      <c r="N78" s="22">
        <v>24.94</v>
      </c>
      <c r="O78" s="19">
        <v>232.8</v>
      </c>
      <c r="P78" s="19">
        <v>200</v>
      </c>
      <c r="Q78" s="22">
        <v>0</v>
      </c>
      <c r="R78" s="22">
        <v>0</v>
      </c>
      <c r="S78" s="22">
        <v>100</v>
      </c>
      <c r="T78" s="22">
        <f t="shared" si="3"/>
        <v>10572.8</v>
      </c>
    </row>
    <row r="79" ht="14.25" spans="1:20">
      <c r="A79" s="9" t="s">
        <v>359</v>
      </c>
      <c r="B79" s="9" t="s">
        <v>360</v>
      </c>
      <c r="C79" s="11" t="s">
        <v>361</v>
      </c>
      <c r="D79" s="12" t="s">
        <v>362</v>
      </c>
      <c r="E79" s="11" t="s">
        <v>46</v>
      </c>
      <c r="F79" s="11" t="s">
        <v>325</v>
      </c>
      <c r="G79" s="13">
        <v>2480</v>
      </c>
      <c r="H79" s="13">
        <v>10640</v>
      </c>
      <c r="I79" s="13">
        <v>880</v>
      </c>
      <c r="J79" s="17">
        <v>0</v>
      </c>
      <c r="K79" s="17">
        <v>40</v>
      </c>
      <c r="L79" s="13">
        <f t="shared" si="4"/>
        <v>14040</v>
      </c>
      <c r="M79" s="21" t="s">
        <v>326</v>
      </c>
      <c r="N79" s="22">
        <v>31.31</v>
      </c>
      <c r="O79" s="19">
        <v>0</v>
      </c>
      <c r="P79" s="19">
        <v>100</v>
      </c>
      <c r="Q79" s="22">
        <v>0</v>
      </c>
      <c r="R79" s="22">
        <v>600</v>
      </c>
      <c r="S79" s="22">
        <v>72</v>
      </c>
      <c r="T79" s="22">
        <f t="shared" si="3"/>
        <v>13612</v>
      </c>
    </row>
    <row r="80" ht="14.25" spans="1:20">
      <c r="A80" s="9" t="s">
        <v>363</v>
      </c>
      <c r="B80" s="9" t="s">
        <v>364</v>
      </c>
      <c r="C80" s="11" t="s">
        <v>365</v>
      </c>
      <c r="D80" s="12" t="s">
        <v>366</v>
      </c>
      <c r="E80" s="11" t="s">
        <v>81</v>
      </c>
      <c r="F80" s="11" t="s">
        <v>92</v>
      </c>
      <c r="G80" s="13">
        <v>3500</v>
      </c>
      <c r="H80" s="13">
        <v>1400</v>
      </c>
      <c r="I80" s="13">
        <v>1500</v>
      </c>
      <c r="J80" s="17">
        <v>0</v>
      </c>
      <c r="K80" s="17">
        <v>20</v>
      </c>
      <c r="L80" s="17">
        <f t="shared" si="4"/>
        <v>6420</v>
      </c>
      <c r="N80" s="22">
        <v>31.81</v>
      </c>
      <c r="O80" s="19">
        <v>1057.2</v>
      </c>
      <c r="P80" s="19">
        <v>200</v>
      </c>
      <c r="Q80" s="22">
        <v>0</v>
      </c>
      <c r="R80" s="22">
        <v>0</v>
      </c>
      <c r="S80" s="22">
        <v>100</v>
      </c>
      <c r="T80" s="22">
        <f t="shared" si="3"/>
        <v>7777.2</v>
      </c>
    </row>
    <row r="81" ht="14.25" spans="1:20">
      <c r="A81" s="9" t="s">
        <v>367</v>
      </c>
      <c r="B81" s="9" t="s">
        <v>368</v>
      </c>
      <c r="C81" s="14" t="s">
        <v>369</v>
      </c>
      <c r="D81" s="12" t="s">
        <v>370</v>
      </c>
      <c r="E81" s="11" t="s">
        <v>46</v>
      </c>
      <c r="F81" s="11" t="s">
        <v>47</v>
      </c>
      <c r="G81" s="13">
        <v>3500</v>
      </c>
      <c r="H81" s="13">
        <f>2100+1500</f>
        <v>3600</v>
      </c>
      <c r="I81" s="13">
        <v>1900</v>
      </c>
      <c r="J81" s="17">
        <v>600</v>
      </c>
      <c r="K81" s="17">
        <v>20</v>
      </c>
      <c r="L81" s="17">
        <f t="shared" si="4"/>
        <v>9620</v>
      </c>
      <c r="N81" s="22">
        <v>34.13</v>
      </c>
      <c r="O81" s="19">
        <v>1335.6</v>
      </c>
      <c r="P81" s="19">
        <v>100</v>
      </c>
      <c r="Q81" s="22">
        <v>0</v>
      </c>
      <c r="R81" s="22">
        <v>0</v>
      </c>
      <c r="S81" s="22">
        <v>100</v>
      </c>
      <c r="T81" s="22">
        <f t="shared" si="3"/>
        <v>11155.6</v>
      </c>
    </row>
    <row r="82" ht="14.25" spans="1:20">
      <c r="A82" s="9" t="s">
        <v>371</v>
      </c>
      <c r="B82" s="9" t="s">
        <v>372</v>
      </c>
      <c r="C82" s="11" t="s">
        <v>373</v>
      </c>
      <c r="D82" s="12" t="s">
        <v>374</v>
      </c>
      <c r="E82" s="11" t="s">
        <v>81</v>
      </c>
      <c r="F82" s="11" t="s">
        <v>148</v>
      </c>
      <c r="G82" s="13">
        <v>3500</v>
      </c>
      <c r="H82" s="13">
        <v>1300</v>
      </c>
      <c r="I82" s="13">
        <v>1000</v>
      </c>
      <c r="J82" s="17">
        <v>50</v>
      </c>
      <c r="K82" s="17">
        <v>20</v>
      </c>
      <c r="L82" s="17">
        <f t="shared" si="4"/>
        <v>5870</v>
      </c>
      <c r="N82" s="22">
        <v>26.69</v>
      </c>
      <c r="O82" s="19">
        <v>442.8</v>
      </c>
      <c r="P82" s="19">
        <v>200</v>
      </c>
      <c r="Q82" s="22">
        <v>0</v>
      </c>
      <c r="R82" s="22">
        <v>0</v>
      </c>
      <c r="S82" s="22">
        <v>100</v>
      </c>
      <c r="T82" s="22">
        <f t="shared" si="3"/>
        <v>6612.8</v>
      </c>
    </row>
    <row r="83" ht="14.25" spans="1:20">
      <c r="A83" s="9" t="s">
        <v>375</v>
      </c>
      <c r="B83" s="9" t="s">
        <v>376</v>
      </c>
      <c r="C83" s="11" t="s">
        <v>377</v>
      </c>
      <c r="D83" s="12" t="s">
        <v>378</v>
      </c>
      <c r="E83" s="11" t="s">
        <v>24</v>
      </c>
      <c r="F83" s="11" t="s">
        <v>92</v>
      </c>
      <c r="G83" s="13">
        <v>3500</v>
      </c>
      <c r="H83" s="13">
        <v>1200</v>
      </c>
      <c r="I83" s="13">
        <v>500</v>
      </c>
      <c r="J83" s="17">
        <v>0</v>
      </c>
      <c r="K83" s="17">
        <v>20</v>
      </c>
      <c r="L83" s="17">
        <f t="shared" si="4"/>
        <v>5220</v>
      </c>
      <c r="N83" s="22">
        <v>27.88</v>
      </c>
      <c r="O83" s="19">
        <v>585.6</v>
      </c>
      <c r="P83" s="19">
        <v>200</v>
      </c>
      <c r="Q83" s="22">
        <v>0</v>
      </c>
      <c r="R83" s="22">
        <v>0</v>
      </c>
      <c r="S83" s="22">
        <v>100</v>
      </c>
      <c r="T83" s="22">
        <f t="shared" si="3"/>
        <v>6105.6</v>
      </c>
    </row>
    <row r="84" ht="14.25" spans="1:20">
      <c r="A84" s="9" t="s">
        <v>379</v>
      </c>
      <c r="B84" s="9" t="s">
        <v>380</v>
      </c>
      <c r="C84" s="11" t="s">
        <v>381</v>
      </c>
      <c r="D84" s="12" t="s">
        <v>382</v>
      </c>
      <c r="E84" s="11" t="s">
        <v>46</v>
      </c>
      <c r="F84" s="11" t="s">
        <v>82</v>
      </c>
      <c r="G84" s="13">
        <v>3500</v>
      </c>
      <c r="H84" s="13">
        <v>1000</v>
      </c>
      <c r="I84" s="13">
        <v>1000</v>
      </c>
      <c r="J84" s="17">
        <v>0</v>
      </c>
      <c r="K84" s="17">
        <v>20</v>
      </c>
      <c r="L84" s="17">
        <f t="shared" si="4"/>
        <v>5520</v>
      </c>
      <c r="N84" s="22">
        <v>23.56</v>
      </c>
      <c r="O84" s="19">
        <v>67.1999999999998</v>
      </c>
      <c r="P84" s="19">
        <v>200</v>
      </c>
      <c r="Q84" s="22">
        <v>300</v>
      </c>
      <c r="R84" s="22">
        <v>0</v>
      </c>
      <c r="S84" s="22">
        <v>100</v>
      </c>
      <c r="T84" s="22">
        <f t="shared" si="3"/>
        <v>6187.2</v>
      </c>
    </row>
    <row r="85" ht="14.25" spans="1:20">
      <c r="A85" s="9" t="s">
        <v>383</v>
      </c>
      <c r="B85" s="9" t="s">
        <v>384</v>
      </c>
      <c r="C85" s="14" t="s">
        <v>385</v>
      </c>
      <c r="D85" s="12" t="s">
        <v>386</v>
      </c>
      <c r="E85" s="11" t="s">
        <v>24</v>
      </c>
      <c r="F85" s="11" t="s">
        <v>285</v>
      </c>
      <c r="G85" s="13">
        <v>2480</v>
      </c>
      <c r="H85" s="13">
        <v>3970</v>
      </c>
      <c r="I85" s="13">
        <v>1500</v>
      </c>
      <c r="J85" s="17">
        <v>100</v>
      </c>
      <c r="K85" s="17">
        <v>20</v>
      </c>
      <c r="L85" s="17">
        <f t="shared" si="4"/>
        <v>8070</v>
      </c>
      <c r="N85" s="22">
        <v>32.06</v>
      </c>
      <c r="O85" s="19">
        <v>1087.2</v>
      </c>
      <c r="P85" s="19">
        <v>200</v>
      </c>
      <c r="Q85" s="22">
        <v>0</v>
      </c>
      <c r="R85" s="22">
        <v>0</v>
      </c>
      <c r="S85" s="22">
        <v>100</v>
      </c>
      <c r="T85" s="22">
        <f t="shared" si="3"/>
        <v>9457.2</v>
      </c>
    </row>
    <row r="86" ht="14.25" spans="1:20">
      <c r="A86" s="9" t="s">
        <v>387</v>
      </c>
      <c r="B86" s="9" t="s">
        <v>388</v>
      </c>
      <c r="C86" s="11" t="s">
        <v>389</v>
      </c>
      <c r="D86" s="12" t="s">
        <v>390</v>
      </c>
      <c r="E86" s="11" t="s">
        <v>46</v>
      </c>
      <c r="F86" s="11" t="s">
        <v>82</v>
      </c>
      <c r="G86" s="13">
        <v>3500</v>
      </c>
      <c r="H86" s="13">
        <v>1000</v>
      </c>
      <c r="I86" s="13">
        <v>1000</v>
      </c>
      <c r="J86" s="17">
        <v>0</v>
      </c>
      <c r="K86" s="17">
        <v>20</v>
      </c>
      <c r="L86" s="17">
        <f t="shared" si="4"/>
        <v>5520</v>
      </c>
      <c r="N86" s="22">
        <v>26.13</v>
      </c>
      <c r="O86" s="19">
        <v>375.6</v>
      </c>
      <c r="P86" s="19">
        <v>200</v>
      </c>
      <c r="Q86" s="22">
        <v>100</v>
      </c>
      <c r="R86" s="22">
        <v>0</v>
      </c>
      <c r="S86" s="22">
        <v>100</v>
      </c>
      <c r="T86" s="22">
        <f t="shared" si="3"/>
        <v>6295.6</v>
      </c>
    </row>
    <row r="87" ht="14.25" spans="1:20">
      <c r="A87" s="9" t="s">
        <v>391</v>
      </c>
      <c r="B87" s="9" t="s">
        <v>392</v>
      </c>
      <c r="C87" s="11" t="s">
        <v>393</v>
      </c>
      <c r="D87" s="12" t="s">
        <v>394</v>
      </c>
      <c r="E87" s="11" t="s">
        <v>46</v>
      </c>
      <c r="F87" s="11" t="s">
        <v>47</v>
      </c>
      <c r="G87" s="13">
        <v>2480</v>
      </c>
      <c r="H87" s="13">
        <v>740</v>
      </c>
      <c r="I87" s="13">
        <v>2680</v>
      </c>
      <c r="J87" s="17">
        <v>100</v>
      </c>
      <c r="K87" s="17">
        <v>20</v>
      </c>
      <c r="L87" s="17">
        <f t="shared" si="4"/>
        <v>6020</v>
      </c>
      <c r="N87" s="22">
        <v>24.94</v>
      </c>
      <c r="O87" s="19">
        <v>232.8</v>
      </c>
      <c r="P87" s="19">
        <v>0</v>
      </c>
      <c r="Q87" s="22">
        <v>0</v>
      </c>
      <c r="R87" s="22">
        <v>0</v>
      </c>
      <c r="S87" s="22">
        <v>92</v>
      </c>
      <c r="T87" s="22">
        <f t="shared" si="3"/>
        <v>6344.8</v>
      </c>
    </row>
    <row r="88" ht="14.25" spans="1:20">
      <c r="A88" s="30"/>
      <c r="B88" s="31" t="s">
        <v>395</v>
      </c>
      <c r="C88" s="11" t="s">
        <v>396</v>
      </c>
      <c r="D88" s="12" t="s">
        <v>397</v>
      </c>
      <c r="E88" s="11" t="s">
        <v>46</v>
      </c>
      <c r="F88" s="11" t="s">
        <v>92</v>
      </c>
      <c r="G88" s="13">
        <v>3500</v>
      </c>
      <c r="H88" s="13">
        <v>1300</v>
      </c>
      <c r="I88" s="13">
        <v>1100</v>
      </c>
      <c r="J88" s="17">
        <v>50</v>
      </c>
      <c r="K88" s="17">
        <v>20</v>
      </c>
      <c r="L88" s="17">
        <f t="shared" si="4"/>
        <v>5970</v>
      </c>
      <c r="N88" s="22">
        <v>34.76</v>
      </c>
      <c r="O88" s="19">
        <v>1411.2</v>
      </c>
      <c r="P88" s="19">
        <v>200</v>
      </c>
      <c r="Q88" s="22">
        <v>0</v>
      </c>
      <c r="R88" s="22">
        <v>0</v>
      </c>
      <c r="S88" s="22">
        <v>100</v>
      </c>
      <c r="T88" s="22">
        <f t="shared" si="3"/>
        <v>7681.2</v>
      </c>
    </row>
    <row r="89" ht="14.25" spans="1:20">
      <c r="A89" s="9" t="s">
        <v>398</v>
      </c>
      <c r="B89" s="9" t="s">
        <v>399</v>
      </c>
      <c r="C89" s="11" t="s">
        <v>400</v>
      </c>
      <c r="D89" s="12" t="s">
        <v>401</v>
      </c>
      <c r="E89" s="11" t="s">
        <v>46</v>
      </c>
      <c r="F89" s="11" t="s">
        <v>97</v>
      </c>
      <c r="G89" s="13">
        <v>2480</v>
      </c>
      <c r="H89" s="13">
        <v>720</v>
      </c>
      <c r="I89" s="13">
        <f>1000+500</f>
        <v>1500</v>
      </c>
      <c r="J89" s="17">
        <v>0</v>
      </c>
      <c r="K89" s="17">
        <v>200</v>
      </c>
      <c r="L89" s="17">
        <f t="shared" si="4"/>
        <v>4900</v>
      </c>
      <c r="N89" s="22">
        <v>47.88</v>
      </c>
      <c r="O89" s="19">
        <v>2985.6</v>
      </c>
      <c r="P89" s="19">
        <v>200</v>
      </c>
      <c r="Q89" s="22">
        <v>0</v>
      </c>
      <c r="R89" s="22">
        <v>0</v>
      </c>
      <c r="S89" s="22">
        <v>300</v>
      </c>
      <c r="T89" s="22">
        <f t="shared" si="3"/>
        <v>8385.6</v>
      </c>
    </row>
    <row r="90" ht="14.25" spans="1:20">
      <c r="A90" s="9" t="s">
        <v>402</v>
      </c>
      <c r="B90" s="9" t="s">
        <v>403</v>
      </c>
      <c r="C90" s="11" t="s">
        <v>404</v>
      </c>
      <c r="D90" s="12" t="s">
        <v>405</v>
      </c>
      <c r="E90" s="11" t="s">
        <v>46</v>
      </c>
      <c r="F90" s="11" t="s">
        <v>97</v>
      </c>
      <c r="G90" s="13">
        <v>2480</v>
      </c>
      <c r="H90" s="13">
        <v>720</v>
      </c>
      <c r="I90" s="13">
        <f t="shared" ref="I90:I95" si="5">1000+500</f>
        <v>1500</v>
      </c>
      <c r="J90" s="17">
        <v>0</v>
      </c>
      <c r="K90" s="17">
        <v>200</v>
      </c>
      <c r="L90" s="17">
        <f t="shared" si="4"/>
        <v>4900</v>
      </c>
      <c r="N90" s="22">
        <v>47.38</v>
      </c>
      <c r="O90" s="19">
        <v>2925.6</v>
      </c>
      <c r="P90" s="19">
        <v>200</v>
      </c>
      <c r="Q90" s="22">
        <v>0</v>
      </c>
      <c r="R90" s="22">
        <v>0</v>
      </c>
      <c r="S90" s="22">
        <v>300</v>
      </c>
      <c r="T90" s="22">
        <f t="shared" si="3"/>
        <v>8325.6</v>
      </c>
    </row>
    <row r="91" ht="14.25" spans="1:20">
      <c r="A91" s="9" t="s">
        <v>406</v>
      </c>
      <c r="B91" s="9" t="s">
        <v>407</v>
      </c>
      <c r="C91" s="11" t="s">
        <v>408</v>
      </c>
      <c r="D91" s="12" t="s">
        <v>409</v>
      </c>
      <c r="E91" s="11" t="s">
        <v>46</v>
      </c>
      <c r="F91" s="11" t="s">
        <v>97</v>
      </c>
      <c r="G91" s="13">
        <v>2480</v>
      </c>
      <c r="H91" s="13">
        <v>720</v>
      </c>
      <c r="I91" s="13">
        <f t="shared" si="5"/>
        <v>1500</v>
      </c>
      <c r="J91" s="17">
        <v>0</v>
      </c>
      <c r="K91" s="17">
        <v>80</v>
      </c>
      <c r="L91" s="17">
        <f t="shared" si="4"/>
        <v>4780</v>
      </c>
      <c r="N91" s="22">
        <v>44</v>
      </c>
      <c r="O91" s="19">
        <v>2520</v>
      </c>
      <c r="P91" s="19">
        <v>200</v>
      </c>
      <c r="Q91" s="22">
        <v>0</v>
      </c>
      <c r="R91" s="22">
        <v>0</v>
      </c>
      <c r="S91" s="22">
        <v>300</v>
      </c>
      <c r="T91" s="22">
        <f t="shared" si="3"/>
        <v>7800</v>
      </c>
    </row>
    <row r="92" ht="14.25" spans="1:20">
      <c r="A92" s="9" t="s">
        <v>410</v>
      </c>
      <c r="B92" s="9" t="s">
        <v>411</v>
      </c>
      <c r="C92" s="11" t="s">
        <v>412</v>
      </c>
      <c r="D92" s="12" t="s">
        <v>413</v>
      </c>
      <c r="E92" s="11" t="s">
        <v>46</v>
      </c>
      <c r="F92" s="11" t="s">
        <v>97</v>
      </c>
      <c r="G92" s="13">
        <v>2480</v>
      </c>
      <c r="H92" s="13">
        <v>720</v>
      </c>
      <c r="I92" s="13">
        <f t="shared" si="5"/>
        <v>1500</v>
      </c>
      <c r="J92" s="17">
        <v>0</v>
      </c>
      <c r="K92" s="17">
        <v>200</v>
      </c>
      <c r="L92" s="17">
        <f t="shared" si="4"/>
        <v>4900</v>
      </c>
      <c r="N92" s="22">
        <v>42.5</v>
      </c>
      <c r="O92" s="19">
        <v>2340</v>
      </c>
      <c r="P92" s="19">
        <v>200</v>
      </c>
      <c r="Q92" s="22">
        <v>0</v>
      </c>
      <c r="R92" s="22">
        <v>0</v>
      </c>
      <c r="S92" s="22">
        <v>300</v>
      </c>
      <c r="T92" s="22">
        <f t="shared" si="3"/>
        <v>7740</v>
      </c>
    </row>
    <row r="93" ht="14.25" spans="1:20">
      <c r="A93" s="9" t="s">
        <v>414</v>
      </c>
      <c r="B93" s="9" t="s">
        <v>415</v>
      </c>
      <c r="C93" s="11" t="s">
        <v>416</v>
      </c>
      <c r="D93" s="12" t="s">
        <v>417</v>
      </c>
      <c r="E93" s="11" t="s">
        <v>418</v>
      </c>
      <c r="F93" s="11" t="s">
        <v>97</v>
      </c>
      <c r="G93" s="13">
        <v>2480</v>
      </c>
      <c r="H93" s="13">
        <v>720</v>
      </c>
      <c r="I93" s="13">
        <f t="shared" si="5"/>
        <v>1500</v>
      </c>
      <c r="J93" s="17">
        <v>0</v>
      </c>
      <c r="K93" s="17">
        <v>140</v>
      </c>
      <c r="L93" s="17">
        <f t="shared" si="4"/>
        <v>4840</v>
      </c>
      <c r="N93" s="22">
        <v>47.19</v>
      </c>
      <c r="O93" s="19">
        <v>2902.8</v>
      </c>
      <c r="P93" s="19">
        <v>200</v>
      </c>
      <c r="Q93" s="22">
        <v>0</v>
      </c>
      <c r="R93" s="22">
        <v>0</v>
      </c>
      <c r="S93" s="22">
        <v>300</v>
      </c>
      <c r="T93" s="22">
        <f t="shared" si="3"/>
        <v>8242.8</v>
      </c>
    </row>
    <row r="94" ht="14.25" spans="1:20">
      <c r="A94" s="9" t="s">
        <v>419</v>
      </c>
      <c r="B94" s="9" t="s">
        <v>420</v>
      </c>
      <c r="C94" s="29" t="s">
        <v>421</v>
      </c>
      <c r="D94" s="12" t="s">
        <v>422</v>
      </c>
      <c r="E94" s="11" t="s">
        <v>46</v>
      </c>
      <c r="F94" s="11" t="s">
        <v>64</v>
      </c>
      <c r="G94" s="13">
        <v>20000</v>
      </c>
      <c r="H94" s="13">
        <v>35000</v>
      </c>
      <c r="I94" s="4">
        <f>24741.71+2646.86</f>
        <v>27388.57</v>
      </c>
      <c r="J94" s="17">
        <v>0</v>
      </c>
      <c r="K94" s="17">
        <v>40</v>
      </c>
      <c r="L94" s="17">
        <f t="shared" si="4"/>
        <v>82428.57</v>
      </c>
      <c r="M94" s="50" t="s">
        <v>320</v>
      </c>
      <c r="N94" s="22">
        <v>23</v>
      </c>
      <c r="O94" s="19">
        <v>0</v>
      </c>
      <c r="P94" s="19">
        <v>200</v>
      </c>
      <c r="Q94" s="22">
        <v>0</v>
      </c>
      <c r="R94" s="22">
        <v>0</v>
      </c>
      <c r="S94" s="22">
        <v>100</v>
      </c>
      <c r="T94" s="22">
        <f t="shared" si="3"/>
        <v>82728.57</v>
      </c>
    </row>
    <row r="95" ht="14.25" spans="1:20">
      <c r="A95" s="9" t="s">
        <v>423</v>
      </c>
      <c r="B95" s="9" t="s">
        <v>424</v>
      </c>
      <c r="C95" s="11" t="s">
        <v>425</v>
      </c>
      <c r="D95" s="12" t="s">
        <v>426</v>
      </c>
      <c r="E95" s="11" t="s">
        <v>427</v>
      </c>
      <c r="F95" s="11" t="s">
        <v>97</v>
      </c>
      <c r="G95" s="13">
        <v>2480</v>
      </c>
      <c r="H95" s="13">
        <v>720</v>
      </c>
      <c r="I95" s="13">
        <f t="shared" si="5"/>
        <v>1500</v>
      </c>
      <c r="J95" s="17">
        <v>0</v>
      </c>
      <c r="K95" s="17">
        <v>200</v>
      </c>
      <c r="L95" s="17">
        <f t="shared" si="4"/>
        <v>4900</v>
      </c>
      <c r="M95" s="51"/>
      <c r="N95" s="22">
        <v>46.69</v>
      </c>
      <c r="O95" s="19">
        <v>2842.8</v>
      </c>
      <c r="P95" s="19">
        <v>200</v>
      </c>
      <c r="Q95" s="22">
        <v>0</v>
      </c>
      <c r="R95" s="22">
        <v>0</v>
      </c>
      <c r="S95" s="22">
        <v>300</v>
      </c>
      <c r="T95" s="22">
        <f t="shared" si="3"/>
        <v>8242.8</v>
      </c>
    </row>
    <row r="96" ht="14.25" spans="1:20">
      <c r="A96" s="9" t="s">
        <v>428</v>
      </c>
      <c r="B96" s="9" t="s">
        <v>429</v>
      </c>
      <c r="C96" s="14" t="s">
        <v>430</v>
      </c>
      <c r="D96" s="12" t="s">
        <v>431</v>
      </c>
      <c r="E96" s="11" t="s">
        <v>427</v>
      </c>
      <c r="F96" s="11" t="s">
        <v>189</v>
      </c>
      <c r="G96" s="13">
        <v>2480</v>
      </c>
      <c r="H96" s="13">
        <v>800</v>
      </c>
      <c r="I96" s="13">
        <v>1520</v>
      </c>
      <c r="J96" s="17">
        <v>50</v>
      </c>
      <c r="K96" s="17">
        <v>200</v>
      </c>
      <c r="L96" s="17">
        <f t="shared" si="4"/>
        <v>5050</v>
      </c>
      <c r="N96" s="22">
        <v>24.5</v>
      </c>
      <c r="O96" s="19">
        <v>180</v>
      </c>
      <c r="P96" s="19">
        <v>200</v>
      </c>
      <c r="Q96" s="22">
        <v>0</v>
      </c>
      <c r="R96" s="22">
        <v>0</v>
      </c>
      <c r="S96" s="22">
        <v>100</v>
      </c>
      <c r="T96" s="22">
        <f t="shared" si="3"/>
        <v>5530</v>
      </c>
    </row>
    <row r="97" s="1" customFormat="1" ht="14.25" spans="1:20">
      <c r="A97" s="9" t="s">
        <v>432</v>
      </c>
      <c r="B97" s="9" t="s">
        <v>433</v>
      </c>
      <c r="C97" s="11" t="s">
        <v>434</v>
      </c>
      <c r="D97" s="12" t="s">
        <v>338</v>
      </c>
      <c r="E97" s="11" t="s">
        <v>435</v>
      </c>
      <c r="F97" s="11" t="s">
        <v>106</v>
      </c>
      <c r="G97" s="13">
        <v>800</v>
      </c>
      <c r="H97" s="13">
        <v>0</v>
      </c>
      <c r="I97" s="13">
        <v>0</v>
      </c>
      <c r="J97" s="17">
        <v>0</v>
      </c>
      <c r="K97" s="17">
        <v>0</v>
      </c>
      <c r="L97" s="17">
        <f t="shared" si="4"/>
        <v>800</v>
      </c>
      <c r="M97"/>
      <c r="N97" s="22">
        <v>0</v>
      </c>
      <c r="O97" s="19">
        <v>0</v>
      </c>
      <c r="P97" s="19"/>
      <c r="Q97" s="22">
        <v>0</v>
      </c>
      <c r="R97" s="22">
        <v>0</v>
      </c>
      <c r="S97" s="22"/>
      <c r="T97" s="22">
        <f t="shared" si="3"/>
        <v>800</v>
      </c>
    </row>
    <row r="98" ht="14.25" spans="1:20">
      <c r="A98" s="9"/>
      <c r="B98" s="9" t="s">
        <v>436</v>
      </c>
      <c r="C98" s="11" t="s">
        <v>437</v>
      </c>
      <c r="D98" s="12"/>
      <c r="E98" s="11"/>
      <c r="F98" s="11" t="s">
        <v>53</v>
      </c>
      <c r="G98" s="13">
        <v>3500</v>
      </c>
      <c r="H98" s="13">
        <v>1100</v>
      </c>
      <c r="I98" s="13">
        <v>1000</v>
      </c>
      <c r="J98" s="17"/>
      <c r="K98" s="17">
        <v>100</v>
      </c>
      <c r="L98" s="17">
        <f t="shared" si="4"/>
        <v>5700</v>
      </c>
      <c r="M98" s="27">
        <v>43374</v>
      </c>
      <c r="N98" s="22">
        <v>31.5</v>
      </c>
      <c r="O98" s="19">
        <v>1020</v>
      </c>
      <c r="P98" s="19">
        <v>200</v>
      </c>
      <c r="Q98" s="22">
        <v>0</v>
      </c>
      <c r="R98" s="22">
        <v>0</v>
      </c>
      <c r="S98" s="22">
        <v>100</v>
      </c>
      <c r="T98" s="22">
        <f t="shared" si="3"/>
        <v>7020</v>
      </c>
    </row>
    <row r="99" ht="14.25" spans="1:20">
      <c r="A99" s="9"/>
      <c r="B99" s="9" t="s">
        <v>438</v>
      </c>
      <c r="C99" s="11" t="s">
        <v>439</v>
      </c>
      <c r="D99" s="12"/>
      <c r="E99" s="11"/>
      <c r="F99" s="11" t="s">
        <v>92</v>
      </c>
      <c r="G99" s="13">
        <v>3500</v>
      </c>
      <c r="H99" s="13">
        <v>1000</v>
      </c>
      <c r="I99" s="13">
        <v>700</v>
      </c>
      <c r="J99" s="17">
        <v>50</v>
      </c>
      <c r="K99" s="17">
        <v>20</v>
      </c>
      <c r="L99" s="17">
        <f t="shared" si="4"/>
        <v>5270</v>
      </c>
      <c r="M99" s="27">
        <v>43374</v>
      </c>
      <c r="N99" s="22">
        <v>28.75</v>
      </c>
      <c r="O99" s="19">
        <v>690</v>
      </c>
      <c r="P99" s="19">
        <v>200</v>
      </c>
      <c r="Q99" s="22">
        <v>0</v>
      </c>
      <c r="R99" s="22">
        <v>0</v>
      </c>
      <c r="S99" s="22">
        <v>100</v>
      </c>
      <c r="T99" s="22">
        <f t="shared" si="3"/>
        <v>6260</v>
      </c>
    </row>
    <row r="100" ht="14.25" spans="1:20">
      <c r="A100" s="32"/>
      <c r="B100" s="9" t="s">
        <v>440</v>
      </c>
      <c r="C100" s="11" t="s">
        <v>441</v>
      </c>
      <c r="D100" s="12">
        <v>568</v>
      </c>
      <c r="E100" s="11"/>
      <c r="F100" s="11" t="s">
        <v>92</v>
      </c>
      <c r="G100" s="13">
        <v>3500</v>
      </c>
      <c r="H100" s="13">
        <v>1000</v>
      </c>
      <c r="I100" s="13">
        <v>1000</v>
      </c>
      <c r="J100" s="40"/>
      <c r="K100" s="17">
        <v>140</v>
      </c>
      <c r="L100" s="17">
        <f t="shared" si="4"/>
        <v>5640</v>
      </c>
      <c r="N100" s="22">
        <v>30.63</v>
      </c>
      <c r="O100" s="19">
        <v>915.6</v>
      </c>
      <c r="P100" s="19">
        <v>0</v>
      </c>
      <c r="Q100" s="22">
        <v>0</v>
      </c>
      <c r="R100" s="22">
        <v>0</v>
      </c>
      <c r="S100" s="22">
        <v>100</v>
      </c>
      <c r="T100" s="22">
        <f t="shared" si="3"/>
        <v>6655.6</v>
      </c>
    </row>
    <row r="101" ht="14.25" spans="1:20">
      <c r="A101" s="32"/>
      <c r="B101" s="9" t="s">
        <v>442</v>
      </c>
      <c r="C101" s="11" t="s">
        <v>443</v>
      </c>
      <c r="D101" s="11"/>
      <c r="E101" s="11" t="s">
        <v>24</v>
      </c>
      <c r="F101" s="11" t="s">
        <v>92</v>
      </c>
      <c r="G101" s="13">
        <v>3500</v>
      </c>
      <c r="H101" s="13">
        <v>1300</v>
      </c>
      <c r="I101" s="13">
        <v>1000</v>
      </c>
      <c r="J101" s="17">
        <v>50</v>
      </c>
      <c r="K101" s="17">
        <v>20</v>
      </c>
      <c r="L101" s="17">
        <f>(G101+H101+I101)+J101+K101</f>
        <v>5870</v>
      </c>
      <c r="N101" s="22">
        <v>23.06</v>
      </c>
      <c r="O101" s="19">
        <v>7.19999999999985</v>
      </c>
      <c r="P101" s="19">
        <v>100</v>
      </c>
      <c r="Q101" s="22">
        <v>0</v>
      </c>
      <c r="R101" s="22">
        <v>0</v>
      </c>
      <c r="S101" s="22">
        <v>88</v>
      </c>
      <c r="T101" s="22">
        <f t="shared" si="3"/>
        <v>6065.2</v>
      </c>
    </row>
    <row r="102" s="1" customFormat="1" ht="14.25" spans="1:20">
      <c r="A102" s="33" t="s">
        <v>444</v>
      </c>
      <c r="B102" s="33" t="s">
        <v>445</v>
      </c>
      <c r="C102" s="14" t="s">
        <v>446</v>
      </c>
      <c r="D102" s="14"/>
      <c r="E102" s="14"/>
      <c r="F102" s="14" t="s">
        <v>47</v>
      </c>
      <c r="G102" s="34"/>
      <c r="H102" s="34"/>
      <c r="I102" s="34"/>
      <c r="J102" s="34"/>
      <c r="K102" s="34">
        <v>0</v>
      </c>
      <c r="L102" s="34">
        <v>517.5</v>
      </c>
      <c r="M102" s="52" t="s">
        <v>447</v>
      </c>
      <c r="N102" s="53">
        <v>0</v>
      </c>
      <c r="O102" s="54"/>
      <c r="P102" s="19"/>
      <c r="Q102" s="53">
        <v>0</v>
      </c>
      <c r="R102" s="55"/>
      <c r="S102" s="22"/>
      <c r="T102" s="22">
        <f t="shared" si="3"/>
        <v>517.5</v>
      </c>
    </row>
    <row r="103" ht="14.25" spans="1:20">
      <c r="A103" s="35" t="s">
        <v>448</v>
      </c>
      <c r="B103" s="36" t="s">
        <v>449</v>
      </c>
      <c r="C103" s="11" t="s">
        <v>450</v>
      </c>
      <c r="D103" s="37" t="s">
        <v>451</v>
      </c>
      <c r="E103" s="11" t="s">
        <v>24</v>
      </c>
      <c r="F103" s="11" t="s">
        <v>87</v>
      </c>
      <c r="G103" s="13">
        <v>5000</v>
      </c>
      <c r="H103" s="13">
        <v>3000</v>
      </c>
      <c r="I103" s="13">
        <v>7950</v>
      </c>
      <c r="J103" s="17">
        <v>50</v>
      </c>
      <c r="K103" s="17">
        <v>20</v>
      </c>
      <c r="L103" s="17">
        <f>G103+H103+I103+J103+K103</f>
        <v>16020</v>
      </c>
      <c r="M103" t="s">
        <v>320</v>
      </c>
      <c r="N103" s="22">
        <v>25.69</v>
      </c>
      <c r="O103" s="19">
        <v>0</v>
      </c>
      <c r="P103" s="19">
        <v>200</v>
      </c>
      <c r="Q103" s="22">
        <v>0</v>
      </c>
      <c r="R103" s="22">
        <v>0</v>
      </c>
      <c r="S103" s="22">
        <v>100</v>
      </c>
      <c r="T103" s="22">
        <f t="shared" si="3"/>
        <v>16320</v>
      </c>
    </row>
    <row r="104" ht="14.25" spans="1:20">
      <c r="A104" s="35"/>
      <c r="B104" s="36" t="s">
        <v>452</v>
      </c>
      <c r="C104" s="11" t="s">
        <v>453</v>
      </c>
      <c r="D104" s="37"/>
      <c r="E104" s="11" t="s">
        <v>24</v>
      </c>
      <c r="F104" s="11" t="s">
        <v>47</v>
      </c>
      <c r="G104" s="13">
        <v>2480</v>
      </c>
      <c r="H104" s="13">
        <v>800</v>
      </c>
      <c r="I104" s="13">
        <v>2670</v>
      </c>
      <c r="J104" s="17">
        <v>50</v>
      </c>
      <c r="K104" s="17">
        <v>0</v>
      </c>
      <c r="L104" s="17">
        <f>G104+H104+I104+J104+K104</f>
        <v>6000</v>
      </c>
      <c r="N104" s="22">
        <v>21.38</v>
      </c>
      <c r="O104" s="19">
        <v>-194.4</v>
      </c>
      <c r="P104" s="19">
        <v>0</v>
      </c>
      <c r="Q104" s="22">
        <v>0</v>
      </c>
      <c r="R104" s="22">
        <v>0</v>
      </c>
      <c r="S104" s="22">
        <v>80</v>
      </c>
      <c r="T104" s="22">
        <f t="shared" si="3"/>
        <v>5885.6</v>
      </c>
    </row>
    <row r="105" ht="14.25" spans="1:20">
      <c r="A105" s="35"/>
      <c r="B105" s="36" t="s">
        <v>454</v>
      </c>
      <c r="C105" s="11" t="s">
        <v>455</v>
      </c>
      <c r="D105" s="37"/>
      <c r="E105" s="11" t="s">
        <v>24</v>
      </c>
      <c r="F105" s="11" t="s">
        <v>456</v>
      </c>
      <c r="G105" s="13">
        <v>2480</v>
      </c>
      <c r="H105" s="13">
        <v>500</v>
      </c>
      <c r="I105" s="13">
        <v>2020</v>
      </c>
      <c r="J105" s="17">
        <v>100</v>
      </c>
      <c r="K105" s="17">
        <v>0</v>
      </c>
      <c r="L105" s="17">
        <f>(G105+H105+I105)+J105+K105</f>
        <v>5100</v>
      </c>
      <c r="N105" s="22">
        <v>37.19</v>
      </c>
      <c r="O105" s="19">
        <v>1702.8</v>
      </c>
      <c r="P105" s="19">
        <v>200</v>
      </c>
      <c r="Q105" s="22">
        <v>0</v>
      </c>
      <c r="R105" s="22">
        <v>0</v>
      </c>
      <c r="S105" s="22">
        <v>100</v>
      </c>
      <c r="T105" s="22">
        <f t="shared" si="3"/>
        <v>7102.8</v>
      </c>
    </row>
    <row r="106" s="3" customFormat="1" ht="14.25" spans="1:20">
      <c r="A106" s="35" t="s">
        <v>457</v>
      </c>
      <c r="B106" s="9" t="s">
        <v>458</v>
      </c>
      <c r="C106" s="12" t="s">
        <v>459</v>
      </c>
      <c r="D106" s="38" t="s">
        <v>460</v>
      </c>
      <c r="E106" s="39"/>
      <c r="F106" s="11" t="s">
        <v>92</v>
      </c>
      <c r="G106" s="13">
        <v>3500</v>
      </c>
      <c r="H106" s="13">
        <v>1200</v>
      </c>
      <c r="I106" s="13">
        <v>1000</v>
      </c>
      <c r="J106" s="17"/>
      <c r="K106" s="17">
        <v>80</v>
      </c>
      <c r="L106" s="17">
        <f>G106+H106+I106+J106+K106</f>
        <v>5780</v>
      </c>
      <c r="N106" s="22">
        <v>29.13</v>
      </c>
      <c r="O106" s="19">
        <v>735.6</v>
      </c>
      <c r="P106" s="19">
        <v>200</v>
      </c>
      <c r="Q106" s="22">
        <v>0</v>
      </c>
      <c r="R106" s="22">
        <v>200</v>
      </c>
      <c r="S106" s="22">
        <v>100</v>
      </c>
      <c r="T106" s="22">
        <f t="shared" si="3"/>
        <v>6615.6</v>
      </c>
    </row>
    <row r="107" s="3" customFormat="1" ht="14.25" spans="1:20">
      <c r="A107" s="35" t="s">
        <v>461</v>
      </c>
      <c r="B107" s="9" t="s">
        <v>462</v>
      </c>
      <c r="C107" s="12" t="s">
        <v>463</v>
      </c>
      <c r="D107" s="38" t="s">
        <v>464</v>
      </c>
      <c r="E107" s="39"/>
      <c r="F107" s="11" t="s">
        <v>285</v>
      </c>
      <c r="G107" s="13">
        <v>2480</v>
      </c>
      <c r="H107" s="13">
        <v>720</v>
      </c>
      <c r="I107" s="13">
        <v>1000</v>
      </c>
      <c r="J107" s="17"/>
      <c r="K107" s="17">
        <v>200</v>
      </c>
      <c r="L107" s="17">
        <f>G107+H107+I107+J107+K107</f>
        <v>4400</v>
      </c>
      <c r="N107" s="22">
        <v>39.5</v>
      </c>
      <c r="O107" s="19">
        <v>1980</v>
      </c>
      <c r="P107" s="19">
        <v>200</v>
      </c>
      <c r="Q107" s="22">
        <v>0</v>
      </c>
      <c r="R107" s="22">
        <v>0</v>
      </c>
      <c r="S107" s="22">
        <v>100</v>
      </c>
      <c r="T107" s="22">
        <f t="shared" si="3"/>
        <v>6680</v>
      </c>
    </row>
    <row r="108" s="3" customFormat="1" ht="14.25" spans="1:20">
      <c r="A108" s="36" t="s">
        <v>465</v>
      </c>
      <c r="B108" s="9" t="s">
        <v>466</v>
      </c>
      <c r="C108" s="12" t="s">
        <v>467</v>
      </c>
      <c r="D108" s="38" t="s">
        <v>468</v>
      </c>
      <c r="E108" s="39"/>
      <c r="F108" s="11" t="s">
        <v>92</v>
      </c>
      <c r="G108" s="13">
        <v>3500</v>
      </c>
      <c r="H108" s="13">
        <v>1000</v>
      </c>
      <c r="I108" s="13">
        <v>500</v>
      </c>
      <c r="J108" s="17">
        <v>50</v>
      </c>
      <c r="K108" s="17"/>
      <c r="L108" s="17">
        <f>(G108+H108+I108)+J108+K108</f>
        <v>5050</v>
      </c>
      <c r="N108" s="22">
        <v>29.06</v>
      </c>
      <c r="O108" s="19">
        <v>727.2</v>
      </c>
      <c r="P108" s="19">
        <v>200</v>
      </c>
      <c r="Q108" s="22">
        <v>0</v>
      </c>
      <c r="R108" s="22">
        <v>0</v>
      </c>
      <c r="S108" s="22">
        <v>100</v>
      </c>
      <c r="T108" s="22">
        <f t="shared" si="3"/>
        <v>6077.2</v>
      </c>
    </row>
    <row r="109" s="3" customFormat="1" ht="14.25" spans="1:20">
      <c r="A109" s="40"/>
      <c r="B109" s="41" t="s">
        <v>469</v>
      </c>
      <c r="C109" s="42" t="s">
        <v>470</v>
      </c>
      <c r="D109" s="43"/>
      <c r="E109" s="44"/>
      <c r="F109" s="11" t="s">
        <v>87</v>
      </c>
      <c r="G109" s="13">
        <v>5000</v>
      </c>
      <c r="H109" s="13">
        <v>3000</v>
      </c>
      <c r="I109" s="13">
        <v>7900</v>
      </c>
      <c r="J109" s="17">
        <v>100</v>
      </c>
      <c r="K109" s="17"/>
      <c r="L109" s="17">
        <f>SUM(G109:K109)</f>
        <v>16000</v>
      </c>
      <c r="M109" s="50" t="s">
        <v>320</v>
      </c>
      <c r="N109" s="22">
        <v>24</v>
      </c>
      <c r="O109" s="19">
        <v>0</v>
      </c>
      <c r="P109" s="19">
        <v>0</v>
      </c>
      <c r="Q109" s="22">
        <v>0</v>
      </c>
      <c r="R109" s="22">
        <v>0</v>
      </c>
      <c r="S109" s="22">
        <v>88</v>
      </c>
      <c r="T109" s="22">
        <f t="shared" si="3"/>
        <v>16088</v>
      </c>
    </row>
    <row r="110" ht="14.25" spans="1:20">
      <c r="A110" s="40"/>
      <c r="B110" s="41" t="s">
        <v>471</v>
      </c>
      <c r="C110" s="13" t="s">
        <v>472</v>
      </c>
      <c r="D110" s="43"/>
      <c r="E110" s="44"/>
      <c r="F110" s="13" t="s">
        <v>92</v>
      </c>
      <c r="G110" s="13">
        <v>3500</v>
      </c>
      <c r="H110" s="13">
        <v>1000</v>
      </c>
      <c r="I110" s="13">
        <v>1000</v>
      </c>
      <c r="J110" s="17">
        <v>50</v>
      </c>
      <c r="K110" s="17"/>
      <c r="L110" s="17">
        <f>(G110+H110+I110)+J110+K110</f>
        <v>5550</v>
      </c>
      <c r="N110" s="22">
        <v>27.69</v>
      </c>
      <c r="O110" s="19">
        <v>562.8</v>
      </c>
      <c r="P110" s="19">
        <v>200</v>
      </c>
      <c r="Q110" s="22">
        <v>0</v>
      </c>
      <c r="R110" s="22">
        <v>0</v>
      </c>
      <c r="S110" s="22">
        <v>100</v>
      </c>
      <c r="T110" s="22">
        <f t="shared" si="3"/>
        <v>6412.8</v>
      </c>
    </row>
    <row r="111" ht="14.25" spans="1:20">
      <c r="A111" s="40"/>
      <c r="B111" s="41" t="s">
        <v>473</v>
      </c>
      <c r="C111" s="13" t="s">
        <v>474</v>
      </c>
      <c r="D111" s="43"/>
      <c r="E111" s="44"/>
      <c r="F111" s="13" t="s">
        <v>456</v>
      </c>
      <c r="G111" s="13">
        <v>2480</v>
      </c>
      <c r="H111" s="13">
        <v>1000</v>
      </c>
      <c r="I111" s="13">
        <v>3520</v>
      </c>
      <c r="J111" s="17">
        <v>50</v>
      </c>
      <c r="K111" s="17"/>
      <c r="L111" s="17">
        <f>(G111+H111+I111)+J111+K111</f>
        <v>7050</v>
      </c>
      <c r="N111" s="22">
        <v>29.81</v>
      </c>
      <c r="O111" s="19">
        <v>817.2</v>
      </c>
      <c r="P111" s="19">
        <v>200</v>
      </c>
      <c r="Q111" s="22">
        <v>0</v>
      </c>
      <c r="R111" s="22">
        <v>0</v>
      </c>
      <c r="S111" s="22">
        <v>100</v>
      </c>
      <c r="T111" s="22">
        <f t="shared" si="3"/>
        <v>8167.2</v>
      </c>
    </row>
    <row r="112" ht="14.25" spans="1:20">
      <c r="A112" s="36"/>
      <c r="B112" s="36" t="s">
        <v>475</v>
      </c>
      <c r="C112" s="13" t="s">
        <v>476</v>
      </c>
      <c r="D112" s="44"/>
      <c r="E112" s="44"/>
      <c r="F112" s="13" t="s">
        <v>285</v>
      </c>
      <c r="G112" s="13">
        <v>2480</v>
      </c>
      <c r="H112" s="13">
        <v>720</v>
      </c>
      <c r="I112" s="13">
        <v>1000</v>
      </c>
      <c r="J112" s="17"/>
      <c r="K112" s="17">
        <v>180</v>
      </c>
      <c r="L112" s="17">
        <f>(G112+H112+I112)+J112+K112</f>
        <v>4380</v>
      </c>
      <c r="N112" s="22">
        <v>34</v>
      </c>
      <c r="O112" s="19">
        <v>1320</v>
      </c>
      <c r="P112" s="19">
        <v>200</v>
      </c>
      <c r="Q112" s="22">
        <v>0</v>
      </c>
      <c r="R112" s="22">
        <v>0</v>
      </c>
      <c r="S112" s="22">
        <v>100</v>
      </c>
      <c r="T112" s="22">
        <f t="shared" si="3"/>
        <v>6000</v>
      </c>
    </row>
    <row r="113" spans="11:20">
      <c r="K113" s="5">
        <f>SUM(K2:K112)</f>
        <v>13040</v>
      </c>
      <c r="L113" s="5">
        <f>SUM(L3:L112)</f>
        <v>851849.79</v>
      </c>
      <c r="N113" s="22">
        <f t="shared" ref="N113:AA113" si="6">SUM(N3:N112)</f>
        <v>3056.72</v>
      </c>
      <c r="O113" s="22">
        <f t="shared" si="6"/>
        <v>67851.4</v>
      </c>
      <c r="P113" s="22">
        <f t="shared" si="6"/>
        <v>15500</v>
      </c>
      <c r="Q113" s="22">
        <f t="shared" si="6"/>
        <v>3301.45</v>
      </c>
      <c r="R113" s="22">
        <f t="shared" si="6"/>
        <v>4012.9</v>
      </c>
      <c r="S113" s="22">
        <f t="shared" si="6"/>
        <v>12238</v>
      </c>
      <c r="T113" s="22">
        <f t="shared" si="3"/>
        <v>946727.74</v>
      </c>
    </row>
    <row r="114" spans="20:20">
      <c r="T114" s="6">
        <f>SUM(T3:T112)</f>
        <v>946727.74</v>
      </c>
    </row>
    <row r="118" spans="1:1">
      <c r="A118" s="45"/>
    </row>
    <row r="119" ht="14.25" spans="3:4">
      <c r="C119" s="46"/>
      <c r="D119" s="47"/>
    </row>
    <row r="123" spans="3:3">
      <c r="C123" s="48" t="s">
        <v>477</v>
      </c>
    </row>
    <row r="124" spans="3:6">
      <c r="C124" s="2" t="s">
        <v>39</v>
      </c>
      <c r="D124" s="49">
        <v>-300</v>
      </c>
      <c r="F124" s="48" t="s">
        <v>33</v>
      </c>
    </row>
    <row r="125" spans="3:6">
      <c r="C125" s="2" t="s">
        <v>227</v>
      </c>
      <c r="D125" s="49">
        <v>-200</v>
      </c>
      <c r="F125" s="48" t="s">
        <v>22</v>
      </c>
    </row>
    <row r="126" spans="3:6">
      <c r="C126" s="2" t="s">
        <v>231</v>
      </c>
      <c r="D126" s="49">
        <v>-200</v>
      </c>
      <c r="F126" s="48" t="s">
        <v>104</v>
      </c>
    </row>
    <row r="127" spans="3:15">
      <c r="C127" s="2" t="s">
        <v>235</v>
      </c>
      <c r="D127" s="49">
        <v>-200</v>
      </c>
      <c r="F127" s="48" t="s">
        <v>122</v>
      </c>
      <c r="O127" s="7">
        <v>11</v>
      </c>
    </row>
    <row r="128" spans="3:6">
      <c r="C128" s="2" t="s">
        <v>239</v>
      </c>
      <c r="D128" s="49">
        <v>-200</v>
      </c>
      <c r="F128" s="48" t="s">
        <v>478</v>
      </c>
    </row>
    <row r="129" spans="3:4">
      <c r="C129" s="2" t="s">
        <v>243</v>
      </c>
      <c r="D129" s="49">
        <v>-200</v>
      </c>
    </row>
    <row r="130" spans="3:4">
      <c r="C130" s="2" t="s">
        <v>271</v>
      </c>
      <c r="D130" s="49">
        <v>-200</v>
      </c>
    </row>
    <row r="131" spans="3:4">
      <c r="C131" s="2" t="s">
        <v>279</v>
      </c>
      <c r="D131" s="49">
        <v>-200</v>
      </c>
    </row>
    <row r="132" spans="3:4">
      <c r="C132" s="2" t="s">
        <v>459</v>
      </c>
      <c r="D132" s="49">
        <v>-200</v>
      </c>
    </row>
  </sheetData>
  <autoFilter ref="A2:T114">
    <extLst/>
  </autoFilter>
  <conditionalFormatting sqref="C99">
    <cfRule type="duplicateValues" dxfId="0" priority="7" stopIfTrue="1"/>
  </conditionalFormatting>
  <conditionalFormatting sqref="C2:C89">
    <cfRule type="duplicateValues" dxfId="0" priority="15" stopIfTrue="1"/>
  </conditionalFormatting>
  <conditionalFormatting sqref="C90:C96">
    <cfRule type="duplicateValues" dxfId="0" priority="9" stopIfTrue="1"/>
  </conditionalFormatting>
  <conditionalFormatting sqref="C98:C99">
    <cfRule type="duplicateValues" dxfId="0" priority="8" stopIfTrue="1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wcy</dc:creator>
  <cp:lastModifiedBy>wcy</cp:lastModifiedBy>
  <dcterms:created xsi:type="dcterms:W3CDTF">2020-04-06T06:24:00Z</dcterms:created>
  <dcterms:modified xsi:type="dcterms:W3CDTF">2020-09-10T01:56:02Z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