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U\BKMIBA\2024\Winter\TOD310 Predictive Analytics\Excel\"/>
    </mc:Choice>
  </mc:AlternateContent>
  <xr:revisionPtr revIDLastSave="0" documentId="13_ncr:40009_{BAF4E39B-15C3-4F04-8F7C-273325F4F67C}" xr6:coauthVersionLast="47" xr6:coauthVersionMax="47" xr10:uidLastSave="{00000000-0000-0000-0000-000000000000}"/>
  <bookViews>
    <workbookView xWindow="-108" yWindow="-108" windowWidth="23256" windowHeight="12456" activeTab="1"/>
  </bookViews>
  <sheets>
    <sheet name="AusBeer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Q3" i="2" l="1"/>
  <c r="Q2" i="2"/>
  <c r="G4" i="2" s="1"/>
  <c r="H4" i="2" s="1"/>
  <c r="F5" i="1"/>
  <c r="F6" i="1"/>
  <c r="F7" i="1"/>
  <c r="F8" i="1"/>
  <c r="F9" i="1"/>
  <c r="F10" i="1"/>
  <c r="F11" i="1"/>
  <c r="F12" i="1"/>
  <c r="G12" i="1" s="1"/>
  <c r="H12" i="1" s="1"/>
  <c r="F13" i="1"/>
  <c r="F14" i="1"/>
  <c r="F15" i="1"/>
  <c r="F16" i="1"/>
  <c r="F17" i="1"/>
  <c r="F18" i="1"/>
  <c r="F19" i="1"/>
  <c r="F20" i="1"/>
  <c r="G20" i="1" s="1"/>
  <c r="H20" i="1" s="1"/>
  <c r="F21" i="1"/>
  <c r="F22" i="1"/>
  <c r="F23" i="1"/>
  <c r="F24" i="1"/>
  <c r="F25" i="1"/>
  <c r="F26" i="1"/>
  <c r="F27" i="1"/>
  <c r="F28" i="1"/>
  <c r="G28" i="1" s="1"/>
  <c r="H28" i="1" s="1"/>
  <c r="F29" i="1"/>
  <c r="F30" i="1"/>
  <c r="F31" i="1"/>
  <c r="F32" i="1"/>
  <c r="F33" i="1"/>
  <c r="F34" i="1"/>
  <c r="F35" i="1"/>
  <c r="F36" i="1"/>
  <c r="G36" i="1" s="1"/>
  <c r="H36" i="1" s="1"/>
  <c r="F37" i="1"/>
  <c r="F38" i="1"/>
  <c r="F39" i="1"/>
  <c r="F40" i="1"/>
  <c r="F41" i="1"/>
  <c r="F42" i="1"/>
  <c r="F43" i="1"/>
  <c r="F44" i="1"/>
  <c r="G44" i="1" s="1"/>
  <c r="H44" i="1" s="1"/>
  <c r="F45" i="1"/>
  <c r="F46" i="1"/>
  <c r="F47" i="1"/>
  <c r="F48" i="1"/>
  <c r="F49" i="1"/>
  <c r="F50" i="1"/>
  <c r="F51" i="1"/>
  <c r="F52" i="1"/>
  <c r="G52" i="1" s="1"/>
  <c r="H52" i="1" s="1"/>
  <c r="F53" i="1"/>
  <c r="F54" i="1"/>
  <c r="F55" i="1"/>
  <c r="F56" i="1"/>
  <c r="F57" i="1"/>
  <c r="F58" i="1"/>
  <c r="F59" i="1"/>
  <c r="F60" i="1"/>
  <c r="G60" i="1" s="1"/>
  <c r="H60" i="1" s="1"/>
  <c r="F61" i="1"/>
  <c r="F62" i="1"/>
  <c r="F63" i="1"/>
  <c r="F64" i="1"/>
  <c r="F65" i="1"/>
  <c r="F66" i="1"/>
  <c r="F67" i="1"/>
  <c r="F68" i="1"/>
  <c r="G68" i="1" s="1"/>
  <c r="H68" i="1" s="1"/>
  <c r="F69" i="1"/>
  <c r="F70" i="1"/>
  <c r="F71" i="1"/>
  <c r="G71" i="1" s="1"/>
  <c r="H71" i="1" s="1"/>
  <c r="F72" i="1"/>
  <c r="F73" i="1"/>
  <c r="F74" i="1"/>
  <c r="F75" i="1"/>
  <c r="F76" i="1"/>
  <c r="G76" i="1" s="1"/>
  <c r="H76" i="1" s="1"/>
  <c r="F77" i="1"/>
  <c r="F78" i="1"/>
  <c r="F79" i="1"/>
  <c r="G79" i="1" s="1"/>
  <c r="H79" i="1" s="1"/>
  <c r="F80" i="1"/>
  <c r="F81" i="1"/>
  <c r="F82" i="1"/>
  <c r="F83" i="1"/>
  <c r="F84" i="1"/>
  <c r="G84" i="1" s="1"/>
  <c r="H84" i="1" s="1"/>
  <c r="F85" i="1"/>
  <c r="F86" i="1"/>
  <c r="F87" i="1"/>
  <c r="G87" i="1" s="1"/>
  <c r="H87" i="1" s="1"/>
  <c r="F88" i="1"/>
  <c r="F89" i="1"/>
  <c r="F90" i="1"/>
  <c r="F91" i="1"/>
  <c r="F92" i="1"/>
  <c r="G92" i="1" s="1"/>
  <c r="H92" i="1" s="1"/>
  <c r="F93" i="1"/>
  <c r="F94" i="1"/>
  <c r="F95" i="1"/>
  <c r="G95" i="1" s="1"/>
  <c r="H95" i="1" s="1"/>
  <c r="F96" i="1"/>
  <c r="F97" i="1"/>
  <c r="F98" i="1"/>
  <c r="F99" i="1"/>
  <c r="F100" i="1"/>
  <c r="G100" i="1" s="1"/>
  <c r="H100" i="1" s="1"/>
  <c r="F101" i="1"/>
  <c r="F102" i="1"/>
  <c r="F103" i="1"/>
  <c r="G103" i="1" s="1"/>
  <c r="H103" i="1" s="1"/>
  <c r="F104" i="1"/>
  <c r="F105" i="1"/>
  <c r="F106" i="1"/>
  <c r="F107" i="1"/>
  <c r="F108" i="1"/>
  <c r="G108" i="1" s="1"/>
  <c r="H108" i="1" s="1"/>
  <c r="F109" i="1"/>
  <c r="F110" i="1"/>
  <c r="F111" i="1"/>
  <c r="G111" i="1" s="1"/>
  <c r="H111" i="1" s="1"/>
  <c r="F112" i="1"/>
  <c r="F113" i="1"/>
  <c r="F114" i="1"/>
  <c r="F115" i="1"/>
  <c r="F116" i="1"/>
  <c r="G116" i="1" s="1"/>
  <c r="H116" i="1" s="1"/>
  <c r="F117" i="1"/>
  <c r="F118" i="1"/>
  <c r="F119" i="1"/>
  <c r="G119" i="1" s="1"/>
  <c r="H119" i="1" s="1"/>
  <c r="F120" i="1"/>
  <c r="F121" i="1"/>
  <c r="F122" i="1"/>
  <c r="F123" i="1"/>
  <c r="F124" i="1"/>
  <c r="G124" i="1" s="1"/>
  <c r="H124" i="1" s="1"/>
  <c r="F125" i="1"/>
  <c r="F126" i="1"/>
  <c r="F127" i="1"/>
  <c r="G127" i="1" s="1"/>
  <c r="H127" i="1" s="1"/>
  <c r="F128" i="1"/>
  <c r="F129" i="1"/>
  <c r="F130" i="1"/>
  <c r="F131" i="1"/>
  <c r="F132" i="1"/>
  <c r="G132" i="1" s="1"/>
  <c r="H132" i="1" s="1"/>
  <c r="F133" i="1"/>
  <c r="F134" i="1"/>
  <c r="F135" i="1"/>
  <c r="G135" i="1" s="1"/>
  <c r="H135" i="1" s="1"/>
  <c r="F136" i="1"/>
  <c r="F137" i="1"/>
  <c r="F138" i="1"/>
  <c r="F139" i="1"/>
  <c r="F140" i="1"/>
  <c r="G140" i="1" s="1"/>
  <c r="H140" i="1" s="1"/>
  <c r="F141" i="1"/>
  <c r="F142" i="1"/>
  <c r="F143" i="1"/>
  <c r="G143" i="1" s="1"/>
  <c r="H143" i="1" s="1"/>
  <c r="F144" i="1"/>
  <c r="F145" i="1"/>
  <c r="F146" i="1"/>
  <c r="F147" i="1"/>
  <c r="F148" i="1"/>
  <c r="G148" i="1" s="1"/>
  <c r="H148" i="1" s="1"/>
  <c r="F149" i="1"/>
  <c r="F150" i="1"/>
  <c r="F151" i="1"/>
  <c r="G151" i="1" s="1"/>
  <c r="H151" i="1" s="1"/>
  <c r="F152" i="1"/>
  <c r="F153" i="1"/>
  <c r="F154" i="1"/>
  <c r="F155" i="1"/>
  <c r="F156" i="1"/>
  <c r="G156" i="1" s="1"/>
  <c r="H156" i="1" s="1"/>
  <c r="F157" i="1"/>
  <c r="F158" i="1"/>
  <c r="F159" i="1"/>
  <c r="G159" i="1" s="1"/>
  <c r="H159" i="1" s="1"/>
  <c r="F160" i="1"/>
  <c r="F161" i="1"/>
  <c r="F162" i="1"/>
  <c r="F163" i="1"/>
  <c r="F164" i="1"/>
  <c r="G164" i="1" s="1"/>
  <c r="H164" i="1" s="1"/>
  <c r="F165" i="1"/>
  <c r="F166" i="1"/>
  <c r="F167" i="1"/>
  <c r="G167" i="1" s="1"/>
  <c r="H167" i="1" s="1"/>
  <c r="F168" i="1"/>
  <c r="F169" i="1"/>
  <c r="F170" i="1"/>
  <c r="F171" i="1"/>
  <c r="F172" i="1"/>
  <c r="G172" i="1" s="1"/>
  <c r="H172" i="1" s="1"/>
  <c r="F173" i="1"/>
  <c r="F174" i="1"/>
  <c r="F175" i="1"/>
  <c r="G175" i="1" s="1"/>
  <c r="H175" i="1" s="1"/>
  <c r="F176" i="1"/>
  <c r="F177" i="1"/>
  <c r="F178" i="1"/>
  <c r="F179" i="1"/>
  <c r="F180" i="1"/>
  <c r="G180" i="1" s="1"/>
  <c r="H180" i="1" s="1"/>
  <c r="F181" i="1"/>
  <c r="F182" i="1"/>
  <c r="F183" i="1"/>
  <c r="G183" i="1" s="1"/>
  <c r="H183" i="1" s="1"/>
  <c r="F184" i="1"/>
  <c r="F185" i="1"/>
  <c r="G185" i="1" s="1"/>
  <c r="H185" i="1" s="1"/>
  <c r="F186" i="1"/>
  <c r="F187" i="1"/>
  <c r="F188" i="1"/>
  <c r="G188" i="1" s="1"/>
  <c r="H188" i="1" s="1"/>
  <c r="F189" i="1"/>
  <c r="F190" i="1"/>
  <c r="F191" i="1"/>
  <c r="G191" i="1" s="1"/>
  <c r="H191" i="1" s="1"/>
  <c r="F192" i="1"/>
  <c r="F193" i="1"/>
  <c r="G193" i="1" s="1"/>
  <c r="H193" i="1" s="1"/>
  <c r="F194" i="1"/>
  <c r="F195" i="1"/>
  <c r="F196" i="1"/>
  <c r="F4" i="1"/>
  <c r="G4" i="1" s="1"/>
  <c r="H4" i="1" s="1"/>
  <c r="P2" i="1" a="1"/>
  <c r="P2" i="1" s="1"/>
  <c r="G2" i="2" l="1"/>
  <c r="G9" i="2"/>
  <c r="H9" i="2" s="1"/>
  <c r="G11" i="2"/>
  <c r="H11" i="2" s="1"/>
  <c r="G3" i="2"/>
  <c r="H3" i="2" s="1"/>
  <c r="G10" i="2"/>
  <c r="H10" i="2" s="1"/>
  <c r="G14" i="2"/>
  <c r="H14" i="2" s="1"/>
  <c r="G6" i="2"/>
  <c r="H6" i="2" s="1"/>
  <c r="G15" i="2"/>
  <c r="H15" i="2" s="1"/>
  <c r="G13" i="2"/>
  <c r="H13" i="2" s="1"/>
  <c r="G5" i="2"/>
  <c r="H5" i="2" s="1"/>
  <c r="G16" i="2"/>
  <c r="H16" i="2" s="1"/>
  <c r="G8" i="2"/>
  <c r="H8" i="2" s="1"/>
  <c r="G7" i="2"/>
  <c r="H7" i="2" s="1"/>
  <c r="G12" i="2"/>
  <c r="H12" i="2" s="1"/>
  <c r="G177" i="1"/>
  <c r="H177" i="1" s="1"/>
  <c r="G169" i="1"/>
  <c r="H169" i="1" s="1"/>
  <c r="G161" i="1"/>
  <c r="H161" i="1" s="1"/>
  <c r="G153" i="1"/>
  <c r="H153" i="1" s="1"/>
  <c r="G145" i="1"/>
  <c r="H145" i="1" s="1"/>
  <c r="G155" i="1"/>
  <c r="H155" i="1" s="1"/>
  <c r="G43" i="1"/>
  <c r="H43" i="1" s="1"/>
  <c r="G35" i="1"/>
  <c r="H35" i="1" s="1"/>
  <c r="G11" i="1"/>
  <c r="H11" i="1" s="1"/>
  <c r="G34" i="1"/>
  <c r="H34" i="1" s="1"/>
  <c r="G26" i="1"/>
  <c r="H26" i="1" s="1"/>
  <c r="G18" i="1"/>
  <c r="H18" i="1" s="1"/>
  <c r="G10" i="1"/>
  <c r="H10" i="1" s="1"/>
  <c r="G19" i="1"/>
  <c r="H19" i="1" s="1"/>
  <c r="G137" i="1"/>
  <c r="H137" i="1" s="1"/>
  <c r="G129" i="1"/>
  <c r="H129" i="1" s="1"/>
  <c r="G121" i="1"/>
  <c r="H121" i="1" s="1"/>
  <c r="G113" i="1"/>
  <c r="H113" i="1" s="1"/>
  <c r="G105" i="1"/>
  <c r="H105" i="1" s="1"/>
  <c r="G97" i="1"/>
  <c r="H97" i="1" s="1"/>
  <c r="G89" i="1"/>
  <c r="H89" i="1" s="1"/>
  <c r="G81" i="1"/>
  <c r="H81" i="1" s="1"/>
  <c r="G73" i="1"/>
  <c r="H73" i="1" s="1"/>
  <c r="G65" i="1"/>
  <c r="H65" i="1" s="1"/>
  <c r="G57" i="1"/>
  <c r="H57" i="1" s="1"/>
  <c r="G17" i="1"/>
  <c r="H17" i="1" s="1"/>
  <c r="G9" i="1"/>
  <c r="H9" i="1" s="1"/>
  <c r="G27" i="1"/>
  <c r="H27" i="1" s="1"/>
  <c r="G63" i="1"/>
  <c r="H63" i="1" s="1"/>
  <c r="G55" i="1"/>
  <c r="H55" i="1" s="1"/>
  <c r="G47" i="1"/>
  <c r="H47" i="1" s="1"/>
  <c r="G39" i="1"/>
  <c r="H39" i="1" s="1"/>
  <c r="G31" i="1"/>
  <c r="H31" i="1" s="1"/>
  <c r="G174" i="1"/>
  <c r="H174" i="1" s="1"/>
  <c r="G142" i="1"/>
  <c r="H142" i="1" s="1"/>
  <c r="G70" i="1"/>
  <c r="H70" i="1" s="1"/>
  <c r="G192" i="1"/>
  <c r="H192" i="1" s="1"/>
  <c r="G184" i="1"/>
  <c r="H184" i="1" s="1"/>
  <c r="G176" i="1"/>
  <c r="H176" i="1" s="1"/>
  <c r="G168" i="1"/>
  <c r="H168" i="1" s="1"/>
  <c r="G160" i="1"/>
  <c r="H160" i="1" s="1"/>
  <c r="G152" i="1"/>
  <c r="H152" i="1" s="1"/>
  <c r="G144" i="1"/>
  <c r="H144" i="1" s="1"/>
  <c r="G136" i="1"/>
  <c r="H136" i="1" s="1"/>
  <c r="G128" i="1"/>
  <c r="H128" i="1" s="1"/>
  <c r="G120" i="1"/>
  <c r="H120" i="1" s="1"/>
  <c r="G112" i="1"/>
  <c r="H112" i="1" s="1"/>
  <c r="G104" i="1"/>
  <c r="H104" i="1" s="1"/>
  <c r="G96" i="1"/>
  <c r="H96" i="1" s="1"/>
  <c r="G88" i="1"/>
  <c r="H88" i="1" s="1"/>
  <c r="G80" i="1"/>
  <c r="H80" i="1" s="1"/>
  <c r="G72" i="1"/>
  <c r="H72" i="1" s="1"/>
  <c r="G64" i="1"/>
  <c r="H64" i="1" s="1"/>
  <c r="G56" i="1"/>
  <c r="H56" i="1" s="1"/>
  <c r="G48" i="1"/>
  <c r="H48" i="1" s="1"/>
  <c r="G40" i="1"/>
  <c r="H40" i="1" s="1"/>
  <c r="G32" i="1"/>
  <c r="H32" i="1" s="1"/>
  <c r="G182" i="1"/>
  <c r="H182" i="1" s="1"/>
  <c r="G150" i="1"/>
  <c r="H150" i="1" s="1"/>
  <c r="G118" i="1"/>
  <c r="H118" i="1" s="1"/>
  <c r="G110" i="1"/>
  <c r="H110" i="1" s="1"/>
  <c r="G102" i="1"/>
  <c r="H102" i="1" s="1"/>
  <c r="G94" i="1"/>
  <c r="H94" i="1" s="1"/>
  <c r="G86" i="1"/>
  <c r="H86" i="1" s="1"/>
  <c r="G46" i="1"/>
  <c r="H46" i="1" s="1"/>
  <c r="G38" i="1"/>
  <c r="H38" i="1" s="1"/>
  <c r="G30" i="1"/>
  <c r="H30" i="1" s="1"/>
  <c r="G22" i="1"/>
  <c r="H22" i="1" s="1"/>
  <c r="G14" i="1"/>
  <c r="H14" i="1" s="1"/>
  <c r="G6" i="1"/>
  <c r="H6" i="1" s="1"/>
  <c r="G189" i="1"/>
  <c r="H189" i="1" s="1"/>
  <c r="G181" i="1"/>
  <c r="H181" i="1" s="1"/>
  <c r="G173" i="1"/>
  <c r="H173" i="1" s="1"/>
  <c r="G165" i="1"/>
  <c r="H165" i="1" s="1"/>
  <c r="G157" i="1"/>
  <c r="H157" i="1" s="1"/>
  <c r="G149" i="1"/>
  <c r="H149" i="1" s="1"/>
  <c r="G141" i="1"/>
  <c r="H141" i="1" s="1"/>
  <c r="G133" i="1"/>
  <c r="H133" i="1" s="1"/>
  <c r="G125" i="1"/>
  <c r="H125" i="1" s="1"/>
  <c r="G117" i="1"/>
  <c r="H117" i="1" s="1"/>
  <c r="G109" i="1"/>
  <c r="H109" i="1" s="1"/>
  <c r="G101" i="1"/>
  <c r="H101" i="1" s="1"/>
  <c r="G93" i="1"/>
  <c r="H93" i="1" s="1"/>
  <c r="G85" i="1"/>
  <c r="H85" i="1" s="1"/>
  <c r="G77" i="1"/>
  <c r="H77" i="1" s="1"/>
  <c r="G69" i="1"/>
  <c r="H69" i="1" s="1"/>
  <c r="G61" i="1"/>
  <c r="H61" i="1" s="1"/>
  <c r="G53" i="1"/>
  <c r="H53" i="1" s="1"/>
  <c r="G45" i="1"/>
  <c r="H45" i="1" s="1"/>
  <c r="G37" i="1"/>
  <c r="H37" i="1" s="1"/>
  <c r="G29" i="1"/>
  <c r="H29" i="1" s="1"/>
  <c r="G21" i="1"/>
  <c r="H21" i="1" s="1"/>
  <c r="G190" i="1"/>
  <c r="H190" i="1" s="1"/>
  <c r="G78" i="1"/>
  <c r="H78" i="1" s="1"/>
  <c r="G195" i="1"/>
  <c r="H195" i="1" s="1"/>
  <c r="G187" i="1"/>
  <c r="H187" i="1" s="1"/>
  <c r="G179" i="1"/>
  <c r="H179" i="1" s="1"/>
  <c r="G171" i="1"/>
  <c r="H171" i="1" s="1"/>
  <c r="G163" i="1"/>
  <c r="H163" i="1" s="1"/>
  <c r="G147" i="1"/>
  <c r="H147" i="1" s="1"/>
  <c r="G139" i="1"/>
  <c r="H139" i="1" s="1"/>
  <c r="G131" i="1"/>
  <c r="H131" i="1" s="1"/>
  <c r="G123" i="1"/>
  <c r="H123" i="1" s="1"/>
  <c r="G115" i="1"/>
  <c r="H115" i="1" s="1"/>
  <c r="G107" i="1"/>
  <c r="H107" i="1" s="1"/>
  <c r="G99" i="1"/>
  <c r="H99" i="1" s="1"/>
  <c r="G91" i="1"/>
  <c r="H91" i="1" s="1"/>
  <c r="G83" i="1"/>
  <c r="H83" i="1" s="1"/>
  <c r="G75" i="1"/>
  <c r="H75" i="1" s="1"/>
  <c r="G67" i="1"/>
  <c r="H67" i="1" s="1"/>
  <c r="G59" i="1"/>
  <c r="H59" i="1" s="1"/>
  <c r="G51" i="1"/>
  <c r="H51" i="1" s="1"/>
  <c r="G166" i="1"/>
  <c r="H166" i="1" s="1"/>
  <c r="G134" i="1"/>
  <c r="H134" i="1" s="1"/>
  <c r="G54" i="1"/>
  <c r="H54" i="1" s="1"/>
  <c r="G13" i="1"/>
  <c r="H13" i="1" s="1"/>
  <c r="G158" i="1"/>
  <c r="H158" i="1" s="1"/>
  <c r="G126" i="1"/>
  <c r="H126" i="1" s="1"/>
  <c r="G62" i="1"/>
  <c r="H62" i="1" s="1"/>
  <c r="G49" i="1"/>
  <c r="H49" i="1" s="1"/>
  <c r="G41" i="1"/>
  <c r="H41" i="1" s="1"/>
  <c r="G33" i="1"/>
  <c r="H33" i="1" s="1"/>
  <c r="G25" i="1"/>
  <c r="H25" i="1" s="1"/>
  <c r="G5" i="1"/>
  <c r="H5" i="1" s="1"/>
  <c r="G194" i="1"/>
  <c r="H194" i="1" s="1"/>
  <c r="G186" i="1"/>
  <c r="H186" i="1" s="1"/>
  <c r="G178" i="1"/>
  <c r="H178" i="1" s="1"/>
  <c r="G170" i="1"/>
  <c r="H170" i="1" s="1"/>
  <c r="G162" i="1"/>
  <c r="H162" i="1" s="1"/>
  <c r="G154" i="1"/>
  <c r="H154" i="1" s="1"/>
  <c r="G146" i="1"/>
  <c r="H146" i="1" s="1"/>
  <c r="G138" i="1"/>
  <c r="H138" i="1" s="1"/>
  <c r="G130" i="1"/>
  <c r="H130" i="1" s="1"/>
  <c r="G122" i="1"/>
  <c r="H122" i="1" s="1"/>
  <c r="G114" i="1"/>
  <c r="H114" i="1" s="1"/>
  <c r="G106" i="1"/>
  <c r="H106" i="1" s="1"/>
  <c r="G98" i="1"/>
  <c r="H98" i="1" s="1"/>
  <c r="G90" i="1"/>
  <c r="H90" i="1" s="1"/>
  <c r="G82" i="1"/>
  <c r="H82" i="1" s="1"/>
  <c r="G74" i="1"/>
  <c r="H74" i="1" s="1"/>
  <c r="G66" i="1"/>
  <c r="H66" i="1" s="1"/>
  <c r="G58" i="1"/>
  <c r="H58" i="1" s="1"/>
  <c r="G50" i="1"/>
  <c r="H50" i="1" s="1"/>
  <c r="G42" i="1"/>
  <c r="H42" i="1" s="1"/>
  <c r="G24" i="1"/>
  <c r="H24" i="1" s="1"/>
  <c r="G8" i="1"/>
  <c r="H8" i="1" s="1"/>
  <c r="G16" i="1"/>
  <c r="H16" i="1" s="1"/>
  <c r="G23" i="1"/>
  <c r="H23" i="1" s="1"/>
  <c r="G15" i="1"/>
  <c r="H15" i="1" s="1"/>
  <c r="G7" i="1"/>
  <c r="H7" i="1" s="1"/>
  <c r="T2" i="1"/>
  <c r="S2" i="1"/>
  <c r="R2" i="1"/>
  <c r="Q2" i="1"/>
  <c r="H2" i="2" l="1"/>
  <c r="M6" i="2" s="1"/>
  <c r="M2" i="2"/>
  <c r="M3" i="2" s="1"/>
  <c r="M5" i="2" s="1"/>
  <c r="E203" i="1"/>
  <c r="E211" i="1"/>
  <c r="E219" i="1"/>
  <c r="E204" i="1"/>
  <c r="E212" i="1"/>
  <c r="E198" i="1"/>
  <c r="E205" i="1"/>
  <c r="E213" i="1"/>
  <c r="E206" i="1"/>
  <c r="E214" i="1"/>
  <c r="E199" i="1"/>
  <c r="E207" i="1"/>
  <c r="E215" i="1"/>
  <c r="E200" i="1"/>
  <c r="E208" i="1"/>
  <c r="E216" i="1"/>
  <c r="E201" i="1"/>
  <c r="E209" i="1"/>
  <c r="E217" i="1"/>
  <c r="E202" i="1"/>
  <c r="E210" i="1"/>
  <c r="E218" i="1"/>
  <c r="E3" i="1"/>
  <c r="E11" i="1"/>
  <c r="E19" i="1"/>
  <c r="E27" i="1"/>
  <c r="E35" i="1"/>
  <c r="E43" i="1"/>
  <c r="E51" i="1"/>
  <c r="E59" i="1"/>
  <c r="E67" i="1"/>
  <c r="E75" i="1"/>
  <c r="E83" i="1"/>
  <c r="E91" i="1"/>
  <c r="E99" i="1"/>
  <c r="E107" i="1"/>
  <c r="E115" i="1"/>
  <c r="E123" i="1"/>
  <c r="E131" i="1"/>
  <c r="E139" i="1"/>
  <c r="E147" i="1"/>
  <c r="E155" i="1"/>
  <c r="E163" i="1"/>
  <c r="E171" i="1"/>
  <c r="E179" i="1"/>
  <c r="E187" i="1"/>
  <c r="E195" i="1"/>
  <c r="E12" i="1"/>
  <c r="E20" i="1"/>
  <c r="E28" i="1"/>
  <c r="E36" i="1"/>
  <c r="E44" i="1"/>
  <c r="E52" i="1"/>
  <c r="E60" i="1"/>
  <c r="E68" i="1"/>
  <c r="E76" i="1"/>
  <c r="E84" i="1"/>
  <c r="E92" i="1"/>
  <c r="E100" i="1"/>
  <c r="E108" i="1"/>
  <c r="E116" i="1"/>
  <c r="E164" i="1"/>
  <c r="E172" i="1"/>
  <c r="E180" i="1"/>
  <c r="E188" i="1"/>
  <c r="E196" i="1"/>
  <c r="E4" i="1"/>
  <c r="E5" i="1"/>
  <c r="E13" i="1"/>
  <c r="E21" i="1"/>
  <c r="E29" i="1"/>
  <c r="E37" i="1"/>
  <c r="E45" i="1"/>
  <c r="E53" i="1"/>
  <c r="E61" i="1"/>
  <c r="E69" i="1"/>
  <c r="E77" i="1"/>
  <c r="E85" i="1"/>
  <c r="E93" i="1"/>
  <c r="E101" i="1"/>
  <c r="E109" i="1"/>
  <c r="E117" i="1"/>
  <c r="E125" i="1"/>
  <c r="E133" i="1"/>
  <c r="E141" i="1"/>
  <c r="E149" i="1"/>
  <c r="E157" i="1"/>
  <c r="E165" i="1"/>
  <c r="E173" i="1"/>
  <c r="E181" i="1"/>
  <c r="E189" i="1"/>
  <c r="E197" i="1"/>
  <c r="E132" i="1"/>
  <c r="E6" i="1"/>
  <c r="E14" i="1"/>
  <c r="E22" i="1"/>
  <c r="E30" i="1"/>
  <c r="E38" i="1"/>
  <c r="E46" i="1"/>
  <c r="E54" i="1"/>
  <c r="E62" i="1"/>
  <c r="E70" i="1"/>
  <c r="E78" i="1"/>
  <c r="E86" i="1"/>
  <c r="E94" i="1"/>
  <c r="E102" i="1"/>
  <c r="E110" i="1"/>
  <c r="E118" i="1"/>
  <c r="E126" i="1"/>
  <c r="E134" i="1"/>
  <c r="E142" i="1"/>
  <c r="E150" i="1"/>
  <c r="E158" i="1"/>
  <c r="E166" i="1"/>
  <c r="E174" i="1"/>
  <c r="E182" i="1"/>
  <c r="E190" i="1"/>
  <c r="E2" i="1"/>
  <c r="E124" i="1"/>
  <c r="E7" i="1"/>
  <c r="E15" i="1"/>
  <c r="E23" i="1"/>
  <c r="E31" i="1"/>
  <c r="E39" i="1"/>
  <c r="E47" i="1"/>
  <c r="E55" i="1"/>
  <c r="E63" i="1"/>
  <c r="E71" i="1"/>
  <c r="E79" i="1"/>
  <c r="E87" i="1"/>
  <c r="E95" i="1"/>
  <c r="E103" i="1"/>
  <c r="E111" i="1"/>
  <c r="E119" i="1"/>
  <c r="E127" i="1"/>
  <c r="E135" i="1"/>
  <c r="E143" i="1"/>
  <c r="E151" i="1"/>
  <c r="E159" i="1"/>
  <c r="E167" i="1"/>
  <c r="E175" i="1"/>
  <c r="E183" i="1"/>
  <c r="E191" i="1"/>
  <c r="E8" i="1"/>
  <c r="E16" i="1"/>
  <c r="E24" i="1"/>
  <c r="E32" i="1"/>
  <c r="E40" i="1"/>
  <c r="E48" i="1"/>
  <c r="E56" i="1"/>
  <c r="E64" i="1"/>
  <c r="E72" i="1"/>
  <c r="E80" i="1"/>
  <c r="E88" i="1"/>
  <c r="E96" i="1"/>
  <c r="E104" i="1"/>
  <c r="E112" i="1"/>
  <c r="E120" i="1"/>
  <c r="E128" i="1"/>
  <c r="E136" i="1"/>
  <c r="E144" i="1"/>
  <c r="E152" i="1"/>
  <c r="E160" i="1"/>
  <c r="E168" i="1"/>
  <c r="E176" i="1"/>
  <c r="E184" i="1"/>
  <c r="E192" i="1"/>
  <c r="E106" i="1"/>
  <c r="E156" i="1"/>
  <c r="E9" i="1"/>
  <c r="E17" i="1"/>
  <c r="E25" i="1"/>
  <c r="E33" i="1"/>
  <c r="E41" i="1"/>
  <c r="E49" i="1"/>
  <c r="E57" i="1"/>
  <c r="E65" i="1"/>
  <c r="E73" i="1"/>
  <c r="E81" i="1"/>
  <c r="E89" i="1"/>
  <c r="E97" i="1"/>
  <c r="E105" i="1"/>
  <c r="E113" i="1"/>
  <c r="E121" i="1"/>
  <c r="E129" i="1"/>
  <c r="E137" i="1"/>
  <c r="E145" i="1"/>
  <c r="E153" i="1"/>
  <c r="E161" i="1"/>
  <c r="E169" i="1"/>
  <c r="E177" i="1"/>
  <c r="E185" i="1"/>
  <c r="E193" i="1"/>
  <c r="E98" i="1"/>
  <c r="E148" i="1"/>
  <c r="E10" i="1"/>
  <c r="E18" i="1"/>
  <c r="E26" i="1"/>
  <c r="E34" i="1"/>
  <c r="E42" i="1"/>
  <c r="E50" i="1"/>
  <c r="E58" i="1"/>
  <c r="E66" i="1"/>
  <c r="E74" i="1"/>
  <c r="E82" i="1"/>
  <c r="E90" i="1"/>
  <c r="E114" i="1"/>
  <c r="E122" i="1"/>
  <c r="E130" i="1"/>
  <c r="E138" i="1"/>
  <c r="E146" i="1"/>
  <c r="E154" i="1"/>
  <c r="E162" i="1"/>
  <c r="E170" i="1"/>
  <c r="E178" i="1"/>
  <c r="E186" i="1"/>
  <c r="E194" i="1"/>
  <c r="E140" i="1"/>
  <c r="P6" i="1"/>
  <c r="I7" i="1" s="1"/>
  <c r="P8" i="1"/>
  <c r="I21" i="1" s="1"/>
  <c r="J21" i="1" s="1"/>
  <c r="P7" i="1"/>
  <c r="I84" i="1" s="1"/>
  <c r="J84" i="1" s="1"/>
  <c r="P5" i="1"/>
  <c r="I6" i="1" s="1"/>
  <c r="J6" i="1" s="1"/>
  <c r="I110" i="1"/>
  <c r="J110" i="1" s="1"/>
  <c r="I198" i="1"/>
  <c r="J198" i="1" s="1"/>
  <c r="I135" i="1"/>
  <c r="I17" i="1"/>
  <c r="J17" i="1" s="1"/>
  <c r="I57" i="1"/>
  <c r="I81" i="1"/>
  <c r="J81" i="1" s="1"/>
  <c r="I26" i="1"/>
  <c r="J26" i="1" s="1"/>
  <c r="I42" i="1"/>
  <c r="I50" i="1"/>
  <c r="J50" i="1" s="1"/>
  <c r="I58" i="1"/>
  <c r="J58" i="1" s="1"/>
  <c r="I74" i="1"/>
  <c r="J74" i="1" s="1"/>
  <c r="I90" i="1"/>
  <c r="J90" i="1" s="1"/>
  <c r="I98" i="1"/>
  <c r="J98" i="1" s="1"/>
  <c r="I114" i="1"/>
  <c r="I122" i="1"/>
  <c r="I138" i="1"/>
  <c r="J138" i="1" s="1"/>
  <c r="I146" i="1"/>
  <c r="J146" i="1" s="1"/>
  <c r="I162" i="1"/>
  <c r="I170" i="1"/>
  <c r="J170" i="1" s="1"/>
  <c r="I186" i="1"/>
  <c r="I202" i="1"/>
  <c r="J202" i="1" s="1"/>
  <c r="I210" i="1"/>
  <c r="I218" i="1"/>
  <c r="J218" i="1" s="1"/>
  <c r="I27" i="1"/>
  <c r="J27" i="1" s="1"/>
  <c r="I115" i="1"/>
  <c r="I195" i="1"/>
  <c r="J195" i="1" s="1"/>
  <c r="I131" i="1" l="1"/>
  <c r="J131" i="1" s="1"/>
  <c r="I51" i="1"/>
  <c r="J51" i="1" s="1"/>
  <c r="J114" i="1"/>
  <c r="I183" i="1"/>
  <c r="J183" i="1" s="1"/>
  <c r="I214" i="1"/>
  <c r="J214" i="1" s="1"/>
  <c r="I46" i="1"/>
  <c r="J46" i="1" s="1"/>
  <c r="I203" i="1"/>
  <c r="J203" i="1" s="1"/>
  <c r="I123" i="1"/>
  <c r="J123" i="1" s="1"/>
  <c r="I43" i="1"/>
  <c r="J43" i="1" s="1"/>
  <c r="I178" i="1"/>
  <c r="J178" i="1" s="1"/>
  <c r="I106" i="1"/>
  <c r="I34" i="1"/>
  <c r="J34" i="1" s="1"/>
  <c r="I175" i="1"/>
  <c r="J175" i="1" s="1"/>
  <c r="I206" i="1"/>
  <c r="J206" i="1" s="1"/>
  <c r="I38" i="1"/>
  <c r="J38" i="1" s="1"/>
  <c r="I107" i="1"/>
  <c r="J107" i="1" s="1"/>
  <c r="I127" i="1"/>
  <c r="J127" i="1" s="1"/>
  <c r="I14" i="1"/>
  <c r="J14" i="1" s="1"/>
  <c r="I187" i="1"/>
  <c r="J187" i="1" s="1"/>
  <c r="I11" i="1"/>
  <c r="I18" i="1"/>
  <c r="I166" i="1"/>
  <c r="J166" i="1" s="1"/>
  <c r="I179" i="1"/>
  <c r="J179" i="1" s="1"/>
  <c r="I91" i="1"/>
  <c r="J91" i="1" s="1"/>
  <c r="I3" i="1"/>
  <c r="J3" i="1" s="1"/>
  <c r="I154" i="1"/>
  <c r="J154" i="1" s="1"/>
  <c r="I82" i="1"/>
  <c r="I10" i="1"/>
  <c r="J10" i="1" s="1"/>
  <c r="I119" i="1"/>
  <c r="J119" i="1" s="1"/>
  <c r="I134" i="1"/>
  <c r="J134" i="1" s="1"/>
  <c r="I197" i="1"/>
  <c r="J197" i="1" s="1"/>
  <c r="I71" i="1"/>
  <c r="I75" i="1"/>
  <c r="I155" i="1"/>
  <c r="J155" i="1" s="1"/>
  <c r="I67" i="1"/>
  <c r="J67" i="1" s="1"/>
  <c r="I63" i="1"/>
  <c r="J63" i="1" s="1"/>
  <c r="I102" i="1"/>
  <c r="J102" i="1" s="1"/>
  <c r="I171" i="1"/>
  <c r="J171" i="1" s="1"/>
  <c r="I139" i="1"/>
  <c r="I59" i="1"/>
  <c r="J59" i="1" s="1"/>
  <c r="I55" i="1"/>
  <c r="J55" i="1" s="1"/>
  <c r="I70" i="1"/>
  <c r="J70" i="1" s="1"/>
  <c r="I219" i="1"/>
  <c r="J219" i="1" s="1"/>
  <c r="I163" i="1"/>
  <c r="J163" i="1" s="1"/>
  <c r="I99" i="1"/>
  <c r="J99" i="1" s="1"/>
  <c r="I35" i="1"/>
  <c r="J35" i="1" s="1"/>
  <c r="I194" i="1"/>
  <c r="J194" i="1" s="1"/>
  <c r="I130" i="1"/>
  <c r="J130" i="1" s="1"/>
  <c r="I66" i="1"/>
  <c r="J66" i="1" s="1"/>
  <c r="I2" i="1"/>
  <c r="J2" i="1" s="1"/>
  <c r="I215" i="1"/>
  <c r="I167" i="1"/>
  <c r="J167" i="1" s="1"/>
  <c r="I111" i="1"/>
  <c r="J111" i="1" s="1"/>
  <c r="I47" i="1"/>
  <c r="J47" i="1" s="1"/>
  <c r="I174" i="1"/>
  <c r="J174" i="1" s="1"/>
  <c r="I78" i="1"/>
  <c r="J78" i="1" s="1"/>
  <c r="I141" i="1"/>
  <c r="J141" i="1" s="1"/>
  <c r="I5" i="1"/>
  <c r="J5" i="1" s="1"/>
  <c r="I159" i="1"/>
  <c r="J159" i="1" s="1"/>
  <c r="I103" i="1"/>
  <c r="J103" i="1" s="1"/>
  <c r="I39" i="1"/>
  <c r="J39" i="1" s="1"/>
  <c r="I93" i="1"/>
  <c r="J93" i="1" s="1"/>
  <c r="I209" i="1"/>
  <c r="J209" i="1" s="1"/>
  <c r="I211" i="1"/>
  <c r="J211" i="1" s="1"/>
  <c r="I147" i="1"/>
  <c r="J147" i="1" s="1"/>
  <c r="I83" i="1"/>
  <c r="J83" i="1" s="1"/>
  <c r="I19" i="1"/>
  <c r="J19" i="1" s="1"/>
  <c r="I185" i="1"/>
  <c r="J185" i="1" s="1"/>
  <c r="I207" i="1"/>
  <c r="J207" i="1" s="1"/>
  <c r="I151" i="1"/>
  <c r="J151" i="1" s="1"/>
  <c r="I95" i="1"/>
  <c r="J95" i="1" s="1"/>
  <c r="I31" i="1"/>
  <c r="J31" i="1" s="1"/>
  <c r="I142" i="1"/>
  <c r="J142" i="1" s="1"/>
  <c r="I13" i="1"/>
  <c r="J13" i="1" s="1"/>
  <c r="I145" i="1"/>
  <c r="J145" i="1" s="1"/>
  <c r="I199" i="1"/>
  <c r="J199" i="1" s="1"/>
  <c r="I87" i="1"/>
  <c r="J87" i="1" s="1"/>
  <c r="I23" i="1"/>
  <c r="J23" i="1" s="1"/>
  <c r="I121" i="1"/>
  <c r="J121" i="1" s="1"/>
  <c r="I191" i="1"/>
  <c r="J191" i="1" s="1"/>
  <c r="I143" i="1"/>
  <c r="J143" i="1" s="1"/>
  <c r="I79" i="1"/>
  <c r="J79" i="1" s="1"/>
  <c r="I15" i="1"/>
  <c r="J15" i="1" s="1"/>
  <c r="J57" i="1"/>
  <c r="J139" i="1"/>
  <c r="J75" i="1"/>
  <c r="J11" i="1"/>
  <c r="J106" i="1"/>
  <c r="J42" i="1"/>
  <c r="I201" i="1"/>
  <c r="J201" i="1" s="1"/>
  <c r="I137" i="1"/>
  <c r="J137" i="1" s="1"/>
  <c r="I73" i="1"/>
  <c r="J73" i="1" s="1"/>
  <c r="I9" i="1"/>
  <c r="J9" i="1" s="1"/>
  <c r="J71" i="1"/>
  <c r="I205" i="1"/>
  <c r="J205" i="1" s="1"/>
  <c r="I157" i="1"/>
  <c r="J157" i="1" s="1"/>
  <c r="I37" i="1"/>
  <c r="J37" i="1" s="1"/>
  <c r="I213" i="1"/>
  <c r="J213" i="1" s="1"/>
  <c r="I165" i="1"/>
  <c r="J165" i="1" s="1"/>
  <c r="I109" i="1"/>
  <c r="J109" i="1" s="1"/>
  <c r="I45" i="1"/>
  <c r="J45" i="1" s="1"/>
  <c r="J162" i="1"/>
  <c r="I193" i="1"/>
  <c r="J193" i="1" s="1"/>
  <c r="I129" i="1"/>
  <c r="J129" i="1" s="1"/>
  <c r="I65" i="1"/>
  <c r="J65" i="1" s="1"/>
  <c r="J215" i="1"/>
  <c r="I149" i="1"/>
  <c r="J149" i="1" s="1"/>
  <c r="I101" i="1"/>
  <c r="J101" i="1" s="1"/>
  <c r="I29" i="1"/>
  <c r="J29" i="1" s="1"/>
  <c r="J115" i="1"/>
  <c r="J210" i="1"/>
  <c r="J82" i="1"/>
  <c r="J18" i="1"/>
  <c r="I177" i="1"/>
  <c r="J177" i="1" s="1"/>
  <c r="I113" i="1"/>
  <c r="J113" i="1" s="1"/>
  <c r="I49" i="1"/>
  <c r="J49" i="1" s="1"/>
  <c r="I189" i="1"/>
  <c r="J189" i="1" s="1"/>
  <c r="I77" i="1"/>
  <c r="J77" i="1" s="1"/>
  <c r="I169" i="1"/>
  <c r="J169" i="1" s="1"/>
  <c r="I105" i="1"/>
  <c r="J105" i="1" s="1"/>
  <c r="I41" i="1"/>
  <c r="J41" i="1" s="1"/>
  <c r="I181" i="1"/>
  <c r="J181" i="1" s="1"/>
  <c r="I133" i="1"/>
  <c r="J133" i="1" s="1"/>
  <c r="I161" i="1"/>
  <c r="J161" i="1" s="1"/>
  <c r="I97" i="1"/>
  <c r="J97" i="1" s="1"/>
  <c r="I33" i="1"/>
  <c r="J33" i="1" s="1"/>
  <c r="I173" i="1"/>
  <c r="J173" i="1" s="1"/>
  <c r="I125" i="1"/>
  <c r="J125" i="1" s="1"/>
  <c r="I69" i="1"/>
  <c r="J69" i="1" s="1"/>
  <c r="J186" i="1"/>
  <c r="J122" i="1"/>
  <c r="I217" i="1"/>
  <c r="J217" i="1" s="1"/>
  <c r="I153" i="1"/>
  <c r="J153" i="1" s="1"/>
  <c r="I89" i="1"/>
  <c r="J89" i="1" s="1"/>
  <c r="I25" i="1"/>
  <c r="J25" i="1" s="1"/>
  <c r="J135" i="1"/>
  <c r="I117" i="1"/>
  <c r="J117" i="1" s="1"/>
  <c r="I61" i="1"/>
  <c r="J61" i="1" s="1"/>
  <c r="J7" i="1"/>
  <c r="I192" i="1"/>
  <c r="J192" i="1" s="1"/>
  <c r="I28" i="1"/>
  <c r="J28" i="1" s="1"/>
  <c r="I132" i="1"/>
  <c r="J132" i="1" s="1"/>
  <c r="I92" i="1"/>
  <c r="J92" i="1" s="1"/>
  <c r="I168" i="1"/>
  <c r="J168" i="1" s="1"/>
  <c r="I104" i="1"/>
  <c r="J104" i="1" s="1"/>
  <c r="I40" i="1"/>
  <c r="J40" i="1" s="1"/>
  <c r="I128" i="1"/>
  <c r="J128" i="1" s="1"/>
  <c r="I156" i="1"/>
  <c r="J156" i="1" s="1"/>
  <c r="I60" i="1"/>
  <c r="J60" i="1" s="1"/>
  <c r="I36" i="1"/>
  <c r="J36" i="1" s="1"/>
  <c r="I100" i="1"/>
  <c r="J100" i="1" s="1"/>
  <c r="I216" i="1"/>
  <c r="J216" i="1" s="1"/>
  <c r="I184" i="1"/>
  <c r="J184" i="1" s="1"/>
  <c r="I152" i="1"/>
  <c r="J152" i="1" s="1"/>
  <c r="I120" i="1"/>
  <c r="J120" i="1" s="1"/>
  <c r="I88" i="1"/>
  <c r="J88" i="1" s="1"/>
  <c r="I56" i="1"/>
  <c r="J56" i="1" s="1"/>
  <c r="I24" i="1"/>
  <c r="J24" i="1" s="1"/>
  <c r="I20" i="1"/>
  <c r="J20" i="1" s="1"/>
  <c r="I52" i="1"/>
  <c r="J52" i="1" s="1"/>
  <c r="I190" i="1"/>
  <c r="J190" i="1" s="1"/>
  <c r="I158" i="1"/>
  <c r="J158" i="1" s="1"/>
  <c r="I126" i="1"/>
  <c r="J126" i="1" s="1"/>
  <c r="I94" i="1"/>
  <c r="J94" i="1" s="1"/>
  <c r="I62" i="1"/>
  <c r="J62" i="1" s="1"/>
  <c r="I30" i="1"/>
  <c r="J30" i="1" s="1"/>
  <c r="I148" i="1"/>
  <c r="J148" i="1" s="1"/>
  <c r="I85" i="1"/>
  <c r="J85" i="1" s="1"/>
  <c r="I53" i="1"/>
  <c r="J53" i="1" s="1"/>
  <c r="I140" i="1"/>
  <c r="J140" i="1" s="1"/>
  <c r="I44" i="1"/>
  <c r="J44" i="1" s="1"/>
  <c r="I8" i="1"/>
  <c r="J8" i="1" s="1"/>
  <c r="I108" i="1"/>
  <c r="J108" i="1" s="1"/>
  <c r="I160" i="1"/>
  <c r="J160" i="1" s="1"/>
  <c r="I188" i="1"/>
  <c r="J188" i="1" s="1"/>
  <c r="I172" i="1"/>
  <c r="J172" i="1" s="1"/>
  <c r="I68" i="1"/>
  <c r="J68" i="1" s="1"/>
  <c r="I96" i="1"/>
  <c r="J96" i="1" s="1"/>
  <c r="I164" i="1"/>
  <c r="J164" i="1" s="1"/>
  <c r="I12" i="1"/>
  <c r="J12" i="1" s="1"/>
  <c r="I204" i="1"/>
  <c r="J204" i="1" s="1"/>
  <c r="I208" i="1"/>
  <c r="J208" i="1" s="1"/>
  <c r="I176" i="1"/>
  <c r="J176" i="1" s="1"/>
  <c r="I144" i="1"/>
  <c r="J144" i="1" s="1"/>
  <c r="I112" i="1"/>
  <c r="J112" i="1" s="1"/>
  <c r="I80" i="1"/>
  <c r="J80" i="1" s="1"/>
  <c r="I48" i="1"/>
  <c r="J48" i="1" s="1"/>
  <c r="I16" i="1"/>
  <c r="J16" i="1" s="1"/>
  <c r="I182" i="1"/>
  <c r="J182" i="1" s="1"/>
  <c r="I150" i="1"/>
  <c r="J150" i="1" s="1"/>
  <c r="I118" i="1"/>
  <c r="J118" i="1" s="1"/>
  <c r="I86" i="1"/>
  <c r="J86" i="1" s="1"/>
  <c r="I54" i="1"/>
  <c r="J54" i="1" s="1"/>
  <c r="I22" i="1"/>
  <c r="J22" i="1" s="1"/>
  <c r="I116" i="1"/>
  <c r="J116" i="1" s="1"/>
  <c r="I124" i="1"/>
  <c r="J124" i="1" s="1"/>
  <c r="I4" i="1"/>
  <c r="J4" i="1" s="1"/>
  <c r="I32" i="1"/>
  <c r="J32" i="1" s="1"/>
  <c r="I64" i="1"/>
  <c r="J64" i="1" s="1"/>
  <c r="I180" i="1"/>
  <c r="J180" i="1" s="1"/>
  <c r="I200" i="1"/>
  <c r="J200" i="1" s="1"/>
  <c r="I136" i="1"/>
  <c r="J136" i="1" s="1"/>
  <c r="I72" i="1"/>
  <c r="J72" i="1" s="1"/>
  <c r="I196" i="1"/>
  <c r="J196" i="1" s="1"/>
  <c r="I76" i="1"/>
  <c r="J76" i="1" s="1"/>
  <c r="I212" i="1"/>
  <c r="J212" i="1" s="1"/>
</calcChain>
</file>

<file path=xl/sharedStrings.xml><?xml version="1.0" encoding="utf-8"?>
<sst xmlns="http://schemas.openxmlformats.org/spreadsheetml/2006/main" count="57" uniqueCount="47">
  <si>
    <t>rownames</t>
  </si>
  <si>
    <t>Year</t>
  </si>
  <si>
    <t>Quarter</t>
  </si>
  <si>
    <t>Sales</t>
  </si>
  <si>
    <t>Trend</t>
  </si>
  <si>
    <t>Seasonal Component</t>
  </si>
  <si>
    <t>MA</t>
  </si>
  <si>
    <t>CMA</t>
  </si>
  <si>
    <t>Quarters</t>
  </si>
  <si>
    <t>Seasonal Index</t>
  </si>
  <si>
    <t>DesTrend</t>
  </si>
  <si>
    <t>Y</t>
  </si>
  <si>
    <t>X1</t>
  </si>
  <si>
    <t>X2</t>
  </si>
  <si>
    <t>X3</t>
  </si>
  <si>
    <t>X4</t>
  </si>
  <si>
    <t>X5</t>
  </si>
  <si>
    <t>Multiple R</t>
  </si>
  <si>
    <t>Intercept</t>
  </si>
  <si>
    <t>Slope</t>
  </si>
  <si>
    <t>Pred Y</t>
  </si>
  <si>
    <t>R Squared</t>
  </si>
  <si>
    <t>Coefficient of Determination</t>
  </si>
  <si>
    <t>Adjusted R Sqaured</t>
  </si>
  <si>
    <t>Standard Error</t>
  </si>
  <si>
    <t>Res</t>
  </si>
  <si>
    <t>SUMMARY OUTPUT</t>
  </si>
  <si>
    <t>Regression Statistics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</si>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</sst>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4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9" fontId="0" fillId="0" borderId="0" xfId="0" applyNumberFormat="1" applyFill="1" applyBorder="1" applyAlignment="1"/>
    <xf numFmtId="9" fontId="0" fillId="0" borderId="10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AusBeer!$D$1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47625" cap="rnd">
                <a:solidFill>
                  <a:srgbClr val="FFC000"/>
                </a:solidFill>
                <a:prstDash val="solid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-0.63273443460262202"/>
                  <c:y val="-0.337378710540242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AusBeer!$D$2:$D$197</c:f>
              <c:numCache>
                <c:formatCode>General</c:formatCode>
                <c:ptCount val="196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  <c:pt idx="4">
                  <c:v>262</c:v>
                </c:pt>
                <c:pt idx="5">
                  <c:v>228</c:v>
                </c:pt>
                <c:pt idx="6">
                  <c:v>236</c:v>
                </c:pt>
                <c:pt idx="7">
                  <c:v>320</c:v>
                </c:pt>
                <c:pt idx="8">
                  <c:v>272</c:v>
                </c:pt>
                <c:pt idx="9">
                  <c:v>233</c:v>
                </c:pt>
                <c:pt idx="10">
                  <c:v>237</c:v>
                </c:pt>
                <c:pt idx="11">
                  <c:v>313</c:v>
                </c:pt>
                <c:pt idx="12">
                  <c:v>261</c:v>
                </c:pt>
                <c:pt idx="13">
                  <c:v>227</c:v>
                </c:pt>
                <c:pt idx="14">
                  <c:v>250</c:v>
                </c:pt>
                <c:pt idx="15">
                  <c:v>314</c:v>
                </c:pt>
                <c:pt idx="16">
                  <c:v>286</c:v>
                </c:pt>
                <c:pt idx="17">
                  <c:v>227</c:v>
                </c:pt>
                <c:pt idx="18">
                  <c:v>260</c:v>
                </c:pt>
                <c:pt idx="19">
                  <c:v>311</c:v>
                </c:pt>
                <c:pt idx="20">
                  <c:v>295</c:v>
                </c:pt>
                <c:pt idx="21">
                  <c:v>233</c:v>
                </c:pt>
                <c:pt idx="22">
                  <c:v>257</c:v>
                </c:pt>
                <c:pt idx="23">
                  <c:v>339</c:v>
                </c:pt>
                <c:pt idx="24">
                  <c:v>279</c:v>
                </c:pt>
                <c:pt idx="25">
                  <c:v>250</c:v>
                </c:pt>
                <c:pt idx="26">
                  <c:v>270</c:v>
                </c:pt>
                <c:pt idx="27">
                  <c:v>346</c:v>
                </c:pt>
                <c:pt idx="28">
                  <c:v>294</c:v>
                </c:pt>
                <c:pt idx="29">
                  <c:v>255</c:v>
                </c:pt>
                <c:pt idx="30">
                  <c:v>278</c:v>
                </c:pt>
                <c:pt idx="31">
                  <c:v>363</c:v>
                </c:pt>
                <c:pt idx="32">
                  <c:v>313</c:v>
                </c:pt>
                <c:pt idx="33">
                  <c:v>273</c:v>
                </c:pt>
                <c:pt idx="34">
                  <c:v>300</c:v>
                </c:pt>
                <c:pt idx="35">
                  <c:v>370</c:v>
                </c:pt>
                <c:pt idx="36">
                  <c:v>331</c:v>
                </c:pt>
                <c:pt idx="37">
                  <c:v>288</c:v>
                </c:pt>
                <c:pt idx="38">
                  <c:v>306</c:v>
                </c:pt>
                <c:pt idx="39">
                  <c:v>386</c:v>
                </c:pt>
                <c:pt idx="40">
                  <c:v>335</c:v>
                </c:pt>
                <c:pt idx="41">
                  <c:v>288</c:v>
                </c:pt>
                <c:pt idx="42">
                  <c:v>308</c:v>
                </c:pt>
                <c:pt idx="43">
                  <c:v>402</c:v>
                </c:pt>
                <c:pt idx="44">
                  <c:v>353</c:v>
                </c:pt>
                <c:pt idx="45">
                  <c:v>316</c:v>
                </c:pt>
                <c:pt idx="46">
                  <c:v>325</c:v>
                </c:pt>
                <c:pt idx="47">
                  <c:v>405</c:v>
                </c:pt>
                <c:pt idx="48">
                  <c:v>393</c:v>
                </c:pt>
                <c:pt idx="49">
                  <c:v>319</c:v>
                </c:pt>
                <c:pt idx="50">
                  <c:v>327</c:v>
                </c:pt>
                <c:pt idx="51">
                  <c:v>442</c:v>
                </c:pt>
                <c:pt idx="52">
                  <c:v>383</c:v>
                </c:pt>
                <c:pt idx="53">
                  <c:v>332</c:v>
                </c:pt>
                <c:pt idx="54">
                  <c:v>361</c:v>
                </c:pt>
                <c:pt idx="55">
                  <c:v>446</c:v>
                </c:pt>
                <c:pt idx="56">
                  <c:v>387</c:v>
                </c:pt>
                <c:pt idx="57">
                  <c:v>357</c:v>
                </c:pt>
                <c:pt idx="58">
                  <c:v>374</c:v>
                </c:pt>
                <c:pt idx="59">
                  <c:v>466</c:v>
                </c:pt>
                <c:pt idx="60">
                  <c:v>410</c:v>
                </c:pt>
                <c:pt idx="61">
                  <c:v>370</c:v>
                </c:pt>
                <c:pt idx="62">
                  <c:v>379</c:v>
                </c:pt>
                <c:pt idx="63">
                  <c:v>487</c:v>
                </c:pt>
                <c:pt idx="64">
                  <c:v>419</c:v>
                </c:pt>
                <c:pt idx="65">
                  <c:v>378</c:v>
                </c:pt>
                <c:pt idx="66">
                  <c:v>393</c:v>
                </c:pt>
                <c:pt idx="67">
                  <c:v>506</c:v>
                </c:pt>
                <c:pt idx="68">
                  <c:v>458</c:v>
                </c:pt>
                <c:pt idx="69">
                  <c:v>387</c:v>
                </c:pt>
                <c:pt idx="70">
                  <c:v>427</c:v>
                </c:pt>
                <c:pt idx="71">
                  <c:v>565</c:v>
                </c:pt>
                <c:pt idx="72">
                  <c:v>465</c:v>
                </c:pt>
                <c:pt idx="73">
                  <c:v>445</c:v>
                </c:pt>
                <c:pt idx="74">
                  <c:v>450</c:v>
                </c:pt>
                <c:pt idx="75">
                  <c:v>556</c:v>
                </c:pt>
                <c:pt idx="76">
                  <c:v>500</c:v>
                </c:pt>
                <c:pt idx="77">
                  <c:v>452</c:v>
                </c:pt>
                <c:pt idx="78">
                  <c:v>435</c:v>
                </c:pt>
                <c:pt idx="79">
                  <c:v>554</c:v>
                </c:pt>
                <c:pt idx="80">
                  <c:v>510</c:v>
                </c:pt>
                <c:pt idx="81">
                  <c:v>433</c:v>
                </c:pt>
                <c:pt idx="82">
                  <c:v>453</c:v>
                </c:pt>
                <c:pt idx="83">
                  <c:v>548</c:v>
                </c:pt>
                <c:pt idx="84">
                  <c:v>486</c:v>
                </c:pt>
                <c:pt idx="85">
                  <c:v>453</c:v>
                </c:pt>
                <c:pt idx="86">
                  <c:v>457</c:v>
                </c:pt>
                <c:pt idx="87">
                  <c:v>566</c:v>
                </c:pt>
                <c:pt idx="88">
                  <c:v>515</c:v>
                </c:pt>
                <c:pt idx="89">
                  <c:v>464</c:v>
                </c:pt>
                <c:pt idx="90">
                  <c:v>431</c:v>
                </c:pt>
                <c:pt idx="91">
                  <c:v>588</c:v>
                </c:pt>
                <c:pt idx="92">
                  <c:v>503</c:v>
                </c:pt>
                <c:pt idx="93">
                  <c:v>443</c:v>
                </c:pt>
                <c:pt idx="94">
                  <c:v>448</c:v>
                </c:pt>
                <c:pt idx="95">
                  <c:v>555</c:v>
                </c:pt>
                <c:pt idx="96">
                  <c:v>513</c:v>
                </c:pt>
                <c:pt idx="97">
                  <c:v>427</c:v>
                </c:pt>
                <c:pt idx="98">
                  <c:v>473</c:v>
                </c:pt>
                <c:pt idx="99">
                  <c:v>526</c:v>
                </c:pt>
                <c:pt idx="100">
                  <c:v>548</c:v>
                </c:pt>
                <c:pt idx="101">
                  <c:v>440</c:v>
                </c:pt>
                <c:pt idx="102">
                  <c:v>469</c:v>
                </c:pt>
                <c:pt idx="103">
                  <c:v>575</c:v>
                </c:pt>
                <c:pt idx="104">
                  <c:v>493</c:v>
                </c:pt>
                <c:pt idx="105">
                  <c:v>433</c:v>
                </c:pt>
                <c:pt idx="106">
                  <c:v>480</c:v>
                </c:pt>
                <c:pt idx="107">
                  <c:v>576</c:v>
                </c:pt>
                <c:pt idx="108">
                  <c:v>475</c:v>
                </c:pt>
                <c:pt idx="109">
                  <c:v>405</c:v>
                </c:pt>
                <c:pt idx="110">
                  <c:v>435</c:v>
                </c:pt>
                <c:pt idx="111">
                  <c:v>535</c:v>
                </c:pt>
                <c:pt idx="112">
                  <c:v>453</c:v>
                </c:pt>
                <c:pt idx="113">
                  <c:v>430</c:v>
                </c:pt>
                <c:pt idx="114">
                  <c:v>417</c:v>
                </c:pt>
                <c:pt idx="115">
                  <c:v>552</c:v>
                </c:pt>
                <c:pt idx="116">
                  <c:v>464</c:v>
                </c:pt>
                <c:pt idx="117">
                  <c:v>417</c:v>
                </c:pt>
                <c:pt idx="118">
                  <c:v>423</c:v>
                </c:pt>
                <c:pt idx="119">
                  <c:v>554</c:v>
                </c:pt>
                <c:pt idx="120">
                  <c:v>459</c:v>
                </c:pt>
                <c:pt idx="121">
                  <c:v>428</c:v>
                </c:pt>
                <c:pt idx="122">
                  <c:v>429</c:v>
                </c:pt>
                <c:pt idx="123">
                  <c:v>534</c:v>
                </c:pt>
                <c:pt idx="124">
                  <c:v>481</c:v>
                </c:pt>
                <c:pt idx="125">
                  <c:v>416</c:v>
                </c:pt>
                <c:pt idx="126">
                  <c:v>440</c:v>
                </c:pt>
                <c:pt idx="127">
                  <c:v>538</c:v>
                </c:pt>
                <c:pt idx="128">
                  <c:v>474</c:v>
                </c:pt>
                <c:pt idx="129">
                  <c:v>440</c:v>
                </c:pt>
                <c:pt idx="130">
                  <c:v>447</c:v>
                </c:pt>
                <c:pt idx="131">
                  <c:v>598</c:v>
                </c:pt>
                <c:pt idx="132">
                  <c:v>467</c:v>
                </c:pt>
                <c:pt idx="133">
                  <c:v>439</c:v>
                </c:pt>
                <c:pt idx="134">
                  <c:v>446</c:v>
                </c:pt>
                <c:pt idx="135">
                  <c:v>567</c:v>
                </c:pt>
                <c:pt idx="136">
                  <c:v>485</c:v>
                </c:pt>
                <c:pt idx="137">
                  <c:v>441</c:v>
                </c:pt>
                <c:pt idx="138">
                  <c:v>429</c:v>
                </c:pt>
                <c:pt idx="139">
                  <c:v>599</c:v>
                </c:pt>
                <c:pt idx="140">
                  <c:v>464</c:v>
                </c:pt>
                <c:pt idx="141">
                  <c:v>424</c:v>
                </c:pt>
                <c:pt idx="142">
                  <c:v>436</c:v>
                </c:pt>
                <c:pt idx="143">
                  <c:v>574</c:v>
                </c:pt>
                <c:pt idx="144">
                  <c:v>443</c:v>
                </c:pt>
                <c:pt idx="145">
                  <c:v>410</c:v>
                </c:pt>
                <c:pt idx="146">
                  <c:v>420</c:v>
                </c:pt>
                <c:pt idx="147">
                  <c:v>532</c:v>
                </c:pt>
                <c:pt idx="148">
                  <c:v>433</c:v>
                </c:pt>
                <c:pt idx="149">
                  <c:v>421</c:v>
                </c:pt>
                <c:pt idx="150">
                  <c:v>410</c:v>
                </c:pt>
                <c:pt idx="151">
                  <c:v>512</c:v>
                </c:pt>
                <c:pt idx="152">
                  <c:v>449</c:v>
                </c:pt>
                <c:pt idx="153">
                  <c:v>381</c:v>
                </c:pt>
                <c:pt idx="154">
                  <c:v>423</c:v>
                </c:pt>
                <c:pt idx="155">
                  <c:v>531</c:v>
                </c:pt>
                <c:pt idx="156">
                  <c:v>426</c:v>
                </c:pt>
                <c:pt idx="157">
                  <c:v>408</c:v>
                </c:pt>
                <c:pt idx="158">
                  <c:v>416</c:v>
                </c:pt>
                <c:pt idx="159">
                  <c:v>520</c:v>
                </c:pt>
                <c:pt idx="160">
                  <c:v>409</c:v>
                </c:pt>
                <c:pt idx="161">
                  <c:v>398</c:v>
                </c:pt>
                <c:pt idx="162">
                  <c:v>398</c:v>
                </c:pt>
                <c:pt idx="163">
                  <c:v>507</c:v>
                </c:pt>
                <c:pt idx="164">
                  <c:v>432</c:v>
                </c:pt>
                <c:pt idx="165">
                  <c:v>398</c:v>
                </c:pt>
                <c:pt idx="166">
                  <c:v>406</c:v>
                </c:pt>
                <c:pt idx="167">
                  <c:v>526</c:v>
                </c:pt>
                <c:pt idx="168">
                  <c:v>428</c:v>
                </c:pt>
                <c:pt idx="169">
                  <c:v>397</c:v>
                </c:pt>
                <c:pt idx="170">
                  <c:v>403</c:v>
                </c:pt>
                <c:pt idx="171">
                  <c:v>517</c:v>
                </c:pt>
                <c:pt idx="172">
                  <c:v>435</c:v>
                </c:pt>
                <c:pt idx="173">
                  <c:v>383</c:v>
                </c:pt>
                <c:pt idx="174">
                  <c:v>424</c:v>
                </c:pt>
                <c:pt idx="175">
                  <c:v>521</c:v>
                </c:pt>
                <c:pt idx="176">
                  <c:v>421</c:v>
                </c:pt>
                <c:pt idx="177">
                  <c:v>402</c:v>
                </c:pt>
                <c:pt idx="178">
                  <c:v>414</c:v>
                </c:pt>
                <c:pt idx="179">
                  <c:v>500</c:v>
                </c:pt>
                <c:pt idx="180">
                  <c:v>451</c:v>
                </c:pt>
                <c:pt idx="181">
                  <c:v>380</c:v>
                </c:pt>
                <c:pt idx="182">
                  <c:v>416</c:v>
                </c:pt>
                <c:pt idx="183">
                  <c:v>492</c:v>
                </c:pt>
                <c:pt idx="184">
                  <c:v>428</c:v>
                </c:pt>
                <c:pt idx="185">
                  <c:v>408</c:v>
                </c:pt>
                <c:pt idx="186">
                  <c:v>406</c:v>
                </c:pt>
                <c:pt idx="187">
                  <c:v>506</c:v>
                </c:pt>
                <c:pt idx="188">
                  <c:v>435</c:v>
                </c:pt>
                <c:pt idx="189">
                  <c:v>380</c:v>
                </c:pt>
                <c:pt idx="190">
                  <c:v>421</c:v>
                </c:pt>
                <c:pt idx="191">
                  <c:v>490</c:v>
                </c:pt>
                <c:pt idx="192">
                  <c:v>435</c:v>
                </c:pt>
                <c:pt idx="193">
                  <c:v>390</c:v>
                </c:pt>
                <c:pt idx="194">
                  <c:v>412</c:v>
                </c:pt>
                <c:pt idx="195">
                  <c:v>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3B-4185-AAC5-4B93404FC160}"/>
            </c:ext>
          </c:extLst>
        </c:ser>
        <c:ser>
          <c:idx val="1"/>
          <c:order val="1"/>
          <c:tx>
            <c:v>FinalVals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AusBeer!$J$2:$J$197</c:f>
              <c:numCache>
                <c:formatCode>General</c:formatCode>
                <c:ptCount val="196"/>
                <c:pt idx="0">
                  <c:v>253.14118510424527</c:v>
                </c:pt>
                <c:pt idx="1">
                  <c:v>224.40112750698239</c:v>
                </c:pt>
                <c:pt idx="2">
                  <c:v>233.04406499341871</c:v>
                </c:pt>
                <c:pt idx="3">
                  <c:v>294.56424612225618</c:v>
                </c:pt>
                <c:pt idx="4">
                  <c:v>253.74103632283959</c:v>
                </c:pt>
                <c:pt idx="5">
                  <c:v>225.56129588907851</c:v>
                </c:pt>
                <c:pt idx="6">
                  <c:v>234.88076429725268</c:v>
                </c:pt>
                <c:pt idx="7">
                  <c:v>297.65679765813957</c:v>
                </c:pt>
                <c:pt idx="8">
                  <c:v>257.04427962645741</c:v>
                </c:pt>
                <c:pt idx="9">
                  <c:v>229.04310548091857</c:v>
                </c:pt>
                <c:pt idx="10">
                  <c:v>239.04990517680736</c:v>
                </c:pt>
                <c:pt idx="11">
                  <c:v>303.59727556001599</c:v>
                </c:pt>
                <c:pt idx="12">
                  <c:v>262.71389268292319</c:v>
                </c:pt>
                <c:pt idx="13">
                  <c:v>234.55100986575763</c:v>
                </c:pt>
                <c:pt idx="14">
                  <c:v>245.24811984966857</c:v>
                </c:pt>
                <c:pt idx="15">
                  <c:v>312.00699616738967</c:v>
                </c:pt>
                <c:pt idx="16">
                  <c:v>270.42799425662372</c:v>
                </c:pt>
                <c:pt idx="17">
                  <c:v>241.80289119587269</c:v>
                </c:pt>
                <c:pt idx="18">
                  <c:v>253.18598284945111</c:v>
                </c:pt>
                <c:pt idx="19">
                  <c:v>322.5248818237543</c:v>
                </c:pt>
                <c:pt idx="20">
                  <c:v>279.87984420850739</c:v>
                </c:pt>
                <c:pt idx="21">
                  <c:v>250.53006019256276</c:v>
                </c:pt>
                <c:pt idx="22">
                  <c:v>262.58801102579838</c:v>
                </c:pt>
                <c:pt idx="23">
                  <c:v>334.80746087659361</c:v>
                </c:pt>
                <c:pt idx="24">
                  <c:v>290.7778434960851</c:v>
                </c:pt>
                <c:pt idx="25">
                  <c:v>260.4772561461487</c:v>
                </c:pt>
                <c:pt idx="26">
                  <c:v>273.19266354438304</c:v>
                </c:pt>
                <c:pt idx="27">
                  <c:v>348.52886767738056</c:v>
                </c:pt>
                <c:pt idx="28">
                  <c:v>302.84553417342937</c:v>
                </c:pt>
                <c:pt idx="29">
                  <c:v>271.40264691597355</c:v>
                </c:pt>
                <c:pt idx="30">
                  <c:v>284.75234188690644</c:v>
                </c:pt>
                <c:pt idx="31">
                  <c:v>363.38084258157801</c:v>
                </c:pt>
                <c:pt idx="32">
                  <c:v>315.82159939117491</c:v>
                </c:pt>
                <c:pt idx="33">
                  <c:v>283.07782893040201</c:v>
                </c:pt>
                <c:pt idx="34">
                  <c:v>297.03338985109895</c:v>
                </c:pt>
                <c:pt idx="35">
                  <c:v>379.07273194863859</c:v>
                </c:pt>
                <c:pt idx="36">
                  <c:v>329.45986339651853</c:v>
                </c:pt>
                <c:pt idx="37">
                  <c:v>295.287827186821</c:v>
                </c:pt>
                <c:pt idx="38">
                  <c:v>309.81609355071964</c:v>
                </c:pt>
                <c:pt idx="39">
                  <c:v>395.33148814200439</c:v>
                </c:pt>
                <c:pt idx="40">
                  <c:v>343.52929153321901</c:v>
                </c:pt>
                <c:pt idx="41">
                  <c:v>307.83109525163945</c:v>
                </c:pt>
                <c:pt idx="42">
                  <c:v>322.89468141555682</c:v>
                </c:pt>
                <c:pt idx="43">
                  <c:v>411.90166952910738</c:v>
                </c:pt>
                <c:pt idx="44">
                  <c:v>357.81399024159714</c:v>
                </c:pt>
                <c:pt idx="45">
                  <c:v>320.51951526028779</c:v>
                </c:pt>
                <c:pt idx="46">
                  <c:v>336.07732419142752</c:v>
                </c:pt>
                <c:pt idx="47">
                  <c:v>428.54544048136904</c:v>
                </c:pt>
                <c:pt idx="48">
                  <c:v>372.11320705853575</c:v>
                </c:pt>
                <c:pt idx="49">
                  <c:v>333.178397917219</c:v>
                </c:pt>
                <c:pt idx="50">
                  <c:v>349.18613494017762</c:v>
                </c:pt>
                <c:pt idx="51">
                  <c:v>445.04257137420063</c:v>
                </c:pt>
                <c:pt idx="52">
                  <c:v>386.24133061747978</c:v>
                </c:pt>
                <c:pt idx="53">
                  <c:v>345.64648249590766</c:v>
                </c:pt>
                <c:pt idx="54">
                  <c:v>362.05716903968192</c:v>
                </c:pt>
                <c:pt idx="55">
                  <c:v>461.19043858700309</c:v>
                </c:pt>
                <c:pt idx="56">
                  <c:v>400.02789064843603</c:v>
                </c:pt>
                <c:pt idx="57">
                  <c:v>357.77593683885038</c:v>
                </c:pt>
                <c:pt idx="58">
                  <c:v>374.54042418384427</c:v>
                </c:pt>
                <c:pt idx="59">
                  <c:v>476.80402450316694</c:v>
                </c:pt>
                <c:pt idx="60">
                  <c:v>413.31755797797359</c:v>
                </c:pt>
                <c:pt idx="61">
                  <c:v>369.43235735756582</c:v>
                </c:pt>
                <c:pt idx="62">
                  <c:v>386.49984038259731</c:v>
                </c:pt>
                <c:pt idx="63">
                  <c:v>491.71591751007247</c:v>
                </c:pt>
                <c:pt idx="64">
                  <c:v>425.97014452922326</c:v>
                </c:pt>
                <c:pt idx="65">
                  <c:v>380.49476903259455</c:v>
                </c:pt>
                <c:pt idx="66">
                  <c:v>397.8132999619026</c:v>
                </c:pt>
                <c:pt idx="67">
                  <c:v>505.7763119990895</c:v>
                </c:pt>
                <c:pt idx="68">
                  <c:v>437.86060332187816</c:v>
                </c:pt>
                <c:pt idx="69">
                  <c:v>390.85562541349901</c:v>
                </c:pt>
                <c:pt idx="70">
                  <c:v>408.37262756375054</c:v>
                </c:pt>
                <c:pt idx="71">
                  <c:v>518.85300836557781</c:v>
                </c:pt>
                <c:pt idx="72">
                  <c:v>448.87902847219328</c:v>
                </c:pt>
                <c:pt idx="73">
                  <c:v>400.4208086188637</c:v>
                </c:pt>
                <c:pt idx="74">
                  <c:v>418.08359014616059</c:v>
                </c:pt>
                <c:pt idx="75">
                  <c:v>530.83141300888656</c:v>
                </c:pt>
                <c:pt idx="76">
                  <c:v>458.93065519298568</c:v>
                </c:pt>
                <c:pt idx="77">
                  <c:v>409.1096293362952</c:v>
                </c:pt>
                <c:pt idx="78">
                  <c:v>426.86589698318119</c:v>
                </c:pt>
                <c:pt idx="79">
                  <c:v>541.61453833235498</c:v>
                </c:pt>
                <c:pt idx="80">
                  <c:v>467.93585979363451</c:v>
                </c:pt>
                <c:pt idx="81">
                  <c:v>416.85482682242167</c:v>
                </c:pt>
                <c:pt idx="82">
                  <c:v>434.6531996648892</c:v>
                </c:pt>
                <c:pt idx="83">
                  <c:v>551.1230027433113</c:v>
                </c:pt>
                <c:pt idx="84">
                  <c:v>475.83015968008078</c:v>
                </c:pt>
                <c:pt idx="85">
                  <c:v>423.60256890289378</c:v>
                </c:pt>
                <c:pt idx="86">
                  <c:v>441.39309209739088</c:v>
                </c:pt>
                <c:pt idx="87">
                  <c:v>559.29503065307404</c:v>
                </c:pt>
                <c:pt idx="88">
                  <c:v>482.5642133548277</c:v>
                </c:pt>
                <c:pt idx="89">
                  <c:v>429.3124519723836</c:v>
                </c:pt>
                <c:pt idx="90">
                  <c:v>447.04711050282145</c:v>
                </c:pt>
                <c:pt idx="91">
                  <c:v>566.08645247695131</c:v>
                </c:pt>
                <c:pt idx="92">
                  <c:v>488.10382041694061</c:v>
                </c:pt>
                <c:pt idx="93">
                  <c:v>433.9575009945857</c:v>
                </c:pt>
                <c:pt idx="94">
                  <c:v>451.59073341934447</c:v>
                </c:pt>
                <c:pt idx="95">
                  <c:v>571.47070463424063</c:v>
                </c:pt>
                <c:pt idx="96">
                  <c:v>492.42992156204656</c:v>
                </c:pt>
                <c:pt idx="97">
                  <c:v>437.52416950221607</c:v>
                </c:pt>
                <c:pt idx="98">
                  <c:v>455.01338170115287</c:v>
                </c:pt>
                <c:pt idx="99">
                  <c:v>575.43882954822914</c:v>
                </c:pt>
                <c:pt idx="100">
                  <c:v>495.53859858233477</c:v>
                </c:pt>
                <c:pt idx="101">
                  <c:v>440.01233959701307</c:v>
                </c:pt>
                <c:pt idx="102">
                  <c:v>457.31841851846877</c:v>
                </c:pt>
                <c:pt idx="103">
                  <c:v>577.99947564619424</c:v>
                </c:pt>
                <c:pt idx="104">
                  <c:v>497.44107436655685</c:v>
                </c:pt>
                <c:pt idx="105">
                  <c:v>441.43532194973687</c:v>
                </c:pt>
                <c:pt idx="106">
                  <c:v>458.52314935754197</c:v>
                </c:pt>
                <c:pt idx="107">
                  <c:v>579.1788973594023</c:v>
                </c:pt>
                <c:pt idx="108">
                  <c:v>498.16371290002559</c:v>
                </c:pt>
                <c:pt idx="109">
                  <c:v>441.81985580016948</c:v>
                </c:pt>
                <c:pt idx="110">
                  <c:v>458.65882202065256</c:v>
                </c:pt>
                <c:pt idx="111">
                  <c:v>579.02095512311007</c:v>
                </c:pt>
                <c:pt idx="112">
                  <c:v>497.74801926461691</c:v>
                </c:pt>
                <c:pt idx="113">
                  <c:v>441.20610895711513</c:v>
                </c:pt>
                <c:pt idx="114">
                  <c:v>457.77062662610911</c:v>
                </c:pt>
                <c:pt idx="115">
                  <c:v>577.58711537656347</c:v>
                </c:pt>
                <c:pt idx="116">
                  <c:v>496.25063963876767</c:v>
                </c:pt>
                <c:pt idx="117">
                  <c:v>439.64767779840008</c:v>
                </c:pt>
                <c:pt idx="118">
                  <c:v>455.91769560824861</c:v>
                </c:pt>
                <c:pt idx="119">
                  <c:v>574.95645056299782</c:v>
                </c:pt>
                <c:pt idx="120">
                  <c:v>493.74336129747769</c:v>
                </c:pt>
                <c:pt idx="121">
                  <c:v>437.21158727087192</c:v>
                </c:pt>
                <c:pt idx="122">
                  <c:v>453.17310371743764</c:v>
                </c:pt>
                <c:pt idx="123">
                  <c:v>571.22563912963881</c:v>
                </c:pt>
                <c:pt idx="124">
                  <c:v>490.31311261230803</c:v>
                </c:pt>
                <c:pt idx="125">
                  <c:v>433.97829089040101</c:v>
                </c:pt>
                <c:pt idx="126">
                  <c:v>449.6238680200708</c:v>
                </c:pt>
                <c:pt idx="127">
                  <c:v>566.50896552770155</c:v>
                </c:pt>
                <c:pt idx="128">
                  <c:v>486.06196305138246</c:v>
                </c:pt>
                <c:pt idx="129">
                  <c:v>430.04167074187887</c:v>
                </c:pt>
                <c:pt idx="130">
                  <c:v>445.37094789857298</c:v>
                </c:pt>
                <c:pt idx="131">
                  <c:v>560.93832021239098</c:v>
                </c:pt>
                <c:pt idx="132">
                  <c:v>481.10712317938686</c:v>
                </c:pt>
                <c:pt idx="133">
                  <c:v>425.50903747922013</c:v>
                </c:pt>
                <c:pt idx="134">
                  <c:v>440.52924505139674</c:v>
                </c:pt>
                <c:pt idx="135">
                  <c:v>554.66319964290096</c:v>
                </c:pt>
                <c:pt idx="136">
                  <c:v>475.58094465756739</c:v>
                </c:pt>
                <c:pt idx="137">
                  <c:v>420.5011303253599</c:v>
                </c:pt>
                <c:pt idx="138">
                  <c:v>435.22760349302359</c:v>
                </c:pt>
                <c:pt idx="139">
                  <c:v>547.85070628241658</c:v>
                </c:pt>
                <c:pt idx="140">
                  <c:v>469.63092024373543</c:v>
                </c:pt>
                <c:pt idx="141">
                  <c:v>415.15211707225649</c:v>
                </c:pt>
                <c:pt idx="142">
                  <c:v>429.6088095539647</c:v>
                </c:pt>
                <c:pt idx="143">
                  <c:v>540.68554859811059</c:v>
                </c:pt>
                <c:pt idx="144">
                  <c:v>463.41968379226137</c:v>
                </c:pt>
                <c:pt idx="145">
                  <c:v>409.60959408089002</c:v>
                </c:pt>
                <c:pt idx="146">
                  <c:v>423.82959188076046</c:v>
                </c:pt>
                <c:pt idx="147">
                  <c:v>533.37004106114671</c:v>
                </c:pt>
                <c:pt idx="148">
                  <c:v>457.12501025407948</c:v>
                </c:pt>
                <c:pt idx="149">
                  <c:v>404.03458628126083</c:v>
                </c:pt>
                <c:pt idx="150">
                  <c:v>418.06062143597791</c:v>
                </c:pt>
                <c:pt idx="151">
                  <c:v>526.12410414667806</c:v>
                </c:pt>
                <c:pt idx="152">
                  <c:v>450.93981567668459</c:v>
                </c:pt>
                <c:pt idx="153">
                  <c:v>398.60154717239448</c:v>
                </c:pt>
                <c:pt idx="154">
                  <c:v>412.48651149821535</c:v>
                </c:pt>
                <c:pt idx="155">
                  <c:v>519.18526433384829</c:v>
                </c:pt>
                <c:pt idx="156">
                  <c:v>445.07215720413558</c:v>
                </c:pt>
                <c:pt idx="157">
                  <c:v>393.49835882233572</c:v>
                </c:pt>
                <c:pt idx="158">
                  <c:v>407.30581766209946</c:v>
                </c:pt>
                <c:pt idx="159">
                  <c:v>512.80865410578883</c:v>
                </c:pt>
                <c:pt idx="160">
                  <c:v>439.74523307705073</c:v>
                </c:pt>
                <c:pt idx="161">
                  <c:v>388.92633186815169</c:v>
                </c:pt>
                <c:pt idx="162">
                  <c:v>402.73103783828594</c:v>
                </c:pt>
                <c:pt idx="163">
                  <c:v>507.26701194962192</c:v>
                </c:pt>
                <c:pt idx="164">
                  <c:v>435.19738263261343</c:v>
                </c:pt>
                <c:pt idx="165">
                  <c:v>385.10020551593323</c:v>
                </c:pt>
                <c:pt idx="166">
                  <c:v>398.98861225345769</c:v>
                </c:pt>
                <c:pt idx="167">
                  <c:v>502.8506823564602</c:v>
                </c:pt>
                <c:pt idx="168">
                  <c:v>431.68208630456627</c:v>
                </c:pt>
                <c:pt idx="169">
                  <c:v>382.24814754079108</c:v>
                </c:pt>
                <c:pt idx="170">
                  <c:v>396.3189234503281</c:v>
                </c:pt>
                <c:pt idx="171">
                  <c:v>499.86761582140468</c:v>
                </c:pt>
                <c:pt idx="172">
                  <c:v>429.46796562321498</c:v>
                </c:pt>
                <c:pt idx="173">
                  <c:v>380.61175428685817</c:v>
                </c:pt>
                <c:pt idx="174">
                  <c:v>394.97629628764088</c:v>
                </c:pt>
                <c:pt idx="175">
                  <c:v>498.6433688435464</c:v>
                </c:pt>
                <c:pt idx="176">
                  <c:v>428.83878321542824</c:v>
                </c:pt>
                <c:pt idx="177">
                  <c:v>380.44605066729162</c:v>
                </c:pt>
                <c:pt idx="178">
                  <c:v>395.22899794016513</c:v>
                </c:pt>
                <c:pt idx="179">
                  <c:v>499.52110392596632</c:v>
                </c:pt>
                <c:pt idx="180">
                  <c:v>430.09344280463642</c:v>
                </c:pt>
                <c:pt idx="181">
                  <c:v>382.01949016426857</c:v>
                </c:pt>
                <c:pt idx="182">
                  <c:v>397.35923789870054</c:v>
                </c:pt>
                <c:pt idx="183">
                  <c:v>502.86158957573502</c:v>
                </c:pt>
                <c:pt idx="184">
                  <c:v>433.5459892108297</c:v>
                </c:pt>
                <c:pt idx="185">
                  <c:v>385.61395482898689</c:v>
                </c:pt>
                <c:pt idx="186">
                  <c:v>401.66316797007755</c:v>
                </c:pt>
                <c:pt idx="187">
                  <c:v>509.04320030391256</c:v>
                </c:pt>
                <c:pt idx="188">
                  <c:v>439.52560835056346</c:v>
                </c:pt>
                <c:pt idx="189">
                  <c:v>391.52475528167002</c:v>
                </c:pt>
                <c:pt idx="190">
                  <c:v>408.4508822771536</c:v>
                </c:pt>
                <c:pt idx="191">
                  <c:v>518.46191662554997</c:v>
                </c:pt>
                <c:pt idx="192">
                  <c:v>448.37662723695297</c:v>
                </c:pt>
                <c:pt idx="193">
                  <c:v>400.06063071155927</c:v>
                </c:pt>
                <c:pt idx="194">
                  <c:v>418.04641725881299</c:v>
                </c:pt>
                <c:pt idx="195">
                  <c:v>531.53132505968472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3B-4185-AAC5-4B93404FC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5842511"/>
        <c:axId val="453636719"/>
      </c:lineChart>
      <c:catAx>
        <c:axId val="20058425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636719"/>
        <c:crosses val="autoZero"/>
        <c:auto val="1"/>
        <c:lblAlgn val="ctr"/>
        <c:lblOffset val="100"/>
        <c:noMultiLvlLbl val="0"/>
      </c:catAx>
      <c:valAx>
        <c:axId val="45363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842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AusBeer!$D$1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AusBeer!$D$2:$D$219</c:f>
              <c:numCache>
                <c:formatCode>General</c:formatCode>
                <c:ptCount val="218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  <c:pt idx="4">
                  <c:v>262</c:v>
                </c:pt>
                <c:pt idx="5">
                  <c:v>228</c:v>
                </c:pt>
                <c:pt idx="6">
                  <c:v>236</c:v>
                </c:pt>
                <c:pt idx="7">
                  <c:v>320</c:v>
                </c:pt>
                <c:pt idx="8">
                  <c:v>272</c:v>
                </c:pt>
                <c:pt idx="9">
                  <c:v>233</c:v>
                </c:pt>
                <c:pt idx="10">
                  <c:v>237</c:v>
                </c:pt>
                <c:pt idx="11">
                  <c:v>313</c:v>
                </c:pt>
                <c:pt idx="12">
                  <c:v>261</c:v>
                </c:pt>
                <c:pt idx="13">
                  <c:v>227</c:v>
                </c:pt>
                <c:pt idx="14">
                  <c:v>250</c:v>
                </c:pt>
                <c:pt idx="15">
                  <c:v>314</c:v>
                </c:pt>
                <c:pt idx="16">
                  <c:v>286</c:v>
                </c:pt>
                <c:pt idx="17">
                  <c:v>227</c:v>
                </c:pt>
                <c:pt idx="18">
                  <c:v>260</c:v>
                </c:pt>
                <c:pt idx="19">
                  <c:v>311</c:v>
                </c:pt>
                <c:pt idx="20">
                  <c:v>295</c:v>
                </c:pt>
                <c:pt idx="21">
                  <c:v>233</c:v>
                </c:pt>
                <c:pt idx="22">
                  <c:v>257</c:v>
                </c:pt>
                <c:pt idx="23">
                  <c:v>339</c:v>
                </c:pt>
                <c:pt idx="24">
                  <c:v>279</c:v>
                </c:pt>
                <c:pt idx="25">
                  <c:v>250</c:v>
                </c:pt>
                <c:pt idx="26">
                  <c:v>270</c:v>
                </c:pt>
                <c:pt idx="27">
                  <c:v>346</c:v>
                </c:pt>
                <c:pt idx="28">
                  <c:v>294</c:v>
                </c:pt>
                <c:pt idx="29">
                  <c:v>255</c:v>
                </c:pt>
                <c:pt idx="30">
                  <c:v>278</c:v>
                </c:pt>
                <c:pt idx="31">
                  <c:v>363</c:v>
                </c:pt>
                <c:pt idx="32">
                  <c:v>313</c:v>
                </c:pt>
                <c:pt idx="33">
                  <c:v>273</c:v>
                </c:pt>
                <c:pt idx="34">
                  <c:v>300</c:v>
                </c:pt>
                <c:pt idx="35">
                  <c:v>370</c:v>
                </c:pt>
                <c:pt idx="36">
                  <c:v>331</c:v>
                </c:pt>
                <c:pt idx="37">
                  <c:v>288</c:v>
                </c:pt>
                <c:pt idx="38">
                  <c:v>306</c:v>
                </c:pt>
                <c:pt idx="39">
                  <c:v>386</c:v>
                </c:pt>
                <c:pt idx="40">
                  <c:v>335</c:v>
                </c:pt>
                <c:pt idx="41">
                  <c:v>288</c:v>
                </c:pt>
                <c:pt idx="42">
                  <c:v>308</c:v>
                </c:pt>
                <c:pt idx="43">
                  <c:v>402</c:v>
                </c:pt>
                <c:pt idx="44">
                  <c:v>353</c:v>
                </c:pt>
                <c:pt idx="45">
                  <c:v>316</c:v>
                </c:pt>
                <c:pt idx="46">
                  <c:v>325</c:v>
                </c:pt>
                <c:pt idx="47">
                  <c:v>405</c:v>
                </c:pt>
                <c:pt idx="48">
                  <c:v>393</c:v>
                </c:pt>
                <c:pt idx="49">
                  <c:v>319</c:v>
                </c:pt>
                <c:pt idx="50">
                  <c:v>327</c:v>
                </c:pt>
                <c:pt idx="51">
                  <c:v>442</c:v>
                </c:pt>
                <c:pt idx="52">
                  <c:v>383</c:v>
                </c:pt>
                <c:pt idx="53">
                  <c:v>332</c:v>
                </c:pt>
                <c:pt idx="54">
                  <c:v>361</c:v>
                </c:pt>
                <c:pt idx="55">
                  <c:v>446</c:v>
                </c:pt>
                <c:pt idx="56">
                  <c:v>387</c:v>
                </c:pt>
                <c:pt idx="57">
                  <c:v>357</c:v>
                </c:pt>
                <c:pt idx="58">
                  <c:v>374</c:v>
                </c:pt>
                <c:pt idx="59">
                  <c:v>466</c:v>
                </c:pt>
                <c:pt idx="60">
                  <c:v>410</c:v>
                </c:pt>
                <c:pt idx="61">
                  <c:v>370</c:v>
                </c:pt>
                <c:pt idx="62">
                  <c:v>379</c:v>
                </c:pt>
                <c:pt idx="63">
                  <c:v>487</c:v>
                </c:pt>
                <c:pt idx="64">
                  <c:v>419</c:v>
                </c:pt>
                <c:pt idx="65">
                  <c:v>378</c:v>
                </c:pt>
                <c:pt idx="66">
                  <c:v>393</c:v>
                </c:pt>
                <c:pt idx="67">
                  <c:v>506</c:v>
                </c:pt>
                <c:pt idx="68">
                  <c:v>458</c:v>
                </c:pt>
                <c:pt idx="69">
                  <c:v>387</c:v>
                </c:pt>
                <c:pt idx="70">
                  <c:v>427</c:v>
                </c:pt>
                <c:pt idx="71">
                  <c:v>565</c:v>
                </c:pt>
                <c:pt idx="72">
                  <c:v>465</c:v>
                </c:pt>
                <c:pt idx="73">
                  <c:v>445</c:v>
                </c:pt>
                <c:pt idx="74">
                  <c:v>450</c:v>
                </c:pt>
                <c:pt idx="75">
                  <c:v>556</c:v>
                </c:pt>
                <c:pt idx="76">
                  <c:v>500</c:v>
                </c:pt>
                <c:pt idx="77">
                  <c:v>452</c:v>
                </c:pt>
                <c:pt idx="78">
                  <c:v>435</c:v>
                </c:pt>
                <c:pt idx="79">
                  <c:v>554</c:v>
                </c:pt>
                <c:pt idx="80">
                  <c:v>510</c:v>
                </c:pt>
                <c:pt idx="81">
                  <c:v>433</c:v>
                </c:pt>
                <c:pt idx="82">
                  <c:v>453</c:v>
                </c:pt>
                <c:pt idx="83">
                  <c:v>548</c:v>
                </c:pt>
                <c:pt idx="84">
                  <c:v>486</c:v>
                </c:pt>
                <c:pt idx="85">
                  <c:v>453</c:v>
                </c:pt>
                <c:pt idx="86">
                  <c:v>457</c:v>
                </c:pt>
                <c:pt idx="87">
                  <c:v>566</c:v>
                </c:pt>
                <c:pt idx="88">
                  <c:v>515</c:v>
                </c:pt>
                <c:pt idx="89">
                  <c:v>464</c:v>
                </c:pt>
                <c:pt idx="90">
                  <c:v>431</c:v>
                </c:pt>
                <c:pt idx="91">
                  <c:v>588</c:v>
                </c:pt>
                <c:pt idx="92">
                  <c:v>503</c:v>
                </c:pt>
                <c:pt idx="93">
                  <c:v>443</c:v>
                </c:pt>
                <c:pt idx="94">
                  <c:v>448</c:v>
                </c:pt>
                <c:pt idx="95">
                  <c:v>555</c:v>
                </c:pt>
                <c:pt idx="96">
                  <c:v>513</c:v>
                </c:pt>
                <c:pt idx="97">
                  <c:v>427</c:v>
                </c:pt>
                <c:pt idx="98">
                  <c:v>473</c:v>
                </c:pt>
                <c:pt idx="99">
                  <c:v>526</c:v>
                </c:pt>
                <c:pt idx="100">
                  <c:v>548</c:v>
                </c:pt>
                <c:pt idx="101">
                  <c:v>440</c:v>
                </c:pt>
                <c:pt idx="102">
                  <c:v>469</c:v>
                </c:pt>
                <c:pt idx="103">
                  <c:v>575</c:v>
                </c:pt>
                <c:pt idx="104">
                  <c:v>493</c:v>
                </c:pt>
                <c:pt idx="105">
                  <c:v>433</c:v>
                </c:pt>
                <c:pt idx="106">
                  <c:v>480</c:v>
                </c:pt>
                <c:pt idx="107">
                  <c:v>576</c:v>
                </c:pt>
                <c:pt idx="108">
                  <c:v>475</c:v>
                </c:pt>
                <c:pt idx="109">
                  <c:v>405</c:v>
                </c:pt>
                <c:pt idx="110">
                  <c:v>435</c:v>
                </c:pt>
                <c:pt idx="111">
                  <c:v>535</c:v>
                </c:pt>
                <c:pt idx="112">
                  <c:v>453</c:v>
                </c:pt>
                <c:pt idx="113">
                  <c:v>430</c:v>
                </c:pt>
                <c:pt idx="114">
                  <c:v>417</c:v>
                </c:pt>
                <c:pt idx="115">
                  <c:v>552</c:v>
                </c:pt>
                <c:pt idx="116">
                  <c:v>464</c:v>
                </c:pt>
                <c:pt idx="117">
                  <c:v>417</c:v>
                </c:pt>
                <c:pt idx="118">
                  <c:v>423</c:v>
                </c:pt>
                <c:pt idx="119">
                  <c:v>554</c:v>
                </c:pt>
                <c:pt idx="120">
                  <c:v>459</c:v>
                </c:pt>
                <c:pt idx="121">
                  <c:v>428</c:v>
                </c:pt>
                <c:pt idx="122">
                  <c:v>429</c:v>
                </c:pt>
                <c:pt idx="123">
                  <c:v>534</c:v>
                </c:pt>
                <c:pt idx="124">
                  <c:v>481</c:v>
                </c:pt>
                <c:pt idx="125">
                  <c:v>416</c:v>
                </c:pt>
                <c:pt idx="126">
                  <c:v>440</c:v>
                </c:pt>
                <c:pt idx="127">
                  <c:v>538</c:v>
                </c:pt>
                <c:pt idx="128">
                  <c:v>474</c:v>
                </c:pt>
                <c:pt idx="129">
                  <c:v>440</c:v>
                </c:pt>
                <c:pt idx="130">
                  <c:v>447</c:v>
                </c:pt>
                <c:pt idx="131">
                  <c:v>598</c:v>
                </c:pt>
                <c:pt idx="132">
                  <c:v>467</c:v>
                </c:pt>
                <c:pt idx="133">
                  <c:v>439</c:v>
                </c:pt>
                <c:pt idx="134">
                  <c:v>446</c:v>
                </c:pt>
                <c:pt idx="135">
                  <c:v>567</c:v>
                </c:pt>
                <c:pt idx="136">
                  <c:v>485</c:v>
                </c:pt>
                <c:pt idx="137">
                  <c:v>441</c:v>
                </c:pt>
                <c:pt idx="138">
                  <c:v>429</c:v>
                </c:pt>
                <c:pt idx="139">
                  <c:v>599</c:v>
                </c:pt>
                <c:pt idx="140">
                  <c:v>464</c:v>
                </c:pt>
                <c:pt idx="141">
                  <c:v>424</c:v>
                </c:pt>
                <c:pt idx="142">
                  <c:v>436</c:v>
                </c:pt>
                <c:pt idx="143">
                  <c:v>574</c:v>
                </c:pt>
                <c:pt idx="144">
                  <c:v>443</c:v>
                </c:pt>
                <c:pt idx="145">
                  <c:v>410</c:v>
                </c:pt>
                <c:pt idx="146">
                  <c:v>420</c:v>
                </c:pt>
                <c:pt idx="147">
                  <c:v>532</c:v>
                </c:pt>
                <c:pt idx="148">
                  <c:v>433</c:v>
                </c:pt>
                <c:pt idx="149">
                  <c:v>421</c:v>
                </c:pt>
                <c:pt idx="150">
                  <c:v>410</c:v>
                </c:pt>
                <c:pt idx="151">
                  <c:v>512</c:v>
                </c:pt>
                <c:pt idx="152">
                  <c:v>449</c:v>
                </c:pt>
                <c:pt idx="153">
                  <c:v>381</c:v>
                </c:pt>
                <c:pt idx="154">
                  <c:v>423</c:v>
                </c:pt>
                <c:pt idx="155">
                  <c:v>531</c:v>
                </c:pt>
                <c:pt idx="156">
                  <c:v>426</c:v>
                </c:pt>
                <c:pt idx="157">
                  <c:v>408</c:v>
                </c:pt>
                <c:pt idx="158">
                  <c:v>416</c:v>
                </c:pt>
                <c:pt idx="159">
                  <c:v>520</c:v>
                </c:pt>
                <c:pt idx="160">
                  <c:v>409</c:v>
                </c:pt>
                <c:pt idx="161">
                  <c:v>398</c:v>
                </c:pt>
                <c:pt idx="162">
                  <c:v>398</c:v>
                </c:pt>
                <c:pt idx="163">
                  <c:v>507</c:v>
                </c:pt>
                <c:pt idx="164">
                  <c:v>432</c:v>
                </c:pt>
                <c:pt idx="165">
                  <c:v>398</c:v>
                </c:pt>
                <c:pt idx="166">
                  <c:v>406</c:v>
                </c:pt>
                <c:pt idx="167">
                  <c:v>526</c:v>
                </c:pt>
                <c:pt idx="168">
                  <c:v>428</c:v>
                </c:pt>
                <c:pt idx="169">
                  <c:v>397</c:v>
                </c:pt>
                <c:pt idx="170">
                  <c:v>403</c:v>
                </c:pt>
                <c:pt idx="171">
                  <c:v>517</c:v>
                </c:pt>
                <c:pt idx="172">
                  <c:v>435</c:v>
                </c:pt>
                <c:pt idx="173">
                  <c:v>383</c:v>
                </c:pt>
                <c:pt idx="174">
                  <c:v>424</c:v>
                </c:pt>
                <c:pt idx="175">
                  <c:v>521</c:v>
                </c:pt>
                <c:pt idx="176">
                  <c:v>421</c:v>
                </c:pt>
                <c:pt idx="177">
                  <c:v>402</c:v>
                </c:pt>
                <c:pt idx="178">
                  <c:v>414</c:v>
                </c:pt>
                <c:pt idx="179">
                  <c:v>500</c:v>
                </c:pt>
                <c:pt idx="180">
                  <c:v>451</c:v>
                </c:pt>
                <c:pt idx="181">
                  <c:v>380</c:v>
                </c:pt>
                <c:pt idx="182">
                  <c:v>416</c:v>
                </c:pt>
                <c:pt idx="183">
                  <c:v>492</c:v>
                </c:pt>
                <c:pt idx="184">
                  <c:v>428</c:v>
                </c:pt>
                <c:pt idx="185">
                  <c:v>408</c:v>
                </c:pt>
                <c:pt idx="186">
                  <c:v>406</c:v>
                </c:pt>
                <c:pt idx="187">
                  <c:v>506</c:v>
                </c:pt>
                <c:pt idx="188">
                  <c:v>435</c:v>
                </c:pt>
                <c:pt idx="189">
                  <c:v>380</c:v>
                </c:pt>
                <c:pt idx="190">
                  <c:v>421</c:v>
                </c:pt>
                <c:pt idx="191">
                  <c:v>490</c:v>
                </c:pt>
                <c:pt idx="192">
                  <c:v>435</c:v>
                </c:pt>
                <c:pt idx="193">
                  <c:v>390</c:v>
                </c:pt>
                <c:pt idx="194">
                  <c:v>412</c:v>
                </c:pt>
                <c:pt idx="195">
                  <c:v>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E8-4A74-9027-AAFA0231140F}"/>
            </c:ext>
          </c:extLst>
        </c:ser>
        <c:ser>
          <c:idx val="1"/>
          <c:order val="1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AusBeer!$K$2:$K$219</c:f>
              <c:numCache>
                <c:formatCode>General</c:formatCode>
                <c:ptCount val="218"/>
                <c:pt idx="196">
                  <c:v>460.45851397967624</c:v>
                </c:pt>
                <c:pt idx="197">
                  <c:v>411.54374887692086</c:v>
                </c:pt>
                <c:pt idx="198">
                  <c:v>430.78775166997332</c:v>
                </c:pt>
                <c:pt idx="199">
                  <c:v>548.68261812934747</c:v>
                </c:pt>
                <c:pt idx="200">
                  <c:v>476.14587778497332</c:v>
                </c:pt>
                <c:pt idx="201">
                  <c:v>426.3097061050421</c:v>
                </c:pt>
                <c:pt idx="202">
                  <c:v>447.02680658157828</c:v>
                </c:pt>
                <c:pt idx="203">
                  <c:v>570.3645943615561</c:v>
                </c:pt>
                <c:pt idx="204">
                  <c:v>495.8284689556462</c:v>
                </c:pt>
                <c:pt idx="205">
                  <c:v>444.7075272922346</c:v>
                </c:pt>
                <c:pt idx="206">
                  <c:v>467.12944538060231</c:v>
                </c:pt>
                <c:pt idx="207">
                  <c:v>597.04365828732136</c:v>
                </c:pt>
                <c:pt idx="208">
                  <c:v>519.91117889105965</c:v>
                </c:pt>
                <c:pt idx="209">
                  <c:v>467.09966590382402</c:v>
                </c:pt>
                <c:pt idx="210">
                  <c:v>491.47547377004571</c:v>
                </c:pt>
                <c:pt idx="211">
                  <c:v>629.20382044164023</c:v>
                </c:pt>
                <c:pt idx="212">
                  <c:v>548.81404008714128</c:v>
                </c:pt>
                <c:pt idx="213">
                  <c:v>493.86200397416786</c:v>
                </c:pt>
                <c:pt idx="214">
                  <c:v>520.45863976894032</c:v>
                </c:pt>
                <c:pt idx="215">
                  <c:v>667.34669736349861</c:v>
                </c:pt>
                <c:pt idx="216">
                  <c:v>582.97222613637325</c:v>
                </c:pt>
                <c:pt idx="217">
                  <c:v>525.38385210663978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E8-4A74-9027-AAFA02311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989119"/>
        <c:axId val="1516716063"/>
      </c:lineChart>
      <c:catAx>
        <c:axId val="2219891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716063"/>
        <c:crosses val="autoZero"/>
        <c:auto val="1"/>
        <c:lblAlgn val="ctr"/>
        <c:lblOffset val="100"/>
        <c:noMultiLvlLbl val="0"/>
      </c:catAx>
      <c:valAx>
        <c:axId val="151671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989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72752</xdr:colOff>
      <xdr:row>1</xdr:row>
      <xdr:rowOff>131534</xdr:rowOff>
    </xdr:from>
    <xdr:to>
      <xdr:col>27</xdr:col>
      <xdr:colOff>340178</xdr:colOff>
      <xdr:row>15</xdr:row>
      <xdr:rowOff>145141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D5C7B7-1B8E-28DA-A1C7-B8FA1BE79A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1019175</xdr:colOff>
      <xdr:row>5</xdr:row>
      <xdr:rowOff>142875</xdr:rowOff>
    </xdr:from>
    <xdr:to>
      <xdr:col>17</xdr:col>
      <xdr:colOff>97972</xdr:colOff>
      <xdr:row>33</xdr:row>
      <xdr:rowOff>98425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6FB1E9A-6728-FCC4-21B3-E10AE2CE1F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4"/>
  <sheetViews>
    <sheetView zoomScale="80" workbookViewId="0">
      <selection activeCell="H213" sqref="H213"/>
    </sheetView>
  </sheetViews>
  <sheetFormatPr defaultRowHeight="14.4" x14ac:dyDescent="0.3"/>
  <cols>
    <col min="6" max="6" width="19.109375" bestFit="1" customWidth="1"/>
    <col min="8" max="8" width="19.109375" bestFit="1" customWidth="1"/>
    <col min="16" max="16" width="12.44140625" bestFit="1" customWidth="1"/>
    <col min="17" max="20" width="9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  <c r="I1" s="1" t="s">
        <v>9</v>
      </c>
      <c r="J1" s="1" t="s">
        <v>10</v>
      </c>
      <c r="K1" s="1" t="s">
        <v>10</v>
      </c>
      <c r="L1" s="1"/>
      <c r="M1" s="1"/>
      <c r="N1" s="1"/>
    </row>
    <row r="2" spans="1:20" x14ac:dyDescent="0.3">
      <c r="A2">
        <v>1</v>
      </c>
      <c r="B2">
        <v>1956</v>
      </c>
      <c r="C2">
        <v>1</v>
      </c>
      <c r="D2">
        <v>284</v>
      </c>
      <c r="E2">
        <f>$T$2+($P$2*POWER(A2,4))+($Q$2*POWER(A2,3))+($R$2*POWER(A2,2))+($S$2*A2)</f>
        <v>251.26838872528091</v>
      </c>
      <c r="I2">
        <f>VLOOKUP(C2,$O$5:$P$8,2,FALSE)</f>
        <v>1.0074533704317734</v>
      </c>
      <c r="J2">
        <f>E2*I2</f>
        <v>253.14118510424527</v>
      </c>
      <c r="P2">
        <f t="array" ref="P2:T2">LINEST($D$2:$D$197,$A$2:$A$197^{1,2,3,4},TRUE,TRUE)</f>
        <v>2.4461392036142854E-6</v>
      </c>
      <c r="Q2">
        <v>-9.396610744913849E-4</v>
      </c>
      <c r="R2">
        <v>9.7544849888702517E-2</v>
      </c>
      <c r="S2">
        <v>-0.40766785821437213</v>
      </c>
      <c r="T2">
        <v>251.57944894854188</v>
      </c>
    </row>
    <row r="3" spans="1:20" x14ac:dyDescent="0.3">
      <c r="A3">
        <v>2</v>
      </c>
      <c r="C3">
        <v>2</v>
      </c>
      <c r="D3">
        <v>213</v>
      </c>
      <c r="E3">
        <f t="shared" ref="E3:E66" si="0">$T$2+($P$2*POWER(A3,4))+($Q$2*POWER(A3,3))+($R$2*POWER(A3,2))+($S$2*A3)</f>
        <v>251.14681448129929</v>
      </c>
      <c r="I3">
        <f t="shared" ref="I3:I66" si="1">VLOOKUP(C3,$O$5:$P$8,2,FALSE)</f>
        <v>0.89350576860966546</v>
      </c>
      <c r="J3">
        <f t="shared" ref="J3:J66" si="2">E3*I3</f>
        <v>224.40112750698239</v>
      </c>
    </row>
    <row r="4" spans="1:20" x14ac:dyDescent="0.3">
      <c r="A4">
        <v>3</v>
      </c>
      <c r="C4">
        <v>3</v>
      </c>
      <c r="D4">
        <v>227</v>
      </c>
      <c r="E4">
        <f t="shared" si="0"/>
        <v>251.20917631116131</v>
      </c>
      <c r="F4" s="2">
        <f>AVERAGE(D2:D5)</f>
        <v>258</v>
      </c>
      <c r="G4" s="2">
        <f>AVERAGE(F4:F5)</f>
        <v>255.25</v>
      </c>
      <c r="H4">
        <f>D4/G4</f>
        <v>0.8893241919686582</v>
      </c>
      <c r="I4">
        <f t="shared" si="1"/>
        <v>0.92768930026965934</v>
      </c>
      <c r="J4">
        <f t="shared" si="2"/>
        <v>233.04406499341871</v>
      </c>
      <c r="O4" t="s">
        <v>8</v>
      </c>
      <c r="P4" t="s">
        <v>9</v>
      </c>
    </row>
    <row r="5" spans="1:20" x14ac:dyDescent="0.3">
      <c r="A5">
        <v>4</v>
      </c>
      <c r="C5">
        <v>4</v>
      </c>
      <c r="D5">
        <v>308</v>
      </c>
      <c r="E5">
        <f t="shared" si="0"/>
        <v>251.44998301677231</v>
      </c>
      <c r="F5" s="2">
        <f t="shared" ref="F5:F68" si="3">AVERAGE(D3:D6)</f>
        <v>252.5</v>
      </c>
      <c r="G5" s="2">
        <f t="shared" ref="G5:G68" si="4">AVERAGE(F5:F6)</f>
        <v>254.375</v>
      </c>
      <c r="H5">
        <f t="shared" ref="H5:H68" si="5">D5/G5</f>
        <v>1.2108108108108109</v>
      </c>
      <c r="I5">
        <f t="shared" si="1"/>
        <v>1.1714625810995105</v>
      </c>
      <c r="J5">
        <f t="shared" si="2"/>
        <v>294.56424612225618</v>
      </c>
      <c r="O5">
        <v>1</v>
      </c>
      <c r="P5">
        <f>AVERAGEIF($C$4:$C$195,O5,$H$4:$H$195)</f>
        <v>1.0074533704317734</v>
      </c>
    </row>
    <row r="6" spans="1:20" x14ac:dyDescent="0.3">
      <c r="A6">
        <v>5</v>
      </c>
      <c r="B6">
        <v>1957</v>
      </c>
      <c r="C6">
        <v>1</v>
      </c>
      <c r="D6">
        <v>262</v>
      </c>
      <c r="E6">
        <f t="shared" si="0"/>
        <v>251.86380210737843</v>
      </c>
      <c r="F6" s="2">
        <f t="shared" si="3"/>
        <v>256.25</v>
      </c>
      <c r="G6" s="2">
        <f t="shared" si="4"/>
        <v>257.375</v>
      </c>
      <c r="H6">
        <f t="shared" si="5"/>
        <v>1.017969888295289</v>
      </c>
      <c r="I6">
        <f t="shared" si="1"/>
        <v>1.0074533704317734</v>
      </c>
      <c r="J6">
        <f t="shared" si="2"/>
        <v>253.74103632283959</v>
      </c>
      <c r="O6">
        <v>2</v>
      </c>
      <c r="P6">
        <f t="shared" ref="P6:P8" si="6">AVERAGEIF($C$4:$C$195,O6,$H$4:$H$195)</f>
        <v>0.89350576860966546</v>
      </c>
    </row>
    <row r="7" spans="1:20" x14ac:dyDescent="0.3">
      <c r="A7">
        <v>6</v>
      </c>
      <c r="C7">
        <v>2</v>
      </c>
      <c r="D7">
        <v>228</v>
      </c>
      <c r="E7">
        <f t="shared" si="0"/>
        <v>252.44525979956668</v>
      </c>
      <c r="F7" s="2">
        <f t="shared" si="3"/>
        <v>258.5</v>
      </c>
      <c r="G7" s="2">
        <f t="shared" si="4"/>
        <v>260</v>
      </c>
      <c r="H7">
        <f t="shared" si="5"/>
        <v>0.87692307692307692</v>
      </c>
      <c r="I7">
        <f t="shared" si="1"/>
        <v>0.89350576860966546</v>
      </c>
      <c r="J7">
        <f t="shared" si="2"/>
        <v>225.56129588907851</v>
      </c>
      <c r="O7">
        <v>3</v>
      </c>
      <c r="P7">
        <f t="shared" si="6"/>
        <v>0.92768930026965934</v>
      </c>
    </row>
    <row r="8" spans="1:20" x14ac:dyDescent="0.3">
      <c r="A8">
        <v>7</v>
      </c>
      <c r="C8">
        <v>3</v>
      </c>
      <c r="D8">
        <v>236</v>
      </c>
      <c r="E8">
        <f t="shared" si="0"/>
        <v>253.18904101726503</v>
      </c>
      <c r="F8" s="2">
        <f t="shared" si="3"/>
        <v>261.5</v>
      </c>
      <c r="G8" s="2">
        <f t="shared" si="4"/>
        <v>262.75</v>
      </c>
      <c r="H8">
        <f t="shared" si="5"/>
        <v>0.89819219790675542</v>
      </c>
      <c r="I8">
        <f t="shared" si="1"/>
        <v>0.92768930026965934</v>
      </c>
      <c r="J8">
        <f t="shared" si="2"/>
        <v>234.88076429725268</v>
      </c>
      <c r="O8">
        <v>4</v>
      </c>
      <c r="P8">
        <f t="shared" si="6"/>
        <v>1.1714625810995105</v>
      </c>
    </row>
    <row r="9" spans="1:20" x14ac:dyDescent="0.3">
      <c r="A9">
        <v>8</v>
      </c>
      <c r="C9">
        <v>4</v>
      </c>
      <c r="D9">
        <v>320</v>
      </c>
      <c r="E9">
        <f t="shared" si="0"/>
        <v>254.08988939174228</v>
      </c>
      <c r="F9" s="2">
        <f t="shared" si="3"/>
        <v>264</v>
      </c>
      <c r="G9" s="2">
        <f t="shared" si="4"/>
        <v>264.625</v>
      </c>
      <c r="H9">
        <f t="shared" si="5"/>
        <v>1.2092583845063769</v>
      </c>
      <c r="I9">
        <f t="shared" si="1"/>
        <v>1.1714625810995105</v>
      </c>
      <c r="J9">
        <f t="shared" si="2"/>
        <v>297.65679765813957</v>
      </c>
    </row>
    <row r="10" spans="1:20" x14ac:dyDescent="0.3">
      <c r="A10">
        <v>9</v>
      </c>
      <c r="B10">
        <v>1958</v>
      </c>
      <c r="C10">
        <v>1</v>
      </c>
      <c r="D10">
        <v>272</v>
      </c>
      <c r="E10">
        <f t="shared" si="0"/>
        <v>255.14260726160816</v>
      </c>
      <c r="F10" s="2">
        <f t="shared" si="3"/>
        <v>265.25</v>
      </c>
      <c r="G10" s="2">
        <f t="shared" si="4"/>
        <v>265.375</v>
      </c>
      <c r="H10">
        <f t="shared" si="5"/>
        <v>1.0249646726330663</v>
      </c>
      <c r="I10">
        <f t="shared" si="1"/>
        <v>1.0074533704317734</v>
      </c>
      <c r="J10">
        <f t="shared" si="2"/>
        <v>257.04427962645741</v>
      </c>
    </row>
    <row r="11" spans="1:20" x14ac:dyDescent="0.3">
      <c r="A11">
        <v>10</v>
      </c>
      <c r="C11">
        <v>2</v>
      </c>
      <c r="D11">
        <v>233</v>
      </c>
      <c r="E11">
        <f t="shared" si="0"/>
        <v>256.34205567281316</v>
      </c>
      <c r="F11" s="2">
        <f t="shared" si="3"/>
        <v>265.5</v>
      </c>
      <c r="G11" s="2">
        <f t="shared" si="4"/>
        <v>264.625</v>
      </c>
      <c r="H11">
        <f t="shared" si="5"/>
        <v>0.88049126121870569</v>
      </c>
      <c r="I11">
        <f t="shared" si="1"/>
        <v>0.89350576860966546</v>
      </c>
      <c r="J11">
        <f t="shared" si="2"/>
        <v>229.04310548091857</v>
      </c>
    </row>
    <row r="12" spans="1:20" x14ac:dyDescent="0.3">
      <c r="A12">
        <v>11</v>
      </c>
      <c r="C12">
        <v>3</v>
      </c>
      <c r="D12">
        <v>237</v>
      </c>
      <c r="E12">
        <f t="shared" si="0"/>
        <v>257.68315437864885</v>
      </c>
      <c r="F12" s="2">
        <f t="shared" si="3"/>
        <v>263.75</v>
      </c>
      <c r="G12" s="2">
        <f t="shared" si="4"/>
        <v>262.375</v>
      </c>
      <c r="H12">
        <f t="shared" si="5"/>
        <v>0.90328727965697952</v>
      </c>
      <c r="I12">
        <f t="shared" si="1"/>
        <v>0.92768930026965934</v>
      </c>
      <c r="J12">
        <f t="shared" si="2"/>
        <v>239.04990517680736</v>
      </c>
    </row>
    <row r="13" spans="1:20" x14ac:dyDescent="0.3">
      <c r="A13">
        <v>12</v>
      </c>
      <c r="C13">
        <v>4</v>
      </c>
      <c r="D13">
        <v>313</v>
      </c>
      <c r="E13">
        <f t="shared" si="0"/>
        <v>259.16088183974762</v>
      </c>
      <c r="F13" s="2">
        <f t="shared" si="3"/>
        <v>261</v>
      </c>
      <c r="G13" s="2">
        <f t="shared" si="4"/>
        <v>260.25</v>
      </c>
      <c r="H13">
        <f t="shared" si="5"/>
        <v>1.2026897214217098</v>
      </c>
      <c r="I13">
        <f t="shared" si="1"/>
        <v>1.1714625810995105</v>
      </c>
      <c r="J13">
        <f t="shared" si="2"/>
        <v>303.59727556001599</v>
      </c>
    </row>
    <row r="14" spans="1:20" x14ac:dyDescent="0.3">
      <c r="A14">
        <v>13</v>
      </c>
      <c r="B14">
        <v>1959</v>
      </c>
      <c r="C14">
        <v>1</v>
      </c>
      <c r="D14">
        <v>261</v>
      </c>
      <c r="E14">
        <f t="shared" si="0"/>
        <v>260.77027522408258</v>
      </c>
      <c r="F14" s="2">
        <f t="shared" si="3"/>
        <v>259.5</v>
      </c>
      <c r="G14" s="2">
        <f t="shared" si="4"/>
        <v>261.125</v>
      </c>
      <c r="H14">
        <f t="shared" si="5"/>
        <v>0.99952130205840117</v>
      </c>
      <c r="I14">
        <f t="shared" si="1"/>
        <v>1.0074533704317734</v>
      </c>
      <c r="J14">
        <f t="shared" si="2"/>
        <v>262.71389268292319</v>
      </c>
    </row>
    <row r="15" spans="1:20" x14ac:dyDescent="0.3">
      <c r="A15">
        <v>14</v>
      </c>
      <c r="C15">
        <v>2</v>
      </c>
      <c r="D15">
        <v>227</v>
      </c>
      <c r="E15">
        <f t="shared" si="0"/>
        <v>262.50643040696804</v>
      </c>
      <c r="F15" s="2">
        <f t="shared" si="3"/>
        <v>262.75</v>
      </c>
      <c r="G15" s="2">
        <f t="shared" si="4"/>
        <v>262.875</v>
      </c>
      <c r="H15">
        <f t="shared" si="5"/>
        <v>0.86352829291488353</v>
      </c>
      <c r="I15">
        <f t="shared" si="1"/>
        <v>0.89350576860966546</v>
      </c>
      <c r="J15">
        <f t="shared" si="2"/>
        <v>234.55100986575763</v>
      </c>
    </row>
    <row r="16" spans="1:20" x14ac:dyDescent="0.3">
      <c r="A16">
        <v>15</v>
      </c>
      <c r="C16">
        <v>3</v>
      </c>
      <c r="D16">
        <v>250</v>
      </c>
      <c r="E16">
        <f t="shared" si="0"/>
        <v>264.36450197105887</v>
      </c>
      <c r="F16" s="2">
        <f t="shared" si="3"/>
        <v>263</v>
      </c>
      <c r="G16" s="2">
        <f t="shared" si="4"/>
        <v>266.125</v>
      </c>
      <c r="H16">
        <f t="shared" si="5"/>
        <v>0.93940817285110378</v>
      </c>
      <c r="I16">
        <f t="shared" si="1"/>
        <v>0.92768930026965934</v>
      </c>
      <c r="J16">
        <f t="shared" si="2"/>
        <v>245.24811984966857</v>
      </c>
    </row>
    <row r="17" spans="1:10" x14ac:dyDescent="0.3">
      <c r="A17">
        <v>16</v>
      </c>
      <c r="C17">
        <v>4</v>
      </c>
      <c r="D17">
        <v>314</v>
      </c>
      <c r="E17">
        <f t="shared" si="0"/>
        <v>266.33970320635115</v>
      </c>
      <c r="F17" s="2">
        <f t="shared" si="3"/>
        <v>269.25</v>
      </c>
      <c r="G17" s="2">
        <f t="shared" si="4"/>
        <v>269.25</v>
      </c>
      <c r="H17">
        <f t="shared" si="5"/>
        <v>1.1662024141132776</v>
      </c>
      <c r="I17">
        <f t="shared" si="1"/>
        <v>1.1714625810995105</v>
      </c>
      <c r="J17">
        <f t="shared" si="2"/>
        <v>312.00699616738967</v>
      </c>
    </row>
    <row r="18" spans="1:10" x14ac:dyDescent="0.3">
      <c r="A18">
        <v>17</v>
      </c>
      <c r="B18">
        <v>1960</v>
      </c>
      <c r="C18">
        <v>1</v>
      </c>
      <c r="D18">
        <v>286</v>
      </c>
      <c r="E18">
        <f t="shared" si="0"/>
        <v>268.42730611018152</v>
      </c>
      <c r="F18" s="2">
        <f t="shared" si="3"/>
        <v>269.25</v>
      </c>
      <c r="G18" s="2">
        <f t="shared" si="4"/>
        <v>270.5</v>
      </c>
      <c r="H18">
        <f t="shared" si="5"/>
        <v>1.0573012939001849</v>
      </c>
      <c r="I18">
        <f t="shared" si="1"/>
        <v>1.0074533704317734</v>
      </c>
      <c r="J18">
        <f t="shared" si="2"/>
        <v>270.42799425662372</v>
      </c>
    </row>
    <row r="19" spans="1:10" x14ac:dyDescent="0.3">
      <c r="A19">
        <v>18</v>
      </c>
      <c r="C19">
        <v>2</v>
      </c>
      <c r="D19">
        <v>227</v>
      </c>
      <c r="E19">
        <f t="shared" si="0"/>
        <v>270.62264138722765</v>
      </c>
      <c r="F19" s="2">
        <f t="shared" si="3"/>
        <v>271.75</v>
      </c>
      <c r="G19" s="2">
        <f t="shared" si="4"/>
        <v>271.375</v>
      </c>
      <c r="H19">
        <f t="shared" si="5"/>
        <v>0.83648088438507595</v>
      </c>
      <c r="I19">
        <f t="shared" si="1"/>
        <v>0.89350576860966546</v>
      </c>
      <c r="J19">
        <f t="shared" si="2"/>
        <v>241.80289119587269</v>
      </c>
    </row>
    <row r="20" spans="1:10" x14ac:dyDescent="0.3">
      <c r="A20">
        <v>19</v>
      </c>
      <c r="C20">
        <v>3</v>
      </c>
      <c r="D20">
        <v>260</v>
      </c>
      <c r="E20">
        <f t="shared" si="0"/>
        <v>272.92109844950824</v>
      </c>
      <c r="F20" s="2">
        <f t="shared" si="3"/>
        <v>271</v>
      </c>
      <c r="G20" s="2">
        <f t="shared" si="4"/>
        <v>272.125</v>
      </c>
      <c r="H20">
        <f t="shared" si="5"/>
        <v>0.9554432705558108</v>
      </c>
      <c r="I20">
        <f t="shared" si="1"/>
        <v>0.92768930026965934</v>
      </c>
      <c r="J20">
        <f t="shared" si="2"/>
        <v>253.18598284945111</v>
      </c>
    </row>
    <row r="21" spans="1:10" x14ac:dyDescent="0.3">
      <c r="A21">
        <v>20</v>
      </c>
      <c r="C21">
        <v>4</v>
      </c>
      <c r="D21">
        <v>311</v>
      </c>
      <c r="E21">
        <f t="shared" si="0"/>
        <v>275.3181254163826</v>
      </c>
      <c r="F21" s="2">
        <f t="shared" si="3"/>
        <v>273.25</v>
      </c>
      <c r="G21" s="2">
        <f t="shared" si="4"/>
        <v>274</v>
      </c>
      <c r="H21">
        <f t="shared" si="5"/>
        <v>1.135036496350365</v>
      </c>
      <c r="I21">
        <f t="shared" si="1"/>
        <v>1.1714625810995105</v>
      </c>
      <c r="J21">
        <f t="shared" si="2"/>
        <v>322.5248818237543</v>
      </c>
    </row>
    <row r="22" spans="1:10" x14ac:dyDescent="0.3">
      <c r="A22">
        <v>21</v>
      </c>
      <c r="B22">
        <v>1961</v>
      </c>
      <c r="C22">
        <v>1</v>
      </c>
      <c r="D22">
        <v>295</v>
      </c>
      <c r="E22">
        <f t="shared" si="0"/>
        <v>277.80922911455121</v>
      </c>
      <c r="F22" s="2">
        <f t="shared" si="3"/>
        <v>274.75</v>
      </c>
      <c r="G22" s="2">
        <f t="shared" si="4"/>
        <v>274.375</v>
      </c>
      <c r="H22">
        <f t="shared" si="5"/>
        <v>1.0751708428246014</v>
      </c>
      <c r="I22">
        <f t="shared" si="1"/>
        <v>1.0074533704317734</v>
      </c>
      <c r="J22">
        <f t="shared" si="2"/>
        <v>279.87984420850739</v>
      </c>
    </row>
    <row r="23" spans="1:10" x14ac:dyDescent="0.3">
      <c r="A23">
        <v>22</v>
      </c>
      <c r="C23">
        <v>2</v>
      </c>
      <c r="D23">
        <v>233</v>
      </c>
      <c r="E23">
        <f t="shared" si="0"/>
        <v>280.38997507805533</v>
      </c>
      <c r="F23" s="2">
        <f t="shared" si="3"/>
        <v>274</v>
      </c>
      <c r="G23" s="2">
        <f t="shared" si="4"/>
        <v>277.5</v>
      </c>
      <c r="H23">
        <f t="shared" si="5"/>
        <v>0.83963963963963961</v>
      </c>
      <c r="I23">
        <f t="shared" si="1"/>
        <v>0.89350576860966546</v>
      </c>
      <c r="J23">
        <f t="shared" si="2"/>
        <v>250.53006019256276</v>
      </c>
    </row>
    <row r="24" spans="1:10" x14ac:dyDescent="0.3">
      <c r="A24">
        <v>23</v>
      </c>
      <c r="C24">
        <v>3</v>
      </c>
      <c r="D24">
        <v>257</v>
      </c>
      <c r="E24">
        <f t="shared" si="0"/>
        <v>283.0559875482769</v>
      </c>
      <c r="F24" s="2">
        <f t="shared" si="3"/>
        <v>281</v>
      </c>
      <c r="G24" s="2">
        <f t="shared" si="4"/>
        <v>279</v>
      </c>
      <c r="H24">
        <f t="shared" si="5"/>
        <v>0.92114695340501795</v>
      </c>
      <c r="I24">
        <f t="shared" si="1"/>
        <v>0.92768930026965934</v>
      </c>
      <c r="J24">
        <f t="shared" si="2"/>
        <v>262.58801102579838</v>
      </c>
    </row>
    <row r="25" spans="1:10" x14ac:dyDescent="0.3">
      <c r="A25">
        <v>24</v>
      </c>
      <c r="C25">
        <v>4</v>
      </c>
      <c r="D25">
        <v>339</v>
      </c>
      <c r="E25">
        <f t="shared" si="0"/>
        <v>285.80294947393901</v>
      </c>
      <c r="F25" s="2">
        <f t="shared" si="3"/>
        <v>277</v>
      </c>
      <c r="G25" s="2">
        <f t="shared" si="4"/>
        <v>279.125</v>
      </c>
      <c r="H25">
        <f t="shared" si="5"/>
        <v>1.2145096283027317</v>
      </c>
      <c r="I25">
        <f t="shared" si="1"/>
        <v>1.1714625810995105</v>
      </c>
      <c r="J25">
        <f t="shared" si="2"/>
        <v>334.80746087659361</v>
      </c>
    </row>
    <row r="26" spans="1:10" x14ac:dyDescent="0.3">
      <c r="A26">
        <v>25</v>
      </c>
      <c r="B26">
        <v>1962</v>
      </c>
      <c r="C26">
        <v>1</v>
      </c>
      <c r="D26">
        <v>279</v>
      </c>
      <c r="E26">
        <f t="shared" si="0"/>
        <v>288.6266025111056</v>
      </c>
      <c r="F26" s="2">
        <f t="shared" si="3"/>
        <v>281.25</v>
      </c>
      <c r="G26" s="2">
        <f t="shared" si="4"/>
        <v>282.875</v>
      </c>
      <c r="H26">
        <f t="shared" si="5"/>
        <v>0.98630136986301364</v>
      </c>
      <c r="I26">
        <f t="shared" si="1"/>
        <v>1.0074533704317734</v>
      </c>
      <c r="J26">
        <f t="shared" si="2"/>
        <v>290.7778434960851</v>
      </c>
    </row>
    <row r="27" spans="1:10" x14ac:dyDescent="0.3">
      <c r="A27">
        <v>26</v>
      </c>
      <c r="C27">
        <v>2</v>
      </c>
      <c r="D27">
        <v>250</v>
      </c>
      <c r="E27">
        <f t="shared" si="0"/>
        <v>291.52274702318135</v>
      </c>
      <c r="F27" s="2">
        <f t="shared" si="3"/>
        <v>284.5</v>
      </c>
      <c r="G27" s="2">
        <f t="shared" si="4"/>
        <v>285.375</v>
      </c>
      <c r="H27">
        <f t="shared" si="5"/>
        <v>0.8760402978537013</v>
      </c>
      <c r="I27">
        <f t="shared" si="1"/>
        <v>0.89350576860966546</v>
      </c>
      <c r="J27">
        <f t="shared" si="2"/>
        <v>260.4772561461487</v>
      </c>
    </row>
    <row r="28" spans="1:10" x14ac:dyDescent="0.3">
      <c r="A28">
        <v>27</v>
      </c>
      <c r="C28">
        <v>3</v>
      </c>
      <c r="D28">
        <v>270</v>
      </c>
      <c r="E28">
        <f t="shared" si="0"/>
        <v>294.48724208091198</v>
      </c>
      <c r="F28" s="2">
        <f t="shared" si="3"/>
        <v>286.25</v>
      </c>
      <c r="G28" s="2">
        <f t="shared" si="4"/>
        <v>288.125</v>
      </c>
      <c r="H28">
        <f t="shared" si="5"/>
        <v>0.93709327548806942</v>
      </c>
      <c r="I28">
        <f t="shared" si="1"/>
        <v>0.92768930026965934</v>
      </c>
      <c r="J28">
        <f t="shared" si="2"/>
        <v>273.19266354438304</v>
      </c>
    </row>
    <row r="29" spans="1:10" x14ac:dyDescent="0.3">
      <c r="A29">
        <v>28</v>
      </c>
      <c r="C29">
        <v>4</v>
      </c>
      <c r="D29">
        <v>346</v>
      </c>
      <c r="E29">
        <f t="shared" si="0"/>
        <v>297.5160054623841</v>
      </c>
      <c r="F29" s="2">
        <f t="shared" si="3"/>
        <v>290</v>
      </c>
      <c r="G29" s="2">
        <f t="shared" si="4"/>
        <v>290.625</v>
      </c>
      <c r="H29">
        <f t="shared" si="5"/>
        <v>1.1905376344086021</v>
      </c>
      <c r="I29">
        <f t="shared" si="1"/>
        <v>1.1714625810995105</v>
      </c>
      <c r="J29">
        <f t="shared" si="2"/>
        <v>348.52886767738056</v>
      </c>
    </row>
    <row r="30" spans="1:10" x14ac:dyDescent="0.3">
      <c r="A30">
        <v>29</v>
      </c>
      <c r="B30">
        <v>1963</v>
      </c>
      <c r="C30">
        <v>1</v>
      </c>
      <c r="D30">
        <v>294</v>
      </c>
      <c r="E30">
        <f t="shared" si="0"/>
        <v>300.60501365302508</v>
      </c>
      <c r="F30" s="2">
        <f t="shared" si="3"/>
        <v>291.25</v>
      </c>
      <c r="G30" s="2">
        <f t="shared" si="4"/>
        <v>292.25</v>
      </c>
      <c r="H30">
        <f t="shared" si="5"/>
        <v>1.0059880239520957</v>
      </c>
      <c r="I30">
        <f t="shared" si="1"/>
        <v>1.0074533704317734</v>
      </c>
      <c r="J30">
        <f t="shared" si="2"/>
        <v>302.84553417342937</v>
      </c>
    </row>
    <row r="31" spans="1:10" x14ac:dyDescent="0.3">
      <c r="A31">
        <v>30</v>
      </c>
      <c r="C31">
        <v>2</v>
      </c>
      <c r="D31">
        <v>255</v>
      </c>
      <c r="E31">
        <f t="shared" si="0"/>
        <v>303.75030184560319</v>
      </c>
      <c r="F31" s="2">
        <f t="shared" si="3"/>
        <v>293.25</v>
      </c>
      <c r="G31" s="2">
        <f t="shared" si="4"/>
        <v>295.375</v>
      </c>
      <c r="H31">
        <f t="shared" si="5"/>
        <v>0.86330935251798557</v>
      </c>
      <c r="I31">
        <f t="shared" si="1"/>
        <v>0.89350576860966546</v>
      </c>
      <c r="J31">
        <f t="shared" si="2"/>
        <v>271.40264691597355</v>
      </c>
    </row>
    <row r="32" spans="1:10" x14ac:dyDescent="0.3">
      <c r="A32">
        <v>31</v>
      </c>
      <c r="C32">
        <v>3</v>
      </c>
      <c r="D32">
        <v>278</v>
      </c>
      <c r="E32">
        <f t="shared" si="0"/>
        <v>306.94796394022768</v>
      </c>
      <c r="F32" s="2">
        <f t="shared" si="3"/>
        <v>297.5</v>
      </c>
      <c r="G32" s="2">
        <f t="shared" si="4"/>
        <v>299.875</v>
      </c>
      <c r="H32">
        <f t="shared" si="5"/>
        <v>0.92705293872446848</v>
      </c>
      <c r="I32">
        <f t="shared" si="1"/>
        <v>0.92768930026965934</v>
      </c>
      <c r="J32">
        <f t="shared" si="2"/>
        <v>284.75234188690644</v>
      </c>
    </row>
    <row r="33" spans="1:10" x14ac:dyDescent="0.3">
      <c r="A33">
        <v>32</v>
      </c>
      <c r="C33">
        <v>4</v>
      </c>
      <c r="D33">
        <v>363</v>
      </c>
      <c r="E33">
        <f t="shared" si="0"/>
        <v>310.1941525443487</v>
      </c>
      <c r="F33" s="2">
        <f t="shared" si="3"/>
        <v>302.25</v>
      </c>
      <c r="G33" s="2">
        <f t="shared" si="4"/>
        <v>304.5</v>
      </c>
      <c r="H33">
        <f t="shared" si="5"/>
        <v>1.1921182266009853</v>
      </c>
      <c r="I33">
        <f t="shared" si="1"/>
        <v>1.1714625810995105</v>
      </c>
      <c r="J33">
        <f t="shared" si="2"/>
        <v>363.38084258157801</v>
      </c>
    </row>
    <row r="34" spans="1:10" x14ac:dyDescent="0.3">
      <c r="A34">
        <v>33</v>
      </c>
      <c r="B34">
        <v>1964</v>
      </c>
      <c r="C34">
        <v>1</v>
      </c>
      <c r="D34">
        <v>313</v>
      </c>
      <c r="E34">
        <f t="shared" si="0"/>
        <v>313.48507897275721</v>
      </c>
      <c r="F34" s="2">
        <f t="shared" si="3"/>
        <v>306.75</v>
      </c>
      <c r="G34" s="2">
        <f t="shared" si="4"/>
        <v>309.5</v>
      </c>
      <c r="H34">
        <f t="shared" si="5"/>
        <v>1.0113085621970921</v>
      </c>
      <c r="I34">
        <f t="shared" si="1"/>
        <v>1.0074533704317734</v>
      </c>
      <c r="J34">
        <f t="shared" si="2"/>
        <v>315.82159939117491</v>
      </c>
    </row>
    <row r="35" spans="1:10" x14ac:dyDescent="0.3">
      <c r="A35">
        <v>34</v>
      </c>
      <c r="C35">
        <v>2</v>
      </c>
      <c r="D35">
        <v>273</v>
      </c>
      <c r="E35">
        <f t="shared" si="0"/>
        <v>316.81701324758501</v>
      </c>
      <c r="F35" s="2">
        <f t="shared" si="3"/>
        <v>312.25</v>
      </c>
      <c r="G35" s="2">
        <f t="shared" si="4"/>
        <v>313.125</v>
      </c>
      <c r="H35">
        <f t="shared" si="5"/>
        <v>0.87185628742514965</v>
      </c>
      <c r="I35">
        <f t="shared" si="1"/>
        <v>0.89350576860966546</v>
      </c>
      <c r="J35">
        <f t="shared" si="2"/>
        <v>283.07782893040201</v>
      </c>
    </row>
    <row r="36" spans="1:10" x14ac:dyDescent="0.3">
      <c r="A36">
        <v>35</v>
      </c>
      <c r="C36">
        <v>3</v>
      </c>
      <c r="D36">
        <v>300</v>
      </c>
      <c r="E36">
        <f t="shared" si="0"/>
        <v>320.18628409830501</v>
      </c>
      <c r="F36" s="2">
        <f t="shared" si="3"/>
        <v>314</v>
      </c>
      <c r="G36" s="2">
        <f t="shared" si="4"/>
        <v>316.25</v>
      </c>
      <c r="H36">
        <f t="shared" si="5"/>
        <v>0.9486166007905138</v>
      </c>
      <c r="I36">
        <f t="shared" si="1"/>
        <v>0.92768930026965934</v>
      </c>
      <c r="J36">
        <f t="shared" si="2"/>
        <v>297.03338985109895</v>
      </c>
    </row>
    <row r="37" spans="1:10" x14ac:dyDescent="0.3">
      <c r="A37">
        <v>36</v>
      </c>
      <c r="C37">
        <v>4</v>
      </c>
      <c r="D37">
        <v>370</v>
      </c>
      <c r="E37">
        <f t="shared" si="0"/>
        <v>323.58927896173071</v>
      </c>
      <c r="F37" s="2">
        <f t="shared" si="3"/>
        <v>318.5</v>
      </c>
      <c r="G37" s="2">
        <f t="shared" si="4"/>
        <v>320.375</v>
      </c>
      <c r="H37">
        <f t="shared" si="5"/>
        <v>1.1548966055403824</v>
      </c>
      <c r="I37">
        <f t="shared" si="1"/>
        <v>1.1714625810995105</v>
      </c>
      <c r="J37">
        <f t="shared" si="2"/>
        <v>379.07273194863859</v>
      </c>
    </row>
    <row r="38" spans="1:10" x14ac:dyDescent="0.3">
      <c r="A38">
        <v>37</v>
      </c>
      <c r="B38">
        <v>1965</v>
      </c>
      <c r="C38">
        <v>1</v>
      </c>
      <c r="D38">
        <v>331</v>
      </c>
      <c r="E38">
        <f t="shared" si="0"/>
        <v>327.02244398201668</v>
      </c>
      <c r="F38" s="2">
        <f t="shared" si="3"/>
        <v>322.25</v>
      </c>
      <c r="G38" s="2">
        <f t="shared" si="4"/>
        <v>323</v>
      </c>
      <c r="H38">
        <f t="shared" si="5"/>
        <v>1.0247678018575852</v>
      </c>
      <c r="I38">
        <f t="shared" si="1"/>
        <v>1.0074533704317734</v>
      </c>
      <c r="J38">
        <f t="shared" si="2"/>
        <v>329.45986339651853</v>
      </c>
    </row>
    <row r="39" spans="1:10" x14ac:dyDescent="0.3">
      <c r="A39">
        <v>38</v>
      </c>
      <c r="C39">
        <v>2</v>
      </c>
      <c r="D39">
        <v>288</v>
      </c>
      <c r="E39">
        <f t="shared" si="0"/>
        <v>330.4822840106583</v>
      </c>
      <c r="F39" s="2">
        <f t="shared" si="3"/>
        <v>323.75</v>
      </c>
      <c r="G39" s="2">
        <f t="shared" si="4"/>
        <v>325.75</v>
      </c>
      <c r="H39">
        <f t="shared" si="5"/>
        <v>0.88411358403683804</v>
      </c>
      <c r="I39">
        <f t="shared" si="1"/>
        <v>0.89350576860966546</v>
      </c>
      <c r="J39">
        <f t="shared" si="2"/>
        <v>295.287827186821</v>
      </c>
    </row>
    <row r="40" spans="1:10" x14ac:dyDescent="0.3">
      <c r="A40">
        <v>39</v>
      </c>
      <c r="C40">
        <v>3</v>
      </c>
      <c r="D40">
        <v>306</v>
      </c>
      <c r="E40">
        <f t="shared" si="0"/>
        <v>333.96536260649202</v>
      </c>
      <c r="F40" s="2">
        <f t="shared" si="3"/>
        <v>327.75</v>
      </c>
      <c r="G40" s="2">
        <f t="shared" si="4"/>
        <v>328.25</v>
      </c>
      <c r="H40">
        <f t="shared" si="5"/>
        <v>0.9322162985529322</v>
      </c>
      <c r="I40">
        <f t="shared" si="1"/>
        <v>0.92768930026965934</v>
      </c>
      <c r="J40">
        <f t="shared" si="2"/>
        <v>309.81609355071964</v>
      </c>
    </row>
    <row r="41" spans="1:10" x14ac:dyDescent="0.3">
      <c r="A41">
        <v>40</v>
      </c>
      <c r="C41">
        <v>4</v>
      </c>
      <c r="D41">
        <v>386</v>
      </c>
      <c r="E41">
        <f t="shared" si="0"/>
        <v>337.46830203569493</v>
      </c>
      <c r="F41" s="2">
        <f t="shared" si="3"/>
        <v>328.75</v>
      </c>
      <c r="G41" s="2">
        <f t="shared" si="4"/>
        <v>328.75</v>
      </c>
      <c r="H41">
        <f t="shared" si="5"/>
        <v>1.1741444866920152</v>
      </c>
      <c r="I41">
        <f t="shared" si="1"/>
        <v>1.1714625810995105</v>
      </c>
      <c r="J41">
        <f t="shared" si="2"/>
        <v>395.33148814200439</v>
      </c>
    </row>
    <row r="42" spans="1:10" x14ac:dyDescent="0.3">
      <c r="A42">
        <v>41</v>
      </c>
      <c r="B42">
        <v>1966</v>
      </c>
      <c r="C42">
        <v>1</v>
      </c>
      <c r="D42">
        <v>335</v>
      </c>
      <c r="E42">
        <f t="shared" si="0"/>
        <v>340.98778327178513</v>
      </c>
      <c r="F42" s="2">
        <f t="shared" si="3"/>
        <v>328.75</v>
      </c>
      <c r="G42" s="2">
        <f t="shared" si="4"/>
        <v>329</v>
      </c>
      <c r="H42">
        <f t="shared" si="5"/>
        <v>1.0182370820668694</v>
      </c>
      <c r="I42">
        <f t="shared" si="1"/>
        <v>1.0074533704317734</v>
      </c>
      <c r="J42">
        <f t="shared" si="2"/>
        <v>343.52929153321901</v>
      </c>
    </row>
    <row r="43" spans="1:10" x14ac:dyDescent="0.3">
      <c r="A43">
        <v>42</v>
      </c>
      <c r="C43">
        <v>2</v>
      </c>
      <c r="D43">
        <v>288</v>
      </c>
      <c r="E43">
        <f t="shared" si="0"/>
        <v>344.52054599562155</v>
      </c>
      <c r="F43" s="2">
        <f t="shared" si="3"/>
        <v>329.25</v>
      </c>
      <c r="G43" s="2">
        <f t="shared" si="4"/>
        <v>331.25</v>
      </c>
      <c r="H43">
        <f t="shared" si="5"/>
        <v>0.86943396226415093</v>
      </c>
      <c r="I43">
        <f t="shared" si="1"/>
        <v>0.89350576860966546</v>
      </c>
      <c r="J43">
        <f t="shared" si="2"/>
        <v>307.83109525163945</v>
      </c>
    </row>
    <row r="44" spans="1:10" x14ac:dyDescent="0.3">
      <c r="A44">
        <v>43</v>
      </c>
      <c r="C44">
        <v>3</v>
      </c>
      <c r="D44">
        <v>308</v>
      </c>
      <c r="E44">
        <f t="shared" si="0"/>
        <v>348.06338859540398</v>
      </c>
      <c r="F44" s="2">
        <f t="shared" si="3"/>
        <v>333.25</v>
      </c>
      <c r="G44" s="2">
        <f t="shared" si="4"/>
        <v>335.5</v>
      </c>
      <c r="H44">
        <f t="shared" si="5"/>
        <v>0.91803278688524592</v>
      </c>
      <c r="I44">
        <f t="shared" si="1"/>
        <v>0.92768930026965934</v>
      </c>
      <c r="J44">
        <f t="shared" si="2"/>
        <v>322.89468141555682</v>
      </c>
    </row>
    <row r="45" spans="1:10" x14ac:dyDescent="0.3">
      <c r="A45">
        <v>44</v>
      </c>
      <c r="C45">
        <v>4</v>
      </c>
      <c r="D45">
        <v>402</v>
      </c>
      <c r="E45">
        <f t="shared" si="0"/>
        <v>351.61316816667335</v>
      </c>
      <c r="F45" s="2">
        <f t="shared" si="3"/>
        <v>337.75</v>
      </c>
      <c r="G45" s="2">
        <f t="shared" si="4"/>
        <v>341.25</v>
      </c>
      <c r="H45">
        <f t="shared" si="5"/>
        <v>1.1780219780219781</v>
      </c>
      <c r="I45">
        <f t="shared" si="1"/>
        <v>1.1714625810995105</v>
      </c>
      <c r="J45">
        <f t="shared" si="2"/>
        <v>411.90166952910738</v>
      </c>
    </row>
    <row r="46" spans="1:10" x14ac:dyDescent="0.3">
      <c r="A46">
        <v>45</v>
      </c>
      <c r="B46">
        <v>1967</v>
      </c>
      <c r="C46">
        <v>1</v>
      </c>
      <c r="D46">
        <v>353</v>
      </c>
      <c r="E46">
        <f t="shared" si="0"/>
        <v>355.16680051231111</v>
      </c>
      <c r="F46" s="2">
        <f t="shared" si="3"/>
        <v>344.75</v>
      </c>
      <c r="G46" s="2">
        <f t="shared" si="4"/>
        <v>346.875</v>
      </c>
      <c r="H46">
        <f t="shared" si="5"/>
        <v>1.0176576576576577</v>
      </c>
      <c r="I46">
        <f t="shared" si="1"/>
        <v>1.0074533704317734</v>
      </c>
      <c r="J46">
        <f t="shared" si="2"/>
        <v>357.81399024159714</v>
      </c>
    </row>
    <row r="47" spans="1:10" x14ac:dyDescent="0.3">
      <c r="A47">
        <v>46</v>
      </c>
      <c r="C47">
        <v>2</v>
      </c>
      <c r="D47">
        <v>316</v>
      </c>
      <c r="E47">
        <f t="shared" si="0"/>
        <v>358.72126014253979</v>
      </c>
      <c r="F47" s="2">
        <f t="shared" si="3"/>
        <v>349</v>
      </c>
      <c r="G47" s="2">
        <f t="shared" si="4"/>
        <v>349.375</v>
      </c>
      <c r="H47">
        <f t="shared" si="5"/>
        <v>0.90447227191413238</v>
      </c>
      <c r="I47">
        <f t="shared" si="1"/>
        <v>0.89350576860966546</v>
      </c>
      <c r="J47">
        <f t="shared" si="2"/>
        <v>320.51951526028779</v>
      </c>
    </row>
    <row r="48" spans="1:10" x14ac:dyDescent="0.3">
      <c r="A48">
        <v>47</v>
      </c>
      <c r="C48">
        <v>3</v>
      </c>
      <c r="D48">
        <v>325</v>
      </c>
      <c r="E48">
        <f t="shared" si="0"/>
        <v>362.27358027492295</v>
      </c>
      <c r="F48" s="2">
        <f t="shared" si="3"/>
        <v>349.75</v>
      </c>
      <c r="G48" s="2">
        <f t="shared" si="4"/>
        <v>354.75</v>
      </c>
      <c r="H48">
        <f t="shared" si="5"/>
        <v>0.91613812544045103</v>
      </c>
      <c r="I48">
        <f t="shared" si="1"/>
        <v>0.92768930026965934</v>
      </c>
      <c r="J48">
        <f t="shared" si="2"/>
        <v>336.07732419142752</v>
      </c>
    </row>
    <row r="49" spans="1:10" x14ac:dyDescent="0.3">
      <c r="A49">
        <v>48</v>
      </c>
      <c r="C49">
        <v>4</v>
      </c>
      <c r="D49">
        <v>405</v>
      </c>
      <c r="E49">
        <f t="shared" si="0"/>
        <v>365.8208528343647</v>
      </c>
      <c r="F49" s="2">
        <f t="shared" si="3"/>
        <v>359.75</v>
      </c>
      <c r="G49" s="2">
        <f t="shared" si="4"/>
        <v>360.125</v>
      </c>
      <c r="H49">
        <f t="shared" si="5"/>
        <v>1.1246095105866019</v>
      </c>
      <c r="I49">
        <f t="shared" si="1"/>
        <v>1.1714625810995105</v>
      </c>
      <c r="J49">
        <f t="shared" si="2"/>
        <v>428.54544048136904</v>
      </c>
    </row>
    <row r="50" spans="1:10" x14ac:dyDescent="0.3">
      <c r="A50">
        <v>49</v>
      </c>
      <c r="B50">
        <v>1968</v>
      </c>
      <c r="C50">
        <v>1</v>
      </c>
      <c r="D50">
        <v>393</v>
      </c>
      <c r="E50">
        <f t="shared" si="0"/>
        <v>369.36022845311027</v>
      </c>
      <c r="F50" s="2">
        <f t="shared" si="3"/>
        <v>360.5</v>
      </c>
      <c r="G50" s="2">
        <f t="shared" si="4"/>
        <v>360.75</v>
      </c>
      <c r="H50">
        <f t="shared" si="5"/>
        <v>1.0893970893970895</v>
      </c>
      <c r="I50">
        <f t="shared" si="1"/>
        <v>1.0074533704317734</v>
      </c>
      <c r="J50">
        <f t="shared" si="2"/>
        <v>372.11320705853575</v>
      </c>
    </row>
    <row r="51" spans="1:10" x14ac:dyDescent="0.3">
      <c r="A51">
        <v>50</v>
      </c>
      <c r="C51">
        <v>2</v>
      </c>
      <c r="D51">
        <v>319</v>
      </c>
      <c r="E51">
        <f t="shared" si="0"/>
        <v>372.8889164707457</v>
      </c>
      <c r="F51" s="2">
        <f t="shared" si="3"/>
        <v>361</v>
      </c>
      <c r="G51" s="2">
        <f t="shared" si="4"/>
        <v>365.625</v>
      </c>
      <c r="H51">
        <f t="shared" si="5"/>
        <v>0.87247863247863244</v>
      </c>
      <c r="I51">
        <f t="shared" si="1"/>
        <v>0.89350576860966546</v>
      </c>
      <c r="J51">
        <f t="shared" si="2"/>
        <v>333.178397917219</v>
      </c>
    </row>
    <row r="52" spans="1:10" x14ac:dyDescent="0.3">
      <c r="A52">
        <v>51</v>
      </c>
      <c r="C52">
        <v>3</v>
      </c>
      <c r="D52">
        <v>327</v>
      </c>
      <c r="E52">
        <f t="shared" si="0"/>
        <v>376.40418493419804</v>
      </c>
      <c r="F52" s="2">
        <f t="shared" si="3"/>
        <v>370.25</v>
      </c>
      <c r="G52" s="2">
        <f t="shared" si="4"/>
        <v>369</v>
      </c>
      <c r="H52">
        <f t="shared" si="5"/>
        <v>0.88617886178861793</v>
      </c>
      <c r="I52">
        <f t="shared" si="1"/>
        <v>0.92768930026965934</v>
      </c>
      <c r="J52">
        <f t="shared" si="2"/>
        <v>349.18613494017762</v>
      </c>
    </row>
    <row r="53" spans="1:10" x14ac:dyDescent="0.3">
      <c r="A53">
        <v>52</v>
      </c>
      <c r="C53">
        <v>4</v>
      </c>
      <c r="D53">
        <v>442</v>
      </c>
      <c r="E53">
        <f t="shared" si="0"/>
        <v>379.90336059773495</v>
      </c>
      <c r="F53" s="2">
        <f t="shared" si="3"/>
        <v>367.75</v>
      </c>
      <c r="G53" s="2">
        <f t="shared" si="4"/>
        <v>369.375</v>
      </c>
      <c r="H53">
        <f t="shared" si="5"/>
        <v>1.1966159052453469</v>
      </c>
      <c r="I53">
        <f t="shared" si="1"/>
        <v>1.1714625810995105</v>
      </c>
      <c r="J53">
        <f t="shared" si="2"/>
        <v>445.04257137420063</v>
      </c>
    </row>
    <row r="54" spans="1:10" x14ac:dyDescent="0.3">
      <c r="A54">
        <v>53</v>
      </c>
      <c r="B54">
        <v>1969</v>
      </c>
      <c r="C54">
        <v>1</v>
      </c>
      <c r="D54">
        <v>383</v>
      </c>
      <c r="E54">
        <f t="shared" si="0"/>
        <v>383.38382892296528</v>
      </c>
      <c r="F54" s="2">
        <f t="shared" si="3"/>
        <v>371</v>
      </c>
      <c r="G54" s="2">
        <f t="shared" si="4"/>
        <v>375.25</v>
      </c>
      <c r="H54">
        <f t="shared" si="5"/>
        <v>1.0206528980679548</v>
      </c>
      <c r="I54">
        <f t="shared" si="1"/>
        <v>1.0074533704317734</v>
      </c>
      <c r="J54">
        <f t="shared" si="2"/>
        <v>386.24133061747978</v>
      </c>
    </row>
    <row r="55" spans="1:10" x14ac:dyDescent="0.3">
      <c r="A55">
        <v>54</v>
      </c>
      <c r="C55">
        <v>2</v>
      </c>
      <c r="D55">
        <v>332</v>
      </c>
      <c r="E55">
        <f t="shared" si="0"/>
        <v>386.84303407883857</v>
      </c>
      <c r="F55" s="2">
        <f t="shared" si="3"/>
        <v>379.5</v>
      </c>
      <c r="G55" s="2">
        <f t="shared" si="4"/>
        <v>380</v>
      </c>
      <c r="H55">
        <f t="shared" si="5"/>
        <v>0.87368421052631584</v>
      </c>
      <c r="I55">
        <f t="shared" si="1"/>
        <v>0.89350576860966546</v>
      </c>
      <c r="J55">
        <f t="shared" si="2"/>
        <v>345.64648249590766</v>
      </c>
    </row>
    <row r="56" spans="1:10" x14ac:dyDescent="0.3">
      <c r="A56">
        <v>55</v>
      </c>
      <c r="C56">
        <v>3</v>
      </c>
      <c r="D56">
        <v>361</v>
      </c>
      <c r="E56">
        <f t="shared" si="0"/>
        <v>390.27847894164535</v>
      </c>
      <c r="F56" s="2">
        <f t="shared" si="3"/>
        <v>380.5</v>
      </c>
      <c r="G56" s="2">
        <f t="shared" si="4"/>
        <v>381</v>
      </c>
      <c r="H56">
        <f t="shared" si="5"/>
        <v>0.94750656167978997</v>
      </c>
      <c r="I56">
        <f t="shared" si="1"/>
        <v>0.92768930026965934</v>
      </c>
      <c r="J56">
        <f t="shared" si="2"/>
        <v>362.05716903968192</v>
      </c>
    </row>
    <row r="57" spans="1:10" x14ac:dyDescent="0.3">
      <c r="A57">
        <v>56</v>
      </c>
      <c r="C57">
        <v>4</v>
      </c>
      <c r="D57">
        <v>446</v>
      </c>
      <c r="E57">
        <f t="shared" si="0"/>
        <v>393.68772509501696</v>
      </c>
      <c r="F57" s="2">
        <f t="shared" si="3"/>
        <v>381.5</v>
      </c>
      <c r="G57" s="2">
        <f t="shared" si="4"/>
        <v>384.625</v>
      </c>
      <c r="H57">
        <f t="shared" si="5"/>
        <v>1.1595710107247319</v>
      </c>
      <c r="I57">
        <f t="shared" si="1"/>
        <v>1.1714625810995105</v>
      </c>
      <c r="J57">
        <f t="shared" si="2"/>
        <v>461.19043858700309</v>
      </c>
    </row>
    <row r="58" spans="1:10" x14ac:dyDescent="0.3">
      <c r="A58">
        <v>57</v>
      </c>
      <c r="B58">
        <v>1970</v>
      </c>
      <c r="C58">
        <v>1</v>
      </c>
      <c r="D58">
        <v>387</v>
      </c>
      <c r="E58">
        <f t="shared" si="0"/>
        <v>397.0683928299257</v>
      </c>
      <c r="F58" s="2">
        <f t="shared" si="3"/>
        <v>387.75</v>
      </c>
      <c r="G58" s="2">
        <f t="shared" si="4"/>
        <v>389.375</v>
      </c>
      <c r="H58">
        <f t="shared" si="5"/>
        <v>0.99390048154093102</v>
      </c>
      <c r="I58">
        <f t="shared" si="1"/>
        <v>1.0074533704317734</v>
      </c>
      <c r="J58">
        <f t="shared" si="2"/>
        <v>400.02789064843603</v>
      </c>
    </row>
    <row r="59" spans="1:10" x14ac:dyDescent="0.3">
      <c r="A59">
        <v>58</v>
      </c>
      <c r="C59">
        <v>2</v>
      </c>
      <c r="D59">
        <v>357</v>
      </c>
      <c r="E59">
        <f t="shared" si="0"/>
        <v>400.41816114468469</v>
      </c>
      <c r="F59" s="2">
        <f t="shared" si="3"/>
        <v>391</v>
      </c>
      <c r="G59" s="2">
        <f t="shared" si="4"/>
        <v>393.5</v>
      </c>
      <c r="H59">
        <f t="shared" si="5"/>
        <v>0.9072426937738246</v>
      </c>
      <c r="I59">
        <f t="shared" si="1"/>
        <v>0.89350576860966546</v>
      </c>
      <c r="J59">
        <f t="shared" si="2"/>
        <v>357.77593683885038</v>
      </c>
    </row>
    <row r="60" spans="1:10" x14ac:dyDescent="0.3">
      <c r="A60">
        <v>59</v>
      </c>
      <c r="C60">
        <v>3</v>
      </c>
      <c r="D60">
        <v>374</v>
      </c>
      <c r="E60">
        <f t="shared" si="0"/>
        <v>403.73476774494804</v>
      </c>
      <c r="F60" s="2">
        <f t="shared" si="3"/>
        <v>396</v>
      </c>
      <c r="G60" s="2">
        <f t="shared" si="4"/>
        <v>398.875</v>
      </c>
      <c r="H60">
        <f t="shared" si="5"/>
        <v>0.93763710435600123</v>
      </c>
      <c r="I60">
        <f t="shared" si="1"/>
        <v>0.92768930026965934</v>
      </c>
      <c r="J60">
        <f t="shared" si="2"/>
        <v>374.54042418384427</v>
      </c>
    </row>
    <row r="61" spans="1:10" x14ac:dyDescent="0.3">
      <c r="A61">
        <v>60</v>
      </c>
      <c r="C61">
        <v>4</v>
      </c>
      <c r="D61">
        <v>466</v>
      </c>
      <c r="E61">
        <f t="shared" si="0"/>
        <v>407.0160090437106</v>
      </c>
      <c r="F61" s="2">
        <f t="shared" si="3"/>
        <v>401.75</v>
      </c>
      <c r="G61" s="2">
        <f t="shared" si="4"/>
        <v>403.375</v>
      </c>
      <c r="H61">
        <f t="shared" si="5"/>
        <v>1.155252556554075</v>
      </c>
      <c r="I61">
        <f t="shared" si="1"/>
        <v>1.1714625810995105</v>
      </c>
      <c r="J61">
        <f t="shared" si="2"/>
        <v>476.80402450316694</v>
      </c>
    </row>
    <row r="62" spans="1:10" x14ac:dyDescent="0.3">
      <c r="A62">
        <v>61</v>
      </c>
      <c r="B62">
        <v>1971</v>
      </c>
      <c r="C62">
        <v>1</v>
      </c>
      <c r="D62">
        <v>410</v>
      </c>
      <c r="E62">
        <f t="shared" si="0"/>
        <v>410.25974016130823</v>
      </c>
      <c r="F62" s="2">
        <f t="shared" si="3"/>
        <v>405</v>
      </c>
      <c r="G62" s="2">
        <f t="shared" si="4"/>
        <v>405.625</v>
      </c>
      <c r="H62">
        <f t="shared" si="5"/>
        <v>1.0107858243451464</v>
      </c>
      <c r="I62">
        <f t="shared" si="1"/>
        <v>1.0074533704317734</v>
      </c>
      <c r="J62">
        <f t="shared" si="2"/>
        <v>413.31755797797359</v>
      </c>
    </row>
    <row r="63" spans="1:10" x14ac:dyDescent="0.3">
      <c r="A63">
        <v>62</v>
      </c>
      <c r="C63">
        <v>2</v>
      </c>
      <c r="D63">
        <v>370</v>
      </c>
      <c r="E63">
        <f t="shared" si="0"/>
        <v>413.4638749254176</v>
      </c>
      <c r="F63" s="2">
        <f t="shared" si="3"/>
        <v>406.25</v>
      </c>
      <c r="G63" s="2">
        <f t="shared" si="4"/>
        <v>408.875</v>
      </c>
      <c r="H63">
        <f t="shared" si="5"/>
        <v>0.90492204218893302</v>
      </c>
      <c r="I63">
        <f t="shared" si="1"/>
        <v>0.89350576860966546</v>
      </c>
      <c r="J63">
        <f t="shared" si="2"/>
        <v>369.43235735756582</v>
      </c>
    </row>
    <row r="64" spans="1:10" x14ac:dyDescent="0.3">
      <c r="A64">
        <v>63</v>
      </c>
      <c r="C64">
        <v>3</v>
      </c>
      <c r="D64">
        <v>379</v>
      </c>
      <c r="E64">
        <f t="shared" si="0"/>
        <v>416.6263858710563</v>
      </c>
      <c r="F64" s="2">
        <f t="shared" si="3"/>
        <v>411.5</v>
      </c>
      <c r="G64" s="2">
        <f t="shared" si="4"/>
        <v>412.625</v>
      </c>
      <c r="H64">
        <f t="shared" si="5"/>
        <v>0.91850954256285977</v>
      </c>
      <c r="I64">
        <f t="shared" si="1"/>
        <v>0.92768930026965934</v>
      </c>
      <c r="J64">
        <f t="shared" si="2"/>
        <v>386.49984038259731</v>
      </c>
    </row>
    <row r="65" spans="1:10" x14ac:dyDescent="0.3">
      <c r="A65">
        <v>64</v>
      </c>
      <c r="C65">
        <v>4</v>
      </c>
      <c r="D65">
        <v>487</v>
      </c>
      <c r="E65">
        <f t="shared" si="0"/>
        <v>419.74530424058281</v>
      </c>
      <c r="F65" s="2">
        <f t="shared" si="3"/>
        <v>413.75</v>
      </c>
      <c r="G65" s="2">
        <f t="shared" si="4"/>
        <v>414.75</v>
      </c>
      <c r="H65">
        <f t="shared" si="5"/>
        <v>1.1742013261000603</v>
      </c>
      <c r="I65">
        <f t="shared" si="1"/>
        <v>1.1714625810995105</v>
      </c>
      <c r="J65">
        <f t="shared" si="2"/>
        <v>491.71591751007247</v>
      </c>
    </row>
    <row r="66" spans="1:10" x14ac:dyDescent="0.3">
      <c r="A66">
        <v>65</v>
      </c>
      <c r="B66">
        <v>1972</v>
      </c>
      <c r="C66">
        <v>1</v>
      </c>
      <c r="D66">
        <v>419</v>
      </c>
      <c r="E66">
        <f t="shared" si="0"/>
        <v>422.8187199836965</v>
      </c>
      <c r="F66" s="2">
        <f t="shared" si="3"/>
        <v>415.75</v>
      </c>
      <c r="G66" s="2">
        <f t="shared" si="4"/>
        <v>417.5</v>
      </c>
      <c r="H66">
        <f t="shared" si="5"/>
        <v>1.0035928143712576</v>
      </c>
      <c r="I66">
        <f t="shared" si="1"/>
        <v>1.0074533704317734</v>
      </c>
      <c r="J66">
        <f t="shared" si="2"/>
        <v>425.97014452922326</v>
      </c>
    </row>
    <row r="67" spans="1:10" x14ac:dyDescent="0.3">
      <c r="A67">
        <v>66</v>
      </c>
      <c r="C67">
        <v>2</v>
      </c>
      <c r="D67">
        <v>378</v>
      </c>
      <c r="E67">
        <f t="shared" ref="E67:E130" si="7">$T$2+($P$2*POWER(A67,4))+($Q$2*POWER(A67,3))+($R$2*POWER(A67,2))+($S$2*A67)</f>
        <v>425.8447817574376</v>
      </c>
      <c r="F67" s="2">
        <f t="shared" si="3"/>
        <v>419.25</v>
      </c>
      <c r="G67" s="2">
        <f t="shared" si="4"/>
        <v>421.625</v>
      </c>
      <c r="H67">
        <f t="shared" si="5"/>
        <v>0.89653127779424846</v>
      </c>
      <c r="I67">
        <f t="shared" ref="I67:I130" si="8">VLOOKUP(C67,$O$5:$P$8,2,FALSE)</f>
        <v>0.89350576860966546</v>
      </c>
      <c r="J67">
        <f t="shared" ref="J67:J130" si="9">E67*I67</f>
        <v>380.49476903259455</v>
      </c>
    </row>
    <row r="68" spans="1:10" x14ac:dyDescent="0.3">
      <c r="A68">
        <v>67</v>
      </c>
      <c r="C68">
        <v>3</v>
      </c>
      <c r="D68">
        <v>393</v>
      </c>
      <c r="E68">
        <f t="shared" si="7"/>
        <v>428.82169692618726</v>
      </c>
      <c r="F68" s="2">
        <f t="shared" si="3"/>
        <v>424</v>
      </c>
      <c r="G68" s="2">
        <f t="shared" si="4"/>
        <v>428.875</v>
      </c>
      <c r="H68">
        <f t="shared" si="5"/>
        <v>0.91635091809967939</v>
      </c>
      <c r="I68">
        <f t="shared" si="8"/>
        <v>0.92768930026965934</v>
      </c>
      <c r="J68">
        <f t="shared" si="9"/>
        <v>397.8132999619026</v>
      </c>
    </row>
    <row r="69" spans="1:10" x14ac:dyDescent="0.3">
      <c r="A69">
        <v>68</v>
      </c>
      <c r="C69">
        <v>4</v>
      </c>
      <c r="D69">
        <v>506</v>
      </c>
      <c r="E69">
        <f t="shared" si="7"/>
        <v>431.74773156166742</v>
      </c>
      <c r="F69" s="2">
        <f t="shared" ref="F69:F132" si="10">AVERAGE(D67:D70)</f>
        <v>433.75</v>
      </c>
      <c r="G69" s="2">
        <f t="shared" ref="G69:G132" si="11">AVERAGE(F69:F70)</f>
        <v>434.875</v>
      </c>
      <c r="H69">
        <f t="shared" ref="H69:H132" si="12">D69/G69</f>
        <v>1.1635527450416787</v>
      </c>
      <c r="I69">
        <f t="shared" si="8"/>
        <v>1.1714625810995105</v>
      </c>
      <c r="J69">
        <f t="shared" si="9"/>
        <v>505.7763119990895</v>
      </c>
    </row>
    <row r="70" spans="1:10" x14ac:dyDescent="0.3">
      <c r="A70">
        <v>69</v>
      </c>
      <c r="B70">
        <v>1973</v>
      </c>
      <c r="C70">
        <v>1</v>
      </c>
      <c r="D70">
        <v>458</v>
      </c>
      <c r="E70">
        <f t="shared" si="7"/>
        <v>434.62121044294116</v>
      </c>
      <c r="F70" s="2">
        <f t="shared" si="10"/>
        <v>436</v>
      </c>
      <c r="G70" s="2">
        <f t="shared" si="11"/>
        <v>440.25</v>
      </c>
      <c r="H70">
        <f t="shared" si="12"/>
        <v>1.0403180011357183</v>
      </c>
      <c r="I70">
        <f t="shared" si="8"/>
        <v>1.0074533704317734</v>
      </c>
      <c r="J70">
        <f t="shared" si="9"/>
        <v>437.86060332187816</v>
      </c>
    </row>
    <row r="71" spans="1:10" x14ac:dyDescent="0.3">
      <c r="A71">
        <v>70</v>
      </c>
      <c r="C71">
        <v>2</v>
      </c>
      <c r="D71">
        <v>387</v>
      </c>
      <c r="E71">
        <f t="shared" si="7"/>
        <v>437.44051705641215</v>
      </c>
      <c r="F71" s="2">
        <f t="shared" si="10"/>
        <v>444.5</v>
      </c>
      <c r="G71" s="2">
        <f t="shared" si="11"/>
        <v>451.875</v>
      </c>
      <c r="H71">
        <f t="shared" si="12"/>
        <v>0.8564315352697095</v>
      </c>
      <c r="I71">
        <f t="shared" si="8"/>
        <v>0.89350576860966546</v>
      </c>
      <c r="J71">
        <f t="shared" si="9"/>
        <v>390.85562541349901</v>
      </c>
    </row>
    <row r="72" spans="1:10" x14ac:dyDescent="0.3">
      <c r="A72">
        <v>71</v>
      </c>
      <c r="C72">
        <v>3</v>
      </c>
      <c r="D72">
        <v>427</v>
      </c>
      <c r="E72">
        <f t="shared" si="7"/>
        <v>440.20409359582504</v>
      </c>
      <c r="F72" s="2">
        <f t="shared" si="10"/>
        <v>459.25</v>
      </c>
      <c r="G72" s="2">
        <f t="shared" si="11"/>
        <v>460.125</v>
      </c>
      <c r="H72">
        <f t="shared" si="12"/>
        <v>0.9280086932898669</v>
      </c>
      <c r="I72">
        <f t="shared" si="8"/>
        <v>0.92768930026965934</v>
      </c>
      <c r="J72">
        <f t="shared" si="9"/>
        <v>408.37262756375054</v>
      </c>
    </row>
    <row r="73" spans="1:10" x14ac:dyDescent="0.3">
      <c r="A73">
        <v>72</v>
      </c>
      <c r="C73">
        <v>4</v>
      </c>
      <c r="D73">
        <v>565</v>
      </c>
      <c r="E73">
        <f t="shared" si="7"/>
        <v>442.91044096226545</v>
      </c>
      <c r="F73" s="2">
        <f t="shared" si="10"/>
        <v>461</v>
      </c>
      <c r="G73" s="2">
        <f t="shared" si="11"/>
        <v>468.25</v>
      </c>
      <c r="H73">
        <f t="shared" si="12"/>
        <v>1.206620395088094</v>
      </c>
      <c r="I73">
        <f t="shared" si="8"/>
        <v>1.1714625810995105</v>
      </c>
      <c r="J73">
        <f t="shared" si="9"/>
        <v>518.85300836557781</v>
      </c>
    </row>
    <row r="74" spans="1:10" x14ac:dyDescent="0.3">
      <c r="A74">
        <v>73</v>
      </c>
      <c r="B74">
        <v>1974</v>
      </c>
      <c r="C74">
        <v>1</v>
      </c>
      <c r="D74">
        <v>465</v>
      </c>
      <c r="E74">
        <f t="shared" si="7"/>
        <v>445.55811876415993</v>
      </c>
      <c r="F74" s="2">
        <f t="shared" si="10"/>
        <v>475.5</v>
      </c>
      <c r="G74" s="2">
        <f t="shared" si="11"/>
        <v>478.375</v>
      </c>
      <c r="H74">
        <f t="shared" si="12"/>
        <v>0.97204076299973874</v>
      </c>
      <c r="I74">
        <f t="shared" si="8"/>
        <v>1.0074533704317734</v>
      </c>
      <c r="J74">
        <f t="shared" si="9"/>
        <v>448.87902847219328</v>
      </c>
    </row>
    <row r="75" spans="1:10" x14ac:dyDescent="0.3">
      <c r="A75">
        <v>74</v>
      </c>
      <c r="C75">
        <v>2</v>
      </c>
      <c r="D75">
        <v>445</v>
      </c>
      <c r="E75">
        <f t="shared" si="7"/>
        <v>448.14574531727555</v>
      </c>
      <c r="F75" s="2">
        <f t="shared" si="10"/>
        <v>481.25</v>
      </c>
      <c r="G75" s="2">
        <f t="shared" si="11"/>
        <v>480.125</v>
      </c>
      <c r="H75">
        <f t="shared" si="12"/>
        <v>0.92684196823743814</v>
      </c>
      <c r="I75">
        <f t="shared" si="8"/>
        <v>0.89350576860966546</v>
      </c>
      <c r="J75">
        <f t="shared" si="9"/>
        <v>400.4208086188637</v>
      </c>
    </row>
    <row r="76" spans="1:10" x14ac:dyDescent="0.3">
      <c r="A76">
        <v>75</v>
      </c>
      <c r="C76">
        <v>3</v>
      </c>
      <c r="D76">
        <v>450</v>
      </c>
      <c r="E76">
        <f t="shared" si="7"/>
        <v>450.67199764472076</v>
      </c>
      <c r="F76" s="2">
        <f t="shared" si="10"/>
        <v>479</v>
      </c>
      <c r="G76" s="2">
        <f t="shared" si="11"/>
        <v>483.375</v>
      </c>
      <c r="H76">
        <f t="shared" si="12"/>
        <v>0.93095422808378592</v>
      </c>
      <c r="I76">
        <f t="shared" si="8"/>
        <v>0.92768930026965934</v>
      </c>
      <c r="J76">
        <f t="shared" si="9"/>
        <v>418.08359014616059</v>
      </c>
    </row>
    <row r="77" spans="1:10" x14ac:dyDescent="0.3">
      <c r="A77">
        <v>76</v>
      </c>
      <c r="C77">
        <v>4</v>
      </c>
      <c r="D77">
        <v>556</v>
      </c>
      <c r="E77">
        <f t="shared" si="7"/>
        <v>453.13561147694469</v>
      </c>
      <c r="F77" s="2">
        <f t="shared" si="10"/>
        <v>487.75</v>
      </c>
      <c r="G77" s="2">
        <f t="shared" si="11"/>
        <v>488.625</v>
      </c>
      <c r="H77">
        <f t="shared" si="12"/>
        <v>1.1378869276029675</v>
      </c>
      <c r="I77">
        <f t="shared" si="8"/>
        <v>1.1714625810995105</v>
      </c>
      <c r="J77">
        <f t="shared" si="9"/>
        <v>530.83141300888656</v>
      </c>
    </row>
    <row r="78" spans="1:10" x14ac:dyDescent="0.3">
      <c r="A78">
        <v>77</v>
      </c>
      <c r="B78">
        <v>1975</v>
      </c>
      <c r="C78">
        <v>1</v>
      </c>
      <c r="D78">
        <v>500</v>
      </c>
      <c r="E78">
        <f t="shared" si="7"/>
        <v>455.53538125173736</v>
      </c>
      <c r="F78" s="2">
        <f t="shared" si="10"/>
        <v>489.5</v>
      </c>
      <c r="G78" s="2">
        <f t="shared" si="11"/>
        <v>487.625</v>
      </c>
      <c r="H78">
        <f t="shared" si="12"/>
        <v>1.0253781081773905</v>
      </c>
      <c r="I78">
        <f t="shared" si="8"/>
        <v>1.0074533704317734</v>
      </c>
      <c r="J78">
        <f t="shared" si="9"/>
        <v>458.93065519298568</v>
      </c>
    </row>
    <row r="79" spans="1:10" x14ac:dyDescent="0.3">
      <c r="A79">
        <v>78</v>
      </c>
      <c r="C79">
        <v>2</v>
      </c>
      <c r="D79">
        <v>452</v>
      </c>
      <c r="E79">
        <f t="shared" si="7"/>
        <v>457.87016011422946</v>
      </c>
      <c r="F79" s="2">
        <f t="shared" si="10"/>
        <v>485.75</v>
      </c>
      <c r="G79" s="2">
        <f t="shared" si="11"/>
        <v>485.5</v>
      </c>
      <c r="H79">
        <f t="shared" si="12"/>
        <v>0.93099897013388255</v>
      </c>
      <c r="I79">
        <f t="shared" si="8"/>
        <v>0.89350576860966546</v>
      </c>
      <c r="J79">
        <f t="shared" si="9"/>
        <v>409.1096293362952</v>
      </c>
    </row>
    <row r="80" spans="1:10" x14ac:dyDescent="0.3">
      <c r="A80">
        <v>79</v>
      </c>
      <c r="C80">
        <v>3</v>
      </c>
      <c r="D80">
        <v>435</v>
      </c>
      <c r="E80">
        <f t="shared" si="7"/>
        <v>460.1388599168929</v>
      </c>
      <c r="F80" s="2">
        <f t="shared" si="10"/>
        <v>485.25</v>
      </c>
      <c r="G80" s="2">
        <f t="shared" si="11"/>
        <v>486.5</v>
      </c>
      <c r="H80">
        <f t="shared" si="12"/>
        <v>0.89414182939362796</v>
      </c>
      <c r="I80">
        <f t="shared" si="8"/>
        <v>0.92768930026965934</v>
      </c>
      <c r="J80">
        <f t="shared" si="9"/>
        <v>426.86589698318119</v>
      </c>
    </row>
    <row r="81" spans="1:10" x14ac:dyDescent="0.3">
      <c r="A81">
        <v>80</v>
      </c>
      <c r="C81">
        <v>4</v>
      </c>
      <c r="D81">
        <v>554</v>
      </c>
      <c r="E81">
        <f t="shared" si="7"/>
        <v>462.34045121954023</v>
      </c>
      <c r="F81" s="2">
        <f t="shared" si="10"/>
        <v>487.75</v>
      </c>
      <c r="G81" s="2">
        <f t="shared" si="11"/>
        <v>485.375</v>
      </c>
      <c r="H81">
        <f t="shared" si="12"/>
        <v>1.1413855266546484</v>
      </c>
      <c r="I81">
        <f t="shared" si="8"/>
        <v>1.1714625810995105</v>
      </c>
      <c r="J81">
        <f t="shared" si="9"/>
        <v>541.61453833235498</v>
      </c>
    </row>
    <row r="82" spans="1:10" x14ac:dyDescent="0.3">
      <c r="A82">
        <v>81</v>
      </c>
      <c r="B82">
        <v>1976</v>
      </c>
      <c r="C82">
        <v>1</v>
      </c>
      <c r="D82">
        <v>510</v>
      </c>
      <c r="E82">
        <f t="shared" si="7"/>
        <v>464.47396328932524</v>
      </c>
      <c r="F82" s="2">
        <f t="shared" si="10"/>
        <v>483</v>
      </c>
      <c r="G82" s="2">
        <f t="shared" si="11"/>
        <v>485.25</v>
      </c>
      <c r="H82">
        <f t="shared" si="12"/>
        <v>1.0510046367851622</v>
      </c>
      <c r="I82">
        <f t="shared" si="8"/>
        <v>1.0074533704317734</v>
      </c>
      <c r="J82">
        <f t="shared" si="9"/>
        <v>467.93585979363451</v>
      </c>
    </row>
    <row r="83" spans="1:10" x14ac:dyDescent="0.3">
      <c r="A83">
        <v>82</v>
      </c>
      <c r="C83">
        <v>2</v>
      </c>
      <c r="D83">
        <v>433</v>
      </c>
      <c r="E83">
        <f t="shared" si="7"/>
        <v>466.53848410074198</v>
      </c>
      <c r="F83" s="2">
        <f t="shared" si="10"/>
        <v>487.5</v>
      </c>
      <c r="G83" s="2">
        <f t="shared" si="11"/>
        <v>486.75</v>
      </c>
      <c r="H83">
        <f t="shared" si="12"/>
        <v>0.8895737031330252</v>
      </c>
      <c r="I83">
        <f t="shared" si="8"/>
        <v>0.89350576860966546</v>
      </c>
      <c r="J83">
        <f t="shared" si="9"/>
        <v>416.85482682242167</v>
      </c>
    </row>
    <row r="84" spans="1:10" x14ac:dyDescent="0.3">
      <c r="A84">
        <v>83</v>
      </c>
      <c r="C84">
        <v>3</v>
      </c>
      <c r="D84">
        <v>453</v>
      </c>
      <c r="E84">
        <f t="shared" si="7"/>
        <v>468.53316033562623</v>
      </c>
      <c r="F84" s="2">
        <f t="shared" si="10"/>
        <v>486</v>
      </c>
      <c r="G84" s="2">
        <f t="shared" si="11"/>
        <v>483</v>
      </c>
      <c r="H84">
        <f t="shared" si="12"/>
        <v>0.93788819875776397</v>
      </c>
      <c r="I84">
        <f t="shared" si="8"/>
        <v>0.92768930026965934</v>
      </c>
      <c r="J84">
        <f t="shared" si="9"/>
        <v>434.6531996648892</v>
      </c>
    </row>
    <row r="85" spans="1:10" x14ac:dyDescent="0.3">
      <c r="A85">
        <v>84</v>
      </c>
      <c r="C85">
        <v>4</v>
      </c>
      <c r="D85">
        <v>548</v>
      </c>
      <c r="E85">
        <f t="shared" si="7"/>
        <v>470.45719738315381</v>
      </c>
      <c r="F85" s="2">
        <f t="shared" si="10"/>
        <v>480</v>
      </c>
      <c r="G85" s="2">
        <f t="shared" si="11"/>
        <v>482.5</v>
      </c>
      <c r="H85">
        <f t="shared" si="12"/>
        <v>1.1357512953367876</v>
      </c>
      <c r="I85">
        <f t="shared" si="8"/>
        <v>1.1714625810995105</v>
      </c>
      <c r="J85">
        <f t="shared" si="9"/>
        <v>551.1230027433113</v>
      </c>
    </row>
    <row r="86" spans="1:10" x14ac:dyDescent="0.3">
      <c r="A86">
        <v>85</v>
      </c>
      <c r="B86">
        <v>1977</v>
      </c>
      <c r="C86">
        <v>1</v>
      </c>
      <c r="D86">
        <v>486</v>
      </c>
      <c r="E86">
        <f t="shared" si="7"/>
        <v>472.30985933984215</v>
      </c>
      <c r="F86" s="2">
        <f t="shared" si="10"/>
        <v>485</v>
      </c>
      <c r="G86" s="2">
        <f t="shared" si="11"/>
        <v>485.5</v>
      </c>
      <c r="H86">
        <f t="shared" si="12"/>
        <v>1.0010298661174046</v>
      </c>
      <c r="I86">
        <f t="shared" si="8"/>
        <v>1.0074533704317734</v>
      </c>
      <c r="J86">
        <f t="shared" si="9"/>
        <v>475.83015968008078</v>
      </c>
    </row>
    <row r="87" spans="1:10" x14ac:dyDescent="0.3">
      <c r="A87">
        <v>86</v>
      </c>
      <c r="C87">
        <v>2</v>
      </c>
      <c r="D87">
        <v>453</v>
      </c>
      <c r="E87">
        <f t="shared" si="7"/>
        <v>474.09046900954888</v>
      </c>
      <c r="F87" s="2">
        <f t="shared" si="10"/>
        <v>486</v>
      </c>
      <c r="G87" s="2">
        <f t="shared" si="11"/>
        <v>488.25</v>
      </c>
      <c r="H87">
        <f t="shared" si="12"/>
        <v>0.92780337941628266</v>
      </c>
      <c r="I87">
        <f t="shared" si="8"/>
        <v>0.89350576860966546</v>
      </c>
      <c r="J87">
        <f t="shared" si="9"/>
        <v>423.60256890289378</v>
      </c>
    </row>
    <row r="88" spans="1:10" x14ac:dyDescent="0.3">
      <c r="A88">
        <v>87</v>
      </c>
      <c r="C88">
        <v>3</v>
      </c>
      <c r="D88">
        <v>457</v>
      </c>
      <c r="E88">
        <f t="shared" si="7"/>
        <v>475.79840790347305</v>
      </c>
      <c r="F88" s="2">
        <f t="shared" si="10"/>
        <v>490.5</v>
      </c>
      <c r="G88" s="2">
        <f t="shared" si="11"/>
        <v>494.125</v>
      </c>
      <c r="H88">
        <f t="shared" si="12"/>
        <v>0.92486718947634705</v>
      </c>
      <c r="I88">
        <f t="shared" si="8"/>
        <v>0.92768930026965934</v>
      </c>
      <c r="J88">
        <f t="shared" si="9"/>
        <v>441.39309209739088</v>
      </c>
    </row>
    <row r="89" spans="1:10" x14ac:dyDescent="0.3">
      <c r="A89">
        <v>88</v>
      </c>
      <c r="C89">
        <v>4</v>
      </c>
      <c r="D89">
        <v>566</v>
      </c>
      <c r="E89">
        <f t="shared" si="7"/>
        <v>477.4331162401545</v>
      </c>
      <c r="F89" s="2">
        <f t="shared" si="10"/>
        <v>497.75</v>
      </c>
      <c r="G89" s="2">
        <f t="shared" si="11"/>
        <v>499.125</v>
      </c>
      <c r="H89">
        <f t="shared" si="12"/>
        <v>1.133984472827448</v>
      </c>
      <c r="I89">
        <f t="shared" si="8"/>
        <v>1.1714625810995105</v>
      </c>
      <c r="J89">
        <f t="shared" si="9"/>
        <v>559.29503065307404</v>
      </c>
    </row>
    <row r="90" spans="1:10" x14ac:dyDescent="0.3">
      <c r="A90">
        <v>89</v>
      </c>
      <c r="B90">
        <v>1978</v>
      </c>
      <c r="C90">
        <v>1</v>
      </c>
      <c r="D90">
        <v>515</v>
      </c>
      <c r="E90">
        <f t="shared" si="7"/>
        <v>478.99409294547377</v>
      </c>
      <c r="F90" s="2">
        <f t="shared" si="10"/>
        <v>500.5</v>
      </c>
      <c r="G90" s="2">
        <f t="shared" si="11"/>
        <v>497.25</v>
      </c>
      <c r="H90">
        <f t="shared" si="12"/>
        <v>1.035696329813977</v>
      </c>
      <c r="I90">
        <f t="shared" si="8"/>
        <v>1.0074533704317734</v>
      </c>
      <c r="J90">
        <f t="shared" si="9"/>
        <v>482.5642133548277</v>
      </c>
    </row>
    <row r="91" spans="1:10" x14ac:dyDescent="0.3">
      <c r="A91">
        <v>90</v>
      </c>
      <c r="C91">
        <v>2</v>
      </c>
      <c r="D91">
        <v>464</v>
      </c>
      <c r="E91">
        <f t="shared" si="7"/>
        <v>480.48089565265235</v>
      </c>
      <c r="F91" s="2">
        <f t="shared" si="10"/>
        <v>494</v>
      </c>
      <c r="G91" s="2">
        <f t="shared" si="11"/>
        <v>496.75</v>
      </c>
      <c r="H91">
        <f t="shared" si="12"/>
        <v>0.93407146451937595</v>
      </c>
      <c r="I91">
        <f t="shared" si="8"/>
        <v>0.89350576860966546</v>
      </c>
      <c r="J91">
        <f t="shared" si="9"/>
        <v>429.3124519723836</v>
      </c>
    </row>
    <row r="92" spans="1:10" x14ac:dyDescent="0.3">
      <c r="A92">
        <v>91</v>
      </c>
      <c r="C92">
        <v>3</v>
      </c>
      <c r="D92">
        <v>431</v>
      </c>
      <c r="E92">
        <f t="shared" si="7"/>
        <v>481.89314070225288</v>
      </c>
      <c r="F92" s="2">
        <f t="shared" si="10"/>
        <v>499.5</v>
      </c>
      <c r="G92" s="2">
        <f t="shared" si="11"/>
        <v>498</v>
      </c>
      <c r="H92">
        <f t="shared" si="12"/>
        <v>0.86546184738955823</v>
      </c>
      <c r="I92">
        <f t="shared" si="8"/>
        <v>0.92768930026965934</v>
      </c>
      <c r="J92">
        <f t="shared" si="9"/>
        <v>447.04711050282145</v>
      </c>
    </row>
    <row r="93" spans="1:10" x14ac:dyDescent="0.3">
      <c r="A93">
        <v>92</v>
      </c>
      <c r="C93">
        <v>4</v>
      </c>
      <c r="D93">
        <v>588</v>
      </c>
      <c r="E93">
        <f t="shared" si="7"/>
        <v>483.23050314217829</v>
      </c>
      <c r="F93" s="2">
        <f t="shared" si="10"/>
        <v>496.5</v>
      </c>
      <c r="G93" s="2">
        <f t="shared" si="11"/>
        <v>493.875</v>
      </c>
      <c r="H93">
        <f t="shared" si="12"/>
        <v>1.190584662110858</v>
      </c>
      <c r="I93">
        <f t="shared" si="8"/>
        <v>1.1714625810995105</v>
      </c>
      <c r="J93">
        <f t="shared" si="9"/>
        <v>566.08645247695131</v>
      </c>
    </row>
    <row r="94" spans="1:10" x14ac:dyDescent="0.3">
      <c r="A94">
        <v>93</v>
      </c>
      <c r="B94">
        <v>1979</v>
      </c>
      <c r="C94">
        <v>1</v>
      </c>
      <c r="D94">
        <v>503</v>
      </c>
      <c r="E94">
        <f t="shared" si="7"/>
        <v>484.49271672767298</v>
      </c>
      <c r="F94" s="2">
        <f t="shared" si="10"/>
        <v>491.25</v>
      </c>
      <c r="G94" s="2">
        <f t="shared" si="11"/>
        <v>493.375</v>
      </c>
      <c r="H94">
        <f t="shared" si="12"/>
        <v>1.0195084874588294</v>
      </c>
      <c r="I94">
        <f t="shared" si="8"/>
        <v>1.0074533704317734</v>
      </c>
      <c r="J94">
        <f t="shared" si="9"/>
        <v>488.10382041694061</v>
      </c>
    </row>
    <row r="95" spans="1:10" x14ac:dyDescent="0.3">
      <c r="A95">
        <v>94</v>
      </c>
      <c r="C95">
        <v>2</v>
      </c>
      <c r="D95">
        <v>443</v>
      </c>
      <c r="E95">
        <f t="shared" si="7"/>
        <v>485.67957392132206</v>
      </c>
      <c r="F95" s="2">
        <f t="shared" si="10"/>
        <v>495.5</v>
      </c>
      <c r="G95" s="2">
        <f t="shared" si="11"/>
        <v>491.375</v>
      </c>
      <c r="H95">
        <f t="shared" si="12"/>
        <v>0.90155176799796488</v>
      </c>
      <c r="I95">
        <f t="shared" si="8"/>
        <v>0.89350576860966546</v>
      </c>
      <c r="J95">
        <f t="shared" si="9"/>
        <v>433.9575009945857</v>
      </c>
    </row>
    <row r="96" spans="1:10" x14ac:dyDescent="0.3">
      <c r="A96">
        <v>95</v>
      </c>
      <c r="C96">
        <v>3</v>
      </c>
      <c r="D96">
        <v>448</v>
      </c>
      <c r="E96">
        <f t="shared" si="7"/>
        <v>486.79092589305145</v>
      </c>
      <c r="F96" s="2">
        <f t="shared" si="10"/>
        <v>487.25</v>
      </c>
      <c r="G96" s="2">
        <f t="shared" si="11"/>
        <v>488.5</v>
      </c>
      <c r="H96">
        <f t="shared" si="12"/>
        <v>0.91709314227226202</v>
      </c>
      <c r="I96">
        <f t="shared" si="8"/>
        <v>0.92768930026965934</v>
      </c>
      <c r="J96">
        <f t="shared" si="9"/>
        <v>451.59073341934447</v>
      </c>
    </row>
    <row r="97" spans="1:10" x14ac:dyDescent="0.3">
      <c r="A97">
        <v>96</v>
      </c>
      <c r="C97">
        <v>4</v>
      </c>
      <c r="D97">
        <v>555</v>
      </c>
      <c r="E97">
        <f t="shared" si="7"/>
        <v>487.82668252012797</v>
      </c>
      <c r="F97" s="2">
        <f t="shared" si="10"/>
        <v>489.75</v>
      </c>
      <c r="G97" s="2">
        <f t="shared" si="11"/>
        <v>487.75</v>
      </c>
      <c r="H97">
        <f t="shared" si="12"/>
        <v>1.1378780112762685</v>
      </c>
      <c r="I97">
        <f t="shared" si="8"/>
        <v>1.1714625810995105</v>
      </c>
      <c r="J97">
        <f t="shared" si="9"/>
        <v>571.47070463424063</v>
      </c>
    </row>
    <row r="98" spans="1:10" x14ac:dyDescent="0.3">
      <c r="A98">
        <v>97</v>
      </c>
      <c r="B98">
        <v>1980</v>
      </c>
      <c r="C98">
        <v>1</v>
      </c>
      <c r="D98">
        <v>513</v>
      </c>
      <c r="E98">
        <f t="shared" si="7"/>
        <v>488.78681238715933</v>
      </c>
      <c r="F98" s="2">
        <f t="shared" si="10"/>
        <v>485.75</v>
      </c>
      <c r="G98" s="2">
        <f t="shared" si="11"/>
        <v>488.875</v>
      </c>
      <c r="H98">
        <f t="shared" si="12"/>
        <v>1.0493479928407057</v>
      </c>
      <c r="I98">
        <f t="shared" si="8"/>
        <v>1.0074533704317734</v>
      </c>
      <c r="J98">
        <f t="shared" si="9"/>
        <v>492.42992156204656</v>
      </c>
    </row>
    <row r="99" spans="1:10" x14ac:dyDescent="0.3">
      <c r="A99">
        <v>98</v>
      </c>
      <c r="C99">
        <v>2</v>
      </c>
      <c r="D99">
        <v>427</v>
      </c>
      <c r="E99">
        <f t="shared" si="7"/>
        <v>489.67134278609421</v>
      </c>
      <c r="F99" s="2">
        <f t="shared" si="10"/>
        <v>492</v>
      </c>
      <c r="G99" s="2">
        <f t="shared" si="11"/>
        <v>488.375</v>
      </c>
      <c r="H99">
        <f t="shared" si="12"/>
        <v>0.87432812899923218</v>
      </c>
      <c r="I99">
        <f t="shared" si="8"/>
        <v>0.89350576860966546</v>
      </c>
      <c r="J99">
        <f t="shared" si="9"/>
        <v>437.52416950221607</v>
      </c>
    </row>
    <row r="100" spans="1:10" x14ac:dyDescent="0.3">
      <c r="A100">
        <v>99</v>
      </c>
      <c r="C100">
        <v>3</v>
      </c>
      <c r="D100">
        <v>473</v>
      </c>
      <c r="E100">
        <f t="shared" si="7"/>
        <v>490.4803597162221</v>
      </c>
      <c r="F100" s="2">
        <f t="shared" si="10"/>
        <v>484.75</v>
      </c>
      <c r="G100" s="2">
        <f t="shared" si="11"/>
        <v>489.125</v>
      </c>
      <c r="H100">
        <f t="shared" si="12"/>
        <v>0.96703296703296704</v>
      </c>
      <c r="I100">
        <f t="shared" si="8"/>
        <v>0.92768930026965934</v>
      </c>
      <c r="J100">
        <f t="shared" si="9"/>
        <v>455.01338170115287</v>
      </c>
    </row>
    <row r="101" spans="1:10" x14ac:dyDescent="0.3">
      <c r="A101">
        <v>100</v>
      </c>
      <c r="C101">
        <v>4</v>
      </c>
      <c r="D101">
        <v>526</v>
      </c>
      <c r="E101">
        <f t="shared" si="7"/>
        <v>491.2140078841735</v>
      </c>
      <c r="F101" s="2">
        <f t="shared" si="10"/>
        <v>493.5</v>
      </c>
      <c r="G101" s="2">
        <f t="shared" si="11"/>
        <v>495.125</v>
      </c>
      <c r="H101">
        <f t="shared" si="12"/>
        <v>1.0623579904064631</v>
      </c>
      <c r="I101">
        <f t="shared" si="8"/>
        <v>1.1714625810995105</v>
      </c>
      <c r="J101">
        <f t="shared" si="9"/>
        <v>575.43882954822914</v>
      </c>
    </row>
    <row r="102" spans="1:10" x14ac:dyDescent="0.3">
      <c r="A102">
        <v>101</v>
      </c>
      <c r="B102">
        <v>1981</v>
      </c>
      <c r="C102">
        <v>1</v>
      </c>
      <c r="D102">
        <v>548</v>
      </c>
      <c r="E102">
        <f t="shared" si="7"/>
        <v>491.87249070391942</v>
      </c>
      <c r="F102" s="2">
        <f t="shared" si="10"/>
        <v>496.75</v>
      </c>
      <c r="G102" s="2">
        <f t="shared" si="11"/>
        <v>496.25</v>
      </c>
      <c r="H102">
        <f t="shared" si="12"/>
        <v>1.1042821158690177</v>
      </c>
      <c r="I102">
        <f t="shared" si="8"/>
        <v>1.0074533704317734</v>
      </c>
      <c r="J102">
        <f t="shared" si="9"/>
        <v>495.53859858233477</v>
      </c>
    </row>
    <row r="103" spans="1:10" x14ac:dyDescent="0.3">
      <c r="A103">
        <v>102</v>
      </c>
      <c r="C103">
        <v>2</v>
      </c>
      <c r="D103">
        <v>440</v>
      </c>
      <c r="E103">
        <f t="shared" si="7"/>
        <v>492.4560702967724</v>
      </c>
      <c r="F103" s="2">
        <f t="shared" si="10"/>
        <v>495.75</v>
      </c>
      <c r="G103" s="2">
        <f t="shared" si="11"/>
        <v>501.875</v>
      </c>
      <c r="H103">
        <f t="shared" si="12"/>
        <v>0.87671232876712324</v>
      </c>
      <c r="I103">
        <f t="shared" si="8"/>
        <v>0.89350576860966546</v>
      </c>
      <c r="J103">
        <f t="shared" si="9"/>
        <v>440.01233959701307</v>
      </c>
    </row>
    <row r="104" spans="1:10" x14ac:dyDescent="0.3">
      <c r="A104">
        <v>103</v>
      </c>
      <c r="C104">
        <v>3</v>
      </c>
      <c r="D104">
        <v>469</v>
      </c>
      <c r="E104">
        <f t="shared" si="7"/>
        <v>492.96506749138547</v>
      </c>
      <c r="F104" s="2">
        <f t="shared" si="10"/>
        <v>508</v>
      </c>
      <c r="G104" s="2">
        <f t="shared" si="11"/>
        <v>501.125</v>
      </c>
      <c r="H104">
        <f t="shared" si="12"/>
        <v>0.93589423796457971</v>
      </c>
      <c r="I104">
        <f t="shared" si="8"/>
        <v>0.92768930026965934</v>
      </c>
      <c r="J104">
        <f t="shared" si="9"/>
        <v>457.31841851846877</v>
      </c>
    </row>
    <row r="105" spans="1:10" x14ac:dyDescent="0.3">
      <c r="A105">
        <v>104</v>
      </c>
      <c r="C105">
        <v>4</v>
      </c>
      <c r="D105">
        <v>575</v>
      </c>
      <c r="E105">
        <f t="shared" si="7"/>
        <v>493.39986182375191</v>
      </c>
      <c r="F105" s="2">
        <f t="shared" si="10"/>
        <v>494.25</v>
      </c>
      <c r="G105" s="2">
        <f t="shared" si="11"/>
        <v>493.375</v>
      </c>
      <c r="H105">
        <f t="shared" si="12"/>
        <v>1.1654421079300734</v>
      </c>
      <c r="I105">
        <f t="shared" si="8"/>
        <v>1.1714625810995105</v>
      </c>
      <c r="J105">
        <f t="shared" si="9"/>
        <v>577.99947564619424</v>
      </c>
    </row>
    <row r="106" spans="1:10" x14ac:dyDescent="0.3">
      <c r="A106">
        <v>105</v>
      </c>
      <c r="B106">
        <v>1982</v>
      </c>
      <c r="C106">
        <v>1</v>
      </c>
      <c r="D106">
        <v>493</v>
      </c>
      <c r="E106">
        <f t="shared" si="7"/>
        <v>493.76089153720733</v>
      </c>
      <c r="F106" s="2">
        <f t="shared" si="10"/>
        <v>492.5</v>
      </c>
      <c r="G106" s="2">
        <f t="shared" si="11"/>
        <v>493.875</v>
      </c>
      <c r="H106">
        <f t="shared" si="12"/>
        <v>0.99822829663376356</v>
      </c>
      <c r="I106">
        <f t="shared" si="8"/>
        <v>1.0074533704317734</v>
      </c>
      <c r="J106">
        <f t="shared" si="9"/>
        <v>497.44107436655685</v>
      </c>
    </row>
    <row r="107" spans="1:10" x14ac:dyDescent="0.3">
      <c r="A107">
        <v>106</v>
      </c>
      <c r="C107">
        <v>2</v>
      </c>
      <c r="D107">
        <v>433</v>
      </c>
      <c r="E107">
        <f t="shared" si="7"/>
        <v>494.04865358242711</v>
      </c>
      <c r="F107" s="2">
        <f t="shared" si="10"/>
        <v>495.25</v>
      </c>
      <c r="G107" s="2">
        <f t="shared" si="11"/>
        <v>495.375</v>
      </c>
      <c r="H107">
        <f t="shared" si="12"/>
        <v>0.87408528892253345</v>
      </c>
      <c r="I107">
        <f t="shared" si="8"/>
        <v>0.89350576860966546</v>
      </c>
      <c r="J107">
        <f t="shared" si="9"/>
        <v>441.43532194973687</v>
      </c>
    </row>
    <row r="108" spans="1:10" x14ac:dyDescent="0.3">
      <c r="A108">
        <v>107</v>
      </c>
      <c r="C108">
        <v>3</v>
      </c>
      <c r="D108">
        <v>480</v>
      </c>
      <c r="E108">
        <f t="shared" si="7"/>
        <v>494.26370361742789</v>
      </c>
      <c r="F108" s="2">
        <f t="shared" si="10"/>
        <v>495.5</v>
      </c>
      <c r="G108" s="2">
        <f t="shared" si="11"/>
        <v>493.25</v>
      </c>
      <c r="H108">
        <f t="shared" si="12"/>
        <v>0.973137354282818</v>
      </c>
      <c r="I108">
        <f t="shared" si="8"/>
        <v>0.92768930026965934</v>
      </c>
      <c r="J108">
        <f t="shared" si="9"/>
        <v>458.52314935754197</v>
      </c>
    </row>
    <row r="109" spans="1:10" x14ac:dyDescent="0.3">
      <c r="A109">
        <v>108</v>
      </c>
      <c r="C109">
        <v>4</v>
      </c>
      <c r="D109">
        <v>576</v>
      </c>
      <c r="E109">
        <f t="shared" si="7"/>
        <v>494.40665600756699</v>
      </c>
      <c r="F109" s="2">
        <f t="shared" si="10"/>
        <v>491</v>
      </c>
      <c r="G109" s="2">
        <f t="shared" si="11"/>
        <v>487.5</v>
      </c>
      <c r="H109">
        <f t="shared" si="12"/>
        <v>1.1815384615384616</v>
      </c>
      <c r="I109">
        <f t="shared" si="8"/>
        <v>1.1714625810995105</v>
      </c>
      <c r="J109">
        <f t="shared" si="9"/>
        <v>579.1788973594023</v>
      </c>
    </row>
    <row r="110" spans="1:10" x14ac:dyDescent="0.3">
      <c r="A110">
        <v>109</v>
      </c>
      <c r="B110">
        <v>1983</v>
      </c>
      <c r="C110">
        <v>1</v>
      </c>
      <c r="D110">
        <v>475</v>
      </c>
      <c r="E110">
        <f t="shared" si="7"/>
        <v>494.47818382554328</v>
      </c>
      <c r="F110" s="2">
        <f t="shared" si="10"/>
        <v>484</v>
      </c>
      <c r="G110" s="2">
        <f t="shared" si="11"/>
        <v>478.375</v>
      </c>
      <c r="H110">
        <f t="shared" si="12"/>
        <v>0.99294486542984062</v>
      </c>
      <c r="I110">
        <f t="shared" si="8"/>
        <v>1.0074533704317734</v>
      </c>
      <c r="J110">
        <f t="shared" si="9"/>
        <v>498.16371290002559</v>
      </c>
    </row>
    <row r="111" spans="1:10" x14ac:dyDescent="0.3">
      <c r="A111">
        <v>110</v>
      </c>
      <c r="C111">
        <v>2</v>
      </c>
      <c r="D111">
        <v>405</v>
      </c>
      <c r="E111">
        <f t="shared" si="7"/>
        <v>494.47901885139561</v>
      </c>
      <c r="F111" s="2">
        <f t="shared" si="10"/>
        <v>472.75</v>
      </c>
      <c r="G111" s="2">
        <f t="shared" si="11"/>
        <v>467.625</v>
      </c>
      <c r="H111">
        <f t="shared" si="12"/>
        <v>0.8660785886126704</v>
      </c>
      <c r="I111">
        <f t="shared" si="8"/>
        <v>0.89350576860966546</v>
      </c>
      <c r="J111">
        <f t="shared" si="9"/>
        <v>441.81985580016948</v>
      </c>
    </row>
    <row r="112" spans="1:10" x14ac:dyDescent="0.3">
      <c r="A112">
        <v>111</v>
      </c>
      <c r="C112">
        <v>3</v>
      </c>
      <c r="D112">
        <v>435</v>
      </c>
      <c r="E112">
        <f t="shared" si="7"/>
        <v>494.40995157250416</v>
      </c>
      <c r="F112" s="2">
        <f t="shared" si="10"/>
        <v>462.5</v>
      </c>
      <c r="G112" s="2">
        <f t="shared" si="11"/>
        <v>459.75</v>
      </c>
      <c r="H112">
        <f t="shared" si="12"/>
        <v>0.9461663947797716</v>
      </c>
      <c r="I112">
        <f t="shared" si="8"/>
        <v>0.92768930026965934</v>
      </c>
      <c r="J112">
        <f t="shared" si="9"/>
        <v>458.65882202065256</v>
      </c>
    </row>
    <row r="113" spans="1:10" x14ac:dyDescent="0.3">
      <c r="A113">
        <v>112</v>
      </c>
      <c r="C113">
        <v>4</v>
      </c>
      <c r="D113">
        <v>535</v>
      </c>
      <c r="E113">
        <f t="shared" si="7"/>
        <v>494.27183118359017</v>
      </c>
      <c r="F113" s="2">
        <f t="shared" si="10"/>
        <v>457</v>
      </c>
      <c r="G113" s="2">
        <f t="shared" si="11"/>
        <v>460.125</v>
      </c>
      <c r="H113">
        <f t="shared" si="12"/>
        <v>1.162727519695735</v>
      </c>
      <c r="I113">
        <f t="shared" si="8"/>
        <v>1.1714625810995105</v>
      </c>
      <c r="J113">
        <f t="shared" si="9"/>
        <v>579.02095512311007</v>
      </c>
    </row>
    <row r="114" spans="1:10" x14ac:dyDescent="0.3">
      <c r="A114">
        <v>113</v>
      </c>
      <c r="B114">
        <v>1984</v>
      </c>
      <c r="C114">
        <v>1</v>
      </c>
      <c r="D114">
        <v>453</v>
      </c>
      <c r="E114">
        <f t="shared" si="7"/>
        <v>494.06556558671548</v>
      </c>
      <c r="F114" s="2">
        <f t="shared" si="10"/>
        <v>463.25</v>
      </c>
      <c r="G114" s="2">
        <f t="shared" si="11"/>
        <v>461</v>
      </c>
      <c r="H114">
        <f t="shared" si="12"/>
        <v>0.98264642082429499</v>
      </c>
      <c r="I114">
        <f t="shared" si="8"/>
        <v>1.0074533704317734</v>
      </c>
      <c r="J114">
        <f t="shared" si="9"/>
        <v>497.74801926461691</v>
      </c>
    </row>
    <row r="115" spans="1:10" x14ac:dyDescent="0.3">
      <c r="A115">
        <v>114</v>
      </c>
      <c r="C115">
        <v>2</v>
      </c>
      <c r="D115">
        <v>430</v>
      </c>
      <c r="E115">
        <f t="shared" si="7"/>
        <v>493.79212139128254</v>
      </c>
      <c r="F115" s="2">
        <f t="shared" si="10"/>
        <v>458.75</v>
      </c>
      <c r="G115" s="2">
        <f t="shared" si="11"/>
        <v>460.875</v>
      </c>
      <c r="H115">
        <f t="shared" si="12"/>
        <v>0.93300786547328451</v>
      </c>
      <c r="I115">
        <f t="shared" si="8"/>
        <v>0.89350576860966546</v>
      </c>
      <c r="J115">
        <f t="shared" si="9"/>
        <v>441.20610895711513</v>
      </c>
    </row>
    <row r="116" spans="1:10" x14ac:dyDescent="0.3">
      <c r="A116">
        <v>115</v>
      </c>
      <c r="C116">
        <v>3</v>
      </c>
      <c r="D116">
        <v>417</v>
      </c>
      <c r="E116">
        <f t="shared" si="7"/>
        <v>493.45252391403568</v>
      </c>
      <c r="F116" s="2">
        <f t="shared" si="10"/>
        <v>463</v>
      </c>
      <c r="G116" s="2">
        <f t="shared" si="11"/>
        <v>464.375</v>
      </c>
      <c r="H116">
        <f t="shared" si="12"/>
        <v>0.89798115746971741</v>
      </c>
      <c r="I116">
        <f t="shared" si="8"/>
        <v>0.92768930026965934</v>
      </c>
      <c r="J116">
        <f t="shared" si="9"/>
        <v>457.77062662610911</v>
      </c>
    </row>
    <row r="117" spans="1:10" x14ac:dyDescent="0.3">
      <c r="A117">
        <v>116</v>
      </c>
      <c r="C117">
        <v>4</v>
      </c>
      <c r="D117">
        <v>552</v>
      </c>
      <c r="E117">
        <f t="shared" si="7"/>
        <v>493.04785717905912</v>
      </c>
      <c r="F117" s="2">
        <f t="shared" si="10"/>
        <v>465.75</v>
      </c>
      <c r="G117" s="2">
        <f t="shared" si="11"/>
        <v>464.125</v>
      </c>
      <c r="H117">
        <f t="shared" si="12"/>
        <v>1.1893347697279828</v>
      </c>
      <c r="I117">
        <f t="shared" si="8"/>
        <v>1.1714625810995105</v>
      </c>
      <c r="J117">
        <f t="shared" si="9"/>
        <v>577.58711537656347</v>
      </c>
    </row>
    <row r="118" spans="1:10" x14ac:dyDescent="0.3">
      <c r="A118">
        <v>117</v>
      </c>
      <c r="B118">
        <v>1985</v>
      </c>
      <c r="C118">
        <v>1</v>
      </c>
      <c r="D118">
        <v>464</v>
      </c>
      <c r="E118">
        <f t="shared" si="7"/>
        <v>492.57926391777818</v>
      </c>
      <c r="F118" s="2">
        <f t="shared" si="10"/>
        <v>462.5</v>
      </c>
      <c r="G118" s="2">
        <f t="shared" si="11"/>
        <v>463.25</v>
      </c>
      <c r="H118">
        <f t="shared" si="12"/>
        <v>1.0016189962223421</v>
      </c>
      <c r="I118">
        <f t="shared" si="8"/>
        <v>1.0074533704317734</v>
      </c>
      <c r="J118">
        <f t="shared" si="9"/>
        <v>496.25063963876767</v>
      </c>
    </row>
    <row r="119" spans="1:10" x14ac:dyDescent="0.3">
      <c r="A119">
        <v>118</v>
      </c>
      <c r="C119">
        <v>2</v>
      </c>
      <c r="D119">
        <v>417</v>
      </c>
      <c r="E119">
        <f t="shared" si="7"/>
        <v>492.04794556895962</v>
      </c>
      <c r="F119" s="2">
        <f t="shared" si="10"/>
        <v>464</v>
      </c>
      <c r="G119" s="2">
        <f t="shared" si="11"/>
        <v>464.25</v>
      </c>
      <c r="H119">
        <f t="shared" si="12"/>
        <v>0.89822294022617122</v>
      </c>
      <c r="I119">
        <f t="shared" si="8"/>
        <v>0.89350576860966546</v>
      </c>
      <c r="J119">
        <f t="shared" si="9"/>
        <v>439.64767779840008</v>
      </c>
    </row>
    <row r="120" spans="1:10" x14ac:dyDescent="0.3">
      <c r="A120">
        <v>119</v>
      </c>
      <c r="C120">
        <v>3</v>
      </c>
      <c r="D120">
        <v>423</v>
      </c>
      <c r="E120">
        <f t="shared" si="7"/>
        <v>491.45516227871025</v>
      </c>
      <c r="F120" s="2">
        <f t="shared" si="10"/>
        <v>464.5</v>
      </c>
      <c r="G120" s="2">
        <f t="shared" si="11"/>
        <v>463.875</v>
      </c>
      <c r="H120">
        <f t="shared" si="12"/>
        <v>0.9118835893290218</v>
      </c>
      <c r="I120">
        <f t="shared" si="8"/>
        <v>0.92768930026965934</v>
      </c>
      <c r="J120">
        <f t="shared" si="9"/>
        <v>455.91769560824861</v>
      </c>
    </row>
    <row r="121" spans="1:10" x14ac:dyDescent="0.3">
      <c r="A121">
        <v>120</v>
      </c>
      <c r="C121">
        <v>4</v>
      </c>
      <c r="D121">
        <v>554</v>
      </c>
      <c r="E121">
        <f t="shared" si="7"/>
        <v>490.80223290047866</v>
      </c>
      <c r="F121" s="2">
        <f t="shared" si="10"/>
        <v>463.25</v>
      </c>
      <c r="G121" s="2">
        <f t="shared" si="11"/>
        <v>464.625</v>
      </c>
      <c r="H121">
        <f t="shared" si="12"/>
        <v>1.1923594296475652</v>
      </c>
      <c r="I121">
        <f t="shared" si="8"/>
        <v>1.1714625810995105</v>
      </c>
      <c r="J121">
        <f t="shared" si="9"/>
        <v>574.95645056299782</v>
      </c>
    </row>
    <row r="122" spans="1:10" x14ac:dyDescent="0.3">
      <c r="A122">
        <v>121</v>
      </c>
      <c r="B122">
        <v>1986</v>
      </c>
      <c r="C122">
        <v>1</v>
      </c>
      <c r="D122">
        <v>459</v>
      </c>
      <c r="E122">
        <f t="shared" si="7"/>
        <v>490.09053499505353</v>
      </c>
      <c r="F122" s="2">
        <f t="shared" si="10"/>
        <v>466</v>
      </c>
      <c r="G122" s="2">
        <f t="shared" si="11"/>
        <v>466.75</v>
      </c>
      <c r="H122">
        <f t="shared" si="12"/>
        <v>0.98339582217461163</v>
      </c>
      <c r="I122">
        <f t="shared" si="8"/>
        <v>1.0074533704317734</v>
      </c>
      <c r="J122">
        <f t="shared" si="9"/>
        <v>493.74336129747769</v>
      </c>
    </row>
    <row r="123" spans="1:10" x14ac:dyDescent="0.3">
      <c r="A123">
        <v>122</v>
      </c>
      <c r="C123">
        <v>2</v>
      </c>
      <c r="D123">
        <v>428</v>
      </c>
      <c r="E123">
        <f t="shared" si="7"/>
        <v>489.32150483056478</v>
      </c>
      <c r="F123" s="2">
        <f t="shared" si="10"/>
        <v>467.5</v>
      </c>
      <c r="G123" s="2">
        <f t="shared" si="11"/>
        <v>465</v>
      </c>
      <c r="H123">
        <f t="shared" si="12"/>
        <v>0.9204301075268817</v>
      </c>
      <c r="I123">
        <f t="shared" si="8"/>
        <v>0.89350576860966546</v>
      </c>
      <c r="J123">
        <f t="shared" si="9"/>
        <v>437.21158727087192</v>
      </c>
    </row>
    <row r="124" spans="1:10" x14ac:dyDescent="0.3">
      <c r="A124">
        <v>123</v>
      </c>
      <c r="C124">
        <v>3</v>
      </c>
      <c r="D124">
        <v>429</v>
      </c>
      <c r="E124">
        <f t="shared" si="7"/>
        <v>488.49663738248353</v>
      </c>
      <c r="F124" s="2">
        <f t="shared" si="10"/>
        <v>462.5</v>
      </c>
      <c r="G124" s="2">
        <f t="shared" si="11"/>
        <v>465.25</v>
      </c>
      <c r="H124">
        <f t="shared" si="12"/>
        <v>0.92208490059108006</v>
      </c>
      <c r="I124">
        <f t="shared" si="8"/>
        <v>0.92768930026965934</v>
      </c>
      <c r="J124">
        <f t="shared" si="9"/>
        <v>453.17310371743764</v>
      </c>
    </row>
    <row r="125" spans="1:10" x14ac:dyDescent="0.3">
      <c r="A125">
        <v>124</v>
      </c>
      <c r="C125">
        <v>4</v>
      </c>
      <c r="D125">
        <v>534</v>
      </c>
      <c r="E125">
        <f t="shared" si="7"/>
        <v>487.61748633362083</v>
      </c>
      <c r="F125" s="2">
        <f t="shared" si="10"/>
        <v>468</v>
      </c>
      <c r="G125" s="2">
        <f t="shared" si="11"/>
        <v>466.5</v>
      </c>
      <c r="H125">
        <f t="shared" si="12"/>
        <v>1.144694533762058</v>
      </c>
      <c r="I125">
        <f t="shared" si="8"/>
        <v>1.1714625810995105</v>
      </c>
      <c r="J125">
        <f t="shared" si="9"/>
        <v>571.22563912963881</v>
      </c>
    </row>
    <row r="126" spans="1:10" x14ac:dyDescent="0.3">
      <c r="A126">
        <v>125</v>
      </c>
      <c r="B126">
        <v>1987</v>
      </c>
      <c r="C126">
        <v>1</v>
      </c>
      <c r="D126">
        <v>481</v>
      </c>
      <c r="E126">
        <f t="shared" si="7"/>
        <v>486.68566407412993</v>
      </c>
      <c r="F126" s="2">
        <f t="shared" si="10"/>
        <v>465</v>
      </c>
      <c r="G126" s="2">
        <f t="shared" si="11"/>
        <v>466.375</v>
      </c>
      <c r="H126">
        <f t="shared" si="12"/>
        <v>1.0313588850174216</v>
      </c>
      <c r="I126">
        <f t="shared" si="8"/>
        <v>1.0074533704317734</v>
      </c>
      <c r="J126">
        <f t="shared" si="9"/>
        <v>490.31311261230803</v>
      </c>
    </row>
    <row r="127" spans="1:10" x14ac:dyDescent="0.3">
      <c r="A127">
        <v>126</v>
      </c>
      <c r="C127">
        <v>2</v>
      </c>
      <c r="D127">
        <v>416</v>
      </c>
      <c r="E127">
        <f t="shared" si="7"/>
        <v>485.70284170150398</v>
      </c>
      <c r="F127" s="2">
        <f t="shared" si="10"/>
        <v>467.75</v>
      </c>
      <c r="G127" s="2">
        <f t="shared" si="11"/>
        <v>468.25</v>
      </c>
      <c r="H127">
        <f t="shared" si="12"/>
        <v>0.88841430859583559</v>
      </c>
      <c r="I127">
        <f t="shared" si="8"/>
        <v>0.89350576860966546</v>
      </c>
      <c r="J127">
        <f t="shared" si="9"/>
        <v>433.97829089040101</v>
      </c>
    </row>
    <row r="128" spans="1:10" x14ac:dyDescent="0.3">
      <c r="A128">
        <v>127</v>
      </c>
      <c r="C128">
        <v>3</v>
      </c>
      <c r="D128">
        <v>440</v>
      </c>
      <c r="E128">
        <f t="shared" si="7"/>
        <v>484.67074902057703</v>
      </c>
      <c r="F128" s="2">
        <f t="shared" si="10"/>
        <v>468.75</v>
      </c>
      <c r="G128" s="2">
        <f t="shared" si="11"/>
        <v>467.875</v>
      </c>
      <c r="H128">
        <f t="shared" si="12"/>
        <v>0.94042212129308045</v>
      </c>
      <c r="I128">
        <f t="shared" si="8"/>
        <v>0.92768930026965934</v>
      </c>
      <c r="J128">
        <f t="shared" si="9"/>
        <v>449.6238680200708</v>
      </c>
    </row>
    <row r="129" spans="1:10" x14ac:dyDescent="0.3">
      <c r="A129">
        <v>128</v>
      </c>
      <c r="C129">
        <v>4</v>
      </c>
      <c r="D129">
        <v>538</v>
      </c>
      <c r="E129">
        <f t="shared" si="7"/>
        <v>483.59117454352491</v>
      </c>
      <c r="F129" s="2">
        <f t="shared" si="10"/>
        <v>467</v>
      </c>
      <c r="G129" s="2">
        <f t="shared" si="11"/>
        <v>470</v>
      </c>
      <c r="H129">
        <f t="shared" si="12"/>
        <v>1.1446808510638298</v>
      </c>
      <c r="I129">
        <f t="shared" si="8"/>
        <v>1.1714625810995105</v>
      </c>
      <c r="J129">
        <f t="shared" si="9"/>
        <v>566.50896552770155</v>
      </c>
    </row>
    <row r="130" spans="1:10" x14ac:dyDescent="0.3">
      <c r="A130">
        <v>129</v>
      </c>
      <c r="B130">
        <v>1988</v>
      </c>
      <c r="C130">
        <v>1</v>
      </c>
      <c r="D130">
        <v>474</v>
      </c>
      <c r="E130">
        <f t="shared" si="7"/>
        <v>482.46596548986332</v>
      </c>
      <c r="F130" s="2">
        <f t="shared" si="10"/>
        <v>473</v>
      </c>
      <c r="G130" s="2">
        <f t="shared" si="11"/>
        <v>473.875</v>
      </c>
      <c r="H130">
        <f t="shared" si="12"/>
        <v>1.000263782643102</v>
      </c>
      <c r="I130">
        <f t="shared" si="8"/>
        <v>1.0074533704317734</v>
      </c>
      <c r="J130">
        <f t="shared" si="9"/>
        <v>486.06196305138246</v>
      </c>
    </row>
    <row r="131" spans="1:10" x14ac:dyDescent="0.3">
      <c r="A131">
        <v>130</v>
      </c>
      <c r="C131">
        <v>2</v>
      </c>
      <c r="D131">
        <v>440</v>
      </c>
      <c r="E131">
        <f t="shared" ref="E131:E194" si="13">$T$2+($P$2*POWER(A131,4))+($Q$2*POWER(A131,3))+($R$2*POWER(A131,2))+($S$2*A131)</f>
        <v>481.29702778644929</v>
      </c>
      <c r="F131" s="2">
        <f t="shared" si="10"/>
        <v>474.75</v>
      </c>
      <c r="G131" s="2">
        <f t="shared" si="11"/>
        <v>482.25</v>
      </c>
      <c r="H131">
        <f t="shared" si="12"/>
        <v>0.91238983929497153</v>
      </c>
      <c r="I131">
        <f t="shared" ref="I131:I194" si="14">VLOOKUP(C131,$O$5:$P$8,2,FALSE)</f>
        <v>0.89350576860966546</v>
      </c>
      <c r="J131">
        <f t="shared" ref="J131:J194" si="15">E131*I131</f>
        <v>430.04167074187887</v>
      </c>
    </row>
    <row r="132" spans="1:10" x14ac:dyDescent="0.3">
      <c r="A132">
        <v>131</v>
      </c>
      <c r="C132">
        <v>3</v>
      </c>
      <c r="D132">
        <v>447</v>
      </c>
      <c r="E132">
        <f t="shared" si="13"/>
        <v>480.08632606748102</v>
      </c>
      <c r="F132" s="2">
        <f t="shared" si="10"/>
        <v>489.75</v>
      </c>
      <c r="G132" s="2">
        <f t="shared" si="11"/>
        <v>488.875</v>
      </c>
      <c r="H132">
        <f t="shared" si="12"/>
        <v>0.91434415750447451</v>
      </c>
      <c r="I132">
        <f t="shared" si="14"/>
        <v>0.92768930026965934</v>
      </c>
      <c r="J132">
        <f t="shared" si="15"/>
        <v>445.37094789857298</v>
      </c>
    </row>
    <row r="133" spans="1:10" x14ac:dyDescent="0.3">
      <c r="A133">
        <v>132</v>
      </c>
      <c r="C133">
        <v>4</v>
      </c>
      <c r="D133">
        <v>598</v>
      </c>
      <c r="E133">
        <f t="shared" si="13"/>
        <v>478.83588367449676</v>
      </c>
      <c r="F133" s="2">
        <f t="shared" ref="F133:F196" si="16">AVERAGE(D131:D134)</f>
        <v>488</v>
      </c>
      <c r="G133" s="2">
        <f t="shared" ref="G133:G195" si="17">AVERAGE(F133:F134)</f>
        <v>487.875</v>
      </c>
      <c r="H133">
        <f t="shared" ref="H133:H195" si="18">D133/G133</f>
        <v>1.2257238022034334</v>
      </c>
      <c r="I133">
        <f t="shared" si="14"/>
        <v>1.1714625810995105</v>
      </c>
      <c r="J133">
        <f t="shared" si="15"/>
        <v>560.93832021239098</v>
      </c>
    </row>
    <row r="134" spans="1:10" x14ac:dyDescent="0.3">
      <c r="A134">
        <v>133</v>
      </c>
      <c r="B134">
        <v>1989</v>
      </c>
      <c r="C134">
        <v>1</v>
      </c>
      <c r="D134">
        <v>467</v>
      </c>
      <c r="E134">
        <f t="shared" si="13"/>
        <v>477.54778265637685</v>
      </c>
      <c r="F134" s="2">
        <f t="shared" si="16"/>
        <v>487.75</v>
      </c>
      <c r="G134" s="2">
        <f t="shared" si="17"/>
        <v>487.625</v>
      </c>
      <c r="H134">
        <f t="shared" si="18"/>
        <v>0.95770315303768261</v>
      </c>
      <c r="I134">
        <f t="shared" si="14"/>
        <v>1.0074533704317734</v>
      </c>
      <c r="J134">
        <f t="shared" si="15"/>
        <v>481.10712317938686</v>
      </c>
    </row>
    <row r="135" spans="1:10" x14ac:dyDescent="0.3">
      <c r="A135">
        <v>134</v>
      </c>
      <c r="C135">
        <v>2</v>
      </c>
      <c r="D135">
        <v>439</v>
      </c>
      <c r="E135">
        <f t="shared" si="13"/>
        <v>476.22416376934086</v>
      </c>
      <c r="F135" s="2">
        <f t="shared" si="16"/>
        <v>487.5</v>
      </c>
      <c r="G135" s="2">
        <f t="shared" si="17"/>
        <v>483.625</v>
      </c>
      <c r="H135">
        <f t="shared" si="18"/>
        <v>0.90772809511501684</v>
      </c>
      <c r="I135">
        <f t="shared" si="14"/>
        <v>0.89350576860966546</v>
      </c>
      <c r="J135">
        <f t="shared" si="15"/>
        <v>425.50903747922013</v>
      </c>
    </row>
    <row r="136" spans="1:10" x14ac:dyDescent="0.3">
      <c r="A136">
        <v>135</v>
      </c>
      <c r="C136">
        <v>3</v>
      </c>
      <c r="D136">
        <v>446</v>
      </c>
      <c r="E136">
        <f t="shared" si="13"/>
        <v>474.86722647695126</v>
      </c>
      <c r="F136" s="2">
        <f t="shared" si="16"/>
        <v>479.75</v>
      </c>
      <c r="G136" s="2">
        <f t="shared" si="17"/>
        <v>482</v>
      </c>
      <c r="H136">
        <f t="shared" si="18"/>
        <v>0.92531120331950212</v>
      </c>
      <c r="I136">
        <f t="shared" si="14"/>
        <v>0.92768930026965934</v>
      </c>
      <c r="J136">
        <f t="shared" si="15"/>
        <v>440.52924505139674</v>
      </c>
    </row>
    <row r="137" spans="1:10" x14ac:dyDescent="0.3">
      <c r="A137">
        <v>136</v>
      </c>
      <c r="C137">
        <v>4</v>
      </c>
      <c r="D137">
        <v>567</v>
      </c>
      <c r="E137">
        <f t="shared" si="13"/>
        <v>473.47922895010913</v>
      </c>
      <c r="F137" s="2">
        <f t="shared" si="16"/>
        <v>484.25</v>
      </c>
      <c r="G137" s="2">
        <f t="shared" si="17"/>
        <v>484.5</v>
      </c>
      <c r="H137">
        <f t="shared" si="18"/>
        <v>1.1702786377708978</v>
      </c>
      <c r="I137">
        <f t="shared" si="14"/>
        <v>1.1714625810995105</v>
      </c>
      <c r="J137">
        <f t="shared" si="15"/>
        <v>554.66319964290096</v>
      </c>
    </row>
    <row r="138" spans="1:10" x14ac:dyDescent="0.3">
      <c r="A138">
        <v>137</v>
      </c>
      <c r="B138">
        <v>1990</v>
      </c>
      <c r="C138">
        <v>1</v>
      </c>
      <c r="D138">
        <v>485</v>
      </c>
      <c r="E138">
        <f t="shared" si="13"/>
        <v>472.06248806705901</v>
      </c>
      <c r="F138" s="2">
        <f t="shared" si="16"/>
        <v>484.75</v>
      </c>
      <c r="G138" s="2">
        <f t="shared" si="17"/>
        <v>482.625</v>
      </c>
      <c r="H138">
        <f t="shared" si="18"/>
        <v>1.0049210049210049</v>
      </c>
      <c r="I138">
        <f t="shared" si="14"/>
        <v>1.0074533704317734</v>
      </c>
      <c r="J138">
        <f t="shared" si="15"/>
        <v>475.58094465756739</v>
      </c>
    </row>
    <row r="139" spans="1:10" x14ac:dyDescent="0.3">
      <c r="A139">
        <v>138</v>
      </c>
      <c r="C139">
        <v>2</v>
      </c>
      <c r="D139">
        <v>441</v>
      </c>
      <c r="E139">
        <f t="shared" si="13"/>
        <v>470.61937941338454</v>
      </c>
      <c r="F139" s="2">
        <f t="shared" si="16"/>
        <v>480.5</v>
      </c>
      <c r="G139" s="2">
        <f t="shared" si="17"/>
        <v>484.5</v>
      </c>
      <c r="H139">
        <f t="shared" si="18"/>
        <v>0.91021671826625383</v>
      </c>
      <c r="I139">
        <f t="shared" si="14"/>
        <v>0.89350576860966546</v>
      </c>
      <c r="J139">
        <f t="shared" si="15"/>
        <v>420.5011303253599</v>
      </c>
    </row>
    <row r="140" spans="1:10" x14ac:dyDescent="0.3">
      <c r="A140">
        <v>139</v>
      </c>
      <c r="C140">
        <v>3</v>
      </c>
      <c r="D140">
        <v>429</v>
      </c>
      <c r="E140">
        <f t="shared" si="13"/>
        <v>469.15233728201054</v>
      </c>
      <c r="F140" s="2">
        <f t="shared" si="16"/>
        <v>488.5</v>
      </c>
      <c r="G140" s="2">
        <f t="shared" si="17"/>
        <v>485.875</v>
      </c>
      <c r="H140">
        <f t="shared" si="18"/>
        <v>0.882943143812709</v>
      </c>
      <c r="I140">
        <f t="shared" si="14"/>
        <v>0.92768930026965934</v>
      </c>
      <c r="J140">
        <f t="shared" si="15"/>
        <v>435.22760349302359</v>
      </c>
    </row>
    <row r="141" spans="1:10" x14ac:dyDescent="0.3">
      <c r="A141">
        <v>140</v>
      </c>
      <c r="C141">
        <v>4</v>
      </c>
      <c r="D141">
        <v>599</v>
      </c>
      <c r="E141">
        <f t="shared" si="13"/>
        <v>467.66385467320282</v>
      </c>
      <c r="F141" s="2">
        <f t="shared" si="16"/>
        <v>483.25</v>
      </c>
      <c r="G141" s="2">
        <f t="shared" si="17"/>
        <v>481.125</v>
      </c>
      <c r="H141">
        <f t="shared" si="18"/>
        <v>1.2449987009612886</v>
      </c>
      <c r="I141">
        <f t="shared" si="14"/>
        <v>1.1714625810995105</v>
      </c>
      <c r="J141">
        <f t="shared" si="15"/>
        <v>547.85070628241658</v>
      </c>
    </row>
    <row r="142" spans="1:10" x14ac:dyDescent="0.3">
      <c r="A142">
        <v>141</v>
      </c>
      <c r="B142">
        <v>1991</v>
      </c>
      <c r="C142">
        <v>1</v>
      </c>
      <c r="D142">
        <v>464</v>
      </c>
      <c r="E142">
        <f t="shared" si="13"/>
        <v>466.1564832945682</v>
      </c>
      <c r="F142" s="2">
        <f t="shared" si="16"/>
        <v>479</v>
      </c>
      <c r="G142" s="2">
        <f t="shared" si="17"/>
        <v>479.875</v>
      </c>
      <c r="H142">
        <f t="shared" si="18"/>
        <v>0.96691846835113315</v>
      </c>
      <c r="I142">
        <f t="shared" si="14"/>
        <v>1.0074533704317734</v>
      </c>
      <c r="J142">
        <f t="shared" si="15"/>
        <v>469.63092024373543</v>
      </c>
    </row>
    <row r="143" spans="1:10" x14ac:dyDescent="0.3">
      <c r="A143">
        <v>142</v>
      </c>
      <c r="C143">
        <v>2</v>
      </c>
      <c r="D143">
        <v>424</v>
      </c>
      <c r="E143">
        <f t="shared" si="13"/>
        <v>464.63283356105416</v>
      </c>
      <c r="F143" s="2">
        <f t="shared" si="16"/>
        <v>480.75</v>
      </c>
      <c r="G143" s="2">
        <f t="shared" si="17"/>
        <v>477.625</v>
      </c>
      <c r="H143">
        <f t="shared" si="18"/>
        <v>0.88772572624967283</v>
      </c>
      <c r="I143">
        <f t="shared" si="14"/>
        <v>0.89350576860966546</v>
      </c>
      <c r="J143">
        <f t="shared" si="15"/>
        <v>415.15211707225649</v>
      </c>
    </row>
    <row r="144" spans="1:10" x14ac:dyDescent="0.3">
      <c r="A144">
        <v>143</v>
      </c>
      <c r="C144">
        <v>3</v>
      </c>
      <c r="D144">
        <v>436</v>
      </c>
      <c r="E144">
        <f t="shared" si="13"/>
        <v>463.09557459494971</v>
      </c>
      <c r="F144" s="2">
        <f t="shared" si="16"/>
        <v>474.5</v>
      </c>
      <c r="G144" s="2">
        <f t="shared" si="17"/>
        <v>471.875</v>
      </c>
      <c r="H144">
        <f t="shared" si="18"/>
        <v>0.92397350993377481</v>
      </c>
      <c r="I144">
        <f t="shared" si="14"/>
        <v>0.92768930026965934</v>
      </c>
      <c r="J144">
        <f t="shared" si="15"/>
        <v>429.6088095539647</v>
      </c>
    </row>
    <row r="145" spans="1:10" x14ac:dyDescent="0.3">
      <c r="A145">
        <v>144</v>
      </c>
      <c r="C145">
        <v>4</v>
      </c>
      <c r="D145">
        <v>574</v>
      </c>
      <c r="E145">
        <f t="shared" si="13"/>
        <v>461.54743422588393</v>
      </c>
      <c r="F145" s="2">
        <f t="shared" si="16"/>
        <v>469.25</v>
      </c>
      <c r="G145" s="2">
        <f t="shared" si="17"/>
        <v>467.5</v>
      </c>
      <c r="H145">
        <f t="shared" si="18"/>
        <v>1.227807486631016</v>
      </c>
      <c r="I145">
        <f t="shared" si="14"/>
        <v>1.1714625810995105</v>
      </c>
      <c r="J145">
        <f t="shared" si="15"/>
        <v>540.68554859811059</v>
      </c>
    </row>
    <row r="146" spans="1:10" x14ac:dyDescent="0.3">
      <c r="A146">
        <v>145</v>
      </c>
      <c r="B146">
        <v>1992</v>
      </c>
      <c r="C146">
        <v>1</v>
      </c>
      <c r="D146">
        <v>443</v>
      </c>
      <c r="E146">
        <f t="shared" si="13"/>
        <v>459.99119899082712</v>
      </c>
      <c r="F146" s="2">
        <f t="shared" si="16"/>
        <v>465.75</v>
      </c>
      <c r="G146" s="2">
        <f t="shared" si="17"/>
        <v>463.75</v>
      </c>
      <c r="H146">
        <f t="shared" si="18"/>
        <v>0.955256064690027</v>
      </c>
      <c r="I146">
        <f t="shared" si="14"/>
        <v>1.0074533704317734</v>
      </c>
      <c r="J146">
        <f t="shared" si="15"/>
        <v>463.41968379226137</v>
      </c>
    </row>
    <row r="147" spans="1:10" x14ac:dyDescent="0.3">
      <c r="A147">
        <v>146</v>
      </c>
      <c r="C147">
        <v>2</v>
      </c>
      <c r="D147">
        <v>410</v>
      </c>
      <c r="E147">
        <f t="shared" si="13"/>
        <v>458.42971413409077</v>
      </c>
      <c r="F147" s="2">
        <f t="shared" si="16"/>
        <v>461.75</v>
      </c>
      <c r="G147" s="2">
        <f t="shared" si="17"/>
        <v>456.5</v>
      </c>
      <c r="H147">
        <f t="shared" si="18"/>
        <v>0.89813800657174148</v>
      </c>
      <c r="I147">
        <f t="shared" si="14"/>
        <v>0.89350576860966546</v>
      </c>
      <c r="J147">
        <f t="shared" si="15"/>
        <v>409.60959408089002</v>
      </c>
    </row>
    <row r="148" spans="1:10" x14ac:dyDescent="0.3">
      <c r="A148">
        <v>147</v>
      </c>
      <c r="C148">
        <v>3</v>
      </c>
      <c r="D148">
        <v>420</v>
      </c>
      <c r="E148">
        <f t="shared" si="13"/>
        <v>456.86588360732662</v>
      </c>
      <c r="F148" s="2">
        <f t="shared" si="16"/>
        <v>451.25</v>
      </c>
      <c r="G148" s="2">
        <f t="shared" si="17"/>
        <v>450</v>
      </c>
      <c r="H148">
        <f t="shared" si="18"/>
        <v>0.93333333333333335</v>
      </c>
      <c r="I148">
        <f t="shared" si="14"/>
        <v>0.92768930026965934</v>
      </c>
      <c r="J148">
        <f t="shared" si="15"/>
        <v>423.82959188076046</v>
      </c>
    </row>
    <row r="149" spans="1:10" x14ac:dyDescent="0.3">
      <c r="A149">
        <v>148</v>
      </c>
      <c r="C149">
        <v>4</v>
      </c>
      <c r="D149">
        <v>532</v>
      </c>
      <c r="E149">
        <f t="shared" si="13"/>
        <v>455.30267006952681</v>
      </c>
      <c r="F149" s="2">
        <f t="shared" si="16"/>
        <v>448.75</v>
      </c>
      <c r="G149" s="2">
        <f t="shared" si="17"/>
        <v>450.125</v>
      </c>
      <c r="H149">
        <f t="shared" si="18"/>
        <v>1.1818939183560122</v>
      </c>
      <c r="I149">
        <f t="shared" si="14"/>
        <v>1.1714625810995105</v>
      </c>
      <c r="J149">
        <f t="shared" si="15"/>
        <v>533.37004106114671</v>
      </c>
    </row>
    <row r="150" spans="1:10" x14ac:dyDescent="0.3">
      <c r="A150">
        <v>149</v>
      </c>
      <c r="B150">
        <v>1993</v>
      </c>
      <c r="C150">
        <v>1</v>
      </c>
      <c r="D150">
        <v>433</v>
      </c>
      <c r="E150">
        <f t="shared" si="13"/>
        <v>453.74309488702715</v>
      </c>
      <c r="F150" s="2">
        <f t="shared" si="16"/>
        <v>451.5</v>
      </c>
      <c r="G150" s="2">
        <f t="shared" si="17"/>
        <v>450.25</v>
      </c>
      <c r="H150">
        <f t="shared" si="18"/>
        <v>0.96168795113825656</v>
      </c>
      <c r="I150">
        <f t="shared" si="14"/>
        <v>1.0074533704317734</v>
      </c>
      <c r="J150">
        <f t="shared" si="15"/>
        <v>457.12501025407948</v>
      </c>
    </row>
    <row r="151" spans="1:10" x14ac:dyDescent="0.3">
      <c r="A151">
        <v>150</v>
      </c>
      <c r="C151">
        <v>2</v>
      </c>
      <c r="D151">
        <v>421</v>
      </c>
      <c r="E151">
        <f t="shared" si="13"/>
        <v>452.19023813350032</v>
      </c>
      <c r="F151" s="2">
        <f t="shared" si="16"/>
        <v>449</v>
      </c>
      <c r="G151" s="2">
        <f t="shared" si="17"/>
        <v>446.5</v>
      </c>
      <c r="H151">
        <f t="shared" si="18"/>
        <v>0.9428891377379619</v>
      </c>
      <c r="I151">
        <f t="shared" si="14"/>
        <v>0.89350576860966546</v>
      </c>
      <c r="J151">
        <f t="shared" si="15"/>
        <v>404.03458628126083</v>
      </c>
    </row>
    <row r="152" spans="1:10" x14ac:dyDescent="0.3">
      <c r="A152">
        <v>151</v>
      </c>
      <c r="C152">
        <v>3</v>
      </c>
      <c r="D152">
        <v>410</v>
      </c>
      <c r="E152">
        <f t="shared" si="13"/>
        <v>450.64723858996399</v>
      </c>
      <c r="F152" s="2">
        <f t="shared" si="16"/>
        <v>444</v>
      </c>
      <c r="G152" s="2">
        <f t="shared" si="17"/>
        <v>446</v>
      </c>
      <c r="H152">
        <f t="shared" si="18"/>
        <v>0.91928251121076232</v>
      </c>
      <c r="I152">
        <f t="shared" si="14"/>
        <v>0.92768930026965934</v>
      </c>
      <c r="J152">
        <f t="shared" si="15"/>
        <v>418.06062143597791</v>
      </c>
    </row>
    <row r="153" spans="1:10" x14ac:dyDescent="0.3">
      <c r="A153">
        <v>152</v>
      </c>
      <c r="C153">
        <v>4</v>
      </c>
      <c r="D153">
        <v>512</v>
      </c>
      <c r="E153">
        <f t="shared" si="13"/>
        <v>449.11729374477233</v>
      </c>
      <c r="F153" s="2">
        <f t="shared" si="16"/>
        <v>448</v>
      </c>
      <c r="G153" s="2">
        <f t="shared" si="17"/>
        <v>443</v>
      </c>
      <c r="H153">
        <f t="shared" si="18"/>
        <v>1.1557562076749435</v>
      </c>
      <c r="I153">
        <f t="shared" si="14"/>
        <v>1.1714625810995105</v>
      </c>
      <c r="J153">
        <f t="shared" si="15"/>
        <v>526.12410414667806</v>
      </c>
    </row>
    <row r="154" spans="1:10" x14ac:dyDescent="0.3">
      <c r="A154">
        <v>153</v>
      </c>
      <c r="B154">
        <v>1994</v>
      </c>
      <c r="C154">
        <v>1</v>
      </c>
      <c r="D154">
        <v>449</v>
      </c>
      <c r="E154">
        <f t="shared" si="13"/>
        <v>447.60365979362524</v>
      </c>
      <c r="F154" s="2">
        <f t="shared" si="16"/>
        <v>438</v>
      </c>
      <c r="G154" s="2">
        <f t="shared" si="17"/>
        <v>439.625</v>
      </c>
      <c r="H154">
        <f t="shared" si="18"/>
        <v>1.021324992891669</v>
      </c>
      <c r="I154">
        <f t="shared" si="14"/>
        <v>1.0074533704317734</v>
      </c>
      <c r="J154">
        <f t="shared" si="15"/>
        <v>450.93981567668459</v>
      </c>
    </row>
    <row r="155" spans="1:10" x14ac:dyDescent="0.3">
      <c r="A155">
        <v>154</v>
      </c>
      <c r="C155">
        <v>2</v>
      </c>
      <c r="D155">
        <v>381</v>
      </c>
      <c r="E155">
        <f t="shared" si="13"/>
        <v>446.10965163955922</v>
      </c>
      <c r="F155" s="2">
        <f t="shared" si="16"/>
        <v>441.25</v>
      </c>
      <c r="G155" s="2">
        <f t="shared" si="17"/>
        <v>443.625</v>
      </c>
      <c r="H155">
        <f t="shared" si="18"/>
        <v>0.85883347421808964</v>
      </c>
      <c r="I155">
        <f t="shared" si="14"/>
        <v>0.89350576860966546</v>
      </c>
      <c r="J155">
        <f t="shared" si="15"/>
        <v>398.60154717239448</v>
      </c>
    </row>
    <row r="156" spans="1:10" x14ac:dyDescent="0.3">
      <c r="A156">
        <v>155</v>
      </c>
      <c r="C156">
        <v>3</v>
      </c>
      <c r="D156">
        <v>423</v>
      </c>
      <c r="E156">
        <f t="shared" si="13"/>
        <v>444.6386428929539</v>
      </c>
      <c r="F156" s="2">
        <f t="shared" si="16"/>
        <v>446</v>
      </c>
      <c r="G156" s="2">
        <f t="shared" si="17"/>
        <v>443.125</v>
      </c>
      <c r="H156">
        <f t="shared" si="18"/>
        <v>0.95458392101551481</v>
      </c>
      <c r="I156">
        <f t="shared" si="14"/>
        <v>0.92768930026965934</v>
      </c>
      <c r="J156">
        <f t="shared" si="15"/>
        <v>412.48651149821535</v>
      </c>
    </row>
    <row r="157" spans="1:10" x14ac:dyDescent="0.3">
      <c r="A157">
        <v>156</v>
      </c>
      <c r="C157">
        <v>4</v>
      </c>
      <c r="D157">
        <v>531</v>
      </c>
      <c r="E157">
        <f t="shared" si="13"/>
        <v>443.1940658715294</v>
      </c>
      <c r="F157" s="2">
        <f t="shared" si="16"/>
        <v>440.25</v>
      </c>
      <c r="G157" s="2">
        <f t="shared" si="17"/>
        <v>443.625</v>
      </c>
      <c r="H157">
        <f t="shared" si="18"/>
        <v>1.1969568892645817</v>
      </c>
      <c r="I157">
        <f t="shared" si="14"/>
        <v>1.1714625810995105</v>
      </c>
      <c r="J157">
        <f t="shared" si="15"/>
        <v>519.18526433384829</v>
      </c>
    </row>
    <row r="158" spans="1:10" x14ac:dyDescent="0.3">
      <c r="A158">
        <v>157</v>
      </c>
      <c r="B158">
        <v>1995</v>
      </c>
      <c r="C158">
        <v>1</v>
      </c>
      <c r="D158">
        <v>426</v>
      </c>
      <c r="E158">
        <f t="shared" si="13"/>
        <v>441.77941160034732</v>
      </c>
      <c r="F158" s="2">
        <f t="shared" si="16"/>
        <v>447</v>
      </c>
      <c r="G158" s="2">
        <f t="shared" si="17"/>
        <v>446.125</v>
      </c>
      <c r="H158">
        <f t="shared" si="18"/>
        <v>0.95488932474082377</v>
      </c>
      <c r="I158">
        <f t="shared" si="14"/>
        <v>1.0074533704317734</v>
      </c>
      <c r="J158">
        <f t="shared" si="15"/>
        <v>445.07215720413558</v>
      </c>
    </row>
    <row r="159" spans="1:10" x14ac:dyDescent="0.3">
      <c r="A159">
        <v>158</v>
      </c>
      <c r="C159">
        <v>2</v>
      </c>
      <c r="D159">
        <v>408</v>
      </c>
      <c r="E159">
        <f t="shared" si="13"/>
        <v>440.39822981180816</v>
      </c>
      <c r="F159" s="2">
        <f t="shared" si="16"/>
        <v>445.25</v>
      </c>
      <c r="G159" s="2">
        <f t="shared" si="17"/>
        <v>443.875</v>
      </c>
      <c r="H159">
        <f t="shared" si="18"/>
        <v>0.91917769642354263</v>
      </c>
      <c r="I159">
        <f t="shared" si="14"/>
        <v>0.89350576860966546</v>
      </c>
      <c r="J159">
        <f t="shared" si="15"/>
        <v>393.49835882233572</v>
      </c>
    </row>
    <row r="160" spans="1:10" x14ac:dyDescent="0.3">
      <c r="A160">
        <v>159</v>
      </c>
      <c r="C160">
        <v>3</v>
      </c>
      <c r="D160">
        <v>416</v>
      </c>
      <c r="E160">
        <f t="shared" si="13"/>
        <v>439.05412894565495</v>
      </c>
      <c r="F160" s="2">
        <f t="shared" si="16"/>
        <v>442.5</v>
      </c>
      <c r="G160" s="2">
        <f t="shared" si="17"/>
        <v>440.375</v>
      </c>
      <c r="H160">
        <f t="shared" si="18"/>
        <v>0.94464944649446492</v>
      </c>
      <c r="I160">
        <f t="shared" si="14"/>
        <v>0.92768930026965934</v>
      </c>
      <c r="J160">
        <f t="shared" si="15"/>
        <v>407.30581766209946</v>
      </c>
    </row>
    <row r="161" spans="1:10" x14ac:dyDescent="0.3">
      <c r="A161">
        <v>160</v>
      </c>
      <c r="C161">
        <v>4</v>
      </c>
      <c r="D161">
        <v>520</v>
      </c>
      <c r="E161">
        <f t="shared" si="13"/>
        <v>437.75077614897202</v>
      </c>
      <c r="F161" s="2">
        <f t="shared" si="16"/>
        <v>438.25</v>
      </c>
      <c r="G161" s="2">
        <f t="shared" si="17"/>
        <v>437</v>
      </c>
      <c r="H161">
        <f t="shared" si="18"/>
        <v>1.1899313501144164</v>
      </c>
      <c r="I161">
        <f t="shared" si="14"/>
        <v>1.1714625810995105</v>
      </c>
      <c r="J161">
        <f t="shared" si="15"/>
        <v>512.80865410578883</v>
      </c>
    </row>
    <row r="162" spans="1:10" x14ac:dyDescent="0.3">
      <c r="A162">
        <v>161</v>
      </c>
      <c r="B162">
        <v>1996</v>
      </c>
      <c r="C162">
        <v>1</v>
      </c>
      <c r="D162">
        <v>409</v>
      </c>
      <c r="E162">
        <f t="shared" si="13"/>
        <v>436.49189727618375</v>
      </c>
      <c r="F162" s="2">
        <f t="shared" si="16"/>
        <v>435.75</v>
      </c>
      <c r="G162" s="2">
        <f t="shared" si="17"/>
        <v>433.5</v>
      </c>
      <c r="H162">
        <f t="shared" si="18"/>
        <v>0.94348327566320644</v>
      </c>
      <c r="I162">
        <f t="shared" si="14"/>
        <v>1.0074533704317734</v>
      </c>
      <c r="J162">
        <f t="shared" si="15"/>
        <v>439.74523307705073</v>
      </c>
    </row>
    <row r="163" spans="1:10" x14ac:dyDescent="0.3">
      <c r="A163">
        <v>162</v>
      </c>
      <c r="C163">
        <v>2</v>
      </c>
      <c r="D163">
        <v>398</v>
      </c>
      <c r="E163">
        <f t="shared" si="13"/>
        <v>435.28127688905499</v>
      </c>
      <c r="F163" s="2">
        <f t="shared" si="16"/>
        <v>431.25</v>
      </c>
      <c r="G163" s="2">
        <f t="shared" si="17"/>
        <v>429.625</v>
      </c>
      <c r="H163">
        <f t="shared" si="18"/>
        <v>0.92638929298807104</v>
      </c>
      <c r="I163">
        <f t="shared" si="14"/>
        <v>0.89350576860966546</v>
      </c>
      <c r="J163">
        <f t="shared" si="15"/>
        <v>388.92633186815169</v>
      </c>
    </row>
    <row r="164" spans="1:10" x14ac:dyDescent="0.3">
      <c r="A164">
        <v>163</v>
      </c>
      <c r="C164">
        <v>3</v>
      </c>
      <c r="D164">
        <v>398</v>
      </c>
      <c r="E164">
        <f t="shared" si="13"/>
        <v>434.12275825669292</v>
      </c>
      <c r="F164" s="2">
        <f t="shared" si="16"/>
        <v>428</v>
      </c>
      <c r="G164" s="2">
        <f t="shared" si="17"/>
        <v>430.875</v>
      </c>
      <c r="H164">
        <f t="shared" si="18"/>
        <v>0.92370176965477224</v>
      </c>
      <c r="I164">
        <f t="shared" si="14"/>
        <v>0.92768930026965934</v>
      </c>
      <c r="J164">
        <f t="shared" si="15"/>
        <v>402.73103783828594</v>
      </c>
    </row>
    <row r="165" spans="1:10" x14ac:dyDescent="0.3">
      <c r="A165">
        <v>164</v>
      </c>
      <c r="C165">
        <v>4</v>
      </c>
      <c r="D165">
        <v>507</v>
      </c>
      <c r="E165">
        <f t="shared" si="13"/>
        <v>433.02024335554245</v>
      </c>
      <c r="F165" s="2">
        <f t="shared" si="16"/>
        <v>433.75</v>
      </c>
      <c r="G165" s="2">
        <f t="shared" si="17"/>
        <v>433.75</v>
      </c>
      <c r="H165">
        <f t="shared" si="18"/>
        <v>1.1688760806916427</v>
      </c>
      <c r="I165">
        <f t="shared" si="14"/>
        <v>1.1714625810995105</v>
      </c>
      <c r="J165">
        <f t="shared" si="15"/>
        <v>507.26701194962192</v>
      </c>
    </row>
    <row r="166" spans="1:10" x14ac:dyDescent="0.3">
      <c r="A166">
        <v>165</v>
      </c>
      <c r="B166">
        <v>1997</v>
      </c>
      <c r="C166">
        <v>1</v>
      </c>
      <c r="D166">
        <v>432</v>
      </c>
      <c r="E166">
        <f t="shared" si="13"/>
        <v>431.97769286939496</v>
      </c>
      <c r="F166" s="2">
        <f t="shared" si="16"/>
        <v>433.75</v>
      </c>
      <c r="G166" s="2">
        <f t="shared" si="17"/>
        <v>434.75</v>
      </c>
      <c r="H166">
        <f t="shared" si="18"/>
        <v>0.99367452558941916</v>
      </c>
      <c r="I166">
        <f t="shared" si="14"/>
        <v>1.0074533704317734</v>
      </c>
      <c r="J166">
        <f t="shared" si="15"/>
        <v>435.19738263261343</v>
      </c>
    </row>
    <row r="167" spans="1:10" x14ac:dyDescent="0.3">
      <c r="A167">
        <v>166</v>
      </c>
      <c r="C167">
        <v>2</v>
      </c>
      <c r="D167">
        <v>398</v>
      </c>
      <c r="E167">
        <f t="shared" si="13"/>
        <v>430.99912618937668</v>
      </c>
      <c r="F167" s="2">
        <f t="shared" si="16"/>
        <v>435.75</v>
      </c>
      <c r="G167" s="2">
        <f t="shared" si="17"/>
        <v>438.125</v>
      </c>
      <c r="H167">
        <f t="shared" si="18"/>
        <v>0.90841654778887304</v>
      </c>
      <c r="I167">
        <f t="shared" si="14"/>
        <v>0.89350576860966546</v>
      </c>
      <c r="J167">
        <f t="shared" si="15"/>
        <v>385.10020551593323</v>
      </c>
    </row>
    <row r="168" spans="1:10" x14ac:dyDescent="0.3">
      <c r="A168">
        <v>167</v>
      </c>
      <c r="C168">
        <v>3</v>
      </c>
      <c r="D168">
        <v>406</v>
      </c>
      <c r="E168">
        <f t="shared" si="13"/>
        <v>430.08862141395861</v>
      </c>
      <c r="F168" s="2">
        <f t="shared" si="16"/>
        <v>440.5</v>
      </c>
      <c r="G168" s="2">
        <f t="shared" si="17"/>
        <v>440</v>
      </c>
      <c r="H168">
        <f t="shared" si="18"/>
        <v>0.92272727272727273</v>
      </c>
      <c r="I168">
        <f t="shared" si="14"/>
        <v>0.92768930026965934</v>
      </c>
      <c r="J168">
        <f t="shared" si="15"/>
        <v>398.98861225345769</v>
      </c>
    </row>
    <row r="169" spans="1:10" x14ac:dyDescent="0.3">
      <c r="A169">
        <v>168</v>
      </c>
      <c r="C169">
        <v>4</v>
      </c>
      <c r="D169">
        <v>526</v>
      </c>
      <c r="E169">
        <f t="shared" si="13"/>
        <v>429.25031534895032</v>
      </c>
      <c r="F169" s="2">
        <f t="shared" si="16"/>
        <v>439.5</v>
      </c>
      <c r="G169" s="2">
        <f t="shared" si="17"/>
        <v>439.375</v>
      </c>
      <c r="H169">
        <f t="shared" si="18"/>
        <v>1.1971550497866288</v>
      </c>
      <c r="I169">
        <f t="shared" si="14"/>
        <v>1.1714625810995105</v>
      </c>
      <c r="J169">
        <f t="shared" si="15"/>
        <v>502.8506823564602</v>
      </c>
    </row>
    <row r="170" spans="1:10" x14ac:dyDescent="0.3">
      <c r="A170">
        <v>169</v>
      </c>
      <c r="B170">
        <v>1998</v>
      </c>
      <c r="C170">
        <v>1</v>
      </c>
      <c r="D170">
        <v>428</v>
      </c>
      <c r="E170">
        <f t="shared" si="13"/>
        <v>428.48840350750561</v>
      </c>
      <c r="F170" s="2">
        <f t="shared" si="16"/>
        <v>439.25</v>
      </c>
      <c r="G170" s="2">
        <f t="shared" si="17"/>
        <v>438.875</v>
      </c>
      <c r="H170">
        <f t="shared" si="18"/>
        <v>0.97522073483338079</v>
      </c>
      <c r="I170">
        <f t="shared" si="14"/>
        <v>1.0074533704317734</v>
      </c>
      <c r="J170">
        <f t="shared" si="15"/>
        <v>431.68208630456627</v>
      </c>
    </row>
    <row r="171" spans="1:10" x14ac:dyDescent="0.3">
      <c r="A171">
        <v>170</v>
      </c>
      <c r="C171">
        <v>2</v>
      </c>
      <c r="D171">
        <v>397</v>
      </c>
      <c r="E171">
        <f t="shared" si="13"/>
        <v>427.80714011011491</v>
      </c>
      <c r="F171" s="2">
        <f t="shared" si="16"/>
        <v>438.5</v>
      </c>
      <c r="G171" s="2">
        <f t="shared" si="17"/>
        <v>437.375</v>
      </c>
      <c r="H171">
        <f t="shared" si="18"/>
        <v>0.90768791083166622</v>
      </c>
      <c r="I171">
        <f t="shared" si="14"/>
        <v>0.89350576860966546</v>
      </c>
      <c r="J171">
        <f t="shared" si="15"/>
        <v>382.24814754079108</v>
      </c>
    </row>
    <row r="172" spans="1:10" x14ac:dyDescent="0.3">
      <c r="A172">
        <v>171</v>
      </c>
      <c r="C172">
        <v>3</v>
      </c>
      <c r="D172">
        <v>403</v>
      </c>
      <c r="E172">
        <f t="shared" si="13"/>
        <v>427.21083808461162</v>
      </c>
      <c r="F172" s="2">
        <f t="shared" si="16"/>
        <v>436.25</v>
      </c>
      <c r="G172" s="2">
        <f t="shared" si="17"/>
        <v>437.125</v>
      </c>
      <c r="H172">
        <f t="shared" si="18"/>
        <v>0.92193308550185871</v>
      </c>
      <c r="I172">
        <f t="shared" si="14"/>
        <v>0.92768930026965934</v>
      </c>
      <c r="J172">
        <f t="shared" si="15"/>
        <v>396.3189234503281</v>
      </c>
    </row>
    <row r="173" spans="1:10" x14ac:dyDescent="0.3">
      <c r="A173">
        <v>172</v>
      </c>
      <c r="C173">
        <v>4</v>
      </c>
      <c r="D173">
        <v>517</v>
      </c>
      <c r="E173">
        <f t="shared" si="13"/>
        <v>426.70386906617136</v>
      </c>
      <c r="F173" s="2">
        <f t="shared" si="16"/>
        <v>438</v>
      </c>
      <c r="G173" s="2">
        <f t="shared" si="17"/>
        <v>436.25</v>
      </c>
      <c r="H173">
        <f t="shared" si="18"/>
        <v>1.1851002865329512</v>
      </c>
      <c r="I173">
        <f t="shared" si="14"/>
        <v>1.1714625810995105</v>
      </c>
      <c r="J173">
        <f t="shared" si="15"/>
        <v>499.86761582140468</v>
      </c>
    </row>
    <row r="174" spans="1:10" x14ac:dyDescent="0.3">
      <c r="A174">
        <v>173</v>
      </c>
      <c r="B174">
        <v>1999</v>
      </c>
      <c r="C174">
        <v>1</v>
      </c>
      <c r="D174">
        <v>435</v>
      </c>
      <c r="E174">
        <f t="shared" si="13"/>
        <v>426.29066339730844</v>
      </c>
      <c r="F174" s="2">
        <f t="shared" si="16"/>
        <v>434.5</v>
      </c>
      <c r="G174" s="2">
        <f t="shared" si="17"/>
        <v>437.125</v>
      </c>
      <c r="H174">
        <f t="shared" si="18"/>
        <v>0.99513869030597657</v>
      </c>
      <c r="I174">
        <f t="shared" si="14"/>
        <v>1.0074533704317734</v>
      </c>
      <c r="J174">
        <f t="shared" si="15"/>
        <v>429.46796562321498</v>
      </c>
    </row>
    <row r="175" spans="1:10" x14ac:dyDescent="0.3">
      <c r="A175">
        <v>174</v>
      </c>
      <c r="C175">
        <v>2</v>
      </c>
      <c r="D175">
        <v>383</v>
      </c>
      <c r="E175">
        <f t="shared" si="13"/>
        <v>425.97571012787853</v>
      </c>
      <c r="F175" s="2">
        <f t="shared" si="16"/>
        <v>439.75</v>
      </c>
      <c r="G175" s="2">
        <f t="shared" si="17"/>
        <v>440.25</v>
      </c>
      <c r="H175">
        <f t="shared" si="18"/>
        <v>0.86996024985803522</v>
      </c>
      <c r="I175">
        <f t="shared" si="14"/>
        <v>0.89350576860966546</v>
      </c>
      <c r="J175">
        <f t="shared" si="15"/>
        <v>380.61175428685817</v>
      </c>
    </row>
    <row r="176" spans="1:10" x14ac:dyDescent="0.3">
      <c r="A176">
        <v>175</v>
      </c>
      <c r="C176">
        <v>3</v>
      </c>
      <c r="D176">
        <v>424</v>
      </c>
      <c r="E176">
        <f t="shared" si="13"/>
        <v>425.7635570150801</v>
      </c>
      <c r="F176" s="2">
        <f t="shared" si="16"/>
        <v>440.75</v>
      </c>
      <c r="G176" s="2">
        <f t="shared" si="17"/>
        <v>439</v>
      </c>
      <c r="H176">
        <f t="shared" si="18"/>
        <v>0.96583143507972669</v>
      </c>
      <c r="I176">
        <f t="shared" si="14"/>
        <v>0.92768930026965934</v>
      </c>
      <c r="J176">
        <f t="shared" si="15"/>
        <v>394.97629628764088</v>
      </c>
    </row>
    <row r="177" spans="1:10" x14ac:dyDescent="0.3">
      <c r="A177">
        <v>176</v>
      </c>
      <c r="C177">
        <v>4</v>
      </c>
      <c r="D177">
        <v>521</v>
      </c>
      <c r="E177">
        <f t="shared" si="13"/>
        <v>425.65881052344844</v>
      </c>
      <c r="F177" s="2">
        <f t="shared" si="16"/>
        <v>437.25</v>
      </c>
      <c r="G177" s="2">
        <f t="shared" si="17"/>
        <v>439.625</v>
      </c>
      <c r="H177">
        <f t="shared" si="18"/>
        <v>1.1851009382996873</v>
      </c>
      <c r="I177">
        <f t="shared" si="14"/>
        <v>1.1714625810995105</v>
      </c>
      <c r="J177">
        <f t="shared" si="15"/>
        <v>498.6433688435464</v>
      </c>
    </row>
    <row r="178" spans="1:10" x14ac:dyDescent="0.3">
      <c r="A178">
        <v>177</v>
      </c>
      <c r="B178">
        <v>2000</v>
      </c>
      <c r="C178">
        <v>1</v>
      </c>
      <c r="D178">
        <v>421</v>
      </c>
      <c r="E178">
        <f t="shared" si="13"/>
        <v>425.66613582486394</v>
      </c>
      <c r="F178" s="2">
        <f t="shared" si="16"/>
        <v>442</v>
      </c>
      <c r="G178" s="2">
        <f t="shared" si="17"/>
        <v>440.75</v>
      </c>
      <c r="H178">
        <f t="shared" si="18"/>
        <v>0.95519001701644923</v>
      </c>
      <c r="I178">
        <f t="shared" si="14"/>
        <v>1.0074533704317734</v>
      </c>
      <c r="J178">
        <f t="shared" si="15"/>
        <v>428.83878321542824</v>
      </c>
    </row>
    <row r="179" spans="1:10" x14ac:dyDescent="0.3">
      <c r="A179">
        <v>178</v>
      </c>
      <c r="C179">
        <v>2</v>
      </c>
      <c r="D179">
        <v>402</v>
      </c>
      <c r="E179">
        <f t="shared" si="13"/>
        <v>425.79025679854595</v>
      </c>
      <c r="F179" s="2">
        <f t="shared" si="16"/>
        <v>439.5</v>
      </c>
      <c r="G179" s="2">
        <f t="shared" si="17"/>
        <v>436.875</v>
      </c>
      <c r="H179">
        <f t="shared" si="18"/>
        <v>0.92017167381974252</v>
      </c>
      <c r="I179">
        <f t="shared" si="14"/>
        <v>0.89350576860966546</v>
      </c>
      <c r="J179">
        <f t="shared" si="15"/>
        <v>380.44605066729162</v>
      </c>
    </row>
    <row r="180" spans="1:10" x14ac:dyDescent="0.3">
      <c r="A180">
        <v>179</v>
      </c>
      <c r="C180">
        <v>3</v>
      </c>
      <c r="D180">
        <v>414</v>
      </c>
      <c r="E180">
        <f t="shared" si="13"/>
        <v>426.03595603105538</v>
      </c>
      <c r="F180" s="2">
        <f t="shared" si="16"/>
        <v>434.25</v>
      </c>
      <c r="G180" s="2">
        <f t="shared" si="17"/>
        <v>438</v>
      </c>
      <c r="H180">
        <f t="shared" si="18"/>
        <v>0.9452054794520548</v>
      </c>
      <c r="I180">
        <f t="shared" si="14"/>
        <v>0.92768930026965934</v>
      </c>
      <c r="J180">
        <f t="shared" si="15"/>
        <v>395.22899794016513</v>
      </c>
    </row>
    <row r="181" spans="1:10" x14ac:dyDescent="0.3">
      <c r="A181">
        <v>180</v>
      </c>
      <c r="C181">
        <v>4</v>
      </c>
      <c r="D181">
        <v>500</v>
      </c>
      <c r="E181">
        <f t="shared" si="13"/>
        <v>426.40807481629173</v>
      </c>
      <c r="F181" s="2">
        <f t="shared" si="16"/>
        <v>441.75</v>
      </c>
      <c r="G181" s="2">
        <f t="shared" si="17"/>
        <v>439</v>
      </c>
      <c r="H181">
        <f t="shared" si="18"/>
        <v>1.1389521640091116</v>
      </c>
      <c r="I181">
        <f t="shared" si="14"/>
        <v>1.1714625810995105</v>
      </c>
      <c r="J181">
        <f t="shared" si="15"/>
        <v>499.52110392596632</v>
      </c>
    </row>
    <row r="182" spans="1:10" x14ac:dyDescent="0.3">
      <c r="A182">
        <v>181</v>
      </c>
      <c r="B182">
        <v>2001</v>
      </c>
      <c r="C182">
        <v>1</v>
      </c>
      <c r="D182">
        <v>451</v>
      </c>
      <c r="E182">
        <f t="shared" si="13"/>
        <v>426.91151315549956</v>
      </c>
      <c r="F182" s="2">
        <f t="shared" si="16"/>
        <v>436.25</v>
      </c>
      <c r="G182" s="2">
        <f t="shared" si="17"/>
        <v>436.5</v>
      </c>
      <c r="H182">
        <f t="shared" si="18"/>
        <v>1.0332187857961055</v>
      </c>
      <c r="I182">
        <f t="shared" si="14"/>
        <v>1.0074533704317734</v>
      </c>
      <c r="J182">
        <f t="shared" si="15"/>
        <v>430.09344280463642</v>
      </c>
    </row>
    <row r="183" spans="1:10" x14ac:dyDescent="0.3">
      <c r="A183">
        <v>182</v>
      </c>
      <c r="C183">
        <v>2</v>
      </c>
      <c r="D183">
        <v>380</v>
      </c>
      <c r="E183">
        <f t="shared" si="13"/>
        <v>427.55122975726033</v>
      </c>
      <c r="F183" s="2">
        <f t="shared" si="16"/>
        <v>436.75</v>
      </c>
      <c r="G183" s="2">
        <f t="shared" si="17"/>
        <v>435.75</v>
      </c>
      <c r="H183">
        <f t="shared" si="18"/>
        <v>0.87205966724039008</v>
      </c>
      <c r="I183">
        <f t="shared" si="14"/>
        <v>0.89350576860966546</v>
      </c>
      <c r="J183">
        <f t="shared" si="15"/>
        <v>382.01949016426857</v>
      </c>
    </row>
    <row r="184" spans="1:10" x14ac:dyDescent="0.3">
      <c r="A184">
        <v>183</v>
      </c>
      <c r="C184">
        <v>3</v>
      </c>
      <c r="D184">
        <v>416</v>
      </c>
      <c r="E184">
        <f t="shared" si="13"/>
        <v>428.33224203749762</v>
      </c>
      <c r="F184" s="2">
        <f t="shared" si="16"/>
        <v>434.75</v>
      </c>
      <c r="G184" s="2">
        <f t="shared" si="17"/>
        <v>431.875</v>
      </c>
      <c r="H184">
        <f t="shared" si="18"/>
        <v>0.96324167872648336</v>
      </c>
      <c r="I184">
        <f t="shared" si="14"/>
        <v>0.92768930026965934</v>
      </c>
      <c r="J184">
        <f t="shared" si="15"/>
        <v>397.35923789870054</v>
      </c>
    </row>
    <row r="185" spans="1:10" x14ac:dyDescent="0.3">
      <c r="A185">
        <v>184</v>
      </c>
      <c r="C185">
        <v>4</v>
      </c>
      <c r="D185">
        <v>492</v>
      </c>
      <c r="E185">
        <f t="shared" si="13"/>
        <v>429.25962611947841</v>
      </c>
      <c r="F185" s="2">
        <f t="shared" si="16"/>
        <v>429</v>
      </c>
      <c r="G185" s="2">
        <f t="shared" si="17"/>
        <v>432.5</v>
      </c>
      <c r="H185">
        <f t="shared" si="18"/>
        <v>1.1375722543352602</v>
      </c>
      <c r="I185">
        <f t="shared" si="14"/>
        <v>1.1714625810995105</v>
      </c>
      <c r="J185">
        <f t="shared" si="15"/>
        <v>502.86158957573502</v>
      </c>
    </row>
    <row r="186" spans="1:10" x14ac:dyDescent="0.3">
      <c r="A186">
        <v>185</v>
      </c>
      <c r="B186">
        <v>2002</v>
      </c>
      <c r="C186">
        <v>1</v>
      </c>
      <c r="D186">
        <v>428</v>
      </c>
      <c r="E186">
        <f t="shared" si="13"/>
        <v>430.33851683380738</v>
      </c>
      <c r="F186" s="2">
        <f t="shared" si="16"/>
        <v>436</v>
      </c>
      <c r="G186" s="2">
        <f t="shared" si="17"/>
        <v>434.75</v>
      </c>
      <c r="H186">
        <f t="shared" si="18"/>
        <v>0.98447383553766532</v>
      </c>
      <c r="I186">
        <f t="shared" si="14"/>
        <v>1.0074533704317734</v>
      </c>
      <c r="J186">
        <f t="shared" si="15"/>
        <v>433.5459892108297</v>
      </c>
    </row>
    <row r="187" spans="1:10" x14ac:dyDescent="0.3">
      <c r="A187">
        <v>186</v>
      </c>
      <c r="C187">
        <v>2</v>
      </c>
      <c r="D187">
        <v>408</v>
      </c>
      <c r="E187">
        <f t="shared" si="13"/>
        <v>431.57410771843058</v>
      </c>
      <c r="F187" s="2">
        <f t="shared" si="16"/>
        <v>433.5</v>
      </c>
      <c r="G187" s="2">
        <f t="shared" si="17"/>
        <v>435.25</v>
      </c>
      <c r="H187">
        <f t="shared" si="18"/>
        <v>0.93739230327398049</v>
      </c>
      <c r="I187">
        <f t="shared" si="14"/>
        <v>0.89350576860966546</v>
      </c>
      <c r="J187">
        <f t="shared" si="15"/>
        <v>385.61395482898689</v>
      </c>
    </row>
    <row r="188" spans="1:10" x14ac:dyDescent="0.3">
      <c r="A188">
        <v>187</v>
      </c>
      <c r="C188">
        <v>3</v>
      </c>
      <c r="D188">
        <v>406</v>
      </c>
      <c r="E188">
        <f t="shared" si="13"/>
        <v>432.97165101863595</v>
      </c>
      <c r="F188" s="2">
        <f t="shared" si="16"/>
        <v>437</v>
      </c>
      <c r="G188" s="2">
        <f t="shared" si="17"/>
        <v>437.875</v>
      </c>
      <c r="H188">
        <f t="shared" si="18"/>
        <v>0.92720525264059372</v>
      </c>
      <c r="I188">
        <f t="shared" si="14"/>
        <v>0.92768930026965934</v>
      </c>
      <c r="J188">
        <f t="shared" si="15"/>
        <v>401.66316797007755</v>
      </c>
    </row>
    <row r="189" spans="1:10" x14ac:dyDescent="0.3">
      <c r="A189">
        <v>188</v>
      </c>
      <c r="C189">
        <v>4</v>
      </c>
      <c r="D189">
        <v>506</v>
      </c>
      <c r="E189">
        <f t="shared" si="13"/>
        <v>434.53645768705235</v>
      </c>
      <c r="F189" s="2">
        <f t="shared" si="16"/>
        <v>438.75</v>
      </c>
      <c r="G189" s="2">
        <f t="shared" si="17"/>
        <v>435.25</v>
      </c>
      <c r="H189">
        <f t="shared" si="18"/>
        <v>1.1625502584721426</v>
      </c>
      <c r="I189">
        <f t="shared" si="14"/>
        <v>1.1714625810995105</v>
      </c>
      <c r="J189">
        <f t="shared" si="15"/>
        <v>509.04320030391256</v>
      </c>
    </row>
    <row r="190" spans="1:10" x14ac:dyDescent="0.3">
      <c r="A190">
        <v>189</v>
      </c>
      <c r="B190">
        <v>2003</v>
      </c>
      <c r="C190">
        <v>1</v>
      </c>
      <c r="D190">
        <v>435</v>
      </c>
      <c r="E190">
        <f t="shared" si="13"/>
        <v>436.27389738364963</v>
      </c>
      <c r="F190" s="2">
        <f t="shared" si="16"/>
        <v>431.75</v>
      </c>
      <c r="G190" s="2">
        <f t="shared" si="17"/>
        <v>433.625</v>
      </c>
      <c r="H190">
        <f t="shared" si="18"/>
        <v>1.003170942634765</v>
      </c>
      <c r="I190">
        <f t="shared" si="14"/>
        <v>1.0074533704317734</v>
      </c>
      <c r="J190">
        <f t="shared" si="15"/>
        <v>439.52560835056346</v>
      </c>
    </row>
    <row r="191" spans="1:10" x14ac:dyDescent="0.3">
      <c r="A191">
        <v>190</v>
      </c>
      <c r="C191">
        <v>2</v>
      </c>
      <c r="D191">
        <v>380</v>
      </c>
      <c r="E191">
        <f t="shared" si="13"/>
        <v>438.1893984757366</v>
      </c>
      <c r="F191" s="2">
        <f t="shared" si="16"/>
        <v>435.5</v>
      </c>
      <c r="G191" s="2">
        <f t="shared" si="17"/>
        <v>433.5</v>
      </c>
      <c r="H191">
        <f t="shared" si="18"/>
        <v>0.87658592848904271</v>
      </c>
      <c r="I191">
        <f t="shared" si="14"/>
        <v>0.89350576860966546</v>
      </c>
      <c r="J191">
        <f t="shared" si="15"/>
        <v>391.52475528167002</v>
      </c>
    </row>
    <row r="192" spans="1:10" x14ac:dyDescent="0.3">
      <c r="A192">
        <v>191</v>
      </c>
      <c r="C192">
        <v>3</v>
      </c>
      <c r="D192">
        <v>421</v>
      </c>
      <c r="E192">
        <f t="shared" si="13"/>
        <v>440.28844803796454</v>
      </c>
      <c r="F192" s="2">
        <f t="shared" si="16"/>
        <v>431.5</v>
      </c>
      <c r="G192" s="2">
        <f t="shared" si="17"/>
        <v>431.5</v>
      </c>
      <c r="H192">
        <f t="shared" si="18"/>
        <v>0.97566628041714953</v>
      </c>
      <c r="I192">
        <f t="shared" si="14"/>
        <v>0.92768930026965934</v>
      </c>
      <c r="J192">
        <f t="shared" si="15"/>
        <v>408.4508822771536</v>
      </c>
    </row>
    <row r="193" spans="1:11" x14ac:dyDescent="0.3">
      <c r="A193">
        <v>192</v>
      </c>
      <c r="C193">
        <v>4</v>
      </c>
      <c r="D193">
        <v>490</v>
      </c>
      <c r="E193">
        <f t="shared" si="13"/>
        <v>442.57659185232563</v>
      </c>
      <c r="F193" s="2">
        <f t="shared" si="16"/>
        <v>431.5</v>
      </c>
      <c r="G193" s="2">
        <f t="shared" si="17"/>
        <v>432.75</v>
      </c>
      <c r="H193">
        <f t="shared" si="18"/>
        <v>1.1322934719815136</v>
      </c>
      <c r="I193">
        <f t="shared" si="14"/>
        <v>1.1714625810995105</v>
      </c>
      <c r="J193">
        <f t="shared" si="15"/>
        <v>518.46191662554997</v>
      </c>
    </row>
    <row r="194" spans="1:11" x14ac:dyDescent="0.3">
      <c r="A194">
        <v>193</v>
      </c>
      <c r="B194">
        <v>2004</v>
      </c>
      <c r="C194">
        <v>1</v>
      </c>
      <c r="D194">
        <v>435</v>
      </c>
      <c r="E194">
        <f t="shared" si="13"/>
        <v>445.05943440815344</v>
      </c>
      <c r="F194" s="2">
        <f t="shared" si="16"/>
        <v>434</v>
      </c>
      <c r="G194" s="2">
        <f t="shared" si="17"/>
        <v>432.875</v>
      </c>
      <c r="H194">
        <f t="shared" si="18"/>
        <v>1.0049090384060064</v>
      </c>
      <c r="I194">
        <f t="shared" si="14"/>
        <v>1.0074533704317734</v>
      </c>
      <c r="J194">
        <f t="shared" si="15"/>
        <v>448.37662723695297</v>
      </c>
    </row>
    <row r="195" spans="1:11" x14ac:dyDescent="0.3">
      <c r="A195">
        <v>194</v>
      </c>
      <c r="C195">
        <v>2</v>
      </c>
      <c r="D195">
        <v>390</v>
      </c>
      <c r="E195">
        <f t="shared" ref="E195:E197" si="19">$T$2+($P$2*POWER(A195,4))+($Q$2*POWER(A195,3))+($R$2*POWER(A195,2))+($S$2*A195)</f>
        <v>447.74263890212069</v>
      </c>
      <c r="F195" s="2">
        <f t="shared" si="16"/>
        <v>431.75</v>
      </c>
      <c r="G195" s="2">
        <f t="shared" si="17"/>
        <v>427.25</v>
      </c>
      <c r="H195">
        <f t="shared" si="18"/>
        <v>0.91281451141018144</v>
      </c>
      <c r="I195">
        <f t="shared" ref="I195:I197" si="20">VLOOKUP(C195,$O$5:$P$8,2,FALSE)</f>
        <v>0.89350576860966546</v>
      </c>
      <c r="J195">
        <f t="shared" ref="J195:J197" si="21">E195*I195</f>
        <v>400.06063071155927</v>
      </c>
    </row>
    <row r="196" spans="1:11" x14ac:dyDescent="0.3">
      <c r="A196">
        <v>195</v>
      </c>
      <c r="C196">
        <v>3</v>
      </c>
      <c r="D196">
        <v>412</v>
      </c>
      <c r="E196">
        <f t="shared" si="19"/>
        <v>450.63192723824227</v>
      </c>
      <c r="F196" s="2">
        <f t="shared" si="16"/>
        <v>422.75</v>
      </c>
      <c r="G196" s="2"/>
      <c r="I196">
        <f t="shared" si="20"/>
        <v>0.92768930026965934</v>
      </c>
      <c r="J196">
        <f t="shared" si="21"/>
        <v>418.04641725881299</v>
      </c>
    </row>
    <row r="197" spans="1:11" x14ac:dyDescent="0.3">
      <c r="A197">
        <v>196</v>
      </c>
      <c r="C197">
        <v>4</v>
      </c>
      <c r="D197">
        <v>454</v>
      </c>
      <c r="E197">
        <f t="shared" si="19"/>
        <v>453.73308002787462</v>
      </c>
      <c r="G197" s="2"/>
      <c r="I197">
        <f t="shared" si="20"/>
        <v>1.1714625810995105</v>
      </c>
      <c r="J197">
        <f t="shared" si="21"/>
        <v>531.53132505968472</v>
      </c>
    </row>
    <row r="198" spans="1:11" x14ac:dyDescent="0.3">
      <c r="A198">
        <v>197</v>
      </c>
      <c r="B198">
        <v>2005</v>
      </c>
      <c r="C198">
        <v>1</v>
      </c>
      <c r="E198">
        <f t="shared" ref="E198:E219" si="22">$T$2+($P$2*POWER(A198,4))+($Q$2*POWER(A198,3))+($R$2*POWER(A198,2))+($S$2*A198)</f>
        <v>457.0519365897137</v>
      </c>
      <c r="I198">
        <f t="shared" ref="I198:I219" si="23">VLOOKUP(C198,$O$5:$P$8,2,FALSE)</f>
        <v>1.0074533704317734</v>
      </c>
      <c r="J198">
        <f t="shared" ref="J198:J219" si="24">E198*I198</f>
        <v>460.45851397967624</v>
      </c>
      <c r="K198">
        <v>460.45851397967624</v>
      </c>
    </row>
    <row r="199" spans="1:11" x14ac:dyDescent="0.3">
      <c r="A199">
        <v>198</v>
      </c>
      <c r="C199">
        <v>2</v>
      </c>
      <c r="E199">
        <f t="shared" si="22"/>
        <v>460.59439494979551</v>
      </c>
      <c r="I199">
        <f t="shared" si="23"/>
        <v>0.89350576860966546</v>
      </c>
      <c r="J199">
        <f t="shared" si="24"/>
        <v>411.54374887692086</v>
      </c>
      <c r="K199">
        <v>411.54374887692086</v>
      </c>
    </row>
    <row r="200" spans="1:11" x14ac:dyDescent="0.3">
      <c r="A200">
        <v>199</v>
      </c>
      <c r="C200">
        <v>3</v>
      </c>
      <c r="E200">
        <f t="shared" si="22"/>
        <v>464.36641184149971</v>
      </c>
      <c r="I200">
        <f t="shared" si="23"/>
        <v>0.92768930026965934</v>
      </c>
      <c r="J200">
        <f t="shared" si="24"/>
        <v>430.78775166997332</v>
      </c>
      <c r="K200">
        <v>430.78775166997332</v>
      </c>
    </row>
    <row r="201" spans="1:11" x14ac:dyDescent="0.3">
      <c r="A201">
        <v>200</v>
      </c>
      <c r="C201">
        <v>4</v>
      </c>
      <c r="E201">
        <f t="shared" si="22"/>
        <v>468.37400270554554</v>
      </c>
      <c r="I201">
        <f t="shared" si="23"/>
        <v>1.1714625810995105</v>
      </c>
      <c r="J201">
        <f t="shared" si="24"/>
        <v>548.68261812934747</v>
      </c>
      <c r="K201">
        <v>548.68261812934747</v>
      </c>
    </row>
    <row r="202" spans="1:11" x14ac:dyDescent="0.3">
      <c r="A202">
        <v>201</v>
      </c>
      <c r="B202">
        <v>2006</v>
      </c>
      <c r="C202">
        <v>1</v>
      </c>
      <c r="E202">
        <f t="shared" si="22"/>
        <v>472.62324168999226</v>
      </c>
      <c r="I202">
        <f t="shared" si="23"/>
        <v>1.0074533704317734</v>
      </c>
      <c r="J202">
        <f t="shared" si="24"/>
        <v>476.14587778497332</v>
      </c>
      <c r="K202">
        <v>476.14587778497332</v>
      </c>
    </row>
    <row r="203" spans="1:11" x14ac:dyDescent="0.3">
      <c r="A203">
        <v>202</v>
      </c>
      <c r="C203">
        <v>2</v>
      </c>
      <c r="E203">
        <f t="shared" si="22"/>
        <v>477.12026165023968</v>
      </c>
      <c r="I203">
        <f t="shared" si="23"/>
        <v>0.89350576860966546</v>
      </c>
      <c r="J203">
        <f t="shared" si="24"/>
        <v>426.3097061050421</v>
      </c>
      <c r="K203">
        <v>426.3097061050421</v>
      </c>
    </row>
    <row r="204" spans="1:11" x14ac:dyDescent="0.3">
      <c r="A204">
        <v>203</v>
      </c>
      <c r="C204">
        <v>3</v>
      </c>
      <c r="E204">
        <f t="shared" si="22"/>
        <v>481.87125414903159</v>
      </c>
      <c r="I204">
        <f t="shared" si="23"/>
        <v>0.92768930026965934</v>
      </c>
      <c r="J204">
        <f t="shared" si="24"/>
        <v>447.02680658157828</v>
      </c>
      <c r="K204">
        <v>447.02680658157828</v>
      </c>
    </row>
    <row r="205" spans="1:11" x14ac:dyDescent="0.3">
      <c r="A205">
        <v>204</v>
      </c>
      <c r="C205">
        <v>4</v>
      </c>
      <c r="E205">
        <f t="shared" si="22"/>
        <v>486.88246945644966</v>
      </c>
      <c r="I205">
        <f t="shared" si="23"/>
        <v>1.1714625810995105</v>
      </c>
      <c r="J205">
        <f t="shared" si="24"/>
        <v>570.3645943615561</v>
      </c>
      <c r="K205">
        <v>570.3645943615561</v>
      </c>
    </row>
    <row r="206" spans="1:11" x14ac:dyDescent="0.3">
      <c r="A206">
        <v>205</v>
      </c>
      <c r="B206">
        <v>2007</v>
      </c>
      <c r="C206">
        <v>1</v>
      </c>
      <c r="E206">
        <f t="shared" si="22"/>
        <v>492.16021654991783</v>
      </c>
      <c r="I206">
        <f t="shared" si="23"/>
        <v>1.0074533704317734</v>
      </c>
      <c r="J206">
        <f t="shared" si="24"/>
        <v>495.8284689556462</v>
      </c>
      <c r="K206">
        <v>495.8284689556462</v>
      </c>
    </row>
    <row r="207" spans="1:11" x14ac:dyDescent="0.3">
      <c r="A207">
        <v>206</v>
      </c>
      <c r="C207">
        <v>2</v>
      </c>
      <c r="E207">
        <f t="shared" si="22"/>
        <v>497.71086311420152</v>
      </c>
      <c r="I207">
        <f t="shared" si="23"/>
        <v>0.89350576860966546</v>
      </c>
      <c r="J207">
        <f t="shared" si="24"/>
        <v>444.7075272922346</v>
      </c>
      <c r="K207">
        <v>444.7075272922346</v>
      </c>
    </row>
    <row r="208" spans="1:11" x14ac:dyDescent="0.3">
      <c r="A208">
        <v>207</v>
      </c>
      <c r="C208">
        <v>3</v>
      </c>
      <c r="E208">
        <f t="shared" si="22"/>
        <v>503.54083554140141</v>
      </c>
      <c r="I208">
        <f t="shared" si="23"/>
        <v>0.92768930026965934</v>
      </c>
      <c r="J208">
        <f t="shared" si="24"/>
        <v>467.12944538060231</v>
      </c>
      <c r="K208">
        <v>467.12944538060231</v>
      </c>
    </row>
    <row r="209" spans="1:11" x14ac:dyDescent="0.3">
      <c r="A209">
        <v>208</v>
      </c>
      <c r="C209">
        <v>4</v>
      </c>
      <c r="E209">
        <f t="shared" si="22"/>
        <v>509.65661893096797</v>
      </c>
      <c r="I209">
        <f t="shared" si="23"/>
        <v>1.1714625810995105</v>
      </c>
      <c r="J209">
        <f t="shared" si="24"/>
        <v>597.04365828732136</v>
      </c>
      <c r="K209">
        <v>597.04365828732136</v>
      </c>
    </row>
    <row r="210" spans="1:11" x14ac:dyDescent="0.3">
      <c r="A210">
        <v>209</v>
      </c>
      <c r="B210">
        <v>2008</v>
      </c>
      <c r="C210">
        <v>1</v>
      </c>
      <c r="E210">
        <f t="shared" si="22"/>
        <v>516.06475708968708</v>
      </c>
      <c r="I210">
        <f t="shared" si="23"/>
        <v>1.0074533704317734</v>
      </c>
      <c r="J210">
        <f t="shared" si="24"/>
        <v>519.91117889105965</v>
      </c>
      <c r="K210">
        <v>519.91117889105965</v>
      </c>
    </row>
    <row r="211" spans="1:11" x14ac:dyDescent="0.3">
      <c r="A211">
        <v>210</v>
      </c>
      <c r="C211">
        <v>2</v>
      </c>
      <c r="E211">
        <f t="shared" si="22"/>
        <v>522.77185253168739</v>
      </c>
      <c r="I211">
        <f t="shared" si="23"/>
        <v>0.89350576860966546</v>
      </c>
      <c r="J211">
        <f t="shared" si="24"/>
        <v>467.09966590382402</v>
      </c>
      <c r="K211">
        <v>467.09966590382402</v>
      </c>
    </row>
    <row r="212" spans="1:11" x14ac:dyDescent="0.3">
      <c r="A212">
        <v>211</v>
      </c>
      <c r="C212">
        <v>3</v>
      </c>
      <c r="E212">
        <f t="shared" si="22"/>
        <v>529.78456647843666</v>
      </c>
      <c r="I212">
        <f t="shared" si="23"/>
        <v>0.92768930026965934</v>
      </c>
      <c r="J212">
        <f t="shared" si="24"/>
        <v>491.47547377004571</v>
      </c>
      <c r="K212">
        <v>491.47547377004571</v>
      </c>
    </row>
    <row r="213" spans="1:11" x14ac:dyDescent="0.3">
      <c r="A213">
        <v>212</v>
      </c>
      <c r="C213">
        <v>4</v>
      </c>
      <c r="E213">
        <f t="shared" si="22"/>
        <v>537.10961885874542</v>
      </c>
      <c r="I213">
        <f t="shared" si="23"/>
        <v>1.1714625810995105</v>
      </c>
      <c r="J213">
        <f t="shared" si="24"/>
        <v>629.20382044164023</v>
      </c>
      <c r="K213">
        <v>629.20382044164023</v>
      </c>
    </row>
    <row r="214" spans="1:11" x14ac:dyDescent="0.3">
      <c r="A214">
        <v>213</v>
      </c>
      <c r="B214">
        <v>2009</v>
      </c>
      <c r="C214">
        <v>1</v>
      </c>
      <c r="E214">
        <f t="shared" si="22"/>
        <v>544.75378830876423</v>
      </c>
      <c r="I214">
        <f t="shared" si="23"/>
        <v>1.0074533704317734</v>
      </c>
      <c r="J214">
        <f t="shared" si="24"/>
        <v>548.81404008714128</v>
      </c>
      <c r="K214">
        <v>548.81404008714128</v>
      </c>
    </row>
    <row r="215" spans="1:11" x14ac:dyDescent="0.3">
      <c r="A215">
        <v>214</v>
      </c>
      <c r="C215">
        <v>2</v>
      </c>
      <c r="E215">
        <f t="shared" si="22"/>
        <v>552.72391217198185</v>
      </c>
      <c r="I215">
        <f t="shared" si="23"/>
        <v>0.89350576860966546</v>
      </c>
      <c r="J215">
        <f t="shared" si="24"/>
        <v>493.86200397416786</v>
      </c>
      <c r="K215">
        <v>493.86200397416786</v>
      </c>
    </row>
    <row r="216" spans="1:11" x14ac:dyDescent="0.3">
      <c r="A216">
        <v>215</v>
      </c>
      <c r="C216">
        <v>3</v>
      </c>
      <c r="E216">
        <f t="shared" si="22"/>
        <v>561.02688649923437</v>
      </c>
      <c r="I216">
        <f t="shared" si="23"/>
        <v>0.92768930026965934</v>
      </c>
      <c r="J216">
        <f t="shared" si="24"/>
        <v>520.45863976894032</v>
      </c>
      <c r="K216">
        <v>520.45863976894032</v>
      </c>
    </row>
    <row r="217" spans="1:11" x14ac:dyDescent="0.3">
      <c r="A217">
        <v>216</v>
      </c>
      <c r="C217">
        <v>4</v>
      </c>
      <c r="E217">
        <f t="shared" si="22"/>
        <v>569.66966604869344</v>
      </c>
      <c r="I217">
        <f t="shared" si="23"/>
        <v>1.1714625810995105</v>
      </c>
      <c r="J217">
        <f t="shared" si="24"/>
        <v>667.34669736349861</v>
      </c>
      <c r="K217">
        <v>667.34669736349861</v>
      </c>
    </row>
    <row r="218" spans="1:11" x14ac:dyDescent="0.3">
      <c r="A218">
        <v>217</v>
      </c>
      <c r="B218">
        <v>2010</v>
      </c>
      <c r="C218">
        <v>1</v>
      </c>
      <c r="E218">
        <f t="shared" si="22"/>
        <v>578.65926428587318</v>
      </c>
      <c r="I218">
        <f t="shared" si="23"/>
        <v>1.0074533704317734</v>
      </c>
      <c r="J218">
        <f t="shared" si="24"/>
        <v>582.97222613637325</v>
      </c>
      <c r="K218">
        <v>582.97222613637325</v>
      </c>
    </row>
    <row r="219" spans="1:11" x14ac:dyDescent="0.3">
      <c r="A219">
        <v>218</v>
      </c>
      <c r="C219">
        <v>2</v>
      </c>
      <c r="E219">
        <f t="shared" si="22"/>
        <v>588.00275338362985</v>
      </c>
      <c r="I219">
        <f t="shared" si="23"/>
        <v>0.89350576860966546</v>
      </c>
      <c r="J219">
        <f t="shared" si="24"/>
        <v>525.38385210663978</v>
      </c>
      <c r="K219">
        <v>525.38385210663978</v>
      </c>
    </row>
    <row r="223" spans="1:11" x14ac:dyDescent="0.3">
      <c r="A223">
        <v>416</v>
      </c>
    </row>
    <row r="224" spans="1:11" x14ac:dyDescent="0.3">
      <c r="A224">
        <v>403</v>
      </c>
    </row>
    <row r="225" spans="1:1" x14ac:dyDescent="0.3">
      <c r="A225">
        <v>408</v>
      </c>
    </row>
    <row r="226" spans="1:1" x14ac:dyDescent="0.3">
      <c r="A226">
        <v>482</v>
      </c>
    </row>
    <row r="227" spans="1:1" x14ac:dyDescent="0.3">
      <c r="A227">
        <v>438</v>
      </c>
    </row>
    <row r="228" spans="1:1" x14ac:dyDescent="0.3">
      <c r="A228">
        <v>386</v>
      </c>
    </row>
    <row r="229" spans="1:1" x14ac:dyDescent="0.3">
      <c r="A229">
        <v>405</v>
      </c>
    </row>
    <row r="230" spans="1:1" x14ac:dyDescent="0.3">
      <c r="A230">
        <v>491</v>
      </c>
    </row>
    <row r="231" spans="1:1" x14ac:dyDescent="0.3">
      <c r="A231">
        <v>427</v>
      </c>
    </row>
    <row r="232" spans="1:1" x14ac:dyDescent="0.3">
      <c r="A232">
        <v>383</v>
      </c>
    </row>
    <row r="233" spans="1:1" x14ac:dyDescent="0.3">
      <c r="A233">
        <v>394</v>
      </c>
    </row>
    <row r="234" spans="1:1" x14ac:dyDescent="0.3">
      <c r="A234">
        <v>473</v>
      </c>
    </row>
    <row r="235" spans="1:1" x14ac:dyDescent="0.3">
      <c r="A235">
        <v>420</v>
      </c>
    </row>
    <row r="236" spans="1:1" x14ac:dyDescent="0.3">
      <c r="A236">
        <v>390</v>
      </c>
    </row>
    <row r="237" spans="1:1" x14ac:dyDescent="0.3">
      <c r="A237">
        <v>410</v>
      </c>
    </row>
    <row r="238" spans="1:1" x14ac:dyDescent="0.3">
      <c r="A238">
        <v>488</v>
      </c>
    </row>
    <row r="239" spans="1:1" x14ac:dyDescent="0.3">
      <c r="A239">
        <v>415</v>
      </c>
    </row>
    <row r="240" spans="1:1" x14ac:dyDescent="0.3">
      <c r="A240">
        <v>398</v>
      </c>
    </row>
    <row r="241" spans="1:1" x14ac:dyDescent="0.3">
      <c r="A241">
        <v>419</v>
      </c>
    </row>
    <row r="242" spans="1:1" x14ac:dyDescent="0.3">
      <c r="A242">
        <v>488</v>
      </c>
    </row>
    <row r="243" spans="1:1" x14ac:dyDescent="0.3">
      <c r="A243">
        <v>414</v>
      </c>
    </row>
    <row r="244" spans="1:1" x14ac:dyDescent="0.3">
      <c r="A244">
        <v>374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zoomScale="171" workbookViewId="0">
      <selection activeCell="C2" sqref="C2"/>
    </sheetView>
  </sheetViews>
  <sheetFormatPr defaultRowHeight="14.4" x14ac:dyDescent="0.3"/>
  <cols>
    <col min="3" max="6" width="8.88671875" customWidth="1"/>
    <col min="12" max="12" width="16.6640625" bestFit="1" customWidth="1"/>
  </cols>
  <sheetData>
    <row r="1" spans="1:17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20</v>
      </c>
      <c r="H1" s="1" t="s">
        <v>25</v>
      </c>
    </row>
    <row r="2" spans="1:17" x14ac:dyDescent="0.3">
      <c r="A2">
        <v>2743</v>
      </c>
      <c r="B2">
        <v>209</v>
      </c>
      <c r="C2">
        <v>7489</v>
      </c>
      <c r="D2">
        <v>1734</v>
      </c>
      <c r="E2">
        <v>91</v>
      </c>
      <c r="F2">
        <v>25700</v>
      </c>
      <c r="G2">
        <f>$Q$2+($Q$3*B2)</f>
        <v>2638.2686023417864</v>
      </c>
      <c r="H2">
        <f>A2-G2</f>
        <v>104.73139765821361</v>
      </c>
      <c r="L2" t="s">
        <v>17</v>
      </c>
      <c r="M2">
        <f>CORREL(A2:A16,G2:G16)</f>
        <v>0.98078642726304599</v>
      </c>
      <c r="P2" t="s">
        <v>18</v>
      </c>
      <c r="Q2">
        <f>INTERCEPT(A2:A16,B2:B16)</f>
        <v>437.7877774440758</v>
      </c>
    </row>
    <row r="3" spans="1:17" x14ac:dyDescent="0.3">
      <c r="A3">
        <v>3432</v>
      </c>
      <c r="B3">
        <v>255</v>
      </c>
      <c r="C3">
        <v>7255</v>
      </c>
      <c r="D3">
        <v>1794</v>
      </c>
      <c r="E3">
        <v>88</v>
      </c>
      <c r="F3">
        <v>17913</v>
      </c>
      <c r="G3">
        <f t="shared" ref="G3:G16" si="0">$Q$2+($Q$3*B3)</f>
        <v>3122.5849561470241</v>
      </c>
      <c r="H3">
        <f t="shared" ref="H3:H16" si="1">A3-G3</f>
        <v>309.41504385297594</v>
      </c>
      <c r="I3" t="s">
        <v>22</v>
      </c>
      <c r="L3" t="s">
        <v>21</v>
      </c>
      <c r="M3">
        <f>M2^2</f>
        <v>0.96194201590341022</v>
      </c>
      <c r="P3" t="s">
        <v>19</v>
      </c>
      <c r="Q3">
        <f>SLOPE(A2:A16,B2:B16)</f>
        <v>10.528616387070386</v>
      </c>
    </row>
    <row r="4" spans="1:17" x14ac:dyDescent="0.3">
      <c r="A4">
        <v>3940</v>
      </c>
      <c r="B4">
        <v>358</v>
      </c>
      <c r="C4">
        <v>6509</v>
      </c>
      <c r="D4">
        <v>1830</v>
      </c>
      <c r="E4">
        <v>88</v>
      </c>
      <c r="F4">
        <v>28785</v>
      </c>
      <c r="G4">
        <f t="shared" si="0"/>
        <v>4207.0324440152745</v>
      </c>
      <c r="H4">
        <f t="shared" si="1"/>
        <v>-267.03244401527445</v>
      </c>
    </row>
    <row r="5" spans="1:17" x14ac:dyDescent="0.3">
      <c r="A5">
        <v>4986</v>
      </c>
      <c r="B5">
        <v>413</v>
      </c>
      <c r="C5">
        <v>5888</v>
      </c>
      <c r="D5">
        <v>2026</v>
      </c>
      <c r="E5">
        <v>87</v>
      </c>
      <c r="F5">
        <v>25060</v>
      </c>
      <c r="G5">
        <f t="shared" si="0"/>
        <v>4786.1063453041452</v>
      </c>
      <c r="H5">
        <f t="shared" si="1"/>
        <v>199.89365469585482</v>
      </c>
      <c r="L5" t="s">
        <v>23</v>
      </c>
      <c r="M5">
        <f>1-(((1-M3)*(15-1))/(15-1-1))</f>
        <v>0.95901447866521106</v>
      </c>
    </row>
    <row r="6" spans="1:17" x14ac:dyDescent="0.3">
      <c r="A6">
        <v>5594</v>
      </c>
      <c r="B6">
        <v>505</v>
      </c>
      <c r="C6">
        <v>5618</v>
      </c>
      <c r="D6">
        <v>2068</v>
      </c>
      <c r="E6">
        <v>86</v>
      </c>
      <c r="F6">
        <v>27481</v>
      </c>
      <c r="G6">
        <f t="shared" si="0"/>
        <v>5754.7390529146205</v>
      </c>
      <c r="H6">
        <f t="shared" si="1"/>
        <v>-160.73905291462052</v>
      </c>
      <c r="L6" t="s">
        <v>24</v>
      </c>
      <c r="M6">
        <f>SQRT(SUMSQ(H2:H16)/13)</f>
        <v>492.1194017572617</v>
      </c>
    </row>
    <row r="7" spans="1:17" x14ac:dyDescent="0.3">
      <c r="A7">
        <v>6240</v>
      </c>
      <c r="B7">
        <v>570</v>
      </c>
      <c r="C7">
        <v>5553</v>
      </c>
      <c r="D7">
        <v>2266</v>
      </c>
      <c r="E7">
        <v>80</v>
      </c>
      <c r="F7">
        <v>19235</v>
      </c>
      <c r="G7">
        <f t="shared" si="0"/>
        <v>6439.0991180741958</v>
      </c>
      <c r="H7">
        <f t="shared" si="1"/>
        <v>-199.09911807419576</v>
      </c>
    </row>
    <row r="8" spans="1:17" x14ac:dyDescent="0.3">
      <c r="A8">
        <v>6359</v>
      </c>
      <c r="B8">
        <v>600</v>
      </c>
      <c r="C8">
        <v>5544</v>
      </c>
      <c r="D8">
        <v>2329</v>
      </c>
      <c r="E8">
        <v>78</v>
      </c>
      <c r="F8">
        <v>19291</v>
      </c>
      <c r="G8">
        <f t="shared" si="0"/>
        <v>6754.9576096863075</v>
      </c>
      <c r="H8">
        <f t="shared" si="1"/>
        <v>-395.95760968630748</v>
      </c>
    </row>
    <row r="9" spans="1:17" x14ac:dyDescent="0.3">
      <c r="A9">
        <v>6705</v>
      </c>
      <c r="B9">
        <v>651</v>
      </c>
      <c r="C9">
        <v>5181</v>
      </c>
      <c r="D9">
        <v>2330</v>
      </c>
      <c r="E9">
        <v>76</v>
      </c>
      <c r="F9">
        <v>27175</v>
      </c>
      <c r="G9">
        <f t="shared" si="0"/>
        <v>7291.9170454268969</v>
      </c>
      <c r="H9">
        <f t="shared" si="1"/>
        <v>-586.91704542689695</v>
      </c>
      <c r="J9" t="s">
        <v>26</v>
      </c>
    </row>
    <row r="10" spans="1:17" ht="15" thickBot="1" x14ac:dyDescent="0.35">
      <c r="A10">
        <v>6929</v>
      </c>
      <c r="B10">
        <v>687</v>
      </c>
      <c r="C10">
        <v>4762</v>
      </c>
      <c r="D10">
        <v>2403</v>
      </c>
      <c r="E10">
        <v>75</v>
      </c>
      <c r="F10">
        <v>27721</v>
      </c>
      <c r="G10">
        <f t="shared" si="0"/>
        <v>7670.947235361431</v>
      </c>
      <c r="H10">
        <f t="shared" si="1"/>
        <v>-741.94723536143101</v>
      </c>
    </row>
    <row r="11" spans="1:17" x14ac:dyDescent="0.3">
      <c r="A11">
        <v>8118</v>
      </c>
      <c r="B11">
        <v>688</v>
      </c>
      <c r="C11">
        <v>4606</v>
      </c>
      <c r="D11">
        <v>2404</v>
      </c>
      <c r="E11">
        <v>71</v>
      </c>
      <c r="F11">
        <v>17853</v>
      </c>
      <c r="G11">
        <f t="shared" si="0"/>
        <v>7681.4758517485016</v>
      </c>
      <c r="H11">
        <f t="shared" si="1"/>
        <v>436.52414825149845</v>
      </c>
      <c r="J11" s="6" t="s">
        <v>27</v>
      </c>
      <c r="K11" s="6"/>
    </row>
    <row r="12" spans="1:17" x14ac:dyDescent="0.3">
      <c r="A12">
        <v>8876</v>
      </c>
      <c r="B12">
        <v>749</v>
      </c>
      <c r="C12">
        <v>4542</v>
      </c>
      <c r="D12">
        <v>2549</v>
      </c>
      <c r="E12">
        <v>55</v>
      </c>
      <c r="F12">
        <v>28714</v>
      </c>
      <c r="G12">
        <f t="shared" si="0"/>
        <v>8323.7214513597937</v>
      </c>
      <c r="H12">
        <f t="shared" si="1"/>
        <v>552.27854864020628</v>
      </c>
      <c r="J12" s="3" t="s">
        <v>17</v>
      </c>
      <c r="K12" s="3">
        <v>0.99539206698710991</v>
      </c>
    </row>
    <row r="13" spans="1:17" x14ac:dyDescent="0.3">
      <c r="A13">
        <v>9652</v>
      </c>
      <c r="B13">
        <v>793</v>
      </c>
      <c r="C13">
        <v>4273</v>
      </c>
      <c r="D13">
        <v>2585</v>
      </c>
      <c r="E13">
        <v>55</v>
      </c>
      <c r="F13">
        <v>17805</v>
      </c>
      <c r="G13">
        <f t="shared" si="0"/>
        <v>8786.9805723908903</v>
      </c>
      <c r="H13">
        <f t="shared" si="1"/>
        <v>865.0194276091097</v>
      </c>
      <c r="J13" s="3" t="s">
        <v>28</v>
      </c>
      <c r="K13" s="3">
        <v>0.99080536702087119</v>
      </c>
    </row>
    <row r="14" spans="1:17" x14ac:dyDescent="0.3">
      <c r="A14">
        <v>9716</v>
      </c>
      <c r="B14">
        <v>861</v>
      </c>
      <c r="C14">
        <v>3928</v>
      </c>
      <c r="D14">
        <v>2832</v>
      </c>
      <c r="E14">
        <v>55</v>
      </c>
      <c r="F14">
        <v>22450</v>
      </c>
      <c r="G14">
        <f t="shared" si="0"/>
        <v>9502.9264867116799</v>
      </c>
      <c r="H14">
        <f t="shared" si="1"/>
        <v>213.0735132883201</v>
      </c>
      <c r="J14" s="3" t="s">
        <v>29</v>
      </c>
      <c r="K14" s="3">
        <v>0.98712751382921959</v>
      </c>
    </row>
    <row r="15" spans="1:17" x14ac:dyDescent="0.3">
      <c r="A15">
        <v>9844</v>
      </c>
      <c r="B15">
        <v>863</v>
      </c>
      <c r="C15">
        <v>3736</v>
      </c>
      <c r="D15">
        <v>2931</v>
      </c>
      <c r="E15">
        <v>54</v>
      </c>
      <c r="F15">
        <v>26565</v>
      </c>
      <c r="G15">
        <f t="shared" si="0"/>
        <v>9523.9837194858192</v>
      </c>
      <c r="H15">
        <f t="shared" si="1"/>
        <v>320.01628051418083</v>
      </c>
      <c r="J15" s="3" t="s">
        <v>24</v>
      </c>
      <c r="K15" s="3">
        <v>275.79505341006762</v>
      </c>
    </row>
    <row r="16" spans="1:17" ht="15" thickBot="1" x14ac:dyDescent="0.35">
      <c r="A16">
        <v>9896</v>
      </c>
      <c r="B16">
        <v>960</v>
      </c>
      <c r="C16">
        <v>3654</v>
      </c>
      <c r="D16">
        <v>3125</v>
      </c>
      <c r="E16">
        <v>50</v>
      </c>
      <c r="F16">
        <v>23510</v>
      </c>
      <c r="G16">
        <f t="shared" si="0"/>
        <v>10545.259509031646</v>
      </c>
      <c r="H16">
        <f t="shared" si="1"/>
        <v>-649.2595090316463</v>
      </c>
      <c r="J16" s="4" t="s">
        <v>30</v>
      </c>
      <c r="K16" s="4">
        <v>15</v>
      </c>
    </row>
    <row r="18" spans="10:18" ht="15" thickBot="1" x14ac:dyDescent="0.35">
      <c r="J18" t="s">
        <v>31</v>
      </c>
    </row>
    <row r="19" spans="10:18" x14ac:dyDescent="0.3">
      <c r="J19" s="5"/>
      <c r="K19" s="5" t="s">
        <v>35</v>
      </c>
      <c r="L19" s="5" t="s">
        <v>36</v>
      </c>
      <c r="M19" s="5" t="s">
        <v>37</v>
      </c>
      <c r="N19" s="5" t="s">
        <v>38</v>
      </c>
      <c r="O19" s="5" t="s">
        <v>39</v>
      </c>
    </row>
    <row r="20" spans="10:18" x14ac:dyDescent="0.3">
      <c r="J20" s="3" t="s">
        <v>32</v>
      </c>
      <c r="K20" s="3">
        <v>4</v>
      </c>
      <c r="L20" s="3">
        <v>81964708.218478709</v>
      </c>
      <c r="M20" s="3">
        <v>20491177.054619677</v>
      </c>
      <c r="N20" s="3">
        <v>269.39774792260175</v>
      </c>
      <c r="O20" s="3">
        <v>3.9127561158849816E-10</v>
      </c>
    </row>
    <row r="21" spans="10:18" x14ac:dyDescent="0.3">
      <c r="J21" s="3" t="s">
        <v>33</v>
      </c>
      <c r="K21" s="3">
        <v>10</v>
      </c>
      <c r="L21" s="3">
        <v>760629.11485462054</v>
      </c>
      <c r="M21" s="3">
        <v>76062.911485462057</v>
      </c>
      <c r="N21" s="3"/>
      <c r="O21" s="3"/>
    </row>
    <row r="22" spans="10:18" ht="15" thickBot="1" x14ac:dyDescent="0.35">
      <c r="J22" s="4" t="s">
        <v>34</v>
      </c>
      <c r="K22" s="4">
        <v>14</v>
      </c>
      <c r="L22" s="4">
        <v>82725337.333333328</v>
      </c>
      <c r="M22" s="4"/>
      <c r="N22" s="4"/>
      <c r="O22" s="4"/>
    </row>
    <row r="23" spans="10:18" ht="15" thickBot="1" x14ac:dyDescent="0.35"/>
    <row r="24" spans="10:18" x14ac:dyDescent="0.3">
      <c r="J24" s="5"/>
      <c r="K24" s="5" t="s">
        <v>40</v>
      </c>
      <c r="L24" s="5" t="s">
        <v>24</v>
      </c>
      <c r="M24" s="5" t="s">
        <v>41</v>
      </c>
      <c r="N24" s="5" t="s">
        <v>42</v>
      </c>
      <c r="O24" s="5" t="s">
        <v>43</v>
      </c>
      <c r="P24" s="5" t="s">
        <v>44</v>
      </c>
      <c r="Q24" s="5" t="s">
        <v>45</v>
      </c>
      <c r="R24" s="5" t="s">
        <v>46</v>
      </c>
    </row>
    <row r="25" spans="10:18" x14ac:dyDescent="0.3">
      <c r="J25" s="3" t="s">
        <v>18</v>
      </c>
      <c r="K25" s="3">
        <v>20303.91708029736</v>
      </c>
      <c r="L25" s="3">
        <v>4160.9747456065124</v>
      </c>
      <c r="M25" s="3">
        <v>4.8796059389055051</v>
      </c>
      <c r="N25" s="7">
        <v>6.4233830332019167E-4</v>
      </c>
      <c r="O25" s="3">
        <v>11032.687587477785</v>
      </c>
      <c r="P25" s="3">
        <v>29575.146573116937</v>
      </c>
      <c r="Q25" s="3">
        <v>11032.687587477785</v>
      </c>
      <c r="R25" s="3">
        <v>29575.146573116937</v>
      </c>
    </row>
    <row r="26" spans="10:18" x14ac:dyDescent="0.3">
      <c r="J26" s="3" t="s">
        <v>12</v>
      </c>
      <c r="K26" s="3">
        <v>2.3113416755607057</v>
      </c>
      <c r="L26" s="3">
        <v>3.0448243461211129</v>
      </c>
      <c r="M26" s="3">
        <v>0.75910509534160442</v>
      </c>
      <c r="N26" s="7">
        <v>0.46530659974493449</v>
      </c>
      <c r="O26" s="3">
        <v>-4.4729497475054494</v>
      </c>
      <c r="P26" s="3">
        <v>9.0956330986268608</v>
      </c>
      <c r="Q26" s="3">
        <v>-4.4729497475054494</v>
      </c>
      <c r="R26" s="3">
        <v>9.0956330986268608</v>
      </c>
    </row>
    <row r="27" spans="10:18" x14ac:dyDescent="0.3">
      <c r="J27" s="3" t="s">
        <v>13</v>
      </c>
      <c r="K27" s="3">
        <v>-1.1581613648416322</v>
      </c>
      <c r="L27" s="3">
        <v>0.41626278706814612</v>
      </c>
      <c r="M27" s="3">
        <v>-2.7822841743766791</v>
      </c>
      <c r="N27" s="7">
        <v>1.9374573871908347E-2</v>
      </c>
      <c r="O27" s="3">
        <v>-2.0856526533442583</v>
      </c>
      <c r="P27" s="3">
        <v>-0.23067007633900616</v>
      </c>
      <c r="Q27" s="3">
        <v>-2.0856526533442583</v>
      </c>
      <c r="R27" s="3">
        <v>-0.23067007633900616</v>
      </c>
    </row>
    <row r="28" spans="10:18" x14ac:dyDescent="0.3">
      <c r="J28" s="3" t="s">
        <v>14</v>
      </c>
      <c r="K28" s="3">
        <v>-1.3828043918592383</v>
      </c>
      <c r="L28" s="3">
        <v>0.96327381584553418</v>
      </c>
      <c r="M28" s="3">
        <v>-1.4355257758620297</v>
      </c>
      <c r="N28" s="7">
        <v>0.18166882679979668</v>
      </c>
      <c r="O28" s="3">
        <v>-3.5291122060457445</v>
      </c>
      <c r="P28" s="3">
        <v>0.76350342232726809</v>
      </c>
      <c r="Q28" s="3">
        <v>-3.5291122060457445</v>
      </c>
      <c r="R28" s="3">
        <v>0.76350342232726809</v>
      </c>
    </row>
    <row r="29" spans="10:18" ht="15" thickBot="1" x14ac:dyDescent="0.35">
      <c r="J29" s="4" t="s">
        <v>15</v>
      </c>
      <c r="K29" s="4">
        <v>-76.274178093865103</v>
      </c>
      <c r="L29" s="4">
        <v>15.033477371682281</v>
      </c>
      <c r="M29" s="4">
        <v>-5.0736217714697531</v>
      </c>
      <c r="N29" s="8">
        <v>4.8226499100742319E-4</v>
      </c>
      <c r="O29" s="4">
        <v>-109.7708531061669</v>
      </c>
      <c r="P29" s="4">
        <v>-42.77750308156331</v>
      </c>
      <c r="Q29" s="4">
        <v>-109.7708531061669</v>
      </c>
      <c r="R29" s="4">
        <v>-42.77750308156331</v>
      </c>
    </row>
  </sheetData>
  <sortState xmlns:xlrd2="http://schemas.microsoft.com/office/spreadsheetml/2017/richdata2" ref="D2:D16">
    <sortCondition ref="D2:D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AusBeer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Atlantix</dc:creator>
  <cp:lastModifiedBy>Vivek Bhatt</cp:lastModifiedBy>
  <dcterms:created xsi:type="dcterms:W3CDTF">2024-02-12T10:25:18Z</dcterms:created>
  <dcterms:modified xsi:type="dcterms:W3CDTF">2024-02-12T13:19:28Z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3485588d-200a-43ba-8568-91dc54ffb82d</vt:lpwstr>
  </property>
</Properties>
</file>