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Harman\Downloads\"/>
    </mc:Choice>
  </mc:AlternateContent>
  <xr:revisionPtr revIDLastSave="0" documentId="13_ncr:1_{452FA4F3-4088-4621-BEE1-F2B586325E1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solver_adj" localSheetId="0" hidden="1">Sheet1!$B$25:$B$28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Sheet1!$B$29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L32" i="1" l="1"/>
  <c r="H32" i="1"/>
  <c r="I32" i="1" s="1"/>
  <c r="K32" i="1" s="1"/>
  <c r="L31" i="1"/>
  <c r="H31" i="1"/>
  <c r="I31" i="1" s="1"/>
  <c r="L30" i="1"/>
  <c r="H30" i="1"/>
  <c r="L29" i="1"/>
  <c r="H29" i="1"/>
  <c r="I29" i="1" s="1"/>
  <c r="K29" i="1" s="1"/>
  <c r="L28" i="1"/>
  <c r="H28" i="1"/>
  <c r="I28" i="1" s="1"/>
  <c r="K28" i="1" s="1"/>
  <c r="L27" i="1"/>
  <c r="I27" i="1"/>
  <c r="K27" i="1" s="1"/>
  <c r="H27" i="1"/>
  <c r="L26" i="1"/>
  <c r="H26" i="1"/>
  <c r="I30" i="1" s="1"/>
  <c r="K30" i="1" s="1"/>
  <c r="F22" i="1"/>
  <c r="G22" i="1" s="1"/>
  <c r="H22" i="1" s="1"/>
  <c r="F21" i="1"/>
  <c r="G21" i="1" s="1"/>
  <c r="H21" i="1" s="1"/>
  <c r="I21" i="1" s="1"/>
  <c r="J21" i="1" s="1"/>
  <c r="K21" i="1" s="1"/>
  <c r="F20" i="1"/>
  <c r="G20" i="1" s="1"/>
  <c r="H20" i="1" s="1"/>
  <c r="I20" i="1" s="1"/>
  <c r="J20" i="1" s="1"/>
  <c r="K20" i="1" s="1"/>
  <c r="F19" i="1"/>
  <c r="G19" i="1" s="1"/>
  <c r="H19" i="1" s="1"/>
  <c r="I19" i="1" s="1"/>
  <c r="J19" i="1" s="1"/>
  <c r="K19" i="1" s="1"/>
  <c r="F18" i="1"/>
  <c r="G18" i="1" s="1"/>
  <c r="H18" i="1" s="1"/>
  <c r="I18" i="1" s="1"/>
  <c r="J18" i="1" s="1"/>
  <c r="K18" i="1" s="1"/>
  <c r="F17" i="1"/>
  <c r="G17" i="1" s="1"/>
  <c r="H17" i="1" s="1"/>
  <c r="I17" i="1" s="1"/>
  <c r="J17" i="1" s="1"/>
  <c r="K17" i="1" s="1"/>
  <c r="F16" i="1"/>
  <c r="G16" i="1" s="1"/>
  <c r="H16" i="1" s="1"/>
  <c r="F15" i="1"/>
  <c r="G15" i="1" s="1"/>
  <c r="H15" i="1" s="1"/>
  <c r="I15" i="1" s="1"/>
  <c r="J15" i="1" s="1"/>
  <c r="K15" i="1" s="1"/>
  <c r="F14" i="1"/>
  <c r="G14" i="1" s="1"/>
  <c r="H14" i="1" s="1"/>
  <c r="F13" i="1"/>
  <c r="G13" i="1" s="1"/>
  <c r="H13" i="1" s="1"/>
  <c r="I13" i="1" s="1"/>
  <c r="J13" i="1" s="1"/>
  <c r="K13" i="1" s="1"/>
  <c r="F12" i="1"/>
  <c r="G12" i="1" s="1"/>
  <c r="H12" i="1" s="1"/>
  <c r="I12" i="1" s="1"/>
  <c r="J12" i="1" s="1"/>
  <c r="K12" i="1" s="1"/>
  <c r="F11" i="1"/>
  <c r="G11" i="1" s="1"/>
  <c r="H11" i="1" s="1"/>
  <c r="I11" i="1" s="1"/>
  <c r="J11" i="1" s="1"/>
  <c r="K11" i="1" s="1"/>
  <c r="F10" i="1"/>
  <c r="G10" i="1" s="1"/>
  <c r="H10" i="1" s="1"/>
  <c r="I10" i="1" s="1"/>
  <c r="J10" i="1" s="1"/>
  <c r="K10" i="1" s="1"/>
  <c r="F9" i="1"/>
  <c r="G9" i="1" s="1"/>
  <c r="H9" i="1" s="1"/>
  <c r="F8" i="1"/>
  <c r="G8" i="1" s="1"/>
  <c r="H8" i="1" s="1"/>
  <c r="F7" i="1"/>
  <c r="G7" i="1" s="1"/>
  <c r="H7" i="1" s="1"/>
  <c r="I7" i="1" s="1"/>
  <c r="J7" i="1" s="1"/>
  <c r="K7" i="1" s="1"/>
  <c r="F6" i="1"/>
  <c r="G6" i="1" s="1"/>
  <c r="H6" i="1" s="1"/>
  <c r="I6" i="1" s="1"/>
  <c r="J6" i="1" s="1"/>
  <c r="K6" i="1" s="1"/>
  <c r="F5" i="1"/>
  <c r="G5" i="1" s="1"/>
  <c r="H5" i="1" s="1"/>
  <c r="I5" i="1" s="1"/>
  <c r="J5" i="1" s="1"/>
  <c r="K5" i="1" s="1"/>
  <c r="F4" i="1"/>
  <c r="G4" i="1" s="1"/>
  <c r="H4" i="1" s="1"/>
  <c r="I4" i="1" s="1"/>
  <c r="J4" i="1" s="1"/>
  <c r="K4" i="1" s="1"/>
  <c r="F3" i="1"/>
  <c r="G3" i="1" s="1"/>
  <c r="H3" i="1" s="1"/>
  <c r="I3" i="1" s="1"/>
  <c r="J3" i="1" s="1"/>
  <c r="K3" i="1" s="1"/>
  <c r="G2" i="1"/>
  <c r="H2" i="1" s="1"/>
  <c r="I2" i="1" s="1"/>
  <c r="J2" i="1" s="1"/>
  <c r="K2" i="1" s="1"/>
  <c r="J8" i="1" l="1"/>
  <c r="K8" i="1" s="1"/>
  <c r="I8" i="1"/>
  <c r="J16" i="1"/>
  <c r="K16" i="1" s="1"/>
  <c r="I16" i="1"/>
  <c r="J14" i="1"/>
  <c r="K14" i="1" s="1"/>
  <c r="I14" i="1"/>
  <c r="J22" i="1"/>
  <c r="K22" i="1" s="1"/>
  <c r="I22" i="1"/>
  <c r="J9" i="1"/>
  <c r="K9" i="1" s="1"/>
  <c r="B29" i="1" s="1"/>
  <c r="I9" i="1"/>
  <c r="I26" i="1"/>
</calcChain>
</file>

<file path=xl/sharedStrings.xml><?xml version="1.0" encoding="utf-8"?>
<sst xmlns="http://schemas.openxmlformats.org/spreadsheetml/2006/main" count="32" uniqueCount="29">
  <si>
    <t>Sr.</t>
  </si>
  <si>
    <t>Donation</t>
  </si>
  <si>
    <t>Income</t>
  </si>
  <si>
    <t>Age</t>
  </si>
  <si>
    <t>Membership</t>
  </si>
  <si>
    <t>Logit(p)</t>
  </si>
  <si>
    <t>Odds</t>
  </si>
  <si>
    <t>ProbWin</t>
  </si>
  <si>
    <t>ProbLose</t>
  </si>
  <si>
    <t>Likelihood</t>
  </si>
  <si>
    <t>LogLikelihood</t>
  </si>
  <si>
    <t>Intercept</t>
  </si>
  <si>
    <t>Sum LL</t>
  </si>
  <si>
    <t>Deviance</t>
  </si>
  <si>
    <t>Change from intercept</t>
  </si>
  <si>
    <t>df</t>
  </si>
  <si>
    <t>chi-square</t>
  </si>
  <si>
    <t>Pseudo R2</t>
  </si>
  <si>
    <t>B1</t>
  </si>
  <si>
    <t>Intercept only</t>
  </si>
  <si>
    <t>B2</t>
  </si>
  <si>
    <t>Intercept and Income</t>
  </si>
  <si>
    <t>B3</t>
  </si>
  <si>
    <t>Intercept and Age</t>
  </si>
  <si>
    <t>Sum of LL</t>
  </si>
  <si>
    <t>Intercept and Membership</t>
  </si>
  <si>
    <t>Age and Membership</t>
  </si>
  <si>
    <t>Income and Membership</t>
  </si>
  <si>
    <t>Int,Income,Age and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</si>
</sst>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charset val="134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15" zoomScale="127" zoomScaleNormal="85" workbookViewId="0">
      <selection activeCell="I26" sqref="I26"/>
    </sheetView>
  </sheetViews>
  <sheetFormatPr defaultColWidth="9" defaultRowHeight="14.4" x14ac:dyDescent="0.25"/>
  <cols>
    <col min="2" max="2" width="12.6640625" customWidth="1"/>
    <col min="4" max="4" width="4" customWidth="1"/>
    <col min="5" max="5" width="31.6640625" bestFit="1" customWidth="1"/>
    <col min="9" max="9" width="23.109375" bestFit="1" customWidth="1"/>
    <col min="11" max="11" width="13.44140625" bestFit="1" customWidth="1"/>
  </cols>
  <sheetData>
    <row r="1" spans="1:11" ht="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1</v>
      </c>
      <c r="B2" s="3">
        <v>0</v>
      </c>
      <c r="C2" s="3">
        <v>83.4</v>
      </c>
      <c r="D2" s="3">
        <v>53</v>
      </c>
      <c r="E2" s="3">
        <v>1</v>
      </c>
      <c r="F2">
        <f>$B$25+$B$26*C2+$B$27*D2+$B$28*E2</f>
        <v>-4.573627732716429</v>
      </c>
      <c r="G2">
        <f>EXP(F2)</f>
        <v>1.032045188360391E-2</v>
      </c>
      <c r="H2">
        <f>G2/(1+G2)</f>
        <v>1.0215028176815428E-2</v>
      </c>
      <c r="I2">
        <f>1-H2</f>
        <v>0.98978497182318459</v>
      </c>
      <c r="J2">
        <f>IF(B2=0,I2,H2)</f>
        <v>0.98978497182318459</v>
      </c>
      <c r="K2">
        <f>LOG(J2)</f>
        <v>-4.4591444870890184E-3</v>
      </c>
    </row>
    <row r="3" spans="1:11" x14ac:dyDescent="0.25">
      <c r="A3" s="3">
        <v>2</v>
      </c>
      <c r="B3" s="3">
        <v>0</v>
      </c>
      <c r="C3" s="3">
        <v>84.3</v>
      </c>
      <c r="D3" s="3">
        <v>53</v>
      </c>
      <c r="E3" s="3">
        <v>1</v>
      </c>
      <c r="F3">
        <f t="shared" ref="F3:F22" si="0">$B$25+$B$26*C3+$B$27*D3+$B$28*E3</f>
        <v>-4.4747608043661886</v>
      </c>
      <c r="G3">
        <f t="shared" ref="G3:G22" si="1">EXP(F3)</f>
        <v>1.1392946941782904E-2</v>
      </c>
      <c r="H3">
        <f t="shared" ref="H3:H22" si="2">G3/(1+G3)</f>
        <v>1.1264609839560902E-2</v>
      </c>
      <c r="I3">
        <f t="shared" ref="I3:I22" si="3">1-H3</f>
        <v>0.9887353901604391</v>
      </c>
      <c r="J3">
        <f t="shared" ref="J3:J22" si="4">IF(B3=0,I3,H3)</f>
        <v>0.9887353901604391</v>
      </c>
      <c r="K3">
        <f t="shared" ref="K3:K22" si="5">LOG(J3)</f>
        <v>-4.9199207074959927E-3</v>
      </c>
    </row>
    <row r="4" spans="1:11" x14ac:dyDescent="0.25">
      <c r="A4" s="3">
        <v>3</v>
      </c>
      <c r="B4" s="3">
        <v>0</v>
      </c>
      <c r="C4" s="3">
        <v>87.2</v>
      </c>
      <c r="D4" s="3">
        <v>50</v>
      </c>
      <c r="E4" s="3">
        <v>1</v>
      </c>
      <c r="F4">
        <f t="shared" si="0"/>
        <v>-4.6150074883627754</v>
      </c>
      <c r="G4">
        <f t="shared" si="1"/>
        <v>9.9021092561033981E-3</v>
      </c>
      <c r="H4">
        <f t="shared" si="2"/>
        <v>9.805018887818066E-3</v>
      </c>
      <c r="I4">
        <f t="shared" si="3"/>
        <v>0.99019498111218196</v>
      </c>
      <c r="J4">
        <f t="shared" si="4"/>
        <v>0.99019498111218196</v>
      </c>
      <c r="K4">
        <f t="shared" si="5"/>
        <v>-4.2792792576235861E-3</v>
      </c>
    </row>
    <row r="5" spans="1:11" x14ac:dyDescent="0.25">
      <c r="A5" s="3">
        <v>4</v>
      </c>
      <c r="B5" s="3">
        <v>0</v>
      </c>
      <c r="C5" s="3">
        <v>86.6</v>
      </c>
      <c r="D5" s="3">
        <v>52</v>
      </c>
      <c r="E5" s="3">
        <v>1</v>
      </c>
      <c r="F5">
        <f t="shared" si="0"/>
        <v>-4.375040175549878</v>
      </c>
      <c r="G5">
        <f t="shared" si="1"/>
        <v>1.2587636517056432E-2</v>
      </c>
      <c r="H5">
        <f t="shared" si="2"/>
        <v>1.2431157623406752E-2</v>
      </c>
      <c r="I5">
        <f t="shared" si="3"/>
        <v>0.98756884237659326</v>
      </c>
      <c r="J5">
        <f t="shared" si="4"/>
        <v>0.98756884237659326</v>
      </c>
      <c r="K5">
        <f t="shared" si="5"/>
        <v>-5.4326204385379663E-3</v>
      </c>
    </row>
    <row r="6" spans="1:11" x14ac:dyDescent="0.25">
      <c r="A6" s="3">
        <v>5</v>
      </c>
      <c r="B6" s="3">
        <v>0</v>
      </c>
      <c r="C6" s="3">
        <v>92</v>
      </c>
      <c r="D6" s="3">
        <v>45</v>
      </c>
      <c r="E6" s="3">
        <v>1</v>
      </c>
      <c r="F6">
        <f t="shared" si="0"/>
        <v>-4.8524136997774656</v>
      </c>
      <c r="G6">
        <f t="shared" si="1"/>
        <v>7.8095049815959791E-3</v>
      </c>
      <c r="H6">
        <f t="shared" si="2"/>
        <v>7.748989211744526E-3</v>
      </c>
      <c r="I6">
        <f t="shared" si="3"/>
        <v>0.99225101078825551</v>
      </c>
      <c r="J6">
        <f t="shared" si="4"/>
        <v>0.99225101078825551</v>
      </c>
      <c r="K6">
        <f t="shared" si="5"/>
        <v>-3.3784500125972686E-3</v>
      </c>
    </row>
    <row r="7" spans="1:11" x14ac:dyDescent="0.25">
      <c r="A7" s="3">
        <v>6</v>
      </c>
      <c r="B7" s="3">
        <v>0</v>
      </c>
      <c r="C7" s="3">
        <v>90.4</v>
      </c>
      <c r="D7" s="3">
        <v>50</v>
      </c>
      <c r="E7" s="3">
        <v>1</v>
      </c>
      <c r="F7">
        <f t="shared" si="0"/>
        <v>-4.263480632006357</v>
      </c>
      <c r="G7">
        <f t="shared" si="1"/>
        <v>1.4073233317657148E-2</v>
      </c>
      <c r="H7">
        <f t="shared" si="2"/>
        <v>1.3877926026717958E-2</v>
      </c>
      <c r="I7">
        <f t="shared" si="3"/>
        <v>0.986122073973282</v>
      </c>
      <c r="J7">
        <f t="shared" si="4"/>
        <v>0.986122073973282</v>
      </c>
      <c r="K7">
        <f t="shared" si="5"/>
        <v>-6.0693195705892921E-3</v>
      </c>
    </row>
    <row r="8" spans="1:11" x14ac:dyDescent="0.25">
      <c r="A8" s="3">
        <v>7</v>
      </c>
      <c r="B8" s="3">
        <v>1</v>
      </c>
      <c r="C8" s="3">
        <v>138.30000000000001</v>
      </c>
      <c r="D8" s="3">
        <v>51</v>
      </c>
      <c r="E8" s="3">
        <v>1</v>
      </c>
      <c r="F8">
        <f t="shared" si="0"/>
        <v>1.151376298268608</v>
      </c>
      <c r="G8">
        <f t="shared" si="1"/>
        <v>3.1625425176156479</v>
      </c>
      <c r="H8">
        <f t="shared" si="2"/>
        <v>0.75976221365474195</v>
      </c>
      <c r="I8">
        <f t="shared" si="3"/>
        <v>0.24023778634525805</v>
      </c>
      <c r="J8">
        <f t="shared" si="4"/>
        <v>0.75976221365474195</v>
      </c>
      <c r="K8">
        <f t="shared" si="5"/>
        <v>-0.11932230963535363</v>
      </c>
    </row>
    <row r="9" spans="1:11" x14ac:dyDescent="0.25">
      <c r="A9" s="3">
        <v>8</v>
      </c>
      <c r="B9" s="3">
        <v>1</v>
      </c>
      <c r="C9" s="3">
        <v>140.80000000000001</v>
      </c>
      <c r="D9" s="3">
        <v>46</v>
      </c>
      <c r="E9" s="3">
        <v>2</v>
      </c>
      <c r="F9">
        <f t="shared" si="0"/>
        <v>4.732401296863082</v>
      </c>
      <c r="G9">
        <f t="shared" si="1"/>
        <v>113.56794553268624</v>
      </c>
      <c r="H9">
        <f t="shared" si="2"/>
        <v>0.99127155509902465</v>
      </c>
      <c r="I9">
        <f t="shared" si="3"/>
        <v>8.7284449009753518E-3</v>
      </c>
      <c r="J9">
        <f t="shared" si="4"/>
        <v>0.99127155509902465</v>
      </c>
      <c r="K9">
        <f t="shared" si="5"/>
        <v>-3.8073558823773952E-3</v>
      </c>
    </row>
    <row r="10" spans="1:11" x14ac:dyDescent="0.25">
      <c r="A10" s="3">
        <v>9</v>
      </c>
      <c r="B10" s="3">
        <v>0</v>
      </c>
      <c r="C10" s="3">
        <v>90.5</v>
      </c>
      <c r="D10" s="3">
        <v>54</v>
      </c>
      <c r="E10" s="3">
        <v>1</v>
      </c>
      <c r="F10">
        <f t="shared" si="0"/>
        <v>-3.6407382209857699</v>
      </c>
      <c r="G10">
        <f t="shared" si="1"/>
        <v>2.6232971086059795E-2</v>
      </c>
      <c r="H10">
        <f t="shared" si="2"/>
        <v>2.5562393555039951E-2</v>
      </c>
      <c r="I10">
        <f t="shared" si="3"/>
        <v>0.97443760644496002</v>
      </c>
      <c r="J10">
        <f t="shared" si="4"/>
        <v>0.97443760644496002</v>
      </c>
      <c r="K10">
        <f t="shared" si="5"/>
        <v>-1.1245963672231659E-2</v>
      </c>
    </row>
    <row r="11" spans="1:11" x14ac:dyDescent="0.25">
      <c r="A11" s="3">
        <v>10</v>
      </c>
      <c r="B11" s="3">
        <v>0</v>
      </c>
      <c r="C11" s="3">
        <v>66.599999999999994</v>
      </c>
      <c r="D11" s="3">
        <v>55</v>
      </c>
      <c r="E11" s="3">
        <v>2</v>
      </c>
      <c r="F11">
        <f t="shared" si="0"/>
        <v>-2.0421739921925486</v>
      </c>
      <c r="G11">
        <f t="shared" si="1"/>
        <v>0.12974633652720066</v>
      </c>
      <c r="H11">
        <f t="shared" si="2"/>
        <v>0.11484554747576009</v>
      </c>
      <c r="I11">
        <f t="shared" si="3"/>
        <v>0.88515445252423985</v>
      </c>
      <c r="J11">
        <f t="shared" si="4"/>
        <v>0.88515445252423985</v>
      </c>
      <c r="K11">
        <f t="shared" si="5"/>
        <v>-5.2980941701755893E-2</v>
      </c>
    </row>
    <row r="12" spans="1:11" x14ac:dyDescent="0.25">
      <c r="A12" s="3">
        <v>11</v>
      </c>
      <c r="B12" s="3">
        <v>0</v>
      </c>
      <c r="C12" s="3">
        <v>91.2</v>
      </c>
      <c r="D12" s="3">
        <v>55</v>
      </c>
      <c r="E12" s="3">
        <v>1</v>
      </c>
      <c r="F12">
        <f t="shared" si="0"/>
        <v>-3.4109024219679389</v>
      </c>
      <c r="G12">
        <f t="shared" si="1"/>
        <v>3.3011396720579893E-2</v>
      </c>
      <c r="H12">
        <f t="shared" si="2"/>
        <v>3.1956469043205704E-2</v>
      </c>
      <c r="I12">
        <f t="shared" si="3"/>
        <v>0.9680435309567943</v>
      </c>
      <c r="J12">
        <f t="shared" si="4"/>
        <v>0.9680435309567943</v>
      </c>
      <c r="K12">
        <f t="shared" si="5"/>
        <v>-1.4105112909317218E-2</v>
      </c>
    </row>
    <row r="13" spans="1:11" x14ac:dyDescent="0.25">
      <c r="A13" s="3">
        <v>12</v>
      </c>
      <c r="B13" s="3">
        <v>0</v>
      </c>
      <c r="C13" s="3">
        <v>95.7</v>
      </c>
      <c r="D13" s="3">
        <v>58</v>
      </c>
      <c r="E13" s="3">
        <v>1</v>
      </c>
      <c r="F13">
        <f t="shared" si="0"/>
        <v>-2.45774988264714</v>
      </c>
      <c r="G13">
        <f t="shared" si="1"/>
        <v>8.5627406075121926E-2</v>
      </c>
      <c r="H13">
        <f t="shared" si="2"/>
        <v>7.8873659227792922E-2</v>
      </c>
      <c r="I13">
        <f t="shared" si="3"/>
        <v>0.92112634077220712</v>
      </c>
      <c r="J13">
        <f t="shared" si="4"/>
        <v>0.92112634077220712</v>
      </c>
      <c r="K13">
        <f t="shared" si="5"/>
        <v>-3.5680798318741408E-2</v>
      </c>
    </row>
    <row r="14" spans="1:11" x14ac:dyDescent="0.25">
      <c r="A14" s="3">
        <v>13</v>
      </c>
      <c r="B14" s="3">
        <v>1</v>
      </c>
      <c r="C14" s="3">
        <v>76.3</v>
      </c>
      <c r="D14" s="3">
        <v>52</v>
      </c>
      <c r="E14" s="3">
        <v>2</v>
      </c>
      <c r="F14">
        <f t="shared" si="0"/>
        <v>-1.4354261064317502</v>
      </c>
      <c r="G14">
        <f t="shared" si="1"/>
        <v>0.23801392314042119</v>
      </c>
      <c r="H14">
        <f t="shared" si="2"/>
        <v>0.19225464164139658</v>
      </c>
      <c r="I14">
        <f t="shared" si="3"/>
        <v>0.80774535835860339</v>
      </c>
      <c r="J14">
        <f t="shared" si="4"/>
        <v>0.19225464164139658</v>
      </c>
      <c r="K14">
        <f t="shared" si="5"/>
        <v>-0.71612316614337967</v>
      </c>
    </row>
    <row r="15" spans="1:11" x14ac:dyDescent="0.25">
      <c r="A15" s="3">
        <v>14</v>
      </c>
      <c r="B15" s="3">
        <v>0</v>
      </c>
      <c r="C15" s="3">
        <v>103.2</v>
      </c>
      <c r="D15" s="3">
        <v>57</v>
      </c>
      <c r="E15" s="3">
        <v>1</v>
      </c>
      <c r="F15">
        <f t="shared" si="0"/>
        <v>-1.7867981122516534</v>
      </c>
      <c r="G15">
        <f t="shared" si="1"/>
        <v>0.16749561414786923</v>
      </c>
      <c r="H15">
        <f t="shared" si="2"/>
        <v>0.14346573307696817</v>
      </c>
      <c r="I15">
        <f t="shared" si="3"/>
        <v>0.85653426692303181</v>
      </c>
      <c r="J15">
        <f t="shared" si="4"/>
        <v>0.85653426692303181</v>
      </c>
      <c r="K15">
        <f t="shared" si="5"/>
        <v>-6.7255257756388284E-2</v>
      </c>
    </row>
    <row r="16" spans="1:11" x14ac:dyDescent="0.25">
      <c r="A16" s="3">
        <v>15</v>
      </c>
      <c r="B16" s="3">
        <v>1</v>
      </c>
      <c r="C16" s="3">
        <v>102.6</v>
      </c>
      <c r="D16" s="3">
        <v>58</v>
      </c>
      <c r="E16" s="3">
        <v>1</v>
      </c>
      <c r="F16">
        <f t="shared" si="0"/>
        <v>-1.6997700986286199</v>
      </c>
      <c r="G16">
        <f t="shared" si="1"/>
        <v>0.18272552807364892</v>
      </c>
      <c r="H16">
        <f t="shared" si="2"/>
        <v>0.15449529390919728</v>
      </c>
      <c r="I16">
        <f t="shared" si="3"/>
        <v>0.84550470609080275</v>
      </c>
      <c r="J16">
        <f t="shared" si="4"/>
        <v>0.15449529390919728</v>
      </c>
      <c r="K16">
        <f t="shared" si="5"/>
        <v>-0.81108474510901873</v>
      </c>
    </row>
    <row r="17" spans="1:12" x14ac:dyDescent="0.25">
      <c r="A17" s="3">
        <v>16</v>
      </c>
      <c r="B17" s="3">
        <v>0</v>
      </c>
      <c r="C17" s="3">
        <v>104</v>
      </c>
      <c r="D17" s="3">
        <v>56</v>
      </c>
      <c r="E17" s="3">
        <v>1</v>
      </c>
      <c r="F17">
        <f t="shared" si="0"/>
        <v>-1.8518556973524136</v>
      </c>
      <c r="G17">
        <f t="shared" si="1"/>
        <v>0.1569456522849591</v>
      </c>
      <c r="H17">
        <f t="shared" si="2"/>
        <v>0.13565516407360415</v>
      </c>
      <c r="I17">
        <f t="shared" si="3"/>
        <v>0.86434483592639588</v>
      </c>
      <c r="J17">
        <f t="shared" si="4"/>
        <v>0.86434483592639588</v>
      </c>
      <c r="K17">
        <f t="shared" si="5"/>
        <v>-6.3312958375160933E-2</v>
      </c>
    </row>
    <row r="18" spans="1:12" x14ac:dyDescent="0.25">
      <c r="A18" s="3">
        <v>17</v>
      </c>
      <c r="B18" s="3">
        <v>0</v>
      </c>
      <c r="C18" s="3">
        <v>91.3</v>
      </c>
      <c r="D18" s="3">
        <v>47</v>
      </c>
      <c r="E18" s="3">
        <v>2</v>
      </c>
      <c r="F18">
        <f t="shared" si="0"/>
        <v>-0.55234046321036701</v>
      </c>
      <c r="G18">
        <f t="shared" si="1"/>
        <v>0.57560105954160079</v>
      </c>
      <c r="H18">
        <f t="shared" si="2"/>
        <v>0.36532157430070777</v>
      </c>
      <c r="I18">
        <f t="shared" si="3"/>
        <v>0.63467842569929223</v>
      </c>
      <c r="J18">
        <f t="shared" si="4"/>
        <v>0.63467842569929223</v>
      </c>
      <c r="K18">
        <f t="shared" si="5"/>
        <v>-0.1974462641864288</v>
      </c>
    </row>
    <row r="19" spans="1:12" x14ac:dyDescent="0.25">
      <c r="A19" s="3">
        <v>18</v>
      </c>
      <c r="B19" s="3">
        <v>0</v>
      </c>
      <c r="C19" s="3">
        <v>84.5</v>
      </c>
      <c r="D19" s="3">
        <v>57</v>
      </c>
      <c r="E19" s="3">
        <v>2</v>
      </c>
      <c r="F19">
        <f t="shared" si="0"/>
        <v>0.23005795893087999</v>
      </c>
      <c r="G19">
        <f t="shared" si="1"/>
        <v>1.2586729591544681</v>
      </c>
      <c r="H19">
        <f t="shared" si="2"/>
        <v>0.55726215433404358</v>
      </c>
      <c r="I19">
        <f t="shared" si="3"/>
        <v>0.44273784566595642</v>
      </c>
      <c r="J19">
        <f t="shared" si="4"/>
        <v>0.44273784566595642</v>
      </c>
      <c r="K19">
        <f t="shared" si="5"/>
        <v>-0.3538533525154392</v>
      </c>
    </row>
    <row r="20" spans="1:12" x14ac:dyDescent="0.25">
      <c r="A20" s="3">
        <v>19</v>
      </c>
      <c r="B20" s="3">
        <v>0</v>
      </c>
      <c r="C20" s="3">
        <v>111.5</v>
      </c>
      <c r="D20" s="3">
        <v>56</v>
      </c>
      <c r="E20" s="3">
        <v>1</v>
      </c>
      <c r="F20">
        <f t="shared" si="0"/>
        <v>-1.0279646277670631</v>
      </c>
      <c r="G20">
        <f t="shared" si="1"/>
        <v>0.35773434261915577</v>
      </c>
      <c r="H20">
        <f t="shared" si="2"/>
        <v>0.2634788937643453</v>
      </c>
      <c r="I20">
        <f t="shared" si="3"/>
        <v>0.7365211062356547</v>
      </c>
      <c r="J20">
        <f t="shared" si="4"/>
        <v>0.7365211062356547</v>
      </c>
      <c r="K20">
        <f t="shared" si="5"/>
        <v>-0.13281480321328615</v>
      </c>
    </row>
    <row r="21" spans="1:12" x14ac:dyDescent="0.25">
      <c r="A21" s="3">
        <v>20</v>
      </c>
      <c r="B21" s="3">
        <v>0</v>
      </c>
      <c r="C21" s="3">
        <v>110.7</v>
      </c>
      <c r="D21" s="3">
        <v>59</v>
      </c>
      <c r="E21" s="3">
        <v>1</v>
      </c>
      <c r="F21">
        <f t="shared" si="0"/>
        <v>-0.65702844428657681</v>
      </c>
      <c r="G21">
        <f t="shared" si="1"/>
        <v>0.51838947122536749</v>
      </c>
      <c r="H21">
        <f t="shared" si="2"/>
        <v>0.3414074458821279</v>
      </c>
      <c r="I21">
        <f t="shared" si="3"/>
        <v>0.6585925541178721</v>
      </c>
      <c r="J21">
        <f t="shared" si="4"/>
        <v>0.6585925541178721</v>
      </c>
      <c r="K21">
        <f t="shared" si="5"/>
        <v>-0.18138318362077169</v>
      </c>
    </row>
    <row r="22" spans="1:12" x14ac:dyDescent="0.25">
      <c r="A22" s="3">
        <v>21</v>
      </c>
      <c r="B22" s="3">
        <v>1</v>
      </c>
      <c r="C22" s="3">
        <v>89.7</v>
      </c>
      <c r="D22" s="3">
        <v>60</v>
      </c>
      <c r="E22" s="3">
        <v>2</v>
      </c>
      <c r="F22">
        <f t="shared" si="0"/>
        <v>1.2601069980796442</v>
      </c>
      <c r="G22">
        <f t="shared" si="1"/>
        <v>3.5257987208757373</v>
      </c>
      <c r="H22">
        <f t="shared" si="2"/>
        <v>0.77904452635346066</v>
      </c>
      <c r="I22">
        <f t="shared" si="3"/>
        <v>0.22095547364653934</v>
      </c>
      <c r="J22">
        <f t="shared" si="4"/>
        <v>0.77904452635346066</v>
      </c>
      <c r="K22">
        <f t="shared" si="5"/>
        <v>-0.10843771948150858</v>
      </c>
    </row>
    <row r="25" spans="1:12" x14ac:dyDescent="0.25">
      <c r="A25" t="s">
        <v>11</v>
      </c>
      <c r="B25" s="4">
        <v>-25.9121704215836</v>
      </c>
      <c r="G25" t="s">
        <v>12</v>
      </c>
      <c r="H25" t="s">
        <v>13</v>
      </c>
      <c r="I25" t="s">
        <v>14</v>
      </c>
      <c r="J25" t="s">
        <v>15</v>
      </c>
      <c r="K25" t="s">
        <v>16</v>
      </c>
      <c r="L25" t="s">
        <v>17</v>
      </c>
    </row>
    <row r="26" spans="1:12" x14ac:dyDescent="0.25">
      <c r="A26" t="s">
        <v>18</v>
      </c>
      <c r="B26" s="4">
        <v>0.10985214261138</v>
      </c>
      <c r="C26" t="s">
        <v>2</v>
      </c>
      <c r="E26" t="s">
        <v>19</v>
      </c>
      <c r="G26">
        <v>-5.0058354449999998</v>
      </c>
      <c r="H26">
        <f>-2*G26</f>
        <v>10.01167089</v>
      </c>
      <c r="I26">
        <f>$H$26-H26</f>
        <v>0</v>
      </c>
      <c r="J26">
        <v>0</v>
      </c>
      <c r="L26">
        <f>1-(G26/$G$26)</f>
        <v>0</v>
      </c>
    </row>
    <row r="27" spans="1:12" x14ac:dyDescent="0.25">
      <c r="A27" t="s">
        <v>20</v>
      </c>
      <c r="B27" s="4">
        <v>0.15293929918986299</v>
      </c>
      <c r="C27" t="s">
        <v>3</v>
      </c>
      <c r="E27" t="s">
        <v>21</v>
      </c>
      <c r="G27">
        <v>-4.2290615200000001</v>
      </c>
      <c r="H27">
        <f t="shared" ref="H27:H32" si="6">-2*G27</f>
        <v>8.4581230400000003</v>
      </c>
      <c r="I27">
        <f t="shared" ref="I27:I32" si="7">$H$26-H27</f>
        <v>1.5535478499999993</v>
      </c>
      <c r="J27">
        <v>1</v>
      </c>
      <c r="K27">
        <f>_xlfn.CHISQ.DIST.RT(I27,J27)</f>
        <v>0.21261244547804745</v>
      </c>
      <c r="L27">
        <f t="shared" ref="L27:L32" si="8">1-(G27/$G$26)</f>
        <v>0.15517368350089655</v>
      </c>
    </row>
    <row r="28" spans="1:12" x14ac:dyDescent="0.25">
      <c r="A28" t="s">
        <v>22</v>
      </c>
      <c r="B28" s="4">
        <v>4.0710911380153396</v>
      </c>
      <c r="C28" t="s">
        <v>4</v>
      </c>
      <c r="E28" t="s">
        <v>23</v>
      </c>
      <c r="G28">
        <v>-5.0045694310000002</v>
      </c>
      <c r="H28">
        <f t="shared" si="6"/>
        <v>10.009138862</v>
      </c>
      <c r="I28">
        <f t="shared" si="7"/>
        <v>2.5320279999991868E-3</v>
      </c>
      <c r="J28">
        <v>1</v>
      </c>
      <c r="K28">
        <f>_xlfn.CHISQ.DIST.RT(I28,J28)</f>
        <v>0.95986797537171054</v>
      </c>
      <c r="L28">
        <f t="shared" si="8"/>
        <v>2.5290763428198471E-4</v>
      </c>
    </row>
    <row r="29" spans="1:12" x14ac:dyDescent="0.25">
      <c r="A29" t="s">
        <v>24</v>
      </c>
      <c r="B29" s="4">
        <f>SUM(K2:K22)</f>
        <v>-2.8973926669950925</v>
      </c>
      <c r="E29" t="s">
        <v>25</v>
      </c>
      <c r="G29">
        <v>-4.3642252890000002</v>
      </c>
      <c r="H29">
        <f t="shared" si="6"/>
        <v>8.7284505780000003</v>
      </c>
      <c r="I29">
        <f t="shared" si="7"/>
        <v>1.2832203119999992</v>
      </c>
      <c r="J29">
        <v>1</v>
      </c>
      <c r="K29">
        <f>_xlfn.CHISQ.DIST.RT(I29,J29)</f>
        <v>0.25730113035116386</v>
      </c>
      <c r="L29">
        <f t="shared" si="8"/>
        <v>0.12817244255219418</v>
      </c>
    </row>
    <row r="30" spans="1:12" x14ac:dyDescent="0.25">
      <c r="E30" t="s">
        <v>26</v>
      </c>
      <c r="G30">
        <v>-4.4952244920000002</v>
      </c>
      <c r="H30">
        <f t="shared" si="6"/>
        <v>8.9904489840000004</v>
      </c>
      <c r="I30">
        <f t="shared" si="7"/>
        <v>1.0212219059999992</v>
      </c>
      <c r="J30">
        <v>1</v>
      </c>
      <c r="K30">
        <f>_xlfn.CHISQ.DIST.RT(I30,J30)</f>
        <v>0.31222934487105763</v>
      </c>
      <c r="L30">
        <f t="shared" si="8"/>
        <v>0.10200314385284381</v>
      </c>
    </row>
    <row r="31" spans="1:12" x14ac:dyDescent="0.25">
      <c r="E31" t="s">
        <v>27</v>
      </c>
      <c r="G31">
        <v>-5.7295923489999998</v>
      </c>
      <c r="H31">
        <f t="shared" si="6"/>
        <v>11.459184698</v>
      </c>
      <c r="I31">
        <f t="shared" si="7"/>
        <v>-1.4475138080000001</v>
      </c>
      <c r="J31">
        <v>1</v>
      </c>
      <c r="L31">
        <f t="shared" si="8"/>
        <v>-0.1445826399912753</v>
      </c>
    </row>
    <row r="32" spans="1:12" x14ac:dyDescent="0.25">
      <c r="E32" t="s">
        <v>28</v>
      </c>
      <c r="G32" s="4">
        <v>-2.8973926669950898</v>
      </c>
      <c r="H32">
        <f t="shared" si="6"/>
        <v>5.7947853339901796</v>
      </c>
      <c r="I32">
        <f t="shared" si="7"/>
        <v>4.21688555600982</v>
      </c>
      <c r="J32">
        <v>3</v>
      </c>
      <c r="K32">
        <f>_xlfn.CHISQ.DIST.RT(I32,J32)</f>
        <v>0.23897674899920476</v>
      </c>
      <c r="L32">
        <f t="shared" si="8"/>
        <v>0.42119698123734672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Bhatt</dc:creator>
  <cp:lastModifiedBy>Harman Jani</cp:lastModifiedBy>
  <dcterms:created xsi:type="dcterms:W3CDTF">2024-03-18T11:03:00Z</dcterms:created>
  <dcterms:modified xsi:type="dcterms:W3CDTF">2024-03-22T10:06:20Z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26051D25CE424BBFBB1ED3AB07C5787D_12</vt:lpwstr>
  </property>
  <property fmtid="{D5CDD505-2E9C-101B-9397-08002B2CF9AE}" pid="3" name="KSOProductBuildVer">
    <vt:lpwstr>1033-12.2.0.13489</vt:lpwstr>
  </property>
</Properties>
</file>