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Harman\Desktop\courses\TOD310_PAB\class\"/>
    </mc:Choice>
  </mc:AlternateContent>
  <xr:revisionPtr revIDLastSave="0" documentId="13_ncr:1_{8196B888-A7AE-4047-8DD5-37E2A6335697}" xr6:coauthVersionLast="47" xr6:coauthVersionMax="47" xr10:uidLastSave="{00000000-0000-0000-0000-000000000000}"/>
  <bookViews>
    <workbookView xWindow="-108" yWindow="-108" windowWidth="23256" windowHeight="13176" xr2:uid="{BA2BE82E-35BF-40D9-BA70-227AC517E032}"/>
  </bookViews>
  <sheets>
    <sheet name="Sheet1" sheetId="1" r:id="rId1"/>
  </sheets>
  <definedNames>
    <definedName name="solver_adj" localSheetId="0" hidden="1">Sheet1!$C$25,Sheet1!$C$26,Sheet1!$C$27,Sheet1!$C$28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Sheet1!$L$26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G3" i="1" s="1"/>
  <c r="H3" i="1" s="1"/>
  <c r="I3" i="1" s="1"/>
  <c r="J3" i="1" s="1"/>
  <c r="K3" i="1" s="1"/>
  <c r="F4" i="1"/>
  <c r="G4" i="1" s="1"/>
  <c r="H4" i="1" s="1"/>
  <c r="I4" i="1" s="1"/>
  <c r="J4" i="1" s="1"/>
  <c r="K4" i="1" s="1"/>
  <c r="F5" i="1"/>
  <c r="G5" i="1" s="1"/>
  <c r="H5" i="1" s="1"/>
  <c r="I5" i="1" s="1"/>
  <c r="J5" i="1" s="1"/>
  <c r="K5" i="1" s="1"/>
  <c r="F6" i="1"/>
  <c r="G6" i="1" s="1"/>
  <c r="H6" i="1" s="1"/>
  <c r="I6" i="1" s="1"/>
  <c r="J6" i="1" s="1"/>
  <c r="K6" i="1" s="1"/>
  <c r="F7" i="1"/>
  <c r="G7" i="1" s="1"/>
  <c r="H7" i="1" s="1"/>
  <c r="I7" i="1" s="1"/>
  <c r="J7" i="1" s="1"/>
  <c r="K7" i="1" s="1"/>
  <c r="F8" i="1"/>
  <c r="G8" i="1" s="1"/>
  <c r="H8" i="1" s="1"/>
  <c r="I8" i="1" s="1"/>
  <c r="F9" i="1"/>
  <c r="G9" i="1" s="1"/>
  <c r="H9" i="1" s="1"/>
  <c r="F10" i="1"/>
  <c r="G10" i="1" s="1"/>
  <c r="H10" i="1" s="1"/>
  <c r="I10" i="1" s="1"/>
  <c r="J10" i="1" s="1"/>
  <c r="K10" i="1" s="1"/>
  <c r="F11" i="1"/>
  <c r="G11" i="1" s="1"/>
  <c r="H11" i="1" s="1"/>
  <c r="I11" i="1" s="1"/>
  <c r="J11" i="1" s="1"/>
  <c r="K11" i="1" s="1"/>
  <c r="F12" i="1"/>
  <c r="G12" i="1" s="1"/>
  <c r="H12" i="1" s="1"/>
  <c r="I12" i="1" s="1"/>
  <c r="J12" i="1" s="1"/>
  <c r="K12" i="1" s="1"/>
  <c r="F13" i="1"/>
  <c r="G13" i="1" s="1"/>
  <c r="H13" i="1" s="1"/>
  <c r="I13" i="1" s="1"/>
  <c r="J13" i="1" s="1"/>
  <c r="K13" i="1" s="1"/>
  <c r="F14" i="1"/>
  <c r="G14" i="1" s="1"/>
  <c r="H14" i="1" s="1"/>
  <c r="J14" i="1" s="1"/>
  <c r="K14" i="1" s="1"/>
  <c r="F15" i="1"/>
  <c r="G15" i="1" s="1"/>
  <c r="H15" i="1" s="1"/>
  <c r="I15" i="1" s="1"/>
  <c r="J15" i="1" s="1"/>
  <c r="K15" i="1" s="1"/>
  <c r="F16" i="1"/>
  <c r="G16" i="1" s="1"/>
  <c r="H16" i="1" s="1"/>
  <c r="J16" i="1" s="1"/>
  <c r="K16" i="1" s="1"/>
  <c r="F17" i="1"/>
  <c r="G17" i="1" s="1"/>
  <c r="H17" i="1" s="1"/>
  <c r="I17" i="1" s="1"/>
  <c r="J17" i="1" s="1"/>
  <c r="K17" i="1" s="1"/>
  <c r="F18" i="1"/>
  <c r="G18" i="1" s="1"/>
  <c r="H18" i="1" s="1"/>
  <c r="I18" i="1" s="1"/>
  <c r="J18" i="1" s="1"/>
  <c r="K18" i="1" s="1"/>
  <c r="F19" i="1"/>
  <c r="G19" i="1" s="1"/>
  <c r="H19" i="1" s="1"/>
  <c r="I19" i="1" s="1"/>
  <c r="J19" i="1" s="1"/>
  <c r="K19" i="1" s="1"/>
  <c r="F20" i="1"/>
  <c r="G20" i="1" s="1"/>
  <c r="H20" i="1" s="1"/>
  <c r="I20" i="1" s="1"/>
  <c r="J20" i="1" s="1"/>
  <c r="K20" i="1" s="1"/>
  <c r="F21" i="1"/>
  <c r="G21" i="1" s="1"/>
  <c r="H21" i="1" s="1"/>
  <c r="I21" i="1" s="1"/>
  <c r="J21" i="1" s="1"/>
  <c r="K21" i="1" s="1"/>
  <c r="F22" i="1"/>
  <c r="G22" i="1" s="1"/>
  <c r="H22" i="1" s="1"/>
  <c r="I22" i="1" s="1"/>
  <c r="F2" i="1"/>
  <c r="G2" i="1" s="1"/>
  <c r="H2" i="1" s="1"/>
  <c r="I2" i="1" s="1"/>
  <c r="J2" i="1" s="1"/>
  <c r="K2" i="1" s="1"/>
  <c r="J22" i="1" l="1"/>
  <c r="K22" i="1" s="1"/>
  <c r="I16" i="1"/>
  <c r="I14" i="1"/>
  <c r="I9" i="1"/>
  <c r="J9" i="1"/>
  <c r="K9" i="1" s="1"/>
  <c r="J8" i="1"/>
  <c r="K8" i="1" s="1"/>
  <c r="L26" i="1" l="1"/>
</calcChain>
</file>

<file path=xl/sharedStrings.xml><?xml version="1.0" encoding="utf-8"?>
<sst xmlns="http://schemas.openxmlformats.org/spreadsheetml/2006/main" count="56" uniqueCount="52">
  <si>
    <t>Sr.</t>
  </si>
  <si>
    <t>Donation</t>
  </si>
  <si>
    <t>Income</t>
  </si>
  <si>
    <t>Age</t>
  </si>
  <si>
    <t>Membership</t>
  </si>
  <si>
    <t>Logit(p)</t>
  </si>
  <si>
    <t>Odds</t>
  </si>
  <si>
    <t>ProbWin</t>
  </si>
  <si>
    <t>Likelihood</t>
  </si>
  <si>
    <t>Log(Likelihood)</t>
  </si>
  <si>
    <t>intercept</t>
  </si>
  <si>
    <t>slope_1</t>
  </si>
  <si>
    <t>slope_2</t>
  </si>
  <si>
    <t>slope_3</t>
  </si>
  <si>
    <t>ProbLose</t>
  </si>
  <si>
    <t>sum_of_likelihood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</si>
  <si>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</si>
  <si>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</si>
  <si>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</si>
  <si>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</si>
  <si>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</si>
  <si>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</si>
  <si>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</si>
  <si>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</si>
  <si>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</si>
  <si>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</si>
  <si>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</si>
  <si>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</si>
  <si>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</si>
  <si>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</si>
  <si>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</si>
  <si>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</si>
  <si>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</si>
  <si>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</si>
  <si>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</si>
  <si>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</si>
  <si>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</si>
  <si>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</si>
  <si>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</si>
  <si>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</si>
  <si>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</si>
  <si>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</si>
  <si>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</si>
  <si>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Income, Age, Membership</t>
  </si>
  <si>
    <t>Income, Age</t>
  </si>
  <si>
    <t>Income, Membership</t>
  </si>
  <si>
    <t>Age, Membership</t>
  </si>
  <si>
    <t xml:space="preserve">Age  </t>
  </si>
  <si>
    <t>Deviance</t>
  </si>
  <si>
    <t>Change from intercept</t>
  </si>
  <si>
    <t>chi-square</t>
  </si>
  <si>
    <t>Pseudo-R2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</si>
</sst>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A6C6E-B222-4703-A79E-807BB3A669DC}">
  <dimension ref="A1:Z32"/>
  <sheetViews>
    <sheetView tabSelected="1" workbookViewId="0">
      <selection activeCell="M26" sqref="M26"/>
    </sheetView>
  </sheetViews>
  <sheetFormatPr defaultRowHeight="14.4" x14ac:dyDescent="0.3"/>
  <cols>
    <col min="5" max="5" width="11.44140625" bestFit="1" customWidth="1"/>
    <col min="10" max="10" width="9.6640625" bestFit="1" customWidth="1"/>
    <col min="11" max="11" width="30.44140625" bestFit="1" customWidth="1"/>
    <col min="12" max="12" width="15.33203125" bestFit="1" customWidth="1"/>
    <col min="14" max="14" width="19" bestFit="1" customWidth="1"/>
    <col min="16" max="16" width="9.6640625" bestFit="1" customWidth="1"/>
    <col min="17" max="17" width="9.77734375" bestFit="1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14</v>
      </c>
      <c r="J1" s="3" t="s">
        <v>8</v>
      </c>
      <c r="K1" s="3" t="s">
        <v>9</v>
      </c>
      <c r="R1" t="s">
        <v>16</v>
      </c>
    </row>
    <row r="2" spans="1:26" ht="15" thickBot="1" x14ac:dyDescent="0.35">
      <c r="A2" s="2">
        <v>1</v>
      </c>
      <c r="B2" s="2">
        <v>0</v>
      </c>
      <c r="C2" s="2">
        <v>83.4</v>
      </c>
      <c r="D2" s="2">
        <v>53</v>
      </c>
      <c r="E2" s="2">
        <v>1</v>
      </c>
      <c r="F2">
        <f>$C$25+$C$26*C2+$C$27*D2+$C$28*E2</f>
        <v>-4.5725027082124017</v>
      </c>
      <c r="G2">
        <f>EXP(F2)</f>
        <v>1.0332069178511006E-2</v>
      </c>
      <c r="H2">
        <f>G2/(1+G2)</f>
        <v>1.0226409211094219E-2</v>
      </c>
      <c r="I2">
        <f>1-H2</f>
        <v>0.98977359078890581</v>
      </c>
      <c r="J2">
        <f>IF(B2=0,I2,H2)</f>
        <v>0.98977359078890581</v>
      </c>
      <c r="K2">
        <f>LOG(J2)</f>
        <v>-4.4641382472929685E-3</v>
      </c>
    </row>
    <row r="3" spans="1:26" x14ac:dyDescent="0.3">
      <c r="A3" s="2">
        <v>2</v>
      </c>
      <c r="B3" s="2">
        <v>0</v>
      </c>
      <c r="C3" s="2">
        <v>84.3</v>
      </c>
      <c r="D3" s="2">
        <v>53</v>
      </c>
      <c r="E3" s="2">
        <v>1</v>
      </c>
      <c r="F3">
        <f t="shared" ref="F3:F22" si="0">$C$25+$C$26*C3+$C$27*D3+$C$28*E3</f>
        <v>-4.4736630084320668</v>
      </c>
      <c r="G3">
        <f t="shared" ref="G3:G22" si="1">EXP(F3)</f>
        <v>1.140546094026481E-2</v>
      </c>
      <c r="H3">
        <f t="shared" ref="H3:H22" si="2">G3/(1+G3)</f>
        <v>1.1276843343975612E-2</v>
      </c>
      <c r="I3">
        <f t="shared" ref="I3:I22" si="3">1-H3</f>
        <v>0.98872315665602439</v>
      </c>
      <c r="J3">
        <f t="shared" ref="J3:J22" si="4">IF(B3=0,I3,H3)</f>
        <v>0.98872315665602439</v>
      </c>
      <c r="K3">
        <f t="shared" ref="K3:K22" si="5">LOG(J3)</f>
        <v>-4.9252942142835477E-3</v>
      </c>
      <c r="R3" s="8" t="s">
        <v>17</v>
      </c>
      <c r="S3" s="8"/>
    </row>
    <row r="4" spans="1:26" x14ac:dyDescent="0.3">
      <c r="A4" s="2">
        <v>3</v>
      </c>
      <c r="B4" s="2">
        <v>0</v>
      </c>
      <c r="C4" s="2">
        <v>87.2</v>
      </c>
      <c r="D4" s="2">
        <v>50</v>
      </c>
      <c r="E4" s="2">
        <v>1</v>
      </c>
      <c r="F4">
        <f t="shared" si="0"/>
        <v>-4.6136845653296836</v>
      </c>
      <c r="G4">
        <f t="shared" si="1"/>
        <v>9.9152176533030007E-3</v>
      </c>
      <c r="H4">
        <f t="shared" si="2"/>
        <v>9.8178713222507614E-3</v>
      </c>
      <c r="I4">
        <f t="shared" si="3"/>
        <v>0.99018212867774924</v>
      </c>
      <c r="J4">
        <f t="shared" si="4"/>
        <v>0.99018212867774924</v>
      </c>
      <c r="K4">
        <f t="shared" si="5"/>
        <v>-4.2849163065731416E-3</v>
      </c>
      <c r="R4" s="5" t="s">
        <v>18</v>
      </c>
      <c r="S4" s="5">
        <v>0.64142455352683725</v>
      </c>
    </row>
    <row r="5" spans="1:26" x14ac:dyDescent="0.3">
      <c r="A5" s="2">
        <v>4</v>
      </c>
      <c r="B5" s="2">
        <v>0</v>
      </c>
      <c r="C5" s="2">
        <v>86.6</v>
      </c>
      <c r="D5" s="2">
        <v>52</v>
      </c>
      <c r="E5" s="2">
        <v>1</v>
      </c>
      <c r="F5">
        <f t="shared" si="0"/>
        <v>-4.3739076758715116</v>
      </c>
      <c r="G5">
        <f t="shared" si="1"/>
        <v>1.2601900086582856E-2</v>
      </c>
      <c r="H5">
        <f t="shared" si="2"/>
        <v>1.2445068575819705E-2</v>
      </c>
      <c r="I5">
        <f t="shared" si="3"/>
        <v>0.98755493142418027</v>
      </c>
      <c r="J5">
        <f t="shared" si="4"/>
        <v>0.98755493142418027</v>
      </c>
      <c r="K5">
        <f t="shared" si="5"/>
        <v>-5.4387379790700758E-3</v>
      </c>
      <c r="R5" s="5" t="s">
        <v>19</v>
      </c>
      <c r="S5" s="5">
        <v>0.41142545786710244</v>
      </c>
    </row>
    <row r="6" spans="1:26" x14ac:dyDescent="0.3">
      <c r="A6" s="2">
        <v>5</v>
      </c>
      <c r="B6" s="2">
        <v>0</v>
      </c>
      <c r="C6" s="2">
        <v>92</v>
      </c>
      <c r="D6" s="2">
        <v>45</v>
      </c>
      <c r="E6" s="2">
        <v>1</v>
      </c>
      <c r="F6">
        <f t="shared" si="0"/>
        <v>-4.8507145564472038</v>
      </c>
      <c r="G6">
        <f t="shared" si="1"/>
        <v>7.8227857296501186E-3</v>
      </c>
      <c r="H6">
        <f t="shared" si="2"/>
        <v>7.7620647602113166E-3</v>
      </c>
      <c r="I6">
        <f t="shared" si="3"/>
        <v>0.99223793523978865</v>
      </c>
      <c r="J6">
        <f t="shared" si="4"/>
        <v>0.99223793523978865</v>
      </c>
      <c r="K6">
        <f t="shared" si="5"/>
        <v>-3.3841730362084228E-3</v>
      </c>
      <c r="R6" s="5" t="s">
        <v>20</v>
      </c>
      <c r="S6" s="5">
        <v>0.30755936219659114</v>
      </c>
    </row>
    <row r="7" spans="1:26" x14ac:dyDescent="0.3">
      <c r="A7" s="2">
        <v>6</v>
      </c>
      <c r="B7" s="2">
        <v>0</v>
      </c>
      <c r="C7" s="2">
        <v>90.4</v>
      </c>
      <c r="D7" s="2">
        <v>50</v>
      </c>
      <c r="E7" s="2">
        <v>1</v>
      </c>
      <c r="F7">
        <f t="shared" si="0"/>
        <v>-4.26225452166626</v>
      </c>
      <c r="G7">
        <f t="shared" si="1"/>
        <v>1.4090499237344799E-2</v>
      </c>
      <c r="H7">
        <f t="shared" si="2"/>
        <v>1.389471575558757E-2</v>
      </c>
      <c r="I7">
        <f t="shared" si="3"/>
        <v>0.98610528424441246</v>
      </c>
      <c r="J7">
        <f t="shared" si="4"/>
        <v>0.98610528424441246</v>
      </c>
      <c r="K7">
        <f t="shared" si="5"/>
        <v>-6.0767139377452747E-3</v>
      </c>
      <c r="R7" s="5" t="s">
        <v>21</v>
      </c>
      <c r="S7" s="5">
        <v>0.36317138491309708</v>
      </c>
    </row>
    <row r="8" spans="1:26" ht="15" thickBot="1" x14ac:dyDescent="0.35">
      <c r="A8" s="2">
        <v>7</v>
      </c>
      <c r="B8" s="2">
        <v>1</v>
      </c>
      <c r="C8" s="2">
        <v>138.30000000000001</v>
      </c>
      <c r="D8" s="2">
        <v>51</v>
      </c>
      <c r="E8" s="2">
        <v>1</v>
      </c>
      <c r="F8">
        <f t="shared" si="0"/>
        <v>1.1510489557430956</v>
      </c>
      <c r="G8">
        <f t="shared" si="1"/>
        <v>3.161507452380568</v>
      </c>
      <c r="H8">
        <f t="shared" si="2"/>
        <v>0.75970246084073323</v>
      </c>
      <c r="I8">
        <f t="shared" si="3"/>
        <v>0.24029753915926677</v>
      </c>
      <c r="J8">
        <f t="shared" si="4"/>
        <v>0.75970246084073323</v>
      </c>
      <c r="K8">
        <f t="shared" si="5"/>
        <v>-0.11935646681959244</v>
      </c>
      <c r="R8" s="6" t="s">
        <v>22</v>
      </c>
      <c r="S8" s="6">
        <v>21</v>
      </c>
    </row>
    <row r="9" spans="1:26" x14ac:dyDescent="0.3">
      <c r="A9" s="2">
        <v>8</v>
      </c>
      <c r="B9" s="2">
        <v>1</v>
      </c>
      <c r="C9" s="2">
        <v>140.80000000000001</v>
      </c>
      <c r="D9" s="2">
        <v>46</v>
      </c>
      <c r="E9" s="2">
        <v>2</v>
      </c>
      <c r="F9">
        <f t="shared" si="0"/>
        <v>4.7315856563522338</v>
      </c>
      <c r="G9">
        <f t="shared" si="1"/>
        <v>113.47535268194929</v>
      </c>
      <c r="H9">
        <f t="shared" si="2"/>
        <v>0.99126449513740889</v>
      </c>
      <c r="I9">
        <f t="shared" si="3"/>
        <v>8.7355048625911147E-3</v>
      </c>
      <c r="J9">
        <f t="shared" si="4"/>
        <v>0.99126449513740889</v>
      </c>
      <c r="K9">
        <f t="shared" si="5"/>
        <v>-3.8104489937201341E-3</v>
      </c>
    </row>
    <row r="10" spans="1:26" ht="15" thickBot="1" x14ac:dyDescent="0.35">
      <c r="A10" s="2">
        <v>9</v>
      </c>
      <c r="B10" s="2">
        <v>0</v>
      </c>
      <c r="C10" s="2">
        <v>90.5</v>
      </c>
      <c r="D10" s="2">
        <v>54</v>
      </c>
      <c r="E10" s="2">
        <v>1</v>
      </c>
      <c r="F10">
        <f t="shared" si="0"/>
        <v>-3.639932287511658</v>
      </c>
      <c r="G10">
        <f t="shared" si="1"/>
        <v>2.6254121637407299E-2</v>
      </c>
      <c r="H10">
        <f t="shared" si="2"/>
        <v>2.5582476195582404E-2</v>
      </c>
      <c r="I10">
        <f t="shared" si="3"/>
        <v>0.9744175238044176</v>
      </c>
      <c r="J10">
        <f t="shared" si="4"/>
        <v>0.9744175238044176</v>
      </c>
      <c r="K10">
        <f t="shared" si="5"/>
        <v>-1.1254914342637638E-2</v>
      </c>
      <c r="R10" t="s">
        <v>23</v>
      </c>
    </row>
    <row r="11" spans="1:26" x14ac:dyDescent="0.3">
      <c r="A11" s="2">
        <v>10</v>
      </c>
      <c r="B11" s="2">
        <v>0</v>
      </c>
      <c r="C11" s="2">
        <v>66.599999999999994</v>
      </c>
      <c r="D11" s="2">
        <v>55</v>
      </c>
      <c r="E11" s="2">
        <v>2</v>
      </c>
      <c r="F11">
        <f t="shared" si="0"/>
        <v>-2.0416833791905571</v>
      </c>
      <c r="G11">
        <f t="shared" si="1"/>
        <v>0.12981000738445972</v>
      </c>
      <c r="H11">
        <f t="shared" si="2"/>
        <v>0.11489543067951163</v>
      </c>
      <c r="I11">
        <f t="shared" si="3"/>
        <v>0.88510456932048842</v>
      </c>
      <c r="J11">
        <f t="shared" si="4"/>
        <v>0.88510456932048842</v>
      </c>
      <c r="K11">
        <f t="shared" si="5"/>
        <v>-5.3005417216205816E-2</v>
      </c>
      <c r="R11" s="7"/>
      <c r="S11" s="7" t="s">
        <v>28</v>
      </c>
      <c r="T11" s="7" t="s">
        <v>29</v>
      </c>
      <c r="U11" s="7" t="s">
        <v>30</v>
      </c>
      <c r="V11" s="7" t="s">
        <v>31</v>
      </c>
      <c r="W11" s="7" t="s">
        <v>32</v>
      </c>
    </row>
    <row r="12" spans="1:26" x14ac:dyDescent="0.3">
      <c r="A12" s="2">
        <v>11</v>
      </c>
      <c r="B12" s="2">
        <v>0</v>
      </c>
      <c r="C12" s="2">
        <v>91.2</v>
      </c>
      <c r="D12" s="2">
        <v>55</v>
      </c>
      <c r="E12" s="2">
        <v>1</v>
      </c>
      <c r="F12">
        <f t="shared" si="0"/>
        <v>-3.4102219541377528</v>
      </c>
      <c r="G12">
        <f t="shared" si="1"/>
        <v>3.3033867558551873E-2</v>
      </c>
      <c r="H12">
        <f t="shared" si="2"/>
        <v>3.1977526193428044E-2</v>
      </c>
      <c r="I12">
        <f t="shared" si="3"/>
        <v>0.96802247380657191</v>
      </c>
      <c r="J12">
        <f t="shared" si="4"/>
        <v>0.96802247380657191</v>
      </c>
      <c r="K12">
        <f t="shared" si="5"/>
        <v>-1.4114559905570496E-2</v>
      </c>
      <c r="R12" s="5" t="s">
        <v>24</v>
      </c>
      <c r="S12" s="5">
        <v>3</v>
      </c>
      <c r="T12" s="5">
        <v>1.5673350775889614</v>
      </c>
      <c r="U12" s="5">
        <v>0.52244502586298713</v>
      </c>
      <c r="V12" s="5">
        <v>3.9611141172788917</v>
      </c>
      <c r="W12" s="5">
        <v>2.6050718438181086E-2</v>
      </c>
    </row>
    <row r="13" spans="1:26" x14ac:dyDescent="0.3">
      <c r="A13" s="2">
        <v>12</v>
      </c>
      <c r="B13" s="2">
        <v>0</v>
      </c>
      <c r="C13" s="2">
        <v>95.7</v>
      </c>
      <c r="D13" s="2">
        <v>58</v>
      </c>
      <c r="E13" s="2">
        <v>1</v>
      </c>
      <c r="F13">
        <f t="shared" si="0"/>
        <v>-2.4575184212684755</v>
      </c>
      <c r="G13">
        <f t="shared" si="1"/>
        <v>8.5647227806477683E-2</v>
      </c>
      <c r="H13">
        <f t="shared" si="2"/>
        <v>7.8890477139176879E-2</v>
      </c>
      <c r="I13">
        <f t="shared" si="3"/>
        <v>0.92110952286082315</v>
      </c>
      <c r="J13">
        <f t="shared" si="4"/>
        <v>0.92110952286082315</v>
      </c>
      <c r="K13">
        <f t="shared" si="5"/>
        <v>-3.5688727733487462E-2</v>
      </c>
      <c r="R13" s="5" t="s">
        <v>25</v>
      </c>
      <c r="S13" s="5">
        <v>17</v>
      </c>
      <c r="T13" s="5">
        <v>2.2421887319348475</v>
      </c>
      <c r="U13" s="5">
        <v>0.13189345481969691</v>
      </c>
      <c r="V13" s="5"/>
      <c r="W13" s="5"/>
    </row>
    <row r="14" spans="1:26" ht="15" thickBot="1" x14ac:dyDescent="0.35">
      <c r="A14" s="2">
        <v>13</v>
      </c>
      <c r="B14" s="2">
        <v>1</v>
      </c>
      <c r="C14" s="2">
        <v>76.3</v>
      </c>
      <c r="D14" s="2">
        <v>52</v>
      </c>
      <c r="E14" s="2">
        <v>2</v>
      </c>
      <c r="F14">
        <f t="shared" si="0"/>
        <v>-1.4349160933034018</v>
      </c>
      <c r="G14">
        <f t="shared" si="1"/>
        <v>0.23813534432652006</v>
      </c>
      <c r="H14">
        <f t="shared" si="2"/>
        <v>0.19233385543650164</v>
      </c>
      <c r="I14">
        <f t="shared" si="3"/>
        <v>0.80766614456349839</v>
      </c>
      <c r="J14">
        <f t="shared" si="4"/>
        <v>0.19233385543650164</v>
      </c>
      <c r="K14">
        <f t="shared" si="5"/>
        <v>-0.71594426264079125</v>
      </c>
      <c r="R14" s="6" t="s">
        <v>26</v>
      </c>
      <c r="S14" s="6">
        <v>20</v>
      </c>
      <c r="T14" s="6">
        <v>3.8095238095238089</v>
      </c>
      <c r="U14" s="6"/>
      <c r="V14" s="6"/>
      <c r="W14" s="6"/>
    </row>
    <row r="15" spans="1:26" ht="15" thickBot="1" x14ac:dyDescent="0.35">
      <c r="A15" s="2">
        <v>14</v>
      </c>
      <c r="B15" s="2">
        <v>0</v>
      </c>
      <c r="C15" s="2">
        <v>103.2</v>
      </c>
      <c r="D15" s="2">
        <v>57</v>
      </c>
      <c r="E15" s="2">
        <v>1</v>
      </c>
      <c r="F15">
        <f t="shared" si="0"/>
        <v>-1.7866892677548671</v>
      </c>
      <c r="G15">
        <f t="shared" si="1"/>
        <v>0.16751384611591175</v>
      </c>
      <c r="H15">
        <f t="shared" si="2"/>
        <v>0.14347910876877157</v>
      </c>
      <c r="I15">
        <f t="shared" si="3"/>
        <v>0.85652089123122843</v>
      </c>
      <c r="J15">
        <f t="shared" si="4"/>
        <v>0.85652089123122843</v>
      </c>
      <c r="K15">
        <f t="shared" si="5"/>
        <v>-6.7262039778688387E-2</v>
      </c>
    </row>
    <row r="16" spans="1:26" x14ac:dyDescent="0.3">
      <c r="A16" s="2">
        <v>15</v>
      </c>
      <c r="B16" s="2">
        <v>1</v>
      </c>
      <c r="C16" s="2">
        <v>102.6</v>
      </c>
      <c r="D16" s="2">
        <v>58</v>
      </c>
      <c r="E16" s="2">
        <v>1</v>
      </c>
      <c r="F16">
        <f t="shared" si="0"/>
        <v>-1.699747389619227</v>
      </c>
      <c r="G16">
        <f t="shared" si="1"/>
        <v>0.18272967763649833</v>
      </c>
      <c r="H16">
        <f t="shared" si="2"/>
        <v>0.15449826033084349</v>
      </c>
      <c r="I16">
        <f t="shared" si="3"/>
        <v>0.84550173966915654</v>
      </c>
      <c r="J16">
        <f t="shared" si="4"/>
        <v>0.15449826033084349</v>
      </c>
      <c r="K16">
        <f t="shared" si="5"/>
        <v>-0.81107640642017353</v>
      </c>
      <c r="R16" s="7"/>
      <c r="S16" s="7" t="s">
        <v>33</v>
      </c>
      <c r="T16" s="7" t="s">
        <v>21</v>
      </c>
      <c r="U16" s="7" t="s">
        <v>34</v>
      </c>
      <c r="V16" s="7" t="s">
        <v>35</v>
      </c>
      <c r="W16" s="7" t="s">
        <v>36</v>
      </c>
      <c r="X16" s="7" t="s">
        <v>37</v>
      </c>
      <c r="Y16" s="7" t="s">
        <v>38</v>
      </c>
      <c r="Z16" s="7" t="s">
        <v>39</v>
      </c>
    </row>
    <row r="17" spans="1:26" x14ac:dyDescent="0.3">
      <c r="A17" s="2">
        <v>16</v>
      </c>
      <c r="B17" s="2">
        <v>0</v>
      </c>
      <c r="C17" s="2">
        <v>104</v>
      </c>
      <c r="D17" s="2">
        <v>56</v>
      </c>
      <c r="E17" s="2">
        <v>1</v>
      </c>
      <c r="F17">
        <f t="shared" si="0"/>
        <v>-1.8516667681615422</v>
      </c>
      <c r="G17">
        <f t="shared" si="1"/>
        <v>0.15697530670126034</v>
      </c>
      <c r="H17">
        <f t="shared" si="2"/>
        <v>0.13567731808280722</v>
      </c>
      <c r="I17">
        <f t="shared" si="3"/>
        <v>0.86432268191719275</v>
      </c>
      <c r="J17">
        <f t="shared" si="4"/>
        <v>0.86432268191719275</v>
      </c>
      <c r="K17">
        <f t="shared" si="5"/>
        <v>-6.3324089913007475E-2</v>
      </c>
      <c r="R17" s="5" t="s">
        <v>27</v>
      </c>
      <c r="S17" s="5">
        <v>-2.1775253827708267</v>
      </c>
      <c r="T17" s="5">
        <v>1.2647857416361299</v>
      </c>
      <c r="U17" s="5">
        <v>-1.7216555429807223</v>
      </c>
      <c r="V17" s="5">
        <v>0.10327636117387512</v>
      </c>
      <c r="W17" s="5">
        <v>-4.8459900430961991</v>
      </c>
      <c r="X17" s="5">
        <v>0.49093927755454514</v>
      </c>
      <c r="Y17" s="5">
        <v>-4.8459900430961991</v>
      </c>
      <c r="Z17" s="5">
        <v>0.49093927755454514</v>
      </c>
    </row>
    <row r="18" spans="1:26" x14ac:dyDescent="0.3">
      <c r="A18" s="2">
        <v>17</v>
      </c>
      <c r="B18" s="2">
        <v>0</v>
      </c>
      <c r="C18" s="2">
        <v>91.3</v>
      </c>
      <c r="D18" s="2">
        <v>47</v>
      </c>
      <c r="E18" s="2">
        <v>2</v>
      </c>
      <c r="F18">
        <f t="shared" si="0"/>
        <v>-0.55176282024377521</v>
      </c>
      <c r="G18">
        <f t="shared" si="1"/>
        <v>0.57593364749450571</v>
      </c>
      <c r="H18">
        <f t="shared" si="2"/>
        <v>0.36545551801000786</v>
      </c>
      <c r="I18">
        <f t="shared" si="3"/>
        <v>0.63454448198999214</v>
      </c>
      <c r="J18">
        <f t="shared" si="4"/>
        <v>0.63454448198999214</v>
      </c>
      <c r="K18">
        <f t="shared" si="5"/>
        <v>-0.19753792817026994</v>
      </c>
      <c r="R18" s="5" t="s">
        <v>40</v>
      </c>
      <c r="S18" s="5">
        <v>1.2760950501365866E-2</v>
      </c>
      <c r="T18" s="5">
        <v>4.6604029629259578E-3</v>
      </c>
      <c r="U18" s="5">
        <v>2.7381646185706892</v>
      </c>
      <c r="V18" s="5">
        <v>1.401117146037241E-2</v>
      </c>
      <c r="W18" s="5">
        <v>2.9283597312041339E-3</v>
      </c>
      <c r="X18" s="5">
        <v>2.2593541271527597E-2</v>
      </c>
      <c r="Y18" s="5">
        <v>2.9283597312041339E-3</v>
      </c>
      <c r="Z18" s="5">
        <v>2.2593541271527597E-2</v>
      </c>
    </row>
    <row r="19" spans="1:26" x14ac:dyDescent="0.3">
      <c r="A19" s="2">
        <v>18</v>
      </c>
      <c r="B19" s="2">
        <v>0</v>
      </c>
      <c r="C19" s="2">
        <v>84.5</v>
      </c>
      <c r="D19" s="2">
        <v>57</v>
      </c>
      <c r="E19" s="2">
        <v>2</v>
      </c>
      <c r="F19">
        <f t="shared" si="0"/>
        <v>0.22979845019676226</v>
      </c>
      <c r="G19">
        <f t="shared" si="1"/>
        <v>1.2583463649070323</v>
      </c>
      <c r="H19">
        <f t="shared" si="2"/>
        <v>0.55719812711671168</v>
      </c>
      <c r="I19">
        <f t="shared" si="3"/>
        <v>0.44280187288328832</v>
      </c>
      <c r="J19">
        <f t="shared" si="4"/>
        <v>0.44280187288328832</v>
      </c>
      <c r="K19">
        <f t="shared" si="5"/>
        <v>-0.35379055088916572</v>
      </c>
      <c r="R19" s="5" t="s">
        <v>41</v>
      </c>
      <c r="S19" s="5">
        <v>1.110850427792784E-2</v>
      </c>
      <c r="T19" s="5">
        <v>1.946915021803038E-2</v>
      </c>
      <c r="U19" s="5">
        <v>0.57056954995602505</v>
      </c>
      <c r="V19" s="5">
        <v>0.57575628864046902</v>
      </c>
      <c r="W19" s="5">
        <v>-2.9967812139249574E-2</v>
      </c>
      <c r="X19" s="5">
        <v>5.2184820695105251E-2</v>
      </c>
      <c r="Y19" s="5">
        <v>-2.9967812139249574E-2</v>
      </c>
      <c r="Z19" s="5">
        <v>5.2184820695105251E-2</v>
      </c>
    </row>
    <row r="20" spans="1:26" ht="15" thickBot="1" x14ac:dyDescent="0.35">
      <c r="A20" s="2">
        <v>19</v>
      </c>
      <c r="B20" s="2">
        <v>0</v>
      </c>
      <c r="C20" s="2">
        <v>111.5</v>
      </c>
      <c r="D20" s="2">
        <v>56</v>
      </c>
      <c r="E20" s="2">
        <v>1</v>
      </c>
      <c r="F20">
        <f t="shared" si="0"/>
        <v>-1.0280026033254002</v>
      </c>
      <c r="G20">
        <f t="shared" si="1"/>
        <v>0.35772075771570727</v>
      </c>
      <c r="H20">
        <f t="shared" si="2"/>
        <v>0.26347152437851312</v>
      </c>
      <c r="I20">
        <f t="shared" si="3"/>
        <v>0.73652847562148693</v>
      </c>
      <c r="J20">
        <f t="shared" si="4"/>
        <v>0.73652847562148693</v>
      </c>
      <c r="K20">
        <f t="shared" si="5"/>
        <v>-0.13281045782852596</v>
      </c>
      <c r="R20" s="6" t="s">
        <v>42</v>
      </c>
      <c r="S20" s="6">
        <v>0.46128686876430852</v>
      </c>
      <c r="T20" s="6">
        <v>0.17959283674660143</v>
      </c>
      <c r="U20" s="6">
        <v>2.568514853491437</v>
      </c>
      <c r="V20" s="6">
        <v>1.9934925549757725E-2</v>
      </c>
      <c r="W20" s="6">
        <v>8.2379104129053082E-2</v>
      </c>
      <c r="X20" s="6">
        <v>0.84019463339956402</v>
      </c>
      <c r="Y20" s="6">
        <v>8.2379104129053082E-2</v>
      </c>
      <c r="Z20" s="6">
        <v>0.84019463339956402</v>
      </c>
    </row>
    <row r="21" spans="1:26" x14ac:dyDescent="0.3">
      <c r="A21" s="2">
        <v>20</v>
      </c>
      <c r="B21" s="2">
        <v>0</v>
      </c>
      <c r="C21" s="2">
        <v>110.7</v>
      </c>
      <c r="D21" s="2">
        <v>59</v>
      </c>
      <c r="E21" s="2">
        <v>1</v>
      </c>
      <c r="F21">
        <f t="shared" si="0"/>
        <v>-0.65735508027366318</v>
      </c>
      <c r="G21">
        <f t="shared" si="1"/>
        <v>0.51822017421949107</v>
      </c>
      <c r="H21">
        <f t="shared" si="2"/>
        <v>0.34133400610745096</v>
      </c>
      <c r="I21">
        <f t="shared" si="3"/>
        <v>0.65866599389254898</v>
      </c>
      <c r="J21">
        <f t="shared" si="4"/>
        <v>0.65866599389254898</v>
      </c>
      <c r="K21">
        <f t="shared" si="5"/>
        <v>-0.18133475806456542</v>
      </c>
    </row>
    <row r="22" spans="1:26" x14ac:dyDescent="0.3">
      <c r="A22" s="2">
        <v>21</v>
      </c>
      <c r="B22" s="2">
        <v>1</v>
      </c>
      <c r="C22" s="2">
        <v>89.7</v>
      </c>
      <c r="D22" s="2">
        <v>60</v>
      </c>
      <c r="E22" s="2">
        <v>2</v>
      </c>
      <c r="F22">
        <f t="shared" si="0"/>
        <v>1.2593773051174111</v>
      </c>
      <c r="G22">
        <f t="shared" si="1"/>
        <v>3.5232269087935659</v>
      </c>
      <c r="H22">
        <f t="shared" si="2"/>
        <v>0.77891889569901773</v>
      </c>
      <c r="I22">
        <f t="shared" si="3"/>
        <v>0.22108110430098227</v>
      </c>
      <c r="J22">
        <f t="shared" si="4"/>
        <v>0.77891889569901773</v>
      </c>
      <c r="K22">
        <f t="shared" si="5"/>
        <v>-0.1085077605355262</v>
      </c>
    </row>
    <row r="25" spans="1:26" x14ac:dyDescent="0.3">
      <c r="B25" t="s">
        <v>10</v>
      </c>
      <c r="C25" s="4">
        <v>-25.902060856894156</v>
      </c>
      <c r="L25" t="s">
        <v>15</v>
      </c>
      <c r="M25" t="s">
        <v>48</v>
      </c>
      <c r="N25" t="s">
        <v>49</v>
      </c>
      <c r="O25" t="s">
        <v>28</v>
      </c>
      <c r="P25" t="s">
        <v>50</v>
      </c>
      <c r="Q25" t="s">
        <v>51</v>
      </c>
    </row>
    <row r="26" spans="1:26" x14ac:dyDescent="0.3">
      <c r="B26" t="s">
        <v>11</v>
      </c>
      <c r="C26" s="4">
        <v>0.10982188864481891</v>
      </c>
      <c r="K26" t="s">
        <v>43</v>
      </c>
      <c r="L26">
        <f>SUM(K2:K22)</f>
        <v>-2.8973927629731011</v>
      </c>
    </row>
    <row r="27" spans="1:26" x14ac:dyDescent="0.3">
      <c r="B27" t="s">
        <v>12</v>
      </c>
      <c r="C27" s="4">
        <v>0.15283501132253047</v>
      </c>
      <c r="K27" t="s">
        <v>44</v>
      </c>
    </row>
    <row r="28" spans="1:26" x14ac:dyDescent="0.3">
      <c r="B28" t="s">
        <v>13</v>
      </c>
      <c r="C28" s="4">
        <v>4.0701570356097418</v>
      </c>
      <c r="K28" t="s">
        <v>45</v>
      </c>
    </row>
    <row r="29" spans="1:26" x14ac:dyDescent="0.3">
      <c r="K29" t="s">
        <v>46</v>
      </c>
    </row>
    <row r="30" spans="1:26" x14ac:dyDescent="0.3">
      <c r="K30" t="s">
        <v>2</v>
      </c>
    </row>
    <row r="31" spans="1:26" x14ac:dyDescent="0.3">
      <c r="K31" t="s">
        <v>47</v>
      </c>
    </row>
    <row r="32" spans="1:26" x14ac:dyDescent="0.3">
      <c r="K3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Bhatt</dc:creator>
  <cp:lastModifiedBy>Harman Jani</cp:lastModifiedBy>
  <dcterms:created xsi:type="dcterms:W3CDTF">2024-03-18T11:03:52Z</dcterms:created>
  <dcterms:modified xsi:type="dcterms:W3CDTF">2024-03-22T10:06:15Z</dcterms:modified>
</cp:coreProperties>
</file>