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190" windowHeight="8505" activeTab="4"/>
  </bookViews>
  <sheets>
    <sheet name="External Programmer PIC3 (2)" sheetId="4" r:id="rId1"/>
    <sheet name="Sheet1" sheetId="1" r:id="rId2"/>
    <sheet name="Sheet2" sheetId="2" r:id="rId3"/>
    <sheet name="Display" sheetId="3" r:id="rId4"/>
    <sheet name="Sheet3" sheetId="5" r:id="rId5"/>
  </sheets>
  <calcPr calcId="145621"/>
</workbook>
</file>

<file path=xl/calcChain.xml><?xml version="1.0" encoding="utf-8"?>
<calcChain xmlns="http://schemas.openxmlformats.org/spreadsheetml/2006/main">
  <c r="F7" i="5" l="1"/>
  <c r="F9" i="5"/>
  <c r="F10" i="5"/>
  <c r="F8" i="5"/>
  <c r="F6" i="5"/>
  <c r="F5" i="5"/>
  <c r="F3" i="5"/>
  <c r="F4" i="5"/>
  <c r="E13" i="4" l="1"/>
  <c r="E14" i="4" l="1"/>
  <c r="E15" i="4" s="1"/>
  <c r="E16" i="4" s="1"/>
  <c r="E17" i="4" s="1"/>
  <c r="E18" i="4" s="1"/>
  <c r="E19" i="4" s="1"/>
  <c r="E20" i="4" s="1"/>
  <c r="E21" i="4" s="1"/>
  <c r="L21" i="4" s="1"/>
  <c r="L20" i="4" s="1"/>
  <c r="L19" i="4" s="1"/>
  <c r="L18" i="4" s="1"/>
  <c r="L17" i="4" s="1"/>
  <c r="L16" i="4" s="1"/>
  <c r="L15" i="4" s="1"/>
  <c r="L14" i="4" s="1"/>
  <c r="L13" i="4" s="1"/>
  <c r="L12" i="4" s="1"/>
  <c r="L11" i="4" s="1"/>
  <c r="L10" i="4" s="1"/>
  <c r="L9" i="4" s="1"/>
  <c r="L8" i="4" s="1"/>
  <c r="E10" i="4"/>
  <c r="E11" i="4" s="1"/>
  <c r="E12" i="4" s="1"/>
  <c r="E9" i="4"/>
  <c r="H3" i="2" l="1"/>
  <c r="D4" i="2" l="1"/>
  <c r="D3" i="2" l="1"/>
  <c r="D8" i="2"/>
  <c r="F8" i="2" s="1"/>
  <c r="B13" i="2" s="1"/>
  <c r="D2" i="2"/>
  <c r="F4" i="2" s="1"/>
  <c r="D6" i="2" s="1"/>
  <c r="D9" i="2" l="1"/>
  <c r="D13" i="2"/>
  <c r="F13" i="2" s="1"/>
  <c r="H13" i="2"/>
  <c r="J13" i="2" s="1"/>
  <c r="D10" i="2" l="1"/>
  <c r="B18" i="2" s="1"/>
  <c r="L13" i="2"/>
</calcChain>
</file>

<file path=xl/sharedStrings.xml><?xml version="1.0" encoding="utf-8"?>
<sst xmlns="http://schemas.openxmlformats.org/spreadsheetml/2006/main" count="432" uniqueCount="246">
  <si>
    <t>Schema dsPIC33</t>
  </si>
  <si>
    <t>Schema Taj Motherboard</t>
  </si>
  <si>
    <t>Direzione</t>
  </si>
  <si>
    <t>Micro dsPIC33</t>
  </si>
  <si>
    <t>Micro Pin</t>
  </si>
  <si>
    <t>Funzionalità</t>
  </si>
  <si>
    <t>Socket 64-Pin</t>
  </si>
  <si>
    <t>Socket 96-Pin</t>
  </si>
  <si>
    <t>(input analogico)</t>
  </si>
  <si>
    <t>RA0</t>
  </si>
  <si>
    <t>AN0</t>
  </si>
  <si>
    <t>S1 (Analogico)</t>
  </si>
  <si>
    <t> -</t>
  </si>
  <si>
    <t>(output)</t>
  </si>
  <si>
    <t>RA1</t>
  </si>
  <si>
    <t>IO RA1</t>
  </si>
  <si>
    <t>GATE</t>
  </si>
  <si>
    <t>C18</t>
  </si>
  <si>
    <t>Gate</t>
  </si>
  <si>
    <t>B32</t>
  </si>
  <si>
    <t>(input)</t>
  </si>
  <si>
    <t>RB2 RP2*</t>
  </si>
  <si>
    <t>IC4</t>
  </si>
  <si>
    <t>A-EN</t>
  </si>
  <si>
    <t>A18</t>
  </si>
  <si>
    <t>Encoder A</t>
  </si>
  <si>
    <t>A26</t>
  </si>
  <si>
    <t>RB3 RP3*</t>
  </si>
  <si>
    <t>INT1</t>
  </si>
  <si>
    <t>DDQUE</t>
  </si>
  <si>
    <t>C31</t>
  </si>
  <si>
    <t>C19</t>
  </si>
  <si>
    <t>RA3</t>
  </si>
  <si>
    <t>IO RB3</t>
  </si>
  <si>
    <t>RB4 RP4*</t>
  </si>
  <si>
    <t>SCK1</t>
  </si>
  <si>
    <t>DDCK</t>
  </si>
  <si>
    <t>C25</t>
  </si>
  <si>
    <t>C26</t>
  </si>
  <si>
    <t>RA4</t>
  </si>
  <si>
    <t>IO RB4</t>
  </si>
  <si>
    <t>RB5 RP5*</t>
  </si>
  <si>
    <t>IC1</t>
  </si>
  <si>
    <t>S1 (Digitale)</t>
  </si>
  <si>
    <t>C20</t>
  </si>
  <si>
    <t>S1</t>
  </si>
  <si>
    <t>B31</t>
  </si>
  <si>
    <t>RB6 RP6*</t>
  </si>
  <si>
    <t>SDI1</t>
  </si>
  <si>
    <t>DDOUT</t>
  </si>
  <si>
    <t>C27</t>
  </si>
  <si>
    <t>RB7 RP7*</t>
  </si>
  <si>
    <t>SDO1</t>
  </si>
  <si>
    <t>DDIN</t>
  </si>
  <si>
    <t>RB8 RP8*</t>
  </si>
  <si>
    <t>IO RB8</t>
  </si>
  <si>
    <t>DDASK</t>
  </si>
  <si>
    <t>C28</t>
  </si>
  <si>
    <t>C3</t>
  </si>
  <si>
    <t>RB9 RP9*</t>
  </si>
  <si>
    <t>IC3</t>
  </si>
  <si>
    <t>C-EN / S1 (Jumper)</t>
  </si>
  <si>
    <t>-</t>
  </si>
  <si>
    <t>RB10_RXD RP10*</t>
  </si>
  <si>
    <t>MAX232 R1OUT (Pin 12)</t>
  </si>
  <si>
    <t>RB11_TXD RP11*</t>
  </si>
  <si>
    <t>MAX232 T1IN (Pin 11)</t>
  </si>
  <si>
    <t>RB12 RP12*</t>
  </si>
  <si>
    <t>QEA1</t>
  </si>
  <si>
    <t>RB13 RP13*</t>
  </si>
  <si>
    <t>QEB1</t>
  </si>
  <si>
    <t>B-EN</t>
  </si>
  <si>
    <t>A19</t>
  </si>
  <si>
    <t>Encoder B</t>
  </si>
  <si>
    <t>A27</t>
  </si>
  <si>
    <t>RB14 RP14*</t>
  </si>
  <si>
    <t>IND1</t>
  </si>
  <si>
    <t>C-EN</t>
  </si>
  <si>
    <t>A20</t>
  </si>
  <si>
    <t>Encoder 0</t>
  </si>
  <si>
    <t>A28</t>
  </si>
  <si>
    <t>IO RB15</t>
  </si>
  <si>
    <t>Led</t>
  </si>
  <si>
    <t>RB15 RP15*</t>
  </si>
  <si>
    <t>Cilindro</t>
  </si>
  <si>
    <t>Encoder</t>
  </si>
  <si>
    <t>Velocità</t>
  </si>
  <si>
    <t>impulsi</t>
  </si>
  <si>
    <t>mm</t>
  </si>
  <si>
    <t>m/min</t>
  </si>
  <si>
    <t>m</t>
  </si>
  <si>
    <t>RPM</t>
  </si>
  <si>
    <t>KHz</t>
  </si>
  <si>
    <t>Quadrature Rate</t>
  </si>
  <si>
    <t>Timer</t>
  </si>
  <si>
    <t>MHz</t>
  </si>
  <si>
    <t>Timer Counter per encoder pulse</t>
  </si>
  <si>
    <t>mm/impulso</t>
  </si>
  <si>
    <t>sec</t>
  </si>
  <si>
    <t>Hz</t>
  </si>
  <si>
    <t>mm/sec</t>
  </si>
  <si>
    <t>msec</t>
  </si>
  <si>
    <t>usec</t>
  </si>
  <si>
    <t>Velocità Limite</t>
  </si>
  <si>
    <t>con cilindrio da 500 mm</t>
  </si>
  <si>
    <t>Latency</t>
  </si>
  <si>
    <t>cicli</t>
  </si>
  <si>
    <t>Errore di Latency</t>
  </si>
  <si>
    <t>Errore di Timer</t>
  </si>
  <si>
    <t>Errore Limite</t>
  </si>
  <si>
    <t>STIMULUS</t>
  </si>
  <si>
    <t>Creazione S1 and S2</t>
  </si>
  <si>
    <t>4096 Encoder AB</t>
  </si>
  <si>
    <t>S1 and S2</t>
  </si>
  <si>
    <t>SDIx</t>
  </si>
  <si>
    <t>SDOx</t>
  </si>
  <si>
    <t>SCKx</t>
  </si>
  <si>
    <t>--&gt;</t>
  </si>
  <si>
    <t>&lt;--</t>
  </si>
  <si>
    <t>TASA</t>
  </si>
  <si>
    <t>OUTPA1</t>
  </si>
  <si>
    <t>TASDA</t>
  </si>
  <si>
    <t>DDCLK</t>
  </si>
  <si>
    <t>Clock</t>
  </si>
  <si>
    <t>Dato da PIC a ST7</t>
  </si>
  <si>
    <t>Dato da ST7 a PIC</t>
  </si>
  <si>
    <t>Metto a 1 quando PIC vuole parlare con ST7</t>
  </si>
  <si>
    <t>Va a uno e genera un interrupt quando ST7 vuole parlare con pic</t>
  </si>
  <si>
    <t>Led verde</t>
  </si>
  <si>
    <t>Led rosso</t>
  </si>
  <si>
    <t>VFD</t>
  </si>
  <si>
    <t>MOSI</t>
  </si>
  <si>
    <t>MISO</t>
  </si>
  <si>
    <t>SCLK</t>
  </si>
  <si>
    <t>&gt;</t>
  </si>
  <si>
    <t>&lt;</t>
  </si>
  <si>
    <t>SEL (/SS)</t>
  </si>
  <si>
    <t>VFD Pin</t>
  </si>
  <si>
    <t>/IRQ</t>
  </si>
  <si>
    <t>DB15</t>
  </si>
  <si>
    <t>0.8 V Max</t>
  </si>
  <si>
    <t>2.0 VMin</t>
  </si>
  <si>
    <t>CON16A</t>
  </si>
  <si>
    <t>ST7</t>
  </si>
  <si>
    <t>Jumpers</t>
  </si>
  <si>
    <t>ADDR_0</t>
  </si>
  <si>
    <t>PA1_MOSI</t>
  </si>
  <si>
    <t>PA2_MISO</t>
  </si>
  <si>
    <t>PA0_SCLK</t>
  </si>
  <si>
    <t>JP4</t>
  </si>
  <si>
    <t>IRQ_DIS</t>
  </si>
  <si>
    <t>JP1</t>
  </si>
  <si>
    <t>JP2</t>
  </si>
  <si>
    <t>JP3</t>
  </si>
  <si>
    <t>B1</t>
  </si>
  <si>
    <t>A10</t>
  </si>
  <si>
    <t>A11</t>
  </si>
  <si>
    <t>A9</t>
  </si>
  <si>
    <t>C1</t>
  </si>
  <si>
    <t>Output</t>
  </si>
  <si>
    <t>Input</t>
  </si>
  <si>
    <t>Pin relativi a display VFD</t>
  </si>
  <si>
    <t>Pin con Input tollerante 5V</t>
  </si>
  <si>
    <t>Pin fissi (programmatore/alimentazione/massa)</t>
  </si>
  <si>
    <t>[report]7c9cb4cb0c5f9bb3316079129b45006f[/report]</t>
  </si>
  <si>
    <t>Pin applicazione (Segnale, Gate, Encoder)</t>
  </si>
  <si>
    <t>PIC33FJ64MCxx2</t>
  </si>
  <si>
    <t>(Vedi schema strobo)</t>
  </si>
  <si>
    <t>Al programmatore</t>
  </si>
  <si>
    <t>--</t>
  </si>
  <si>
    <t>MCLR</t>
  </si>
  <si>
    <t>AVDD</t>
  </si>
  <si>
    <t>3V con condensatore 0,1MF a massa</t>
  </si>
  <si>
    <t>(portarlo fuori per la sonda)</t>
  </si>
  <si>
    <t>&lt;&lt; output</t>
  </si>
  <si>
    <t>AVSS</t>
  </si>
  <si>
    <t>A massa</t>
  </si>
  <si>
    <t>AN1</t>
  </si>
  <si>
    <t>RP15</t>
  </si>
  <si>
    <t>RB15</t>
  </si>
  <si>
    <t>output &gt;&gt;</t>
  </si>
  <si>
    <t xml:space="preserve">LED </t>
  </si>
  <si>
    <t>RB0</t>
  </si>
  <si>
    <t>RP0</t>
  </si>
  <si>
    <t>RP14</t>
  </si>
  <si>
    <t>RB14</t>
  </si>
  <si>
    <t>&lt;&lt; input</t>
  </si>
  <si>
    <t>CH_0 Encoder (1 impulso)</t>
  </si>
  <si>
    <t>SN7000</t>
  </si>
  <si>
    <t>RB1</t>
  </si>
  <si>
    <t>RP1</t>
  </si>
  <si>
    <t>RP13</t>
  </si>
  <si>
    <t>RB13</t>
  </si>
  <si>
    <t>CH_B Encoder (1024 impulsi)</t>
  </si>
  <si>
    <t>CH_AB Encoder (2048 impulsi)</t>
  </si>
  <si>
    <t>input &gt;&gt;</t>
  </si>
  <si>
    <t>RB2</t>
  </si>
  <si>
    <t>RP2</t>
  </si>
  <si>
    <t>RP12</t>
  </si>
  <si>
    <t>RB12</t>
  </si>
  <si>
    <t>CH_A Encoder (1024 impulsi)</t>
  </si>
  <si>
    <t>VFD_/IRQ</t>
  </si>
  <si>
    <t>RB3</t>
  </si>
  <si>
    <t>RP3</t>
  </si>
  <si>
    <t>RP11</t>
  </si>
  <si>
    <t>RB11</t>
  </si>
  <si>
    <t>Amplificatore Programmabile 1</t>
  </si>
  <si>
    <t>VSS</t>
  </si>
  <si>
    <t>RP10</t>
  </si>
  <si>
    <t>RB10</t>
  </si>
  <si>
    <t>Amplificatore Programmabile 2</t>
  </si>
  <si>
    <t>Al quarzo</t>
  </si>
  <si>
    <t>RA2/OSC1</t>
  </si>
  <si>
    <t>VCAP</t>
  </si>
  <si>
    <t>condensatore 10MF a massa</t>
  </si>
  <si>
    <t>RA3/OSC2</t>
  </si>
  <si>
    <t>VFD_SCLK</t>
  </si>
  <si>
    <t>RB4</t>
  </si>
  <si>
    <t>RP4</t>
  </si>
  <si>
    <t>RP9</t>
  </si>
  <si>
    <t>RB9</t>
  </si>
  <si>
    <t>Led Verde</t>
  </si>
  <si>
    <t>RP8</t>
  </si>
  <si>
    <t>RB8</t>
  </si>
  <si>
    <t>VFD_SEL (/SS)</t>
  </si>
  <si>
    <t>A 3V</t>
  </si>
  <si>
    <t>VDD</t>
  </si>
  <si>
    <t>RP7</t>
  </si>
  <si>
    <t>RB7</t>
  </si>
  <si>
    <t>VFD_MOSI</t>
  </si>
  <si>
    <t>(portarlo fuori per la sonda) S1 Digitale</t>
  </si>
  <si>
    <t>RB5</t>
  </si>
  <si>
    <t>RP5</t>
  </si>
  <si>
    <t>RP6</t>
  </si>
  <si>
    <t>RB6</t>
  </si>
  <si>
    <t>VFD_MISO</t>
  </si>
  <si>
    <t>AGC</t>
  </si>
  <si>
    <t>Fronte</t>
  </si>
  <si>
    <t>Bassa Velocità</t>
  </si>
  <si>
    <t>Alta Velocità</t>
  </si>
  <si>
    <t>Delta</t>
  </si>
  <si>
    <t>Amplificazione Interna</t>
  </si>
  <si>
    <t>Senza</t>
  </si>
  <si>
    <t>discesa</t>
  </si>
  <si>
    <t>salita</t>
  </si>
  <si>
    <t>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</si>
</sst>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%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1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5" borderId="0" xfId="0" applyFill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2" fontId="0" fillId="0" borderId="0" xfId="0" applyNumberFormat="1"/>
    <xf numFmtId="167" fontId="4" fillId="0" borderId="0" xfId="0" applyNumberFormat="1" applyFont="1"/>
    <xf numFmtId="166" fontId="4" fillId="0" borderId="0" xfId="1" applyNumberFormat="1" applyFont="1"/>
    <xf numFmtId="0" fontId="1" fillId="3" borderId="0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5" borderId="6" xfId="0" applyFill="1" applyBorder="1"/>
    <xf numFmtId="0" fontId="2" fillId="6" borderId="6" xfId="0" applyFont="1" applyFill="1" applyBorder="1" applyAlignment="1">
      <alignment horizontal="center" vertical="center"/>
    </xf>
    <xf numFmtId="2" fontId="4" fillId="0" borderId="0" xfId="0" applyNumberFormat="1" applyFont="1"/>
    <xf numFmtId="0" fontId="2" fillId="8" borderId="9" xfId="0" applyFont="1" applyFill="1" applyBorder="1" applyAlignment="1">
      <alignment horizontal="center" vertical="center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9" borderId="0" xfId="0" applyFill="1" applyAlignment="1"/>
    <xf numFmtId="0" fontId="0" fillId="9" borderId="0" xfId="0" applyFill="1"/>
    <xf numFmtId="0" fontId="0" fillId="6" borderId="0" xfId="0" applyFill="1" applyAlignment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0" fillId="10" borderId="12" xfId="0" applyFill="1" applyBorder="1" applyAlignment="1">
      <alignment horizontal="right"/>
    </xf>
    <xf numFmtId="0" fontId="0" fillId="10" borderId="12" xfId="0" quotePrefix="1" applyFill="1" applyBorder="1" applyAlignment="1">
      <alignment horizontal="center"/>
    </xf>
    <xf numFmtId="0" fontId="0" fillId="6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10" borderId="17" xfId="0" applyFill="1" applyBorder="1" applyAlignment="1">
      <alignment horizontal="left"/>
    </xf>
    <xf numFmtId="0" fontId="0" fillId="10" borderId="12" xfId="0" quotePrefix="1" applyFill="1" applyBorder="1"/>
    <xf numFmtId="0" fontId="0" fillId="10" borderId="12" xfId="0" applyFill="1" applyBorder="1"/>
    <xf numFmtId="0" fontId="0" fillId="11" borderId="12" xfId="0" applyFill="1" applyBorder="1" applyAlignment="1">
      <alignment horizontal="right"/>
    </xf>
    <xf numFmtId="0" fontId="0" fillId="11" borderId="12" xfId="0" quotePrefix="1" applyFill="1" applyBorder="1" applyAlignment="1">
      <alignment horizontal="center"/>
    </xf>
    <xf numFmtId="0" fontId="0" fillId="11" borderId="13" xfId="0" applyFill="1" applyBorder="1"/>
    <xf numFmtId="0" fontId="0" fillId="0" borderId="18" xfId="0" applyBorder="1"/>
    <xf numFmtId="0" fontId="0" fillId="0" borderId="0" xfId="0" applyBorder="1"/>
    <xf numFmtId="0" fontId="0" fillId="0" borderId="5" xfId="0" applyBorder="1"/>
    <xf numFmtId="0" fontId="0" fillId="10" borderId="13" xfId="0" applyFill="1" applyBorder="1"/>
    <xf numFmtId="0" fontId="0" fillId="0" borderId="17" xfId="0" applyBorder="1" applyAlignment="1">
      <alignment horizontal="left"/>
    </xf>
    <xf numFmtId="0" fontId="0" fillId="0" borderId="12" xfId="0" applyBorder="1"/>
    <xf numFmtId="0" fontId="0" fillId="11" borderId="17" xfId="0" applyFill="1" applyBorder="1" applyAlignment="1">
      <alignment horizontal="left"/>
    </xf>
    <xf numFmtId="0" fontId="0" fillId="11" borderId="12" xfId="0" applyFill="1" applyBorder="1"/>
    <xf numFmtId="0" fontId="0" fillId="11" borderId="12" xfId="0" applyFill="1" applyBorder="1" applyAlignment="1">
      <alignment horizontal="center"/>
    </xf>
    <xf numFmtId="0" fontId="0" fillId="9" borderId="12" xfId="0" applyFill="1" applyBorder="1" applyAlignment="1">
      <alignment horizontal="right"/>
    </xf>
    <xf numFmtId="0" fontId="0" fillId="9" borderId="12" xfId="0" quotePrefix="1" applyFill="1" applyBorder="1" applyAlignment="1">
      <alignment horizontal="center"/>
    </xf>
    <xf numFmtId="0" fontId="0" fillId="9" borderId="13" xfId="0" applyFill="1" applyBorder="1"/>
    <xf numFmtId="0" fontId="0" fillId="0" borderId="0" xfId="0" applyFill="1" applyBorder="1"/>
    <xf numFmtId="0" fontId="0" fillId="6" borderId="17" xfId="0" applyFill="1" applyBorder="1" applyAlignment="1">
      <alignment horizontal="left"/>
    </xf>
    <xf numFmtId="0" fontId="0" fillId="12" borderId="12" xfId="0" applyFill="1" applyBorder="1"/>
    <xf numFmtId="0" fontId="0" fillId="12" borderId="0" xfId="0" applyFill="1" applyBorder="1"/>
    <xf numFmtId="0" fontId="0" fillId="12" borderId="0" xfId="0" applyFill="1"/>
    <xf numFmtId="0" fontId="0" fillId="0" borderId="12" xfId="0" applyBorder="1" applyAlignment="1">
      <alignment horizontal="right"/>
    </xf>
    <xf numFmtId="0" fontId="0" fillId="0" borderId="12" xfId="0" quotePrefix="1" applyBorder="1" applyAlignment="1">
      <alignment horizontal="center"/>
    </xf>
    <xf numFmtId="0" fontId="0" fillId="0" borderId="13" xfId="0" applyBorder="1"/>
    <xf numFmtId="0" fontId="0" fillId="9" borderId="12" xfId="0" applyFill="1" applyBorder="1"/>
    <xf numFmtId="0" fontId="0" fillId="0" borderId="19" xfId="0" applyBorder="1"/>
    <xf numFmtId="0" fontId="0" fillId="0" borderId="20" xfId="0" applyBorder="1"/>
    <xf numFmtId="0" fontId="0" fillId="0" borderId="9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21</xdr:row>
      <xdr:rowOff>171450</xdr:rowOff>
    </xdr:from>
    <xdr:to>
      <xdr:col>8</xdr:col>
      <xdr:colOff>190500</xdr:colOff>
      <xdr:row>36</xdr:row>
      <xdr:rowOff>171450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4191000"/>
          <a:ext cx="7105650" cy="285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107576</xdr:colOff>
      <xdr:row>20</xdr:row>
      <xdr:rowOff>59392</xdr:rowOff>
    </xdr:from>
    <xdr:to>
      <xdr:col>7</xdr:col>
      <xdr:colOff>269501</xdr:colOff>
      <xdr:row>35</xdr:row>
      <xdr:rowOff>59392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76" y="4093510"/>
          <a:ext cx="708716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26"/>
  <sheetViews>
    <sheetView topLeftCell="A4" zoomScale="70" zoomScaleNormal="70" workbookViewId="0">
      <selection activeCell="N19" sqref="N19"/>
    </sheetView>
  </sheetViews>
  <sheetFormatPr defaultRowHeight="15" x14ac:dyDescent="0.25"/>
  <cols>
    <col min="2" max="2" width="26.7109375" bestFit="1" customWidth="1"/>
    <col min="3" max="3" width="37.140625" style="28" bestFit="1" customWidth="1"/>
    <col min="4" max="4" width="10.28515625" style="29" bestFit="1" customWidth="1"/>
    <col min="13" max="13" width="10.28515625" bestFit="1" customWidth="1"/>
    <col min="14" max="14" width="33.140625" bestFit="1" customWidth="1"/>
    <col min="15" max="15" width="21.5703125" bestFit="1" customWidth="1"/>
    <col min="258" max="258" width="26.7109375" bestFit="1" customWidth="1"/>
    <col min="259" max="259" width="37.140625" bestFit="1" customWidth="1"/>
    <col min="260" max="260" width="10.28515625" bestFit="1" customWidth="1"/>
    <col min="269" max="269" width="10.28515625" bestFit="1" customWidth="1"/>
    <col min="270" max="270" width="33.140625" bestFit="1" customWidth="1"/>
    <col min="271" max="271" width="21.5703125" bestFit="1" customWidth="1"/>
    <col min="514" max="514" width="26.7109375" bestFit="1" customWidth="1"/>
    <col min="515" max="515" width="37.140625" bestFit="1" customWidth="1"/>
    <col min="516" max="516" width="10.28515625" bestFit="1" customWidth="1"/>
    <col min="525" max="525" width="10.28515625" bestFit="1" customWidth="1"/>
    <col min="526" max="526" width="33.140625" bestFit="1" customWidth="1"/>
    <col min="527" max="527" width="21.5703125" bestFit="1" customWidth="1"/>
    <col min="770" max="770" width="26.7109375" bestFit="1" customWidth="1"/>
    <col min="771" max="771" width="37.140625" bestFit="1" customWidth="1"/>
    <col min="772" max="772" width="10.28515625" bestFit="1" customWidth="1"/>
    <col min="781" max="781" width="10.28515625" bestFit="1" customWidth="1"/>
    <col min="782" max="782" width="33.140625" bestFit="1" customWidth="1"/>
    <col min="783" max="783" width="21.5703125" bestFit="1" customWidth="1"/>
    <col min="1026" max="1026" width="26.7109375" bestFit="1" customWidth="1"/>
    <col min="1027" max="1027" width="37.140625" bestFit="1" customWidth="1"/>
    <col min="1028" max="1028" width="10.28515625" bestFit="1" customWidth="1"/>
    <col min="1037" max="1037" width="10.28515625" bestFit="1" customWidth="1"/>
    <col min="1038" max="1038" width="33.140625" bestFit="1" customWidth="1"/>
    <col min="1039" max="1039" width="21.5703125" bestFit="1" customWidth="1"/>
    <col min="1282" max="1282" width="26.7109375" bestFit="1" customWidth="1"/>
    <col min="1283" max="1283" width="37.140625" bestFit="1" customWidth="1"/>
    <col min="1284" max="1284" width="10.28515625" bestFit="1" customWidth="1"/>
    <col min="1293" max="1293" width="10.28515625" bestFit="1" customWidth="1"/>
    <col min="1294" max="1294" width="33.140625" bestFit="1" customWidth="1"/>
    <col min="1295" max="1295" width="21.5703125" bestFit="1" customWidth="1"/>
    <col min="1538" max="1538" width="26.7109375" bestFit="1" customWidth="1"/>
    <col min="1539" max="1539" width="37.140625" bestFit="1" customWidth="1"/>
    <col min="1540" max="1540" width="10.28515625" bestFit="1" customWidth="1"/>
    <col min="1549" max="1549" width="10.28515625" bestFit="1" customWidth="1"/>
    <col min="1550" max="1550" width="33.140625" bestFit="1" customWidth="1"/>
    <col min="1551" max="1551" width="21.5703125" bestFit="1" customWidth="1"/>
    <col min="1794" max="1794" width="26.7109375" bestFit="1" customWidth="1"/>
    <col min="1795" max="1795" width="37.140625" bestFit="1" customWidth="1"/>
    <col min="1796" max="1796" width="10.28515625" bestFit="1" customWidth="1"/>
    <col min="1805" max="1805" width="10.28515625" bestFit="1" customWidth="1"/>
    <col min="1806" max="1806" width="33.140625" bestFit="1" customWidth="1"/>
    <col min="1807" max="1807" width="21.5703125" bestFit="1" customWidth="1"/>
    <col min="2050" max="2050" width="26.7109375" bestFit="1" customWidth="1"/>
    <col min="2051" max="2051" width="37.140625" bestFit="1" customWidth="1"/>
    <col min="2052" max="2052" width="10.28515625" bestFit="1" customWidth="1"/>
    <col min="2061" max="2061" width="10.28515625" bestFit="1" customWidth="1"/>
    <col min="2062" max="2062" width="33.140625" bestFit="1" customWidth="1"/>
    <col min="2063" max="2063" width="21.5703125" bestFit="1" customWidth="1"/>
    <col min="2306" max="2306" width="26.7109375" bestFit="1" customWidth="1"/>
    <col min="2307" max="2307" width="37.140625" bestFit="1" customWidth="1"/>
    <col min="2308" max="2308" width="10.28515625" bestFit="1" customWidth="1"/>
    <col min="2317" max="2317" width="10.28515625" bestFit="1" customWidth="1"/>
    <col min="2318" max="2318" width="33.140625" bestFit="1" customWidth="1"/>
    <col min="2319" max="2319" width="21.5703125" bestFit="1" customWidth="1"/>
    <col min="2562" max="2562" width="26.7109375" bestFit="1" customWidth="1"/>
    <col min="2563" max="2563" width="37.140625" bestFit="1" customWidth="1"/>
    <col min="2564" max="2564" width="10.28515625" bestFit="1" customWidth="1"/>
    <col min="2573" max="2573" width="10.28515625" bestFit="1" customWidth="1"/>
    <col min="2574" max="2574" width="33.140625" bestFit="1" customWidth="1"/>
    <col min="2575" max="2575" width="21.5703125" bestFit="1" customWidth="1"/>
    <col min="2818" max="2818" width="26.7109375" bestFit="1" customWidth="1"/>
    <col min="2819" max="2819" width="37.140625" bestFit="1" customWidth="1"/>
    <col min="2820" max="2820" width="10.28515625" bestFit="1" customWidth="1"/>
    <col min="2829" max="2829" width="10.28515625" bestFit="1" customWidth="1"/>
    <col min="2830" max="2830" width="33.140625" bestFit="1" customWidth="1"/>
    <col min="2831" max="2831" width="21.5703125" bestFit="1" customWidth="1"/>
    <col min="3074" max="3074" width="26.7109375" bestFit="1" customWidth="1"/>
    <col min="3075" max="3075" width="37.140625" bestFit="1" customWidth="1"/>
    <col min="3076" max="3076" width="10.28515625" bestFit="1" customWidth="1"/>
    <col min="3085" max="3085" width="10.28515625" bestFit="1" customWidth="1"/>
    <col min="3086" max="3086" width="33.140625" bestFit="1" customWidth="1"/>
    <col min="3087" max="3087" width="21.5703125" bestFit="1" customWidth="1"/>
    <col min="3330" max="3330" width="26.7109375" bestFit="1" customWidth="1"/>
    <col min="3331" max="3331" width="37.140625" bestFit="1" customWidth="1"/>
    <col min="3332" max="3332" width="10.28515625" bestFit="1" customWidth="1"/>
    <col min="3341" max="3341" width="10.28515625" bestFit="1" customWidth="1"/>
    <col min="3342" max="3342" width="33.140625" bestFit="1" customWidth="1"/>
    <col min="3343" max="3343" width="21.5703125" bestFit="1" customWidth="1"/>
    <col min="3586" max="3586" width="26.7109375" bestFit="1" customWidth="1"/>
    <col min="3587" max="3587" width="37.140625" bestFit="1" customWidth="1"/>
    <col min="3588" max="3588" width="10.28515625" bestFit="1" customWidth="1"/>
    <col min="3597" max="3597" width="10.28515625" bestFit="1" customWidth="1"/>
    <col min="3598" max="3598" width="33.140625" bestFit="1" customWidth="1"/>
    <col min="3599" max="3599" width="21.5703125" bestFit="1" customWidth="1"/>
    <col min="3842" max="3842" width="26.7109375" bestFit="1" customWidth="1"/>
    <col min="3843" max="3843" width="37.140625" bestFit="1" customWidth="1"/>
    <col min="3844" max="3844" width="10.28515625" bestFit="1" customWidth="1"/>
    <col min="3853" max="3853" width="10.28515625" bestFit="1" customWidth="1"/>
    <col min="3854" max="3854" width="33.140625" bestFit="1" customWidth="1"/>
    <col min="3855" max="3855" width="21.5703125" bestFit="1" customWidth="1"/>
    <col min="4098" max="4098" width="26.7109375" bestFit="1" customWidth="1"/>
    <col min="4099" max="4099" width="37.140625" bestFit="1" customWidth="1"/>
    <col min="4100" max="4100" width="10.28515625" bestFit="1" customWidth="1"/>
    <col min="4109" max="4109" width="10.28515625" bestFit="1" customWidth="1"/>
    <col min="4110" max="4110" width="33.140625" bestFit="1" customWidth="1"/>
    <col min="4111" max="4111" width="21.5703125" bestFit="1" customWidth="1"/>
    <col min="4354" max="4354" width="26.7109375" bestFit="1" customWidth="1"/>
    <col min="4355" max="4355" width="37.140625" bestFit="1" customWidth="1"/>
    <col min="4356" max="4356" width="10.28515625" bestFit="1" customWidth="1"/>
    <col min="4365" max="4365" width="10.28515625" bestFit="1" customWidth="1"/>
    <col min="4366" max="4366" width="33.140625" bestFit="1" customWidth="1"/>
    <col min="4367" max="4367" width="21.5703125" bestFit="1" customWidth="1"/>
    <col min="4610" max="4610" width="26.7109375" bestFit="1" customWidth="1"/>
    <col min="4611" max="4611" width="37.140625" bestFit="1" customWidth="1"/>
    <col min="4612" max="4612" width="10.28515625" bestFit="1" customWidth="1"/>
    <col min="4621" max="4621" width="10.28515625" bestFit="1" customWidth="1"/>
    <col min="4622" max="4622" width="33.140625" bestFit="1" customWidth="1"/>
    <col min="4623" max="4623" width="21.5703125" bestFit="1" customWidth="1"/>
    <col min="4866" max="4866" width="26.7109375" bestFit="1" customWidth="1"/>
    <col min="4867" max="4867" width="37.140625" bestFit="1" customWidth="1"/>
    <col min="4868" max="4868" width="10.28515625" bestFit="1" customWidth="1"/>
    <col min="4877" max="4877" width="10.28515625" bestFit="1" customWidth="1"/>
    <col min="4878" max="4878" width="33.140625" bestFit="1" customWidth="1"/>
    <col min="4879" max="4879" width="21.5703125" bestFit="1" customWidth="1"/>
    <col min="5122" max="5122" width="26.7109375" bestFit="1" customWidth="1"/>
    <col min="5123" max="5123" width="37.140625" bestFit="1" customWidth="1"/>
    <col min="5124" max="5124" width="10.28515625" bestFit="1" customWidth="1"/>
    <col min="5133" max="5133" width="10.28515625" bestFit="1" customWidth="1"/>
    <col min="5134" max="5134" width="33.140625" bestFit="1" customWidth="1"/>
    <col min="5135" max="5135" width="21.5703125" bestFit="1" customWidth="1"/>
    <col min="5378" max="5378" width="26.7109375" bestFit="1" customWidth="1"/>
    <col min="5379" max="5379" width="37.140625" bestFit="1" customWidth="1"/>
    <col min="5380" max="5380" width="10.28515625" bestFit="1" customWidth="1"/>
    <col min="5389" max="5389" width="10.28515625" bestFit="1" customWidth="1"/>
    <col min="5390" max="5390" width="33.140625" bestFit="1" customWidth="1"/>
    <col min="5391" max="5391" width="21.5703125" bestFit="1" customWidth="1"/>
    <col min="5634" max="5634" width="26.7109375" bestFit="1" customWidth="1"/>
    <col min="5635" max="5635" width="37.140625" bestFit="1" customWidth="1"/>
    <col min="5636" max="5636" width="10.28515625" bestFit="1" customWidth="1"/>
    <col min="5645" max="5645" width="10.28515625" bestFit="1" customWidth="1"/>
    <col min="5646" max="5646" width="33.140625" bestFit="1" customWidth="1"/>
    <col min="5647" max="5647" width="21.5703125" bestFit="1" customWidth="1"/>
    <col min="5890" max="5890" width="26.7109375" bestFit="1" customWidth="1"/>
    <col min="5891" max="5891" width="37.140625" bestFit="1" customWidth="1"/>
    <col min="5892" max="5892" width="10.28515625" bestFit="1" customWidth="1"/>
    <col min="5901" max="5901" width="10.28515625" bestFit="1" customWidth="1"/>
    <col min="5902" max="5902" width="33.140625" bestFit="1" customWidth="1"/>
    <col min="5903" max="5903" width="21.5703125" bestFit="1" customWidth="1"/>
    <col min="6146" max="6146" width="26.7109375" bestFit="1" customWidth="1"/>
    <col min="6147" max="6147" width="37.140625" bestFit="1" customWidth="1"/>
    <col min="6148" max="6148" width="10.28515625" bestFit="1" customWidth="1"/>
    <col min="6157" max="6157" width="10.28515625" bestFit="1" customWidth="1"/>
    <col min="6158" max="6158" width="33.140625" bestFit="1" customWidth="1"/>
    <col min="6159" max="6159" width="21.5703125" bestFit="1" customWidth="1"/>
    <col min="6402" max="6402" width="26.7109375" bestFit="1" customWidth="1"/>
    <col min="6403" max="6403" width="37.140625" bestFit="1" customWidth="1"/>
    <col min="6404" max="6404" width="10.28515625" bestFit="1" customWidth="1"/>
    <col min="6413" max="6413" width="10.28515625" bestFit="1" customWidth="1"/>
    <col min="6414" max="6414" width="33.140625" bestFit="1" customWidth="1"/>
    <col min="6415" max="6415" width="21.5703125" bestFit="1" customWidth="1"/>
    <col min="6658" max="6658" width="26.7109375" bestFit="1" customWidth="1"/>
    <col min="6659" max="6659" width="37.140625" bestFit="1" customWidth="1"/>
    <col min="6660" max="6660" width="10.28515625" bestFit="1" customWidth="1"/>
    <col min="6669" max="6669" width="10.28515625" bestFit="1" customWidth="1"/>
    <col min="6670" max="6670" width="33.140625" bestFit="1" customWidth="1"/>
    <col min="6671" max="6671" width="21.5703125" bestFit="1" customWidth="1"/>
    <col min="6914" max="6914" width="26.7109375" bestFit="1" customWidth="1"/>
    <col min="6915" max="6915" width="37.140625" bestFit="1" customWidth="1"/>
    <col min="6916" max="6916" width="10.28515625" bestFit="1" customWidth="1"/>
    <col min="6925" max="6925" width="10.28515625" bestFit="1" customWidth="1"/>
    <col min="6926" max="6926" width="33.140625" bestFit="1" customWidth="1"/>
    <col min="6927" max="6927" width="21.5703125" bestFit="1" customWidth="1"/>
    <col min="7170" max="7170" width="26.7109375" bestFit="1" customWidth="1"/>
    <col min="7171" max="7171" width="37.140625" bestFit="1" customWidth="1"/>
    <col min="7172" max="7172" width="10.28515625" bestFit="1" customWidth="1"/>
    <col min="7181" max="7181" width="10.28515625" bestFit="1" customWidth="1"/>
    <col min="7182" max="7182" width="33.140625" bestFit="1" customWidth="1"/>
    <col min="7183" max="7183" width="21.5703125" bestFit="1" customWidth="1"/>
    <col min="7426" max="7426" width="26.7109375" bestFit="1" customWidth="1"/>
    <col min="7427" max="7427" width="37.140625" bestFit="1" customWidth="1"/>
    <col min="7428" max="7428" width="10.28515625" bestFit="1" customWidth="1"/>
    <col min="7437" max="7437" width="10.28515625" bestFit="1" customWidth="1"/>
    <col min="7438" max="7438" width="33.140625" bestFit="1" customWidth="1"/>
    <col min="7439" max="7439" width="21.5703125" bestFit="1" customWidth="1"/>
    <col min="7682" max="7682" width="26.7109375" bestFit="1" customWidth="1"/>
    <col min="7683" max="7683" width="37.140625" bestFit="1" customWidth="1"/>
    <col min="7684" max="7684" width="10.28515625" bestFit="1" customWidth="1"/>
    <col min="7693" max="7693" width="10.28515625" bestFit="1" customWidth="1"/>
    <col min="7694" max="7694" width="33.140625" bestFit="1" customWidth="1"/>
    <col min="7695" max="7695" width="21.5703125" bestFit="1" customWidth="1"/>
    <col min="7938" max="7938" width="26.7109375" bestFit="1" customWidth="1"/>
    <col min="7939" max="7939" width="37.140625" bestFit="1" customWidth="1"/>
    <col min="7940" max="7940" width="10.28515625" bestFit="1" customWidth="1"/>
    <col min="7949" max="7949" width="10.28515625" bestFit="1" customWidth="1"/>
    <col min="7950" max="7950" width="33.140625" bestFit="1" customWidth="1"/>
    <col min="7951" max="7951" width="21.5703125" bestFit="1" customWidth="1"/>
    <col min="8194" max="8194" width="26.7109375" bestFit="1" customWidth="1"/>
    <col min="8195" max="8195" width="37.140625" bestFit="1" customWidth="1"/>
    <col min="8196" max="8196" width="10.28515625" bestFit="1" customWidth="1"/>
    <col min="8205" max="8205" width="10.28515625" bestFit="1" customWidth="1"/>
    <col min="8206" max="8206" width="33.140625" bestFit="1" customWidth="1"/>
    <col min="8207" max="8207" width="21.5703125" bestFit="1" customWidth="1"/>
    <col min="8450" max="8450" width="26.7109375" bestFit="1" customWidth="1"/>
    <col min="8451" max="8451" width="37.140625" bestFit="1" customWidth="1"/>
    <col min="8452" max="8452" width="10.28515625" bestFit="1" customWidth="1"/>
    <col min="8461" max="8461" width="10.28515625" bestFit="1" customWidth="1"/>
    <col min="8462" max="8462" width="33.140625" bestFit="1" customWidth="1"/>
    <col min="8463" max="8463" width="21.5703125" bestFit="1" customWidth="1"/>
    <col min="8706" max="8706" width="26.7109375" bestFit="1" customWidth="1"/>
    <col min="8707" max="8707" width="37.140625" bestFit="1" customWidth="1"/>
    <col min="8708" max="8708" width="10.28515625" bestFit="1" customWidth="1"/>
    <col min="8717" max="8717" width="10.28515625" bestFit="1" customWidth="1"/>
    <col min="8718" max="8718" width="33.140625" bestFit="1" customWidth="1"/>
    <col min="8719" max="8719" width="21.5703125" bestFit="1" customWidth="1"/>
    <col min="8962" max="8962" width="26.7109375" bestFit="1" customWidth="1"/>
    <col min="8963" max="8963" width="37.140625" bestFit="1" customWidth="1"/>
    <col min="8964" max="8964" width="10.28515625" bestFit="1" customWidth="1"/>
    <col min="8973" max="8973" width="10.28515625" bestFit="1" customWidth="1"/>
    <col min="8974" max="8974" width="33.140625" bestFit="1" customWidth="1"/>
    <col min="8975" max="8975" width="21.5703125" bestFit="1" customWidth="1"/>
    <col min="9218" max="9218" width="26.7109375" bestFit="1" customWidth="1"/>
    <col min="9219" max="9219" width="37.140625" bestFit="1" customWidth="1"/>
    <col min="9220" max="9220" width="10.28515625" bestFit="1" customWidth="1"/>
    <col min="9229" max="9229" width="10.28515625" bestFit="1" customWidth="1"/>
    <col min="9230" max="9230" width="33.140625" bestFit="1" customWidth="1"/>
    <col min="9231" max="9231" width="21.5703125" bestFit="1" customWidth="1"/>
    <col min="9474" max="9474" width="26.7109375" bestFit="1" customWidth="1"/>
    <col min="9475" max="9475" width="37.140625" bestFit="1" customWidth="1"/>
    <col min="9476" max="9476" width="10.28515625" bestFit="1" customWidth="1"/>
    <col min="9485" max="9485" width="10.28515625" bestFit="1" customWidth="1"/>
    <col min="9486" max="9486" width="33.140625" bestFit="1" customWidth="1"/>
    <col min="9487" max="9487" width="21.5703125" bestFit="1" customWidth="1"/>
    <col min="9730" max="9730" width="26.7109375" bestFit="1" customWidth="1"/>
    <col min="9731" max="9731" width="37.140625" bestFit="1" customWidth="1"/>
    <col min="9732" max="9732" width="10.28515625" bestFit="1" customWidth="1"/>
    <col min="9741" max="9741" width="10.28515625" bestFit="1" customWidth="1"/>
    <col min="9742" max="9742" width="33.140625" bestFit="1" customWidth="1"/>
    <col min="9743" max="9743" width="21.5703125" bestFit="1" customWidth="1"/>
    <col min="9986" max="9986" width="26.7109375" bestFit="1" customWidth="1"/>
    <col min="9987" max="9987" width="37.140625" bestFit="1" customWidth="1"/>
    <col min="9988" max="9988" width="10.28515625" bestFit="1" customWidth="1"/>
    <col min="9997" max="9997" width="10.28515625" bestFit="1" customWidth="1"/>
    <col min="9998" max="9998" width="33.140625" bestFit="1" customWidth="1"/>
    <col min="9999" max="9999" width="21.5703125" bestFit="1" customWidth="1"/>
    <col min="10242" max="10242" width="26.7109375" bestFit="1" customWidth="1"/>
    <col min="10243" max="10243" width="37.140625" bestFit="1" customWidth="1"/>
    <col min="10244" max="10244" width="10.28515625" bestFit="1" customWidth="1"/>
    <col min="10253" max="10253" width="10.28515625" bestFit="1" customWidth="1"/>
    <col min="10254" max="10254" width="33.140625" bestFit="1" customWidth="1"/>
    <col min="10255" max="10255" width="21.5703125" bestFit="1" customWidth="1"/>
    <col min="10498" max="10498" width="26.7109375" bestFit="1" customWidth="1"/>
    <col min="10499" max="10499" width="37.140625" bestFit="1" customWidth="1"/>
    <col min="10500" max="10500" width="10.28515625" bestFit="1" customWidth="1"/>
    <col min="10509" max="10509" width="10.28515625" bestFit="1" customWidth="1"/>
    <col min="10510" max="10510" width="33.140625" bestFit="1" customWidth="1"/>
    <col min="10511" max="10511" width="21.5703125" bestFit="1" customWidth="1"/>
    <col min="10754" max="10754" width="26.7109375" bestFit="1" customWidth="1"/>
    <col min="10755" max="10755" width="37.140625" bestFit="1" customWidth="1"/>
    <col min="10756" max="10756" width="10.28515625" bestFit="1" customWidth="1"/>
    <col min="10765" max="10765" width="10.28515625" bestFit="1" customWidth="1"/>
    <col min="10766" max="10766" width="33.140625" bestFit="1" customWidth="1"/>
    <col min="10767" max="10767" width="21.5703125" bestFit="1" customWidth="1"/>
    <col min="11010" max="11010" width="26.7109375" bestFit="1" customWidth="1"/>
    <col min="11011" max="11011" width="37.140625" bestFit="1" customWidth="1"/>
    <col min="11012" max="11012" width="10.28515625" bestFit="1" customWidth="1"/>
    <col min="11021" max="11021" width="10.28515625" bestFit="1" customWidth="1"/>
    <col min="11022" max="11022" width="33.140625" bestFit="1" customWidth="1"/>
    <col min="11023" max="11023" width="21.5703125" bestFit="1" customWidth="1"/>
    <col min="11266" max="11266" width="26.7109375" bestFit="1" customWidth="1"/>
    <col min="11267" max="11267" width="37.140625" bestFit="1" customWidth="1"/>
    <col min="11268" max="11268" width="10.28515625" bestFit="1" customWidth="1"/>
    <col min="11277" max="11277" width="10.28515625" bestFit="1" customWidth="1"/>
    <col min="11278" max="11278" width="33.140625" bestFit="1" customWidth="1"/>
    <col min="11279" max="11279" width="21.5703125" bestFit="1" customWidth="1"/>
    <col min="11522" max="11522" width="26.7109375" bestFit="1" customWidth="1"/>
    <col min="11523" max="11523" width="37.140625" bestFit="1" customWidth="1"/>
    <col min="11524" max="11524" width="10.28515625" bestFit="1" customWidth="1"/>
    <col min="11533" max="11533" width="10.28515625" bestFit="1" customWidth="1"/>
    <col min="11534" max="11534" width="33.140625" bestFit="1" customWidth="1"/>
    <col min="11535" max="11535" width="21.5703125" bestFit="1" customWidth="1"/>
    <col min="11778" max="11778" width="26.7109375" bestFit="1" customWidth="1"/>
    <col min="11779" max="11779" width="37.140625" bestFit="1" customWidth="1"/>
    <col min="11780" max="11780" width="10.28515625" bestFit="1" customWidth="1"/>
    <col min="11789" max="11789" width="10.28515625" bestFit="1" customWidth="1"/>
    <col min="11790" max="11790" width="33.140625" bestFit="1" customWidth="1"/>
    <col min="11791" max="11791" width="21.5703125" bestFit="1" customWidth="1"/>
    <col min="12034" max="12034" width="26.7109375" bestFit="1" customWidth="1"/>
    <col min="12035" max="12035" width="37.140625" bestFit="1" customWidth="1"/>
    <col min="12036" max="12036" width="10.28515625" bestFit="1" customWidth="1"/>
    <col min="12045" max="12045" width="10.28515625" bestFit="1" customWidth="1"/>
    <col min="12046" max="12046" width="33.140625" bestFit="1" customWidth="1"/>
    <col min="12047" max="12047" width="21.5703125" bestFit="1" customWidth="1"/>
    <col min="12290" max="12290" width="26.7109375" bestFit="1" customWidth="1"/>
    <col min="12291" max="12291" width="37.140625" bestFit="1" customWidth="1"/>
    <col min="12292" max="12292" width="10.28515625" bestFit="1" customWidth="1"/>
    <col min="12301" max="12301" width="10.28515625" bestFit="1" customWidth="1"/>
    <col min="12302" max="12302" width="33.140625" bestFit="1" customWidth="1"/>
    <col min="12303" max="12303" width="21.5703125" bestFit="1" customWidth="1"/>
    <col min="12546" max="12546" width="26.7109375" bestFit="1" customWidth="1"/>
    <col min="12547" max="12547" width="37.140625" bestFit="1" customWidth="1"/>
    <col min="12548" max="12548" width="10.28515625" bestFit="1" customWidth="1"/>
    <col min="12557" max="12557" width="10.28515625" bestFit="1" customWidth="1"/>
    <col min="12558" max="12558" width="33.140625" bestFit="1" customWidth="1"/>
    <col min="12559" max="12559" width="21.5703125" bestFit="1" customWidth="1"/>
    <col min="12802" max="12802" width="26.7109375" bestFit="1" customWidth="1"/>
    <col min="12803" max="12803" width="37.140625" bestFit="1" customWidth="1"/>
    <col min="12804" max="12804" width="10.28515625" bestFit="1" customWidth="1"/>
    <col min="12813" max="12813" width="10.28515625" bestFit="1" customWidth="1"/>
    <col min="12814" max="12814" width="33.140625" bestFit="1" customWidth="1"/>
    <col min="12815" max="12815" width="21.5703125" bestFit="1" customWidth="1"/>
    <col min="13058" max="13058" width="26.7109375" bestFit="1" customWidth="1"/>
    <col min="13059" max="13059" width="37.140625" bestFit="1" customWidth="1"/>
    <col min="13060" max="13060" width="10.28515625" bestFit="1" customWidth="1"/>
    <col min="13069" max="13069" width="10.28515625" bestFit="1" customWidth="1"/>
    <col min="13070" max="13070" width="33.140625" bestFit="1" customWidth="1"/>
    <col min="13071" max="13071" width="21.5703125" bestFit="1" customWidth="1"/>
    <col min="13314" max="13314" width="26.7109375" bestFit="1" customWidth="1"/>
    <col min="13315" max="13315" width="37.140625" bestFit="1" customWidth="1"/>
    <col min="13316" max="13316" width="10.28515625" bestFit="1" customWidth="1"/>
    <col min="13325" max="13325" width="10.28515625" bestFit="1" customWidth="1"/>
    <col min="13326" max="13326" width="33.140625" bestFit="1" customWidth="1"/>
    <col min="13327" max="13327" width="21.5703125" bestFit="1" customWidth="1"/>
    <col min="13570" max="13570" width="26.7109375" bestFit="1" customWidth="1"/>
    <col min="13571" max="13571" width="37.140625" bestFit="1" customWidth="1"/>
    <col min="13572" max="13572" width="10.28515625" bestFit="1" customWidth="1"/>
    <col min="13581" max="13581" width="10.28515625" bestFit="1" customWidth="1"/>
    <col min="13582" max="13582" width="33.140625" bestFit="1" customWidth="1"/>
    <col min="13583" max="13583" width="21.5703125" bestFit="1" customWidth="1"/>
    <col min="13826" max="13826" width="26.7109375" bestFit="1" customWidth="1"/>
    <col min="13827" max="13827" width="37.140625" bestFit="1" customWidth="1"/>
    <col min="13828" max="13828" width="10.28515625" bestFit="1" customWidth="1"/>
    <col min="13837" max="13837" width="10.28515625" bestFit="1" customWidth="1"/>
    <col min="13838" max="13838" width="33.140625" bestFit="1" customWidth="1"/>
    <col min="13839" max="13839" width="21.5703125" bestFit="1" customWidth="1"/>
    <col min="14082" max="14082" width="26.7109375" bestFit="1" customWidth="1"/>
    <col min="14083" max="14083" width="37.140625" bestFit="1" customWidth="1"/>
    <col min="14084" max="14084" width="10.28515625" bestFit="1" customWidth="1"/>
    <col min="14093" max="14093" width="10.28515625" bestFit="1" customWidth="1"/>
    <col min="14094" max="14094" width="33.140625" bestFit="1" customWidth="1"/>
    <col min="14095" max="14095" width="21.5703125" bestFit="1" customWidth="1"/>
    <col min="14338" max="14338" width="26.7109375" bestFit="1" customWidth="1"/>
    <col min="14339" max="14339" width="37.140625" bestFit="1" customWidth="1"/>
    <col min="14340" max="14340" width="10.28515625" bestFit="1" customWidth="1"/>
    <col min="14349" max="14349" width="10.28515625" bestFit="1" customWidth="1"/>
    <col min="14350" max="14350" width="33.140625" bestFit="1" customWidth="1"/>
    <col min="14351" max="14351" width="21.5703125" bestFit="1" customWidth="1"/>
    <col min="14594" max="14594" width="26.7109375" bestFit="1" customWidth="1"/>
    <col min="14595" max="14595" width="37.140625" bestFit="1" customWidth="1"/>
    <col min="14596" max="14596" width="10.28515625" bestFit="1" customWidth="1"/>
    <col min="14605" max="14605" width="10.28515625" bestFit="1" customWidth="1"/>
    <col min="14606" max="14606" width="33.140625" bestFit="1" customWidth="1"/>
    <col min="14607" max="14607" width="21.5703125" bestFit="1" customWidth="1"/>
    <col min="14850" max="14850" width="26.7109375" bestFit="1" customWidth="1"/>
    <col min="14851" max="14851" width="37.140625" bestFit="1" customWidth="1"/>
    <col min="14852" max="14852" width="10.28515625" bestFit="1" customWidth="1"/>
    <col min="14861" max="14861" width="10.28515625" bestFit="1" customWidth="1"/>
    <col min="14862" max="14862" width="33.140625" bestFit="1" customWidth="1"/>
    <col min="14863" max="14863" width="21.5703125" bestFit="1" customWidth="1"/>
    <col min="15106" max="15106" width="26.7109375" bestFit="1" customWidth="1"/>
    <col min="15107" max="15107" width="37.140625" bestFit="1" customWidth="1"/>
    <col min="15108" max="15108" width="10.28515625" bestFit="1" customWidth="1"/>
    <col min="15117" max="15117" width="10.28515625" bestFit="1" customWidth="1"/>
    <col min="15118" max="15118" width="33.140625" bestFit="1" customWidth="1"/>
    <col min="15119" max="15119" width="21.5703125" bestFit="1" customWidth="1"/>
    <col min="15362" max="15362" width="26.7109375" bestFit="1" customWidth="1"/>
    <col min="15363" max="15363" width="37.140625" bestFit="1" customWidth="1"/>
    <col min="15364" max="15364" width="10.28515625" bestFit="1" customWidth="1"/>
    <col min="15373" max="15373" width="10.28515625" bestFit="1" customWidth="1"/>
    <col min="15374" max="15374" width="33.140625" bestFit="1" customWidth="1"/>
    <col min="15375" max="15375" width="21.5703125" bestFit="1" customWidth="1"/>
    <col min="15618" max="15618" width="26.7109375" bestFit="1" customWidth="1"/>
    <col min="15619" max="15619" width="37.140625" bestFit="1" customWidth="1"/>
    <col min="15620" max="15620" width="10.28515625" bestFit="1" customWidth="1"/>
    <col min="15629" max="15629" width="10.28515625" bestFit="1" customWidth="1"/>
    <col min="15630" max="15630" width="33.140625" bestFit="1" customWidth="1"/>
    <col min="15631" max="15631" width="21.5703125" bestFit="1" customWidth="1"/>
    <col min="15874" max="15874" width="26.7109375" bestFit="1" customWidth="1"/>
    <col min="15875" max="15875" width="37.140625" bestFit="1" customWidth="1"/>
    <col min="15876" max="15876" width="10.28515625" bestFit="1" customWidth="1"/>
    <col min="15885" max="15885" width="10.28515625" bestFit="1" customWidth="1"/>
    <col min="15886" max="15886" width="33.140625" bestFit="1" customWidth="1"/>
    <col min="15887" max="15887" width="21.5703125" bestFit="1" customWidth="1"/>
    <col min="16130" max="16130" width="26.7109375" bestFit="1" customWidth="1"/>
    <col min="16131" max="16131" width="37.140625" bestFit="1" customWidth="1"/>
    <col min="16132" max="16132" width="10.28515625" bestFit="1" customWidth="1"/>
    <col min="16141" max="16141" width="10.28515625" bestFit="1" customWidth="1"/>
    <col min="16142" max="16142" width="33.140625" bestFit="1" customWidth="1"/>
    <col min="16143" max="16143" width="21.5703125" bestFit="1" customWidth="1"/>
  </cols>
  <sheetData>
    <row r="1" spans="2:16" x14ac:dyDescent="0.25">
      <c r="B1" s="28"/>
      <c r="H1" s="30" t="s">
        <v>161</v>
      </c>
      <c r="I1" s="31"/>
      <c r="J1" s="31"/>
    </row>
    <row r="2" spans="2:16" x14ac:dyDescent="0.25">
      <c r="B2" s="28"/>
      <c r="H2" s="32" t="s">
        <v>162</v>
      </c>
      <c r="I2" s="33"/>
      <c r="J2" s="33"/>
    </row>
    <row r="3" spans="2:16" x14ac:dyDescent="0.25">
      <c r="C3"/>
      <c r="D3"/>
      <c r="H3" s="34" t="s">
        <v>163</v>
      </c>
      <c r="I3" s="34"/>
      <c r="J3" s="34"/>
      <c r="P3" t="s">
        <v>164</v>
      </c>
    </row>
    <row r="4" spans="2:16" x14ac:dyDescent="0.25">
      <c r="C4"/>
      <c r="D4"/>
      <c r="H4" s="35" t="s">
        <v>165</v>
      </c>
      <c r="I4" s="35"/>
      <c r="J4" s="35"/>
    </row>
    <row r="7" spans="2:16" ht="15.75" thickBot="1" x14ac:dyDescent="0.3">
      <c r="B7" s="28"/>
      <c r="F7" t="s">
        <v>166</v>
      </c>
    </row>
    <row r="8" spans="2:16" x14ac:dyDescent="0.25">
      <c r="B8" s="36" t="s">
        <v>167</v>
      </c>
      <c r="C8" s="36" t="s">
        <v>168</v>
      </c>
      <c r="D8" s="37" t="s">
        <v>169</v>
      </c>
      <c r="E8" s="38">
        <v>1</v>
      </c>
      <c r="F8" s="39" t="s">
        <v>170</v>
      </c>
      <c r="G8" s="40"/>
      <c r="H8" s="40"/>
      <c r="I8" s="40"/>
      <c r="J8" s="40"/>
      <c r="K8" s="41" t="s">
        <v>171</v>
      </c>
      <c r="L8" s="42">
        <f t="shared" ref="L8:L19" si="0">L9+1</f>
        <v>28</v>
      </c>
      <c r="M8" s="43" t="s">
        <v>169</v>
      </c>
      <c r="N8" s="44" t="s">
        <v>172</v>
      </c>
      <c r="O8" s="44" t="s">
        <v>167</v>
      </c>
    </row>
    <row r="9" spans="2:16" x14ac:dyDescent="0.25">
      <c r="B9" s="45" t="s">
        <v>173</v>
      </c>
      <c r="C9" s="45" t="s">
        <v>18</v>
      </c>
      <c r="D9" s="46" t="s">
        <v>174</v>
      </c>
      <c r="E9" s="47">
        <f>E8+1</f>
        <v>2</v>
      </c>
      <c r="F9" s="48" t="s">
        <v>9</v>
      </c>
      <c r="G9" s="49" t="s">
        <v>10</v>
      </c>
      <c r="I9" s="49"/>
      <c r="J9" s="49"/>
      <c r="K9" s="50" t="s">
        <v>175</v>
      </c>
      <c r="L9" s="42">
        <f>L10+1</f>
        <v>27</v>
      </c>
      <c r="M9" s="43" t="s">
        <v>169</v>
      </c>
      <c r="N9" s="44" t="s">
        <v>176</v>
      </c>
      <c r="O9" s="44" t="s">
        <v>167</v>
      </c>
    </row>
    <row r="10" spans="2:16" x14ac:dyDescent="0.25">
      <c r="C10"/>
      <c r="D10"/>
      <c r="E10" s="51">
        <f>E9+1</f>
        <v>3</v>
      </c>
      <c r="F10" s="48" t="s">
        <v>14</v>
      </c>
      <c r="G10" s="49" t="s">
        <v>177</v>
      </c>
      <c r="I10" s="49"/>
      <c r="J10" s="49" t="s">
        <v>178</v>
      </c>
      <c r="K10" s="50" t="s">
        <v>179</v>
      </c>
      <c r="L10" s="52">
        <f>L11+1</f>
        <v>26</v>
      </c>
      <c r="M10" s="53" t="s">
        <v>180</v>
      </c>
      <c r="N10" s="53" t="s">
        <v>181</v>
      </c>
      <c r="O10" s="53"/>
    </row>
    <row r="11" spans="2:16" x14ac:dyDescent="0.25">
      <c r="B11" s="36" t="s">
        <v>167</v>
      </c>
      <c r="C11" s="36" t="s">
        <v>168</v>
      </c>
      <c r="D11" s="37" t="s">
        <v>169</v>
      </c>
      <c r="E11" s="51">
        <f>E10+1</f>
        <v>4</v>
      </c>
      <c r="F11" s="48" t="s">
        <v>182</v>
      </c>
      <c r="G11" s="49" t="s">
        <v>183</v>
      </c>
      <c r="H11" s="49"/>
      <c r="I11" s="49"/>
      <c r="J11" s="49" t="s">
        <v>184</v>
      </c>
      <c r="K11" s="50" t="s">
        <v>185</v>
      </c>
      <c r="L11" s="54">
        <f t="shared" si="0"/>
        <v>25</v>
      </c>
      <c r="M11" s="55" t="s">
        <v>186</v>
      </c>
      <c r="N11" s="55" t="s">
        <v>187</v>
      </c>
      <c r="O11" s="55" t="s">
        <v>188</v>
      </c>
    </row>
    <row r="12" spans="2:16" x14ac:dyDescent="0.25">
      <c r="B12" s="36" t="s">
        <v>167</v>
      </c>
      <c r="C12" s="36" t="s">
        <v>168</v>
      </c>
      <c r="D12" s="37" t="s">
        <v>169</v>
      </c>
      <c r="E12" s="51">
        <f>E11+1</f>
        <v>5</v>
      </c>
      <c r="F12" s="48" t="s">
        <v>189</v>
      </c>
      <c r="G12" s="49" t="s">
        <v>190</v>
      </c>
      <c r="H12" s="49"/>
      <c r="I12" s="49" t="s">
        <v>70</v>
      </c>
      <c r="J12" s="49" t="s">
        <v>191</v>
      </c>
      <c r="K12" s="50" t="s">
        <v>192</v>
      </c>
      <c r="L12" s="54">
        <f t="shared" si="0"/>
        <v>24</v>
      </c>
      <c r="M12" s="55" t="s">
        <v>186</v>
      </c>
      <c r="N12" s="55" t="s">
        <v>193</v>
      </c>
      <c r="O12" s="55" t="s">
        <v>188</v>
      </c>
    </row>
    <row r="13" spans="2:16" x14ac:dyDescent="0.25">
      <c r="B13" s="56" t="s">
        <v>188</v>
      </c>
      <c r="C13" s="45" t="s">
        <v>194</v>
      </c>
      <c r="D13" s="46" t="s">
        <v>195</v>
      </c>
      <c r="E13" s="47">
        <f t="shared" ref="E13:E21" si="1">E12+1</f>
        <v>6</v>
      </c>
      <c r="F13" s="48" t="s">
        <v>196</v>
      </c>
      <c r="G13" s="49" t="s">
        <v>197</v>
      </c>
      <c r="H13" s="49"/>
      <c r="I13" s="49" t="s">
        <v>68</v>
      </c>
      <c r="J13" s="49" t="s">
        <v>198</v>
      </c>
      <c r="K13" s="50" t="s">
        <v>199</v>
      </c>
      <c r="L13" s="54">
        <f t="shared" si="0"/>
        <v>23</v>
      </c>
      <c r="M13" s="55" t="s">
        <v>186</v>
      </c>
      <c r="N13" s="55" t="s">
        <v>200</v>
      </c>
      <c r="O13" s="55" t="s">
        <v>188</v>
      </c>
    </row>
    <row r="14" spans="2:16" x14ac:dyDescent="0.25">
      <c r="B14" s="57" t="s">
        <v>201</v>
      </c>
      <c r="C14" s="57" t="s">
        <v>29</v>
      </c>
      <c r="D14" s="58" t="s">
        <v>195</v>
      </c>
      <c r="E14" s="59">
        <f t="shared" si="1"/>
        <v>7</v>
      </c>
      <c r="F14" s="48" t="s">
        <v>202</v>
      </c>
      <c r="G14" s="60" t="s">
        <v>203</v>
      </c>
      <c r="H14" s="49"/>
      <c r="I14" s="49"/>
      <c r="J14" s="49" t="s">
        <v>204</v>
      </c>
      <c r="K14" s="50" t="s">
        <v>205</v>
      </c>
      <c r="L14" s="61">
        <f t="shared" si="0"/>
        <v>22</v>
      </c>
      <c r="M14" s="62" t="s">
        <v>180</v>
      </c>
      <c r="N14" s="63" t="s">
        <v>206</v>
      </c>
      <c r="O14" s="64"/>
    </row>
    <row r="15" spans="2:16" x14ac:dyDescent="0.25">
      <c r="B15" s="36" t="s">
        <v>167</v>
      </c>
      <c r="C15" s="36" t="s">
        <v>176</v>
      </c>
      <c r="D15" s="37" t="s">
        <v>169</v>
      </c>
      <c r="E15" s="51">
        <f t="shared" si="1"/>
        <v>8</v>
      </c>
      <c r="F15" s="48" t="s">
        <v>207</v>
      </c>
      <c r="G15" s="49"/>
      <c r="H15" s="49"/>
      <c r="I15" s="49"/>
      <c r="J15" s="49" t="s">
        <v>208</v>
      </c>
      <c r="K15" s="50" t="s">
        <v>209</v>
      </c>
      <c r="L15" s="61">
        <f t="shared" si="0"/>
        <v>21</v>
      </c>
      <c r="M15" s="62" t="s">
        <v>180</v>
      </c>
      <c r="N15" s="63" t="s">
        <v>210</v>
      </c>
      <c r="O15" s="64"/>
    </row>
    <row r="16" spans="2:16" x14ac:dyDescent="0.25">
      <c r="B16" s="36" t="s">
        <v>167</v>
      </c>
      <c r="C16" s="36" t="s">
        <v>211</v>
      </c>
      <c r="D16" s="37" t="s">
        <v>169</v>
      </c>
      <c r="E16" s="51">
        <f t="shared" si="1"/>
        <v>9</v>
      </c>
      <c r="F16" s="48" t="s">
        <v>212</v>
      </c>
      <c r="G16" s="49"/>
      <c r="H16" s="49"/>
      <c r="I16" s="49"/>
      <c r="J16" s="49"/>
      <c r="K16" s="50" t="s">
        <v>213</v>
      </c>
      <c r="L16" s="42">
        <f t="shared" si="0"/>
        <v>20</v>
      </c>
      <c r="M16" s="43" t="s">
        <v>169</v>
      </c>
      <c r="N16" s="44" t="s">
        <v>214</v>
      </c>
      <c r="O16" s="44" t="s">
        <v>167</v>
      </c>
    </row>
    <row r="17" spans="2:15" x14ac:dyDescent="0.25">
      <c r="B17" s="36" t="s">
        <v>167</v>
      </c>
      <c r="C17" s="36" t="s">
        <v>211</v>
      </c>
      <c r="D17" s="37" t="s">
        <v>169</v>
      </c>
      <c r="E17" s="51">
        <f t="shared" si="1"/>
        <v>10</v>
      </c>
      <c r="F17" s="48" t="s">
        <v>215</v>
      </c>
      <c r="G17" s="49"/>
      <c r="H17" s="49"/>
      <c r="I17" s="49"/>
      <c r="J17" s="49"/>
      <c r="K17" s="50" t="s">
        <v>207</v>
      </c>
      <c r="L17" s="42">
        <f t="shared" si="0"/>
        <v>19</v>
      </c>
      <c r="M17" s="43" t="s">
        <v>169</v>
      </c>
      <c r="N17" s="44" t="s">
        <v>176</v>
      </c>
      <c r="O17" s="44" t="s">
        <v>167</v>
      </c>
    </row>
    <row r="18" spans="2:15" x14ac:dyDescent="0.25">
      <c r="B18" s="57" t="s">
        <v>216</v>
      </c>
      <c r="C18" s="57" t="s">
        <v>36</v>
      </c>
      <c r="D18" s="58" t="s">
        <v>174</v>
      </c>
      <c r="E18" s="59">
        <f t="shared" si="1"/>
        <v>11</v>
      </c>
      <c r="F18" s="48" t="s">
        <v>217</v>
      </c>
      <c r="G18" s="49" t="s">
        <v>218</v>
      </c>
      <c r="H18" s="49"/>
      <c r="I18" s="49"/>
      <c r="J18" s="49" t="s">
        <v>219</v>
      </c>
      <c r="K18" s="50" t="s">
        <v>220</v>
      </c>
      <c r="L18" s="61">
        <f t="shared" si="0"/>
        <v>18</v>
      </c>
    </row>
    <row r="19" spans="2:15" x14ac:dyDescent="0.25">
      <c r="B19" s="65"/>
      <c r="C19" s="65" t="s">
        <v>221</v>
      </c>
      <c r="D19" s="66" t="s">
        <v>174</v>
      </c>
      <c r="E19" s="67">
        <f>E18+1</f>
        <v>12</v>
      </c>
      <c r="F19" s="48" t="s">
        <v>39</v>
      </c>
      <c r="G19" s="49"/>
      <c r="H19" s="49"/>
      <c r="I19" s="49"/>
      <c r="J19" s="49" t="s">
        <v>222</v>
      </c>
      <c r="K19" s="50" t="s">
        <v>223</v>
      </c>
      <c r="L19" s="61">
        <f t="shared" si="0"/>
        <v>17</v>
      </c>
      <c r="M19" s="68" t="s">
        <v>180</v>
      </c>
      <c r="N19" s="68" t="s">
        <v>56</v>
      </c>
      <c r="O19" s="68" t="s">
        <v>224</v>
      </c>
    </row>
    <row r="20" spans="2:15" x14ac:dyDescent="0.25">
      <c r="B20" s="36"/>
      <c r="C20" s="36" t="s">
        <v>225</v>
      </c>
      <c r="D20" s="37" t="s">
        <v>169</v>
      </c>
      <c r="E20" s="51">
        <f>E19+1</f>
        <v>13</v>
      </c>
      <c r="F20" s="48" t="s">
        <v>226</v>
      </c>
      <c r="G20" s="49"/>
      <c r="H20" s="49"/>
      <c r="I20" s="49"/>
      <c r="J20" s="49" t="s">
        <v>227</v>
      </c>
      <c r="K20" s="50" t="s">
        <v>228</v>
      </c>
      <c r="L20" s="61">
        <f>L21+1</f>
        <v>16</v>
      </c>
      <c r="M20" s="68" t="s">
        <v>180</v>
      </c>
      <c r="N20" s="68" t="s">
        <v>53</v>
      </c>
      <c r="O20" s="68" t="s">
        <v>229</v>
      </c>
    </row>
    <row r="21" spans="2:15" ht="15.75" thickBot="1" x14ac:dyDescent="0.3">
      <c r="B21" s="45" t="s">
        <v>188</v>
      </c>
      <c r="C21" s="45" t="s">
        <v>230</v>
      </c>
      <c r="D21" s="46" t="s">
        <v>195</v>
      </c>
      <c r="E21" s="38">
        <f t="shared" si="1"/>
        <v>14</v>
      </c>
      <c r="F21" s="69" t="s">
        <v>231</v>
      </c>
      <c r="G21" s="70" t="s">
        <v>232</v>
      </c>
      <c r="H21" s="70"/>
      <c r="I21" s="70"/>
      <c r="J21" s="70" t="s">
        <v>233</v>
      </c>
      <c r="K21" s="71" t="s">
        <v>234</v>
      </c>
      <c r="L21" s="61">
        <f>E21+1</f>
        <v>15</v>
      </c>
      <c r="M21" s="68" t="s">
        <v>186</v>
      </c>
      <c r="N21" s="68" t="s">
        <v>49</v>
      </c>
      <c r="O21" s="68" t="s">
        <v>235</v>
      </c>
    </row>
    <row r="25" spans="2:15" x14ac:dyDescent="0.25">
      <c r="N25" s="60"/>
    </row>
    <row r="26" spans="2:15" x14ac:dyDescent="0.25">
      <c r="N26" s="60"/>
    </row>
  </sheetData>
  <pageMargins left="0.7" right="0.7" top="0.75" bottom="0.75" header="0.3" footer="0.3"/>
  <pageSetup paperSize="9" scale="6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"/>
  <sheetViews>
    <sheetView zoomScale="70" zoomScaleNormal="70" workbookViewId="0">
      <selection activeCell="B9" sqref="B9"/>
    </sheetView>
  </sheetViews>
  <sheetFormatPr defaultRowHeight="15" x14ac:dyDescent="0.25"/>
  <cols>
    <col min="1" max="1" width="16.140625" bestFit="1" customWidth="1"/>
    <col min="2" max="2" width="15.7109375" bestFit="1" customWidth="1"/>
    <col min="3" max="3" width="9.42578125" bestFit="1" customWidth="1"/>
    <col min="4" max="4" width="22" bestFit="1" customWidth="1"/>
    <col min="5" max="5" width="17.7109375" bestFit="1" customWidth="1"/>
    <col min="6" max="6" width="12.85546875" bestFit="1" customWidth="1"/>
    <col min="7" max="7" width="9.85546875" bestFit="1" customWidth="1"/>
    <col min="8" max="8" width="12.85546875" bestFit="1" customWidth="1"/>
    <col min="9" max="9" width="20.140625" customWidth="1"/>
  </cols>
  <sheetData>
    <row r="1" spans="1:16384" ht="15.75" thickBot="1" x14ac:dyDescent="0.3">
      <c r="A1" s="72" t="s">
        <v>0</v>
      </c>
      <c r="B1" s="73"/>
      <c r="C1" s="73"/>
      <c r="D1" s="73"/>
      <c r="E1" s="74"/>
      <c r="F1" s="75" t="s">
        <v>1</v>
      </c>
      <c r="G1" s="76"/>
      <c r="H1" s="76"/>
      <c r="I1" s="77" t="s">
        <v>110</v>
      </c>
    </row>
    <row r="2" spans="1:16384" ht="15.75" thickBot="1" x14ac:dyDescent="0.3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1" t="s">
        <v>6</v>
      </c>
      <c r="G2" s="4"/>
      <c r="H2" s="19" t="s">
        <v>7</v>
      </c>
      <c r="I2" s="78"/>
    </row>
    <row r="3" spans="1:16384" ht="15.75" thickBot="1" x14ac:dyDescent="0.3">
      <c r="A3" s="5" t="s">
        <v>8</v>
      </c>
      <c r="B3" s="6" t="s">
        <v>9</v>
      </c>
      <c r="C3" s="6">
        <v>2</v>
      </c>
      <c r="D3" s="6" t="s">
        <v>10</v>
      </c>
      <c r="E3" s="6" t="s">
        <v>11</v>
      </c>
      <c r="F3" s="6" t="s">
        <v>12</v>
      </c>
      <c r="G3" s="6" t="s">
        <v>12</v>
      </c>
      <c r="H3" s="6" t="s">
        <v>12</v>
      </c>
      <c r="I3" s="23" t="s">
        <v>111</v>
      </c>
    </row>
    <row r="4" spans="1:16384" ht="15.75" thickBot="1" x14ac:dyDescent="0.3">
      <c r="A4" s="7" t="s">
        <v>13</v>
      </c>
      <c r="B4" s="8" t="s">
        <v>14</v>
      </c>
      <c r="C4" s="8">
        <v>3</v>
      </c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23" t="s">
        <v>18</v>
      </c>
    </row>
    <row r="5" spans="1:16384" ht="15.75" thickBot="1" x14ac:dyDescent="0.3">
      <c r="A5" s="7" t="s">
        <v>20</v>
      </c>
      <c r="B5" s="8" t="s">
        <v>21</v>
      </c>
      <c r="C5" s="8">
        <v>6</v>
      </c>
      <c r="D5" s="8" t="s">
        <v>22</v>
      </c>
      <c r="E5" s="8" t="s">
        <v>23</v>
      </c>
      <c r="F5" s="8" t="s">
        <v>24</v>
      </c>
      <c r="G5" s="8" t="s">
        <v>25</v>
      </c>
      <c r="H5" s="8" t="s">
        <v>26</v>
      </c>
      <c r="I5" s="21"/>
    </row>
    <row r="6" spans="1:16384" ht="15.75" thickBot="1" x14ac:dyDescent="0.3">
      <c r="A6" s="7" t="s">
        <v>20</v>
      </c>
      <c r="B6" s="8" t="s">
        <v>27</v>
      </c>
      <c r="C6" s="8">
        <v>7</v>
      </c>
      <c r="D6" s="8" t="s">
        <v>28</v>
      </c>
      <c r="E6" s="8" t="s">
        <v>29</v>
      </c>
      <c r="F6" s="8" t="s">
        <v>30</v>
      </c>
      <c r="G6" s="25" t="s">
        <v>29</v>
      </c>
      <c r="H6" s="8" t="s">
        <v>31</v>
      </c>
      <c r="I6" s="21"/>
      <c r="L6" s="26" t="s">
        <v>118</v>
      </c>
      <c r="M6" t="s">
        <v>121</v>
      </c>
      <c r="O6" t="s">
        <v>127</v>
      </c>
    </row>
    <row r="7" spans="1:16384" ht="15.75" thickBot="1" x14ac:dyDescent="0.3">
      <c r="A7" s="7" t="s">
        <v>13</v>
      </c>
      <c r="B7" s="8" t="s">
        <v>32</v>
      </c>
      <c r="C7" s="8">
        <v>10</v>
      </c>
      <c r="D7" s="8" t="s">
        <v>33</v>
      </c>
      <c r="E7" s="9" t="s">
        <v>129</v>
      </c>
      <c r="F7" s="8"/>
      <c r="G7" s="8"/>
      <c r="H7" s="8"/>
      <c r="I7" s="21"/>
    </row>
    <row r="8" spans="1:16384" ht="15.75" thickBot="1" x14ac:dyDescent="0.3">
      <c r="A8" s="7" t="s">
        <v>13</v>
      </c>
      <c r="B8" s="8" t="s">
        <v>34</v>
      </c>
      <c r="C8" s="8">
        <v>11</v>
      </c>
      <c r="D8" s="8" t="s">
        <v>35</v>
      </c>
      <c r="E8" s="8" t="s">
        <v>36</v>
      </c>
      <c r="F8" s="8" t="s">
        <v>37</v>
      </c>
      <c r="G8" s="25" t="s">
        <v>36</v>
      </c>
      <c r="H8" s="8" t="s">
        <v>38</v>
      </c>
      <c r="I8" s="21"/>
      <c r="K8" t="s">
        <v>116</v>
      </c>
      <c r="L8" s="26" t="s">
        <v>117</v>
      </c>
      <c r="M8" t="s">
        <v>122</v>
      </c>
      <c r="O8" t="s">
        <v>123</v>
      </c>
    </row>
    <row r="9" spans="1:16384" ht="15.75" thickBot="1" x14ac:dyDescent="0.3">
      <c r="A9" s="7" t="s">
        <v>13</v>
      </c>
      <c r="B9" s="8" t="s">
        <v>39</v>
      </c>
      <c r="C9" s="8">
        <v>12</v>
      </c>
      <c r="D9" s="8" t="s">
        <v>40</v>
      </c>
      <c r="E9" s="9" t="s">
        <v>128</v>
      </c>
      <c r="F9" s="8"/>
      <c r="G9" s="8"/>
      <c r="H9" s="8"/>
      <c r="I9" s="20"/>
    </row>
    <row r="10" spans="1:16384" ht="15.75" thickBot="1" x14ac:dyDescent="0.3">
      <c r="A10" s="7" t="s">
        <v>20</v>
      </c>
      <c r="B10" s="8" t="s">
        <v>41</v>
      </c>
      <c r="C10" s="8">
        <v>14</v>
      </c>
      <c r="D10" s="8" t="s">
        <v>42</v>
      </c>
      <c r="E10" s="8" t="s">
        <v>43</v>
      </c>
      <c r="F10" s="8" t="s">
        <v>44</v>
      </c>
      <c r="G10" s="8" t="s">
        <v>45</v>
      </c>
      <c r="H10" s="8" t="s">
        <v>46</v>
      </c>
      <c r="I10" s="23" t="s">
        <v>113</v>
      </c>
    </row>
    <row r="11" spans="1:16384" ht="15.75" thickBot="1" x14ac:dyDescent="0.3">
      <c r="A11" s="7" t="s">
        <v>20</v>
      </c>
      <c r="B11" s="8" t="s">
        <v>47</v>
      </c>
      <c r="C11" s="8">
        <v>15</v>
      </c>
      <c r="D11" s="8" t="s">
        <v>48</v>
      </c>
      <c r="E11" s="8" t="s">
        <v>49</v>
      </c>
      <c r="F11" s="8" t="s">
        <v>50</v>
      </c>
      <c r="G11" s="25" t="s">
        <v>49</v>
      </c>
      <c r="H11" s="8" t="s">
        <v>44</v>
      </c>
      <c r="I11" s="21"/>
      <c r="K11" t="s">
        <v>114</v>
      </c>
      <c r="L11" s="26" t="s">
        <v>118</v>
      </c>
      <c r="M11" t="s">
        <v>119</v>
      </c>
      <c r="O11" t="s">
        <v>125</v>
      </c>
    </row>
    <row r="12" spans="1:16384" ht="15.75" thickBot="1" x14ac:dyDescent="0.3">
      <c r="A12" s="7" t="s">
        <v>13</v>
      </c>
      <c r="B12" s="8" t="s">
        <v>51</v>
      </c>
      <c r="C12" s="8">
        <v>16</v>
      </c>
      <c r="D12" s="8" t="s">
        <v>52</v>
      </c>
      <c r="E12" s="8" t="s">
        <v>53</v>
      </c>
      <c r="F12" s="8" t="s">
        <v>38</v>
      </c>
      <c r="G12" s="25" t="s">
        <v>53</v>
      </c>
      <c r="H12" s="8" t="s">
        <v>37</v>
      </c>
      <c r="I12" s="21"/>
      <c r="K12" t="s">
        <v>115</v>
      </c>
      <c r="L12" s="26" t="s">
        <v>117</v>
      </c>
      <c r="M12" t="s">
        <v>53</v>
      </c>
      <c r="O12" t="s">
        <v>124</v>
      </c>
    </row>
    <row r="13" spans="1:16384" ht="15.75" thickBot="1" x14ac:dyDescent="0.3">
      <c r="A13" s="7" t="s">
        <v>13</v>
      </c>
      <c r="B13" s="8" t="s">
        <v>54</v>
      </c>
      <c r="C13" s="8">
        <v>17</v>
      </c>
      <c r="D13" s="8" t="s">
        <v>55</v>
      </c>
      <c r="E13" s="8" t="s">
        <v>56</v>
      </c>
      <c r="F13" s="8" t="s">
        <v>57</v>
      </c>
      <c r="G13" s="25" t="s">
        <v>56</v>
      </c>
      <c r="H13" s="8" t="s">
        <v>58</v>
      </c>
      <c r="I13" s="21"/>
      <c r="L13" s="26" t="s">
        <v>117</v>
      </c>
      <c r="M13" t="s">
        <v>120</v>
      </c>
      <c r="O13" t="s">
        <v>126</v>
      </c>
    </row>
    <row r="14" spans="1:16384" ht="15.75" thickBot="1" x14ac:dyDescent="0.3">
      <c r="A14" s="7" t="s">
        <v>20</v>
      </c>
      <c r="B14" s="8" t="s">
        <v>59</v>
      </c>
      <c r="C14" s="8">
        <v>18</v>
      </c>
      <c r="D14" s="8" t="s">
        <v>60</v>
      </c>
      <c r="E14" s="9" t="s">
        <v>61</v>
      </c>
      <c r="F14" s="8" t="s">
        <v>62</v>
      </c>
      <c r="G14" s="8" t="s">
        <v>62</v>
      </c>
      <c r="H14" s="8" t="s">
        <v>62</v>
      </c>
      <c r="I14" s="21"/>
    </row>
    <row r="15" spans="1:16384" s="12" customFormat="1" ht="15.75" thickBot="1" x14ac:dyDescent="0.3">
      <c r="A15" s="10" t="s">
        <v>20</v>
      </c>
      <c r="B15" s="11" t="s">
        <v>63</v>
      </c>
      <c r="C15" s="11">
        <v>21</v>
      </c>
      <c r="D15" s="11" t="s">
        <v>64</v>
      </c>
      <c r="E15" s="11" t="s">
        <v>62</v>
      </c>
      <c r="F15" s="11" t="s">
        <v>62</v>
      </c>
      <c r="G15" s="11" t="s">
        <v>62</v>
      </c>
      <c r="H15" s="11" t="s">
        <v>62</v>
      </c>
      <c r="I15" s="22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4" s="12" customFormat="1" ht="15.75" thickBot="1" x14ac:dyDescent="0.3">
      <c r="A16" s="10" t="s">
        <v>13</v>
      </c>
      <c r="B16" s="11" t="s">
        <v>65</v>
      </c>
      <c r="C16" s="11">
        <v>22</v>
      </c>
      <c r="D16" s="11" t="s">
        <v>66</v>
      </c>
      <c r="E16" s="11" t="s">
        <v>62</v>
      </c>
      <c r="F16" s="11" t="s">
        <v>62</v>
      </c>
      <c r="G16" s="11" t="s">
        <v>62</v>
      </c>
      <c r="H16" s="11" t="s">
        <v>62</v>
      </c>
      <c r="I16" s="22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spans="1:9" ht="15.75" thickBot="1" x14ac:dyDescent="0.3">
      <c r="A17" s="7" t="s">
        <v>20</v>
      </c>
      <c r="B17" s="8" t="s">
        <v>67</v>
      </c>
      <c r="C17" s="8">
        <v>23</v>
      </c>
      <c r="D17" s="8" t="s">
        <v>68</v>
      </c>
      <c r="E17" s="8" t="s">
        <v>23</v>
      </c>
      <c r="F17" s="8" t="s">
        <v>24</v>
      </c>
      <c r="G17" s="8" t="s">
        <v>25</v>
      </c>
      <c r="H17" s="8" t="s">
        <v>26</v>
      </c>
      <c r="I17" s="23" t="s">
        <v>112</v>
      </c>
    </row>
    <row r="18" spans="1:9" ht="15.75" thickBot="1" x14ac:dyDescent="0.3">
      <c r="A18" s="7" t="s">
        <v>20</v>
      </c>
      <c r="B18" s="8" t="s">
        <v>69</v>
      </c>
      <c r="C18" s="8">
        <v>24</v>
      </c>
      <c r="D18" s="8" t="s">
        <v>70</v>
      </c>
      <c r="E18" s="8" t="s">
        <v>71</v>
      </c>
      <c r="F18" s="8" t="s">
        <v>72</v>
      </c>
      <c r="G18" s="8" t="s">
        <v>73</v>
      </c>
      <c r="H18" s="8" t="s">
        <v>74</v>
      </c>
      <c r="I18" s="22"/>
    </row>
    <row r="19" spans="1:9" ht="15.75" thickBot="1" x14ac:dyDescent="0.3">
      <c r="A19" s="7" t="s">
        <v>20</v>
      </c>
      <c r="B19" s="8" t="s">
        <v>75</v>
      </c>
      <c r="C19" s="8">
        <v>25</v>
      </c>
      <c r="D19" s="8" t="s">
        <v>76</v>
      </c>
      <c r="E19" s="8" t="s">
        <v>77</v>
      </c>
      <c r="F19" s="8" t="s">
        <v>78</v>
      </c>
      <c r="G19" s="8" t="s">
        <v>79</v>
      </c>
      <c r="H19" s="8" t="s">
        <v>80</v>
      </c>
      <c r="I19" s="22"/>
    </row>
    <row r="20" spans="1:9" ht="15.75" thickBot="1" x14ac:dyDescent="0.3">
      <c r="A20" s="7" t="s">
        <v>13</v>
      </c>
      <c r="B20" s="8" t="s">
        <v>83</v>
      </c>
      <c r="C20" s="8">
        <v>26</v>
      </c>
      <c r="D20" s="8" t="s">
        <v>81</v>
      </c>
      <c r="E20" s="8" t="s">
        <v>82</v>
      </c>
      <c r="F20" s="8" t="s">
        <v>62</v>
      </c>
      <c r="G20" s="8" t="s">
        <v>62</v>
      </c>
      <c r="H20" s="8" t="s">
        <v>62</v>
      </c>
      <c r="I20" s="21"/>
    </row>
  </sheetData>
  <mergeCells count="3">
    <mergeCell ref="A1:E1"/>
    <mergeCell ref="F1:H1"/>
    <mergeCell ref="I1:I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H3" sqref="H3"/>
    </sheetView>
  </sheetViews>
  <sheetFormatPr defaultRowHeight="15" x14ac:dyDescent="0.25"/>
  <cols>
    <col min="1" max="1" width="15.42578125" customWidth="1"/>
    <col min="3" max="3" width="9" bestFit="1" customWidth="1"/>
    <col min="4" max="4" width="11" customWidth="1"/>
    <col min="10" max="10" width="11" bestFit="1" customWidth="1"/>
    <col min="12" max="12" width="12" bestFit="1" customWidth="1"/>
  </cols>
  <sheetData>
    <row r="1" spans="1:12" x14ac:dyDescent="0.25">
      <c r="H1" s="15"/>
      <c r="I1" s="15"/>
      <c r="J1" s="15"/>
    </row>
    <row r="2" spans="1:12" x14ac:dyDescent="0.25">
      <c r="A2" t="s">
        <v>84</v>
      </c>
      <c r="B2">
        <v>500</v>
      </c>
      <c r="C2" t="s">
        <v>88</v>
      </c>
      <c r="D2">
        <f>B2/1000</f>
        <v>0.5</v>
      </c>
      <c r="E2" t="s">
        <v>90</v>
      </c>
      <c r="H2" s="15"/>
      <c r="I2" s="15"/>
      <c r="J2" s="15"/>
    </row>
    <row r="3" spans="1:12" x14ac:dyDescent="0.25">
      <c r="A3" t="s">
        <v>85</v>
      </c>
      <c r="B3">
        <v>4096</v>
      </c>
      <c r="C3" t="s">
        <v>87</v>
      </c>
      <c r="D3" s="13">
        <f>B2/B3</f>
        <v>0.1220703125</v>
      </c>
      <c r="E3" t="s">
        <v>97</v>
      </c>
      <c r="H3" s="15">
        <f>3900/8</f>
        <v>487.5</v>
      </c>
      <c r="I3" s="15"/>
      <c r="J3" s="15"/>
    </row>
    <row r="4" spans="1:12" x14ac:dyDescent="0.25">
      <c r="A4" t="s">
        <v>86</v>
      </c>
      <c r="B4">
        <v>1000</v>
      </c>
      <c r="C4" t="s">
        <v>89</v>
      </c>
      <c r="D4">
        <f>B4*1000/60</f>
        <v>16666.666666666668</v>
      </c>
      <c r="E4" t="s">
        <v>100</v>
      </c>
      <c r="F4">
        <f>B4/D2</f>
        <v>2000</v>
      </c>
      <c r="G4" t="s">
        <v>91</v>
      </c>
      <c r="H4" s="15"/>
      <c r="I4" s="15"/>
      <c r="J4" s="15"/>
    </row>
    <row r="5" spans="1:12" x14ac:dyDescent="0.25">
      <c r="H5" s="15"/>
      <c r="I5" s="15"/>
      <c r="J5" s="15"/>
    </row>
    <row r="6" spans="1:12" x14ac:dyDescent="0.25">
      <c r="A6" t="s">
        <v>93</v>
      </c>
      <c r="D6" s="14">
        <f>F4/60*B3/1000</f>
        <v>136.53333333333333</v>
      </c>
      <c r="E6" t="s">
        <v>92</v>
      </c>
      <c r="H6" s="15"/>
      <c r="I6" s="15"/>
      <c r="J6" s="15"/>
    </row>
    <row r="7" spans="1:12" x14ac:dyDescent="0.25">
      <c r="H7" s="15"/>
      <c r="I7" s="15"/>
      <c r="J7" s="15"/>
    </row>
    <row r="8" spans="1:12" x14ac:dyDescent="0.25">
      <c r="A8" t="s">
        <v>94</v>
      </c>
      <c r="B8">
        <v>40</v>
      </c>
      <c r="C8" t="s">
        <v>95</v>
      </c>
      <c r="D8">
        <f>B8*1000</f>
        <v>40000</v>
      </c>
      <c r="E8" t="s">
        <v>92</v>
      </c>
      <c r="F8">
        <f>D8*1000</f>
        <v>40000000</v>
      </c>
      <c r="G8" t="s">
        <v>99</v>
      </c>
      <c r="H8" s="15"/>
      <c r="I8" s="15"/>
      <c r="J8" s="15"/>
    </row>
    <row r="9" spans="1:12" x14ac:dyDescent="0.25">
      <c r="A9" t="s">
        <v>96</v>
      </c>
      <c r="D9" s="16">
        <f>D8/D6</f>
        <v>292.96875</v>
      </c>
      <c r="H9" s="15"/>
      <c r="I9" s="24"/>
      <c r="J9" s="15"/>
    </row>
    <row r="10" spans="1:12" x14ac:dyDescent="0.25">
      <c r="A10" s="15" t="s">
        <v>108</v>
      </c>
      <c r="B10" s="15"/>
      <c r="C10" s="15"/>
      <c r="D10" s="17">
        <f>D3/D9</f>
        <v>4.1666666666666669E-4</v>
      </c>
      <c r="E10" s="15" t="s">
        <v>88</v>
      </c>
      <c r="H10" s="15"/>
      <c r="I10" s="15"/>
      <c r="J10" s="15"/>
    </row>
    <row r="12" spans="1:12" x14ac:dyDescent="0.25">
      <c r="A12" t="s">
        <v>105</v>
      </c>
      <c r="B12">
        <v>3</v>
      </c>
      <c r="C12" t="s">
        <v>106</v>
      </c>
    </row>
    <row r="13" spans="1:12" x14ac:dyDescent="0.25">
      <c r="A13" s="15" t="s">
        <v>107</v>
      </c>
      <c r="B13" s="15">
        <f>B12/F8</f>
        <v>7.4999999999999997E-8</v>
      </c>
      <c r="C13" s="15" t="s">
        <v>98</v>
      </c>
      <c r="D13" s="15">
        <f>B13*1000</f>
        <v>7.4999999999999993E-5</v>
      </c>
      <c r="E13" s="15" t="s">
        <v>101</v>
      </c>
      <c r="F13" s="15">
        <f>D13*1000</f>
        <v>7.4999999999999997E-2</v>
      </c>
      <c r="G13" s="15" t="s">
        <v>102</v>
      </c>
      <c r="H13" s="17">
        <f>B13*D4</f>
        <v>1.25E-3</v>
      </c>
      <c r="I13" s="15" t="s">
        <v>88</v>
      </c>
      <c r="J13" s="17">
        <f>H13/D3</f>
        <v>1.0240000000000001E-2</v>
      </c>
      <c r="K13" s="15" t="s">
        <v>87</v>
      </c>
      <c r="L13" s="18">
        <f>J13/D9</f>
        <v>3.4952533333333335E-5</v>
      </c>
    </row>
    <row r="17" spans="1:4" x14ac:dyDescent="0.25">
      <c r="A17" s="15" t="s">
        <v>103</v>
      </c>
      <c r="B17" s="15">
        <v>5</v>
      </c>
      <c r="C17" s="15" t="s">
        <v>89</v>
      </c>
      <c r="D17" s="15" t="s">
        <v>104</v>
      </c>
    </row>
    <row r="18" spans="1:4" x14ac:dyDescent="0.25">
      <c r="A18" s="15" t="s">
        <v>109</v>
      </c>
      <c r="B18" s="17">
        <f>D10+H13</f>
        <v>1.6666666666666668E-3</v>
      </c>
      <c r="C18" s="15" t="s">
        <v>88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zoomScale="85" zoomScaleNormal="85" workbookViewId="0">
      <selection activeCell="H6" sqref="H6"/>
    </sheetView>
  </sheetViews>
  <sheetFormatPr defaultRowHeight="15" x14ac:dyDescent="0.25"/>
  <cols>
    <col min="3" max="3" width="2.140625" bestFit="1" customWidth="1"/>
    <col min="9" max="9" width="11.85546875" bestFit="1" customWidth="1"/>
    <col min="10" max="10" width="12.85546875" bestFit="1" customWidth="1"/>
  </cols>
  <sheetData>
    <row r="1" spans="1:23" x14ac:dyDescent="0.25">
      <c r="A1" s="15" t="s">
        <v>137</v>
      </c>
      <c r="B1" s="15" t="s">
        <v>130</v>
      </c>
      <c r="D1" s="15" t="s">
        <v>139</v>
      </c>
      <c r="E1" s="15" t="s">
        <v>142</v>
      </c>
      <c r="F1" t="s">
        <v>144</v>
      </c>
      <c r="H1" s="15" t="s">
        <v>143</v>
      </c>
      <c r="I1" s="15" t="s">
        <v>2</v>
      </c>
      <c r="J1" s="19" t="s">
        <v>7</v>
      </c>
      <c r="K1" s="4"/>
      <c r="L1" s="1" t="s">
        <v>6</v>
      </c>
      <c r="M1" s="3" t="s">
        <v>6</v>
      </c>
      <c r="N1" s="3" t="s">
        <v>5</v>
      </c>
      <c r="O1" s="3" t="s">
        <v>4</v>
      </c>
      <c r="P1" s="3" t="s">
        <v>3</v>
      </c>
      <c r="Q1" s="2" t="s">
        <v>2</v>
      </c>
    </row>
    <row r="2" spans="1:23" ht="15.75" thickBot="1" x14ac:dyDescent="0.3">
      <c r="A2">
        <v>1</v>
      </c>
      <c r="B2" t="s">
        <v>136</v>
      </c>
      <c r="C2" t="s">
        <v>134</v>
      </c>
      <c r="D2">
        <v>15</v>
      </c>
      <c r="E2">
        <v>14</v>
      </c>
      <c r="F2" t="s">
        <v>149</v>
      </c>
      <c r="G2" t="s">
        <v>145</v>
      </c>
      <c r="H2" t="s">
        <v>154</v>
      </c>
      <c r="I2" t="s">
        <v>159</v>
      </c>
      <c r="J2" s="8" t="s">
        <v>58</v>
      </c>
      <c r="K2" s="25" t="s">
        <v>56</v>
      </c>
      <c r="L2" s="8" t="s">
        <v>57</v>
      </c>
      <c r="M2" s="8" t="s">
        <v>56</v>
      </c>
      <c r="N2" s="8" t="s">
        <v>55</v>
      </c>
      <c r="O2" s="8">
        <v>17</v>
      </c>
      <c r="P2" s="8" t="s">
        <v>54</v>
      </c>
      <c r="Q2" s="7" t="s">
        <v>13</v>
      </c>
      <c r="T2" s="26" t="s">
        <v>117</v>
      </c>
      <c r="U2" t="s">
        <v>120</v>
      </c>
      <c r="W2" t="s">
        <v>126</v>
      </c>
    </row>
    <row r="3" spans="1:23" ht="15.75" thickBot="1" x14ac:dyDescent="0.3">
      <c r="A3">
        <v>5</v>
      </c>
      <c r="B3" t="s">
        <v>131</v>
      </c>
      <c r="C3" t="s">
        <v>134</v>
      </c>
      <c r="D3">
        <v>4</v>
      </c>
      <c r="E3">
        <v>7</v>
      </c>
      <c r="F3" t="s">
        <v>151</v>
      </c>
      <c r="G3" t="s">
        <v>146</v>
      </c>
      <c r="H3" s="27" t="s">
        <v>155</v>
      </c>
      <c r="I3" t="s">
        <v>159</v>
      </c>
      <c r="J3" s="9" t="s">
        <v>37</v>
      </c>
      <c r="K3" s="25" t="s">
        <v>53</v>
      </c>
      <c r="L3" s="9" t="s">
        <v>38</v>
      </c>
      <c r="M3" s="8" t="s">
        <v>53</v>
      </c>
      <c r="N3" s="8" t="s">
        <v>52</v>
      </c>
      <c r="O3" s="9">
        <v>16</v>
      </c>
      <c r="P3" s="8" t="s">
        <v>51</v>
      </c>
      <c r="Q3" s="7" t="s">
        <v>13</v>
      </c>
      <c r="S3" t="s">
        <v>115</v>
      </c>
      <c r="T3" s="26" t="s">
        <v>117</v>
      </c>
      <c r="U3" t="s">
        <v>53</v>
      </c>
      <c r="W3" t="s">
        <v>124</v>
      </c>
    </row>
    <row r="4" spans="1:23" ht="15.75" thickBot="1" x14ac:dyDescent="0.3">
      <c r="A4">
        <v>6</v>
      </c>
      <c r="B4" t="s">
        <v>132</v>
      </c>
      <c r="C4" t="s">
        <v>135</v>
      </c>
      <c r="D4">
        <v>6</v>
      </c>
      <c r="E4">
        <v>11</v>
      </c>
      <c r="F4" t="s">
        <v>152</v>
      </c>
      <c r="G4" t="s">
        <v>147</v>
      </c>
      <c r="H4" s="27" t="s">
        <v>156</v>
      </c>
      <c r="I4" t="s">
        <v>160</v>
      </c>
      <c r="J4" s="9" t="s">
        <v>44</v>
      </c>
      <c r="K4" s="25" t="s">
        <v>49</v>
      </c>
      <c r="L4" s="9" t="s">
        <v>50</v>
      </c>
      <c r="M4" s="8" t="s">
        <v>49</v>
      </c>
      <c r="N4" s="8" t="s">
        <v>48</v>
      </c>
      <c r="O4" s="9">
        <v>15</v>
      </c>
      <c r="P4" s="8" t="s">
        <v>47</v>
      </c>
      <c r="Q4" s="7" t="s">
        <v>20</v>
      </c>
      <c r="S4" t="s">
        <v>114</v>
      </c>
      <c r="T4" s="26" t="s">
        <v>118</v>
      </c>
      <c r="U4" t="s">
        <v>119</v>
      </c>
      <c r="W4" t="s">
        <v>125</v>
      </c>
    </row>
    <row r="5" spans="1:23" ht="15.75" thickBot="1" x14ac:dyDescent="0.3">
      <c r="A5">
        <v>7</v>
      </c>
      <c r="B5" t="s">
        <v>133</v>
      </c>
      <c r="C5" t="s">
        <v>134</v>
      </c>
      <c r="D5">
        <v>10</v>
      </c>
      <c r="E5">
        <v>4</v>
      </c>
      <c r="F5" t="s">
        <v>153</v>
      </c>
      <c r="G5" t="s">
        <v>148</v>
      </c>
      <c r="H5" s="27" t="s">
        <v>157</v>
      </c>
      <c r="I5" t="s">
        <v>159</v>
      </c>
      <c r="J5" s="9" t="s">
        <v>38</v>
      </c>
      <c r="K5" s="25" t="s">
        <v>36</v>
      </c>
      <c r="L5" s="8" t="s">
        <v>37</v>
      </c>
      <c r="M5" s="8" t="s">
        <v>36</v>
      </c>
      <c r="N5" s="8" t="s">
        <v>35</v>
      </c>
      <c r="O5" s="8">
        <v>11</v>
      </c>
      <c r="P5" s="8" t="s">
        <v>34</v>
      </c>
      <c r="Q5" s="7" t="s">
        <v>13</v>
      </c>
      <c r="S5" t="s">
        <v>116</v>
      </c>
      <c r="T5" s="26" t="s">
        <v>117</v>
      </c>
      <c r="U5" t="s">
        <v>122</v>
      </c>
      <c r="W5" t="s">
        <v>123</v>
      </c>
    </row>
    <row r="6" spans="1:23" ht="15.75" thickBot="1" x14ac:dyDescent="0.3">
      <c r="A6">
        <v>8</v>
      </c>
      <c r="B6" t="s">
        <v>138</v>
      </c>
      <c r="C6" t="s">
        <v>135</v>
      </c>
      <c r="D6">
        <v>11</v>
      </c>
      <c r="E6">
        <v>6</v>
      </c>
      <c r="F6" t="s">
        <v>62</v>
      </c>
      <c r="G6" t="s">
        <v>150</v>
      </c>
      <c r="H6" s="27" t="s">
        <v>158</v>
      </c>
      <c r="I6" t="s">
        <v>160</v>
      </c>
      <c r="J6" s="9" t="s">
        <v>31</v>
      </c>
      <c r="K6" s="25" t="s">
        <v>29</v>
      </c>
      <c r="L6" s="8" t="s">
        <v>30</v>
      </c>
      <c r="M6" s="8" t="s">
        <v>29</v>
      </c>
      <c r="N6" s="8" t="s">
        <v>28</v>
      </c>
      <c r="O6" s="8">
        <v>7</v>
      </c>
      <c r="P6" s="8" t="s">
        <v>27</v>
      </c>
      <c r="Q6" s="7" t="s">
        <v>20</v>
      </c>
      <c r="T6" s="26" t="s">
        <v>118</v>
      </c>
      <c r="U6" t="s">
        <v>121</v>
      </c>
      <c r="W6" t="s">
        <v>127</v>
      </c>
    </row>
    <row r="8" spans="1:23" x14ac:dyDescent="0.25">
      <c r="A8" t="s">
        <v>140</v>
      </c>
    </row>
    <row r="9" spans="1:23" x14ac:dyDescent="0.25">
      <c r="A9" t="s">
        <v>141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145" zoomScaleNormal="145" workbookViewId="0">
      <selection activeCell="B5" sqref="B5:B6"/>
    </sheetView>
  </sheetViews>
  <sheetFormatPr defaultRowHeight="15" x14ac:dyDescent="0.25"/>
  <cols>
    <col min="1" max="1" width="14" customWidth="1"/>
    <col min="2" max="2" width="21.5703125" bestFit="1" customWidth="1"/>
    <col min="3" max="3" width="7.42578125" bestFit="1" customWidth="1"/>
    <col min="4" max="6" width="17.5703125" customWidth="1"/>
  </cols>
  <sheetData>
    <row r="1" spans="1:6" x14ac:dyDescent="0.25">
      <c r="A1" s="79" t="s">
        <v>236</v>
      </c>
      <c r="B1" s="80" t="s">
        <v>241</v>
      </c>
      <c r="C1" s="79" t="s">
        <v>237</v>
      </c>
      <c r="D1" s="79" t="s">
        <v>239</v>
      </c>
      <c r="E1" s="79" t="s">
        <v>238</v>
      </c>
      <c r="F1" s="79" t="s">
        <v>240</v>
      </c>
    </row>
    <row r="2" spans="1:6" x14ac:dyDescent="0.25">
      <c r="A2" s="79"/>
      <c r="B2" s="80"/>
      <c r="C2" s="79"/>
      <c r="D2" s="79"/>
      <c r="E2" s="79"/>
      <c r="F2" s="79"/>
    </row>
    <row r="3" spans="1:6" x14ac:dyDescent="0.25">
      <c r="A3" t="s">
        <v>242</v>
      </c>
      <c r="B3">
        <v>11</v>
      </c>
      <c r="C3" t="s">
        <v>244</v>
      </c>
      <c r="D3" s="14">
        <v>225.3</v>
      </c>
      <c r="E3" s="14">
        <v>224.3</v>
      </c>
      <c r="F3" s="14">
        <f>D3-E3</f>
        <v>1</v>
      </c>
    </row>
    <row r="4" spans="1:6" x14ac:dyDescent="0.25">
      <c r="A4" t="s">
        <v>242</v>
      </c>
      <c r="B4">
        <v>11</v>
      </c>
      <c r="C4" t="s">
        <v>243</v>
      </c>
      <c r="D4" s="14">
        <v>226.3</v>
      </c>
      <c r="E4" s="14">
        <v>226.1</v>
      </c>
      <c r="F4" s="14">
        <f>D4-E4</f>
        <v>0.20000000000001705</v>
      </c>
    </row>
    <row r="5" spans="1:6" x14ac:dyDescent="0.25">
      <c r="A5" t="s">
        <v>242</v>
      </c>
      <c r="B5">
        <v>0</v>
      </c>
      <c r="C5" t="s">
        <v>244</v>
      </c>
      <c r="D5" s="14">
        <v>225.5</v>
      </c>
      <c r="E5" s="14">
        <v>224.4</v>
      </c>
      <c r="F5" s="14">
        <f t="shared" ref="F5:F10" si="0">D5-E5</f>
        <v>1.0999999999999943</v>
      </c>
    </row>
    <row r="6" spans="1:6" x14ac:dyDescent="0.25">
      <c r="A6" t="s">
        <v>242</v>
      </c>
      <c r="B6">
        <v>0</v>
      </c>
      <c r="C6" t="s">
        <v>243</v>
      </c>
      <c r="D6" s="14">
        <v>226.1</v>
      </c>
      <c r="E6" s="14">
        <v>225.9</v>
      </c>
      <c r="F6" s="14">
        <f t="shared" si="0"/>
        <v>0.19999999999998863</v>
      </c>
    </row>
    <row r="7" spans="1:6" x14ac:dyDescent="0.25">
      <c r="A7" t="s">
        <v>245</v>
      </c>
      <c r="B7">
        <v>0</v>
      </c>
      <c r="C7" t="s">
        <v>244</v>
      </c>
      <c r="D7" s="14">
        <v>224</v>
      </c>
      <c r="E7" s="14">
        <v>223.7</v>
      </c>
      <c r="F7" s="14">
        <f>D7-E7</f>
        <v>0.30000000000001137</v>
      </c>
    </row>
    <row r="8" spans="1:6" x14ac:dyDescent="0.25">
      <c r="A8" t="s">
        <v>245</v>
      </c>
      <c r="B8">
        <v>0</v>
      </c>
      <c r="C8" t="s">
        <v>243</v>
      </c>
      <c r="D8" s="14">
        <v>226.9</v>
      </c>
      <c r="E8" s="14">
        <v>226.4</v>
      </c>
      <c r="F8" s="14">
        <f t="shared" si="0"/>
        <v>0.5</v>
      </c>
    </row>
    <row r="9" spans="1:6" x14ac:dyDescent="0.25">
      <c r="A9" t="s">
        <v>245</v>
      </c>
      <c r="B9">
        <v>11</v>
      </c>
      <c r="C9" t="s">
        <v>244</v>
      </c>
      <c r="D9" s="14">
        <v>224</v>
      </c>
      <c r="E9" s="14">
        <v>223.5</v>
      </c>
      <c r="F9" s="14">
        <f>D9-E9</f>
        <v>0.5</v>
      </c>
    </row>
    <row r="10" spans="1:6" x14ac:dyDescent="0.25">
      <c r="A10" t="s">
        <v>245</v>
      </c>
      <c r="B10">
        <v>11</v>
      </c>
      <c r="C10" t="s">
        <v>243</v>
      </c>
      <c r="D10" s="14">
        <v>227</v>
      </c>
      <c r="E10" s="14">
        <v>226.6</v>
      </c>
      <c r="F10" s="14">
        <f t="shared" si="0"/>
        <v>0.40000000000000568</v>
      </c>
    </row>
  </sheetData>
  <mergeCells count="6">
    <mergeCell ref="A1:A2"/>
    <mergeCell ref="C1:C2"/>
    <mergeCell ref="E1:E2"/>
    <mergeCell ref="D1:D2"/>
    <mergeCell ref="B1:B2"/>
    <mergeCell ref="F1:F2"/>
  </mergeCells>
  <conditionalFormatting sqref="F3:F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{5DA85A24-D079-4919-9A92-675A80537F3F}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A85A24-D079-4919-9A92-675A80537F3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External Programmer PIC3 (2)</vt:lpstr>
      <vt:lpstr>Sheet1</vt:lpstr>
      <vt:lpstr>Sheet2</vt:lpstr>
      <vt:lpstr>Display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fabio.cristini</dc:creator>
  <cp:lastModifiedBy>fabio.cristini</cp:lastModifiedBy>
  <dcterms:created xsi:type="dcterms:W3CDTF">2011-04-21T09:10:42Z</dcterms:created>
  <dcterms:modified xsi:type="dcterms:W3CDTF">2012-05-06T13:06:01Z</dcterms:modified>
</cp:coreProperties>
</file>