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fender\Desktop\"/>
    </mc:Choice>
  </mc:AlternateContent>
  <xr:revisionPtr revIDLastSave="0" documentId="13_ncr:1_{AFBA2D1A-E0D0-43F5-9CA2-DD17263C04CA}" xr6:coauthVersionLast="44" xr6:coauthVersionMax="44" xr10:uidLastSave="{00000000-0000-0000-0000-000000000000}"/>
  <bookViews>
    <workbookView xWindow="-120" yWindow="-120" windowWidth="20730" windowHeight="11160" activeTab="2" xr2:uid="{DB49277A-C0B1-44AB-AB90-8198EFA4B21D}"/>
  </bookViews>
  <sheets>
    <sheet name="Range 1 to 99" sheetId="2" r:id="rId1"/>
    <sheet name="Basic Hypergeometric" sheetId="1" r:id="rId2"/>
    <sheet name="Probs for CMC" sheetId="3" r:id="rId3"/>
    <sheet name="Mulligan Prob for CMC" sheetId="6" r:id="rId4"/>
    <sheet name="Enhanced Prob for CMC" sheetId="7" r:id="rId5"/>
  </sheets>
  <definedNames>
    <definedName name="_xlnm._FilterDatabase" localSheetId="3" hidden="1">'Mulligan Prob for CMC'!$A$1:$B$1</definedName>
    <definedName name="_xlnm._FilterDatabase" localSheetId="2" hidden="1">'Probs for CMC'!$A$1:$B$1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0" i="3" l="1"/>
  <c r="B20" i="3"/>
  <c r="C11" i="3"/>
  <c r="D11" i="3"/>
  <c r="E11" i="3"/>
  <c r="F11" i="3"/>
  <c r="G11" i="3"/>
  <c r="H11" i="3"/>
  <c r="I11" i="3"/>
  <c r="J11" i="3"/>
  <c r="K11" i="3"/>
  <c r="L11" i="3"/>
  <c r="C10" i="3"/>
  <c r="D10" i="3"/>
  <c r="E10" i="3"/>
  <c r="F10" i="3"/>
  <c r="G10" i="3"/>
  <c r="H10" i="3"/>
  <c r="I10" i="3"/>
  <c r="J10" i="3"/>
  <c r="K10" i="3"/>
  <c r="L10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B26" i="3"/>
  <c r="B25" i="3"/>
  <c r="B24" i="3"/>
  <c r="B23" i="3"/>
  <c r="C22" i="3"/>
  <c r="D22" i="3"/>
  <c r="E22" i="3"/>
  <c r="F22" i="3"/>
  <c r="G22" i="3"/>
  <c r="H22" i="3"/>
  <c r="I22" i="3"/>
  <c r="J22" i="3"/>
  <c r="K22" i="3"/>
  <c r="L22" i="3"/>
  <c r="B22" i="3"/>
  <c r="C21" i="3"/>
  <c r="D21" i="3"/>
  <c r="E21" i="3"/>
  <c r="F21" i="3"/>
  <c r="G21" i="3"/>
  <c r="H21" i="3"/>
  <c r="I21" i="3"/>
  <c r="J21" i="3"/>
  <c r="K21" i="3"/>
  <c r="L21" i="3"/>
  <c r="B21" i="3"/>
  <c r="C12" i="3"/>
  <c r="C32" i="3" s="1"/>
  <c r="D12" i="3"/>
  <c r="D32" i="3" s="1"/>
  <c r="E12" i="3"/>
  <c r="E32" i="3" s="1"/>
  <c r="F12" i="3"/>
  <c r="G12" i="3"/>
  <c r="H12" i="3"/>
  <c r="I12" i="3"/>
  <c r="J12" i="3"/>
  <c r="K12" i="3"/>
  <c r="L12" i="3"/>
  <c r="L32" i="3" s="1"/>
  <c r="C13" i="3"/>
  <c r="D13" i="3"/>
  <c r="E13" i="3"/>
  <c r="F13" i="3"/>
  <c r="G13" i="3"/>
  <c r="G33" i="3" s="1"/>
  <c r="H13" i="3"/>
  <c r="H33" i="3" s="1"/>
  <c r="I13" i="3"/>
  <c r="I33" i="3" s="1"/>
  <c r="J13" i="3"/>
  <c r="J33" i="3" s="1"/>
  <c r="K13" i="3"/>
  <c r="L13" i="3"/>
  <c r="C14" i="3"/>
  <c r="D14" i="3"/>
  <c r="E14" i="3"/>
  <c r="E34" i="3" s="1"/>
  <c r="F14" i="3"/>
  <c r="F34" i="3" s="1"/>
  <c r="G14" i="3"/>
  <c r="G34" i="3" s="1"/>
  <c r="H14" i="3"/>
  <c r="H34" i="3" s="1"/>
  <c r="I14" i="3"/>
  <c r="J14" i="3"/>
  <c r="K14" i="3"/>
  <c r="L14" i="3"/>
  <c r="C15" i="3"/>
  <c r="C35" i="3" s="1"/>
  <c r="D15" i="3"/>
  <c r="D35" i="3" s="1"/>
  <c r="E15" i="3"/>
  <c r="E35" i="3" s="1"/>
  <c r="F15" i="3"/>
  <c r="F35" i="3" s="1"/>
  <c r="G15" i="3"/>
  <c r="H15" i="3"/>
  <c r="I15" i="3"/>
  <c r="J15" i="3"/>
  <c r="K15" i="3"/>
  <c r="K35" i="3" s="1"/>
  <c r="L15" i="3"/>
  <c r="L35" i="3" s="1"/>
  <c r="C16" i="3"/>
  <c r="C36" i="3" s="1"/>
  <c r="D16" i="3"/>
  <c r="D36" i="3" s="1"/>
  <c r="E16" i="3"/>
  <c r="F16" i="3"/>
  <c r="G16" i="3"/>
  <c r="H16" i="3"/>
  <c r="I16" i="3"/>
  <c r="J16" i="3"/>
  <c r="J36" i="3" s="1"/>
  <c r="K16" i="3"/>
  <c r="K36" i="3" s="1"/>
  <c r="L16" i="3"/>
  <c r="L36" i="3" s="1"/>
  <c r="B16" i="3"/>
  <c r="B15" i="3"/>
  <c r="B14" i="3"/>
  <c r="B13" i="3"/>
  <c r="B12" i="3"/>
  <c r="B32" i="3" s="1"/>
  <c r="B11" i="3"/>
  <c r="B10" i="3"/>
  <c r="C31" i="3"/>
  <c r="C20" i="3"/>
  <c r="C9" i="3"/>
  <c r="D9" i="3"/>
  <c r="E9" i="3"/>
  <c r="F9" i="3"/>
  <c r="G9" i="3"/>
  <c r="H9" i="3"/>
  <c r="I9" i="3"/>
  <c r="J9" i="3"/>
  <c r="K9" i="3"/>
  <c r="L9" i="3"/>
  <c r="B9" i="3"/>
  <c r="C6" i="3"/>
  <c r="D6" i="3"/>
  <c r="E6" i="3"/>
  <c r="F6" i="3"/>
  <c r="G6" i="3"/>
  <c r="H6" i="3"/>
  <c r="I6" i="3"/>
  <c r="J6" i="3"/>
  <c r="K6" i="3"/>
  <c r="L6" i="3"/>
  <c r="B6" i="3"/>
  <c r="E10" i="7"/>
  <c r="L20" i="3"/>
  <c r="D20" i="3"/>
  <c r="E20" i="3"/>
  <c r="F20" i="3"/>
  <c r="G20" i="3"/>
  <c r="H20" i="3"/>
  <c r="I20" i="3"/>
  <c r="J20" i="3"/>
  <c r="K20" i="3"/>
  <c r="F32" i="3" l="1"/>
  <c r="I31" i="3"/>
  <c r="G32" i="3"/>
  <c r="B36" i="3"/>
  <c r="E36" i="3"/>
  <c r="G35" i="3"/>
  <c r="I34" i="3"/>
  <c r="C33" i="3"/>
  <c r="E31" i="3"/>
  <c r="J30" i="3"/>
  <c r="K32" i="3"/>
  <c r="B31" i="3"/>
  <c r="I36" i="3"/>
  <c r="J31" i="3"/>
  <c r="H31" i="3"/>
  <c r="H32" i="3"/>
  <c r="B35" i="3"/>
  <c r="F36" i="3"/>
  <c r="H35" i="3"/>
  <c r="J34" i="3"/>
  <c r="L33" i="3"/>
  <c r="D33" i="3"/>
  <c r="L31" i="3"/>
  <c r="D31" i="3"/>
  <c r="I30" i="3"/>
  <c r="K31" i="3"/>
  <c r="K33" i="3"/>
  <c r="B30" i="3"/>
  <c r="F31" i="3"/>
  <c r="H30" i="3"/>
  <c r="I32" i="3"/>
  <c r="J32" i="3"/>
  <c r="G30" i="3"/>
  <c r="B33" i="3"/>
  <c r="H36" i="3"/>
  <c r="J35" i="3"/>
  <c r="L34" i="3"/>
  <c r="D34" i="3"/>
  <c r="F33" i="3"/>
  <c r="G31" i="3"/>
  <c r="F30" i="3"/>
  <c r="B34" i="3"/>
  <c r="G36" i="3"/>
  <c r="I35" i="3"/>
  <c r="K34" i="3"/>
  <c r="C34" i="3"/>
  <c r="E33" i="3"/>
  <c r="E30" i="3"/>
  <c r="L30" i="3"/>
  <c r="D30" i="3"/>
  <c r="K30" i="3"/>
  <c r="C30" i="3"/>
  <c r="C6" i="6"/>
  <c r="D6" i="6"/>
  <c r="E6" i="6"/>
  <c r="F6" i="6"/>
  <c r="G6" i="6"/>
  <c r="H6" i="6"/>
  <c r="I6" i="6"/>
  <c r="J6" i="6"/>
  <c r="K6" i="6"/>
  <c r="L6" i="6"/>
  <c r="B6" i="6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H6" i="1"/>
  <c r="H7" i="1"/>
  <c r="H8" i="1"/>
  <c r="H9" i="1"/>
  <c r="H10" i="1"/>
  <c r="G6" i="1"/>
  <c r="G7" i="1"/>
  <c r="G8" i="1"/>
  <c r="G9" i="1"/>
  <c r="G10" i="1"/>
  <c r="F6" i="1"/>
  <c r="F7" i="1"/>
  <c r="F8" i="1"/>
  <c r="F9" i="1"/>
  <c r="F10" i="1"/>
  <c r="E6" i="1"/>
  <c r="E7" i="1"/>
  <c r="E8" i="1"/>
  <c r="E9" i="1"/>
  <c r="E10" i="1"/>
  <c r="D6" i="1"/>
  <c r="D7" i="1"/>
  <c r="D8" i="1"/>
  <c r="D9" i="1"/>
  <c r="D10" i="1"/>
  <c r="C6" i="1"/>
  <c r="C7" i="1"/>
  <c r="C8" i="1"/>
  <c r="C9" i="1"/>
  <c r="C10" i="1"/>
  <c r="D5" i="1"/>
  <c r="E5" i="1"/>
  <c r="F5" i="1"/>
  <c r="G5" i="1"/>
  <c r="H5" i="1"/>
  <c r="C5" i="1"/>
  <c r="B5" i="1"/>
  <c r="B8" i="1"/>
  <c r="B9" i="1"/>
  <c r="B10" i="1"/>
  <c r="B6" i="1"/>
  <c r="B7" i="1"/>
  <c r="L29" i="3" l="1"/>
  <c r="L39" i="3" s="1"/>
  <c r="K29" i="3"/>
  <c r="K39" i="3" s="1"/>
  <c r="B29" i="3"/>
  <c r="B39" i="3" s="1"/>
  <c r="J29" i="3"/>
  <c r="I29" i="3"/>
  <c r="I39" i="3" s="1"/>
  <c r="E29" i="3"/>
  <c r="E39" i="3" s="1"/>
  <c r="F29" i="3"/>
  <c r="F39" i="3" s="1"/>
  <c r="G29" i="3"/>
  <c r="H29" i="3"/>
  <c r="H39" i="3" s="1"/>
  <c r="C29" i="3"/>
  <c r="C39" i="3" s="1"/>
  <c r="D29" i="3"/>
  <c r="D39" i="3" s="1"/>
  <c r="G19" i="3" l="1"/>
  <c r="G39" i="3"/>
  <c r="J19" i="3"/>
  <c r="J39" i="3"/>
  <c r="L19" i="3"/>
  <c r="K19" i="3"/>
  <c r="I19" i="3"/>
  <c r="B19" i="3"/>
  <c r="H19" i="3"/>
  <c r="D19" i="3"/>
  <c r="C19" i="3"/>
  <c r="E19" i="3"/>
  <c r="F19" i="3"/>
</calcChain>
</file>

<file path=xl/sharedStrings.xml><?xml version="1.0" encoding="utf-8"?>
<sst xmlns="http://schemas.openxmlformats.org/spreadsheetml/2006/main" count="66" uniqueCount="58">
  <si>
    <t>N</t>
  </si>
  <si>
    <t>K</t>
  </si>
  <si>
    <t>n | k</t>
  </si>
  <si>
    <t>CMC</t>
  </si>
  <si>
    <t>Lands</t>
  </si>
  <si>
    <t>Lands in Deck</t>
  </si>
  <si>
    <t>Lands in Hand</t>
  </si>
  <si>
    <t>Draws</t>
  </si>
  <si>
    <t>Mana-producing Lands</t>
  </si>
  <si>
    <t>2 CMC Mana-producing Permanents</t>
  </si>
  <si>
    <t>3 CMC Mana-producing Permanents</t>
  </si>
  <si>
    <t>2 CMC Mana-ramp</t>
  </si>
  <si>
    <t>3 CMC Mana-ramp</t>
  </si>
  <si>
    <t>Non-mana-producing Lands</t>
  </si>
  <si>
    <t>Functionally a Talisman</t>
  </si>
  <si>
    <t>Functionally a Manalith</t>
  </si>
  <si>
    <t>Functionally a Rampant Growth</t>
  </si>
  <si>
    <t>Functionally a Cultivate</t>
  </si>
  <si>
    <t>Draw</t>
  </si>
  <si>
    <t>P(A)</t>
  </si>
  <si>
    <t>P(A | B)</t>
  </si>
  <si>
    <t>P(A and B)</t>
  </si>
  <si>
    <t>P(B)</t>
  </si>
  <si>
    <t>A</t>
  </si>
  <si>
    <t>B</t>
  </si>
  <si>
    <t>Probability of drawing enough lands to cast the card</t>
  </si>
  <si>
    <t>Probability of drawing one of the cards in question</t>
  </si>
  <si>
    <t>P(B | A)</t>
  </si>
  <si>
    <t>B1</t>
  </si>
  <si>
    <t>P(B1)</t>
  </si>
  <si>
    <t>P(A | B1)</t>
  </si>
  <si>
    <t>P(A and B1)</t>
  </si>
  <si>
    <t>P(A | B2)</t>
  </si>
  <si>
    <t>B2</t>
  </si>
  <si>
    <t>Probability of drawing two of the cards in question</t>
  </si>
  <si>
    <t>P(A | B3)</t>
  </si>
  <si>
    <t>P(A | B4)</t>
  </si>
  <si>
    <t>P(B2)</t>
  </si>
  <si>
    <t>Probability of drawing at least one of the cards in question</t>
  </si>
  <si>
    <t>P(B3)</t>
  </si>
  <si>
    <t>P(B4)</t>
  </si>
  <si>
    <t>P(B5)</t>
  </si>
  <si>
    <t>P(B6)</t>
  </si>
  <si>
    <t>P(B7)</t>
  </si>
  <si>
    <t>P(A | B5)</t>
  </si>
  <si>
    <t>P(A | B6)</t>
  </si>
  <si>
    <t>P(A | B7)</t>
  </si>
  <si>
    <t>P(A | B) = P(A and B)/P(B)</t>
  </si>
  <si>
    <t>P(A and B2)</t>
  </si>
  <si>
    <t>P(A and B3)</t>
  </si>
  <si>
    <t>P(A and B4)</t>
  </si>
  <si>
    <t>P(A and B5)</t>
  </si>
  <si>
    <t>P(A and B6)</t>
  </si>
  <si>
    <t>P(A and B7)</t>
  </si>
  <si>
    <t>P(A and B) = P(A and (B1 or B2)) = P((A and B1) or (A and B2)) = P(A and B1) + P(A and B2) - P(A and B1 and B2)</t>
  </si>
  <si>
    <t>P(A | B1 or B2) =  (P(A and B1) + P(A and B2)) / (P(B1) + P(B2) - P(B1 and B2))</t>
  </si>
  <si>
    <t>Need to write a function to get this right</t>
  </si>
  <si>
    <t>Sum {k2 &gt;= cmc, k1 &gt;= 1} (n1 k1)(n2 k2)(99-n1-n2 7-k1-k2)/(99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</si>
</sst>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7DEBA-DA21-449E-A529-9E409C7E5442}">
  <dimension ref="A1:A100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C76D-F1AD-4F16-8084-432F898EF19D}">
  <dimension ref="A1:N54"/>
  <sheetViews>
    <sheetView workbookViewId="0">
      <selection activeCell="I5" sqref="I5"/>
    </sheetView>
  </sheetViews>
  <sheetFormatPr defaultRowHeight="15" x14ac:dyDescent="0.25"/>
  <sheetData>
    <row r="1" spans="1:14" x14ac:dyDescent="0.25">
      <c r="A1" t="s">
        <v>0</v>
      </c>
      <c r="B1">
        <v>99</v>
      </c>
    </row>
    <row r="2" spans="1:14" x14ac:dyDescent="0.25">
      <c r="A2" t="s">
        <v>1</v>
      </c>
      <c r="B2">
        <v>7</v>
      </c>
    </row>
    <row r="4" spans="1:14" x14ac:dyDescent="0.25">
      <c r="A4" t="s">
        <v>2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</row>
    <row r="5" spans="1:14" x14ac:dyDescent="0.25">
      <c r="A5">
        <v>1</v>
      </c>
      <c r="B5" s="1">
        <f>_xlfn.HYPGEOM.DIST(B$4,$B$2,$A5,$B$1,FALSE)</f>
        <v>0.92929292929292961</v>
      </c>
      <c r="C5" s="1">
        <f>_xlfn.HYPGEOM.DIST(C$4,$B$2,$A5,$B$1,FALSE)</f>
        <v>7.0707070707070732E-2</v>
      </c>
      <c r="D5" s="1">
        <f t="shared" ref="D5:L20" si="0">_xlfn.HYPGEOM.DIST(D$4,$B$2,$A5,$B$1,FALSE)</f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/>
      <c r="N5" s="1"/>
    </row>
    <row r="6" spans="1:14" x14ac:dyDescent="0.25">
      <c r="A6">
        <v>2</v>
      </c>
      <c r="B6" s="1">
        <f t="shared" ref="B6" si="1">_xlfn.HYPGEOM.DIST(B$4,B$2,A6,B$1,FALSE)</f>
        <v>0.86291486291486308</v>
      </c>
      <c r="C6" s="1">
        <f t="shared" ref="C6:L21" si="2">_xlfn.HYPGEOM.DIST(C$4,$B$2,$A6,$B$1,FALSE)</f>
        <v>0.13275613275613277</v>
      </c>
      <c r="D6" s="1">
        <f t="shared" si="0"/>
        <v>4.3290043290043281E-3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/>
      <c r="N6" s="1"/>
    </row>
    <row r="7" spans="1:14" x14ac:dyDescent="0.25">
      <c r="A7">
        <v>3</v>
      </c>
      <c r="B7" s="1">
        <f>_xlfn.HYPGEOM.DIST(B$4,B$2,A7,B$1,FALSE)</f>
        <v>0.80064265631275944</v>
      </c>
      <c r="C7" s="1">
        <f t="shared" si="2"/>
        <v>0.18681661980631051</v>
      </c>
      <c r="D7" s="1">
        <f t="shared" si="0"/>
        <v>1.2317579327888607E-2</v>
      </c>
      <c r="E7" s="1">
        <f t="shared" si="0"/>
        <v>2.2314455304146033E-4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/>
      <c r="N7" s="1"/>
    </row>
    <row r="8" spans="1:14" x14ac:dyDescent="0.25">
      <c r="A8">
        <v>4</v>
      </c>
      <c r="B8" s="1">
        <f t="shared" ref="B8:B10" si="3">_xlfn.HYPGEOM.DIST(B$4,B$2,A8,B$1,FALSE)</f>
        <v>0.74226246262328721</v>
      </c>
      <c r="C8" s="1">
        <f t="shared" si="2"/>
        <v>0.23352077475788813</v>
      </c>
      <c r="D8" s="1">
        <f t="shared" si="0"/>
        <v>2.3352077475788817E-2</v>
      </c>
      <c r="E8" s="1">
        <f t="shared" si="0"/>
        <v>8.5538745332559818E-4</v>
      </c>
      <c r="F8" s="1">
        <f t="shared" si="0"/>
        <v>9.2976897100608391E-6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/>
      <c r="N8" s="1"/>
    </row>
    <row r="9" spans="1:14" x14ac:dyDescent="0.25">
      <c r="A9">
        <v>5</v>
      </c>
      <c r="B9" s="1">
        <f t="shared" si="3"/>
        <v>0.68756943906157164</v>
      </c>
      <c r="C9" s="1">
        <f t="shared" si="2"/>
        <v>0.27346511780857946</v>
      </c>
      <c r="D9" s="1">
        <f t="shared" si="0"/>
        <v>3.68717012775613E-2</v>
      </c>
      <c r="E9" s="1">
        <f t="shared" si="0"/>
        <v>2.0484278487534042E-3</v>
      </c>
      <c r="F9" s="1">
        <f t="shared" si="0"/>
        <v>4.5020392280294639E-5</v>
      </c>
      <c r="G9" s="1">
        <f t="shared" si="0"/>
        <v>2.9361125400192148E-7</v>
      </c>
      <c r="H9" s="1">
        <f t="shared" si="0"/>
        <v>0</v>
      </c>
      <c r="I9" s="1">
        <f t="shared" si="0"/>
        <v>0</v>
      </c>
      <c r="J9" s="1">
        <f t="shared" si="0"/>
        <v>0</v>
      </c>
      <c r="K9" s="1">
        <f t="shared" si="0"/>
        <v>0</v>
      </c>
      <c r="L9" s="1">
        <f t="shared" si="0"/>
        <v>0</v>
      </c>
      <c r="M9" s="1"/>
      <c r="N9" s="1"/>
    </row>
    <row r="10" spans="1:14" x14ac:dyDescent="0.25">
      <c r="A10">
        <v>6</v>
      </c>
      <c r="B10" s="1">
        <f t="shared" si="3"/>
        <v>0.63636745955698659</v>
      </c>
      <c r="C10" s="1">
        <f t="shared" si="2"/>
        <v>0.30721187702751068</v>
      </c>
      <c r="D10" s="1">
        <f t="shared" si="0"/>
        <v>5.2365660856962086E-2</v>
      </c>
      <c r="E10" s="1">
        <f t="shared" si="0"/>
        <v>3.9225214125065246E-3</v>
      </c>
      <c r="F10" s="1">
        <f t="shared" si="0"/>
        <v>1.3075071375021749E-4</v>
      </c>
      <c r="G10" s="1">
        <f t="shared" si="0"/>
        <v>1.7241852362666038E-6</v>
      </c>
      <c r="H10" s="1">
        <f t="shared" si="0"/>
        <v>6.2470479574876877E-9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/>
      <c r="N10" s="1"/>
    </row>
    <row r="11" spans="1:14" x14ac:dyDescent="0.25">
      <c r="A11">
        <v>7</v>
      </c>
      <c r="B11" s="1">
        <f t="shared" ref="B11" si="4">_xlfn.HYPGEOM.DIST(B$4,$B$2,$A11,$B$1,FALSE)</f>
        <v>0.58846883356882607</v>
      </c>
      <c r="C11" s="1">
        <f t="shared" si="2"/>
        <v>0.33529038191712174</v>
      </c>
      <c r="D11" s="1">
        <f t="shared" si="0"/>
        <v>6.93704238449218E-2</v>
      </c>
      <c r="E11" s="1">
        <f t="shared" si="0"/>
        <v>6.569168924708507E-3</v>
      </c>
      <c r="F11" s="1">
        <f t="shared" si="0"/>
        <v>2.9524354717791083E-4</v>
      </c>
      <c r="G11" s="1">
        <f t="shared" si="0"/>
        <v>5.9048709435582059E-6</v>
      </c>
      <c r="H11" s="1">
        <f t="shared" si="0"/>
        <v>4.3259127791635214E-8</v>
      </c>
      <c r="I11" s="1">
        <f t="shared" si="0"/>
        <v>6.7172558682663218E-11</v>
      </c>
      <c r="J11" s="1">
        <f t="shared" si="0"/>
        <v>0</v>
      </c>
      <c r="K11" s="1">
        <f t="shared" si="0"/>
        <v>0</v>
      </c>
      <c r="L11" s="1">
        <f t="shared" si="0"/>
        <v>0</v>
      </c>
      <c r="M11" s="1"/>
      <c r="N11" s="1"/>
    </row>
    <row r="12" spans="1:14" x14ac:dyDescent="0.25">
      <c r="A12">
        <v>8</v>
      </c>
      <c r="B12" s="1">
        <f t="shared" ref="B12" si="5">_xlfn.HYPGEOM.DIST(B$4,B$2,A12,B$1,FALSE)</f>
        <v>0.54369403101467628</v>
      </c>
      <c r="C12" s="1">
        <f t="shared" si="2"/>
        <v>0.35819842043319838</v>
      </c>
      <c r="D12" s="1">
        <f t="shared" si="0"/>
        <v>8.7467056152292694E-2</v>
      </c>
      <c r="E12" s="1">
        <f t="shared" si="0"/>
        <v>1.0053684615206048E-2</v>
      </c>
      <c r="F12" s="1">
        <f t="shared" si="0"/>
        <v>5.7123208040943472E-4</v>
      </c>
      <c r="G12" s="1">
        <f t="shared" si="0"/>
        <v>1.5404011157108335E-5</v>
      </c>
      <c r="H12" s="1">
        <f t="shared" si="0"/>
        <v>1.7115567952342615E-7</v>
      </c>
      <c r="I12" s="1">
        <f t="shared" si="0"/>
        <v>5.3738046946130512E-10</v>
      </c>
      <c r="J12" s="1">
        <f t="shared" si="0"/>
        <v>0</v>
      </c>
      <c r="K12" s="1">
        <f t="shared" si="0"/>
        <v>0</v>
      </c>
      <c r="L12" s="1">
        <f t="shared" si="0"/>
        <v>0</v>
      </c>
      <c r="M12" s="1"/>
      <c r="N12" s="1"/>
    </row>
    <row r="13" spans="1:14" x14ac:dyDescent="0.25">
      <c r="A13">
        <v>9</v>
      </c>
      <c r="B13" s="1">
        <f t="shared" ref="B13:B22" si="6">_xlfn.HYPGEOM.DIST(B$4,B$2,A13,B$1,FALSE)</f>
        <v>0.5018714132443165</v>
      </c>
      <c r="C13" s="1">
        <f t="shared" si="2"/>
        <v>0.37640355993323743</v>
      </c>
      <c r="D13" s="1">
        <f t="shared" si="0"/>
        <v>0.10627865221644352</v>
      </c>
      <c r="E13" s="1">
        <f t="shared" si="0"/>
        <v>1.4417646618509784E-2</v>
      </c>
      <c r="F13" s="1">
        <f t="shared" si="0"/>
        <v>9.9432045644895039E-4</v>
      </c>
      <c r="G13" s="1">
        <f t="shared" si="0"/>
        <v>3.3897288288032421E-5</v>
      </c>
      <c r="H13" s="1">
        <f t="shared" si="0"/>
        <v>5.0782454364093482E-7</v>
      </c>
      <c r="I13" s="1">
        <f t="shared" si="0"/>
        <v>2.4182121125758824E-9</v>
      </c>
      <c r="J13" s="1">
        <f t="shared" si="0"/>
        <v>0</v>
      </c>
      <c r="K13" s="1">
        <f t="shared" si="0"/>
        <v>0</v>
      </c>
      <c r="L13" s="1">
        <f t="shared" si="0"/>
        <v>0</v>
      </c>
      <c r="M13" s="1"/>
      <c r="N13" s="1"/>
    </row>
    <row r="14" spans="1:14" x14ac:dyDescent="0.25">
      <c r="A14">
        <v>10</v>
      </c>
      <c r="B14" s="1">
        <f t="shared" si="6"/>
        <v>0.46283696999198076</v>
      </c>
      <c r="C14" s="1">
        <f t="shared" si="2"/>
        <v>0.39034443252335727</v>
      </c>
      <c r="D14" s="1">
        <f t="shared" si="0"/>
        <v>0.12546785331107912</v>
      </c>
      <c r="E14" s="1">
        <f t="shared" si="0"/>
        <v>1.9681231891934006E-2</v>
      </c>
      <c r="F14" s="1">
        <f t="shared" si="0"/>
        <v>1.6019607353899795E-3</v>
      </c>
      <c r="G14" s="1">
        <f t="shared" si="0"/>
        <v>6.6288030429930209E-5</v>
      </c>
      <c r="H14" s="1">
        <f t="shared" si="0"/>
        <v>1.2554551217789762E-6</v>
      </c>
      <c r="I14" s="1">
        <f t="shared" si="0"/>
        <v>8.0607070419196104E-9</v>
      </c>
      <c r="J14" s="1">
        <f t="shared" si="0"/>
        <v>0</v>
      </c>
      <c r="K14" s="1">
        <f t="shared" si="0"/>
        <v>0</v>
      </c>
      <c r="L14" s="1">
        <f t="shared" si="0"/>
        <v>0</v>
      </c>
      <c r="M14" s="1"/>
      <c r="N14" s="1"/>
    </row>
    <row r="15" spans="1:14" x14ac:dyDescent="0.25">
      <c r="A15">
        <v>11</v>
      </c>
      <c r="B15" s="1">
        <f t="shared" si="6"/>
        <v>0.42643406223980268</v>
      </c>
      <c r="C15" s="1">
        <f t="shared" si="2"/>
        <v>0.4004319852739609</v>
      </c>
      <c r="D15" s="1">
        <f t="shared" si="0"/>
        <v>0.14473445250866068</v>
      </c>
      <c r="E15" s="1">
        <f t="shared" si="0"/>
        <v>2.5845437947975142E-2</v>
      </c>
      <c r="F15" s="1">
        <f t="shared" si="0"/>
        <v>2.4325118068682424E-3</v>
      </c>
      <c r="G15" s="1">
        <f t="shared" si="0"/>
        <v>1.1879708824240257E-4</v>
      </c>
      <c r="H15" s="1">
        <f t="shared" si="0"/>
        <v>2.7309675458023686E-6</v>
      </c>
      <c r="I15" s="1">
        <f t="shared" si="0"/>
        <v>2.2166944365278926E-8</v>
      </c>
      <c r="J15" s="1">
        <f t="shared" si="0"/>
        <v>0</v>
      </c>
      <c r="K15" s="1">
        <f t="shared" si="0"/>
        <v>0</v>
      </c>
      <c r="L15" s="1">
        <f t="shared" si="0"/>
        <v>0</v>
      </c>
      <c r="M15" s="1"/>
      <c r="N15" s="1"/>
    </row>
    <row r="16" spans="1:14" x14ac:dyDescent="0.25">
      <c r="A16">
        <v>12</v>
      </c>
      <c r="B16" s="1">
        <f t="shared" si="6"/>
        <v>0.39251317092527299</v>
      </c>
      <c r="C16" s="1">
        <f t="shared" si="2"/>
        <v>0.40705069577435682</v>
      </c>
      <c r="D16" s="1">
        <f t="shared" si="0"/>
        <v>0.16381308488480228</v>
      </c>
      <c r="E16" s="1">
        <f t="shared" si="0"/>
        <v>3.2894193751968351E-2</v>
      </c>
      <c r="F16" s="1">
        <f t="shared" si="0"/>
        <v>3.5243779019966137E-3</v>
      </c>
      <c r="G16" s="1">
        <f t="shared" si="0"/>
        <v>1.990236932892206E-4</v>
      </c>
      <c r="H16" s="1">
        <f t="shared" si="0"/>
        <v>5.3998676473819354E-6</v>
      </c>
      <c r="I16" s="1">
        <f t="shared" si="0"/>
        <v>5.3200666476669386E-8</v>
      </c>
      <c r="J16" s="1">
        <f t="shared" si="0"/>
        <v>0</v>
      </c>
      <c r="K16" s="1">
        <f t="shared" si="0"/>
        <v>0</v>
      </c>
      <c r="L16" s="1">
        <f t="shared" si="0"/>
        <v>0</v>
      </c>
      <c r="M16" s="1"/>
      <c r="N16" s="1"/>
    </row>
    <row r="17" spans="1:14" x14ac:dyDescent="0.25">
      <c r="A17">
        <v>13</v>
      </c>
      <c r="B17" s="1">
        <f t="shared" ref="B17" si="7">_xlfn.HYPGEOM.DIST(B$4,$B$2,$A17,$B$1,FALSE)</f>
        <v>0.36093165142553824</v>
      </c>
      <c r="C17" s="1">
        <f t="shared" si="2"/>
        <v>0.41055975349654961</v>
      </c>
      <c r="D17" s="1">
        <f t="shared" si="0"/>
        <v>0.18247100155402202</v>
      </c>
      <c r="E17" s="1">
        <f t="shared" si="0"/>
        <v>4.0796362136061873E-2</v>
      </c>
      <c r="F17" s="1">
        <f t="shared" si="0"/>
        <v>4.9152243537423914E-3</v>
      </c>
      <c r="G17" s="1">
        <f t="shared" si="0"/>
        <v>3.1597870845486852E-4</v>
      </c>
      <c r="H17" s="1">
        <f t="shared" si="0"/>
        <v>9.9130575201527252E-6</v>
      </c>
      <c r="I17" s="1">
        <f t="shared" si="0"/>
        <v>1.1526811069945045E-7</v>
      </c>
      <c r="J17" s="1">
        <f t="shared" si="0"/>
        <v>0</v>
      </c>
      <c r="K17" s="1">
        <f t="shared" si="0"/>
        <v>0</v>
      </c>
      <c r="L17" s="1">
        <f t="shared" si="0"/>
        <v>0</v>
      </c>
      <c r="M17" s="1"/>
      <c r="N17" s="1"/>
    </row>
    <row r="18" spans="1:14" x14ac:dyDescent="0.25">
      <c r="A18">
        <v>14</v>
      </c>
      <c r="B18" s="1">
        <f t="shared" ref="B18" si="8">_xlfn.HYPGEOM.DIST(B$4,B$2,A18,B$1,FALSE)</f>
        <v>0.33155349375136661</v>
      </c>
      <c r="C18" s="1">
        <f t="shared" si="2"/>
        <v>0.411294207438404</v>
      </c>
      <c r="D18" s="1">
        <f t="shared" si="0"/>
        <v>0.20050592612622206</v>
      </c>
      <c r="E18" s="1">
        <f t="shared" si="0"/>
        <v>4.9507636080548631E-2</v>
      </c>
      <c r="F18" s="1">
        <f t="shared" si="0"/>
        <v>6.6412682547077485E-3</v>
      </c>
      <c r="G18" s="1">
        <f t="shared" si="0"/>
        <v>4.8009168106321037E-4</v>
      </c>
      <c r="H18" s="1">
        <f t="shared" si="0"/>
        <v>1.714613146654325E-5</v>
      </c>
      <c r="I18" s="1">
        <f t="shared" si="0"/>
        <v>2.3053622139890048E-7</v>
      </c>
      <c r="J18" s="1">
        <f t="shared" si="0"/>
        <v>0</v>
      </c>
      <c r="K18" s="1">
        <f t="shared" si="0"/>
        <v>0</v>
      </c>
      <c r="L18" s="1">
        <f t="shared" si="0"/>
        <v>0</v>
      </c>
      <c r="M18" s="1"/>
      <c r="N18" s="1"/>
    </row>
    <row r="19" spans="1:14" x14ac:dyDescent="0.25">
      <c r="A19">
        <v>15</v>
      </c>
      <c r="B19" s="1">
        <f t="shared" ref="B19" si="9">_xlfn.HYPGEOM.DIST(B$4,B$2,A19,B$1,FALSE)</f>
        <v>0.30424908838360692</v>
      </c>
      <c r="C19" s="1">
        <f t="shared" si="2"/>
        <v>0.40956608051639387</v>
      </c>
      <c r="D19" s="1">
        <f t="shared" si="0"/>
        <v>0.21774399217327273</v>
      </c>
      <c r="E19" s="1">
        <f t="shared" si="0"/>
        <v>5.8972331213594728E-2</v>
      </c>
      <c r="F19" s="1">
        <f t="shared" si="0"/>
        <v>8.7366416612733016E-3</v>
      </c>
      <c r="G19" s="1">
        <f t="shared" si="0"/>
        <v>7.031931093219964E-4</v>
      </c>
      <c r="H19" s="1">
        <f t="shared" si="0"/>
        <v>2.8240687121365357E-5</v>
      </c>
      <c r="I19" s="1">
        <f t="shared" si="0"/>
        <v>4.3225541512293823E-7</v>
      </c>
      <c r="J19" s="1">
        <f t="shared" si="0"/>
        <v>0</v>
      </c>
      <c r="K19" s="1">
        <f t="shared" si="0"/>
        <v>0</v>
      </c>
      <c r="L19" s="1">
        <f t="shared" si="0"/>
        <v>0</v>
      </c>
      <c r="M19" s="1"/>
      <c r="N19" s="1"/>
    </row>
    <row r="20" spans="1:14" x14ac:dyDescent="0.25">
      <c r="A20">
        <v>16</v>
      </c>
      <c r="B20" s="1">
        <f t="shared" si="6"/>
        <v>0.27889499768497311</v>
      </c>
      <c r="C20" s="1">
        <f t="shared" si="2"/>
        <v>0.40566545117814246</v>
      </c>
      <c r="D20" s="1">
        <f t="shared" si="0"/>
        <v>0.2340377602950825</v>
      </c>
      <c r="E20" s="1">
        <f t="shared" si="0"/>
        <v>6.9125076880404021E-2</v>
      </c>
      <c r="F20" s="1">
        <f t="shared" si="0"/>
        <v>1.1232824993065667E-2</v>
      </c>
      <c r="G20" s="1">
        <f t="shared" si="0"/>
        <v>9.984733327169479E-4</v>
      </c>
      <c r="H20" s="1">
        <f t="shared" si="0"/>
        <v>4.4647181544253786E-5</v>
      </c>
      <c r="I20" s="1">
        <f t="shared" si="0"/>
        <v>7.6845407132966911E-7</v>
      </c>
      <c r="J20" s="1">
        <f t="shared" si="0"/>
        <v>0</v>
      </c>
      <c r="K20" s="1">
        <f t="shared" si="0"/>
        <v>0</v>
      </c>
      <c r="L20" s="1">
        <f t="shared" si="0"/>
        <v>0</v>
      </c>
      <c r="M20" s="1"/>
      <c r="N20" s="1"/>
    </row>
    <row r="21" spans="1:14" x14ac:dyDescent="0.25">
      <c r="A21">
        <v>17</v>
      </c>
      <c r="B21" s="1">
        <f t="shared" si="6"/>
        <v>0.25537373281997539</v>
      </c>
      <c r="C21" s="1">
        <f t="shared" si="2"/>
        <v>0.39986150270496151</v>
      </c>
      <c r="D21" s="1">
        <f t="shared" si="2"/>
        <v>0.24926431337452135</v>
      </c>
      <c r="E21" s="1">
        <f t="shared" si="2"/>
        <v>7.9892408132859527E-2</v>
      </c>
      <c r="F21" s="1">
        <f t="shared" si="2"/>
        <v>1.4158148276709292E-2</v>
      </c>
      <c r="G21" s="1">
        <f t="shared" si="2"/>
        <v>1.3804194569791545E-3</v>
      </c>
      <c r="H21" s="1">
        <f t="shared" si="2"/>
        <v>6.8168862073044543E-5</v>
      </c>
      <c r="I21" s="1">
        <f t="shared" si="2"/>
        <v>1.3063719212604349E-6</v>
      </c>
      <c r="J21" s="1">
        <f t="shared" si="2"/>
        <v>0</v>
      </c>
      <c r="K21" s="1">
        <f t="shared" si="2"/>
        <v>0</v>
      </c>
      <c r="L21" s="1">
        <f t="shared" si="2"/>
        <v>0</v>
      </c>
      <c r="M21" s="1"/>
      <c r="N21" s="1"/>
    </row>
    <row r="22" spans="1:14" x14ac:dyDescent="0.25">
      <c r="A22">
        <v>18</v>
      </c>
      <c r="B22" s="1">
        <f t="shared" si="6"/>
        <v>0.23357353611583107</v>
      </c>
      <c r="C22" s="1">
        <f t="shared" ref="C22:L37" si="10">_xlfn.HYPGEOM.DIST(C$4,$B$2,$A22,$B$1,FALSE)</f>
        <v>0.39240354067459626</v>
      </c>
      <c r="D22" s="1">
        <f t="shared" si="10"/>
        <v>0.26332342861058439</v>
      </c>
      <c r="E22" s="1">
        <f t="shared" si="10"/>
        <v>9.119426099067858E-2</v>
      </c>
      <c r="F22" s="1">
        <f t="shared" si="10"/>
        <v>1.7537357882822804E-2</v>
      </c>
      <c r="G22" s="1">
        <f t="shared" si="10"/>
        <v>1.8647317242495144E-3</v>
      </c>
      <c r="H22" s="1">
        <f t="shared" si="10"/>
        <v>1.010063017301819E-4</v>
      </c>
      <c r="I22" s="1">
        <f t="shared" si="10"/>
        <v>2.1376995075170775E-6</v>
      </c>
      <c r="J22" s="1">
        <f t="shared" si="10"/>
        <v>0</v>
      </c>
      <c r="K22" s="1">
        <f t="shared" si="10"/>
        <v>0</v>
      </c>
      <c r="L22" s="1">
        <f t="shared" si="10"/>
        <v>0</v>
      </c>
      <c r="M22" s="1"/>
      <c r="N22" s="1"/>
    </row>
    <row r="23" spans="1:14" x14ac:dyDescent="0.25">
      <c r="A23">
        <v>19</v>
      </c>
      <c r="B23" s="1">
        <f t="shared" ref="B23" si="11">_xlfn.HYPGEOM.DIST(B$4,$B$2,$A23,$B$1,FALSE)</f>
        <v>0.21338816879717909</v>
      </c>
      <c r="C23" s="1">
        <f t="shared" si="10"/>
        <v>0.38352197905438912</v>
      </c>
      <c r="D23" s="1">
        <f t="shared" si="10"/>
        <v>0.27613582491916028</v>
      </c>
      <c r="E23" s="1">
        <f t="shared" si="10"/>
        <v>0.1029453733251256</v>
      </c>
      <c r="F23" s="1">
        <f t="shared" si="10"/>
        <v>2.1391246405220898E-2</v>
      </c>
      <c r="G23" s="1">
        <f t="shared" si="10"/>
        <v>2.4682207390639517E-3</v>
      </c>
      <c r="H23" s="1">
        <f t="shared" si="10"/>
        <v>1.458020689742416E-4</v>
      </c>
      <c r="I23" s="1">
        <f t="shared" si="10"/>
        <v>3.3846908869020377E-6</v>
      </c>
      <c r="J23" s="1">
        <f t="shared" si="10"/>
        <v>0</v>
      </c>
      <c r="K23" s="1">
        <f t="shared" si="10"/>
        <v>0</v>
      </c>
      <c r="L23" s="1">
        <f t="shared" si="10"/>
        <v>0</v>
      </c>
      <c r="M23" s="1"/>
      <c r="N23" s="1"/>
    </row>
    <row r="24" spans="1:14" x14ac:dyDescent="0.25">
      <c r="A24">
        <v>20</v>
      </c>
      <c r="B24" s="1">
        <f>_xlfn.HYPGEOM.DIST(B$4,$B$2,$A24,$B$1,FALSE)</f>
        <v>0.19471670402742586</v>
      </c>
      <c r="C24" s="1">
        <f>_xlfn.HYPGEOM.DIST(C$4,$B$2,$A24,$B$1,FALSE)</f>
        <v>0.37342929539506331</v>
      </c>
      <c r="D24" s="1">
        <f t="shared" si="10"/>
        <v>0.28764148429079189</v>
      </c>
      <c r="E24" s="1">
        <f t="shared" si="10"/>
        <v>0.11505659371631689</v>
      </c>
      <c r="F24" s="1">
        <f t="shared" si="10"/>
        <v>2.5736343331281435E-2</v>
      </c>
      <c r="G24" s="1">
        <f t="shared" si="10"/>
        <v>3.2086869607831359E-3</v>
      </c>
      <c r="H24" s="1">
        <f t="shared" si="10"/>
        <v>2.0568506158866222E-4</v>
      </c>
      <c r="I24" s="1">
        <f t="shared" si="10"/>
        <v>5.2072167490800636E-6</v>
      </c>
      <c r="J24" s="1">
        <f t="shared" si="10"/>
        <v>0</v>
      </c>
      <c r="K24" s="1">
        <f t="shared" si="10"/>
        <v>0</v>
      </c>
      <c r="L24" s="1">
        <f t="shared" si="10"/>
        <v>0</v>
      </c>
      <c r="M24" s="1"/>
      <c r="N24" s="1"/>
    </row>
    <row r="25" spans="1:14" x14ac:dyDescent="0.25">
      <c r="A25">
        <v>21</v>
      </c>
      <c r="B25" s="1">
        <f t="shared" ref="B25" si="12">_xlfn.HYPGEOM.DIST(B$4,B$2,A25,B$1,FALSE)</f>
        <v>0.17746332518955268</v>
      </c>
      <c r="C25" s="1">
        <f t="shared" ref="C25:L40" si="13">_xlfn.HYPGEOM.DIST(C$4,$B$2,$A25,$B$1,FALSE)</f>
        <v>0.36232095559533667</v>
      </c>
      <c r="D25" s="1">
        <f t="shared" si="10"/>
        <v>0.29779804569479734</v>
      </c>
      <c r="E25" s="1">
        <f t="shared" si="10"/>
        <v>0.12743610063516106</v>
      </c>
      <c r="F25" s="1">
        <f t="shared" si="10"/>
        <v>3.0584664152438639E-2</v>
      </c>
      <c r="G25" s="1">
        <f t="shared" si="10"/>
        <v>4.1047838730904462E-3</v>
      </c>
      <c r="H25" s="1">
        <f t="shared" si="10"/>
        <v>2.8431403449977118E-4</v>
      </c>
      <c r="I25" s="1">
        <f t="shared" si="10"/>
        <v>7.8108251236200845E-6</v>
      </c>
      <c r="J25" s="1">
        <f t="shared" si="10"/>
        <v>0</v>
      </c>
      <c r="K25" s="1">
        <f t="shared" si="10"/>
        <v>0</v>
      </c>
      <c r="L25" s="1">
        <f t="shared" si="10"/>
        <v>0</v>
      </c>
      <c r="M25" s="1"/>
      <c r="N25" s="1"/>
    </row>
    <row r="26" spans="1:14" x14ac:dyDescent="0.25">
      <c r="A26">
        <v>22</v>
      </c>
      <c r="B26" s="1">
        <f>_xlfn.HYPGEOM.DIST(B$4,B$2,A26,B$1,FALSE)</f>
        <v>0.16153712933920819</v>
      </c>
      <c r="C26" s="1">
        <f t="shared" si="13"/>
        <v>0.35037630870757835</v>
      </c>
      <c r="D26" s="1">
        <f t="shared" si="10"/>
        <v>0.30657927011913128</v>
      </c>
      <c r="E26" s="1">
        <f t="shared" si="10"/>
        <v>0.13999053430097327</v>
      </c>
      <c r="F26" s="1">
        <f t="shared" si="10"/>
        <v>3.5943515563763351E-2</v>
      </c>
      <c r="G26" s="1">
        <f t="shared" si="10"/>
        <v>5.175866241181922E-3</v>
      </c>
      <c r="H26" s="1">
        <f t="shared" si="10"/>
        <v>3.8591985131619552E-4</v>
      </c>
      <c r="I26" s="1">
        <f t="shared" si="10"/>
        <v>1.1455876847976141E-5</v>
      </c>
      <c r="J26" s="1">
        <f t="shared" si="10"/>
        <v>0</v>
      </c>
      <c r="K26" s="1">
        <f t="shared" si="10"/>
        <v>0</v>
      </c>
      <c r="L26" s="1">
        <f t="shared" si="10"/>
        <v>0</v>
      </c>
      <c r="M26" s="1"/>
      <c r="N26" s="1"/>
    </row>
    <row r="27" spans="1:14" x14ac:dyDescent="0.25">
      <c r="A27">
        <v>23</v>
      </c>
      <c r="B27" s="1">
        <f t="shared" ref="B27:B29" si="14">_xlfn.HYPGEOM.DIST(B$4,B$2,A27,B$1,FALSE)</f>
        <v>0.14685193576291647</v>
      </c>
      <c r="C27" s="1">
        <f t="shared" si="13"/>
        <v>0.33775945225470777</v>
      </c>
      <c r="D27" s="1">
        <f t="shared" si="10"/>
        <v>0.31397357533536246</v>
      </c>
      <c r="E27" s="1">
        <f t="shared" si="10"/>
        <v>0.15262604356580134</v>
      </c>
      <c r="F27" s="1">
        <f t="shared" si="10"/>
        <v>4.1815354401589407E-2</v>
      </c>
      <c r="G27" s="1">
        <f t="shared" si="10"/>
        <v>6.441824867271872E-3</v>
      </c>
      <c r="H27" s="1">
        <f t="shared" si="10"/>
        <v>5.1534598938175074E-4</v>
      </c>
      <c r="I27" s="1">
        <f t="shared" si="10"/>
        <v>1.6467822968965727E-5</v>
      </c>
      <c r="J27" s="1">
        <f t="shared" si="10"/>
        <v>0</v>
      </c>
      <c r="K27" s="1">
        <f t="shared" si="10"/>
        <v>0</v>
      </c>
      <c r="L27" s="1">
        <f t="shared" si="10"/>
        <v>0</v>
      </c>
      <c r="M27" s="1"/>
      <c r="N27" s="1"/>
    </row>
    <row r="28" spans="1:14" x14ac:dyDescent="0.25">
      <c r="A28">
        <v>24</v>
      </c>
      <c r="B28" s="1">
        <f t="shared" si="14"/>
        <v>0.13332609957422678</v>
      </c>
      <c r="C28" s="1">
        <f t="shared" si="13"/>
        <v>0.3246200685285523</v>
      </c>
      <c r="D28" s="1">
        <f t="shared" si="10"/>
        <v>0.31998263897814433</v>
      </c>
      <c r="E28" s="1">
        <f t="shared" si="10"/>
        <v>0.16524925017650655</v>
      </c>
      <c r="F28" s="1">
        <f t="shared" si="10"/>
        <v>4.8197697968147754E-2</v>
      </c>
      <c r="G28" s="1">
        <f t="shared" si="10"/>
        <v>7.922909255037993E-3</v>
      </c>
      <c r="H28" s="1">
        <f t="shared" si="10"/>
        <v>6.7808682813388097E-4</v>
      </c>
      <c r="I28" s="1">
        <f t="shared" si="10"/>
        <v>2.3248691250304496E-5</v>
      </c>
      <c r="J28" s="1">
        <f t="shared" si="10"/>
        <v>0</v>
      </c>
      <c r="K28" s="1">
        <f t="shared" si="10"/>
        <v>0</v>
      </c>
      <c r="L28" s="1">
        <f t="shared" si="10"/>
        <v>0</v>
      </c>
      <c r="M28" s="1"/>
      <c r="N28" s="1"/>
    </row>
    <row r="29" spans="1:14" x14ac:dyDescent="0.25">
      <c r="A29">
        <v>25</v>
      </c>
      <c r="B29" s="1">
        <f t="shared" si="14"/>
        <v>0.12088233028063244</v>
      </c>
      <c r="C29" s="1">
        <f t="shared" si="13"/>
        <v>0.3110942323398625</v>
      </c>
      <c r="D29" s="1">
        <f t="shared" si="10"/>
        <v>0.32462006852855241</v>
      </c>
      <c r="E29" s="1">
        <f t="shared" si="10"/>
        <v>0.17776813276563588</v>
      </c>
      <c r="F29" s="1">
        <f t="shared" si="10"/>
        <v>5.5083083392168844E-2</v>
      </c>
      <c r="G29" s="1">
        <f t="shared" si="10"/>
        <v>9.6395395936295508E-3</v>
      </c>
      <c r="H29" s="1">
        <f t="shared" si="10"/>
        <v>8.8032325055977553E-4</v>
      </c>
      <c r="I29" s="1">
        <f t="shared" si="10"/>
        <v>3.2289848958756297E-5</v>
      </c>
      <c r="J29" s="1">
        <f t="shared" si="10"/>
        <v>0</v>
      </c>
      <c r="K29" s="1">
        <f t="shared" si="10"/>
        <v>0</v>
      </c>
      <c r="L29" s="1">
        <f t="shared" si="10"/>
        <v>0</v>
      </c>
      <c r="M29" s="1"/>
      <c r="N29" s="1"/>
    </row>
    <row r="30" spans="1:14" x14ac:dyDescent="0.25">
      <c r="A30">
        <v>26</v>
      </c>
      <c r="B30" s="1">
        <f t="shared" ref="B30" si="15">_xlfn.HYPGEOM.DIST(B$4,$B$2,$A30,$B$1,FALSE)</f>
        <v>0.10944751525408608</v>
      </c>
      <c r="C30" s="1">
        <f t="shared" si="13"/>
        <v>0.29730519069020389</v>
      </c>
      <c r="D30" s="1">
        <f t="shared" si="10"/>
        <v>0.32791013679066605</v>
      </c>
      <c r="E30" s="1">
        <f t="shared" si="10"/>
        <v>0.19009283292212534</v>
      </c>
      <c r="F30" s="1">
        <f t="shared" si="10"/>
        <v>6.2459073674412578E-2</v>
      </c>
      <c r="G30" s="1">
        <f t="shared" si="10"/>
        <v>1.1612109471862612E-2</v>
      </c>
      <c r="H30" s="1">
        <f t="shared" si="10"/>
        <v>1.1289550875421984E-3</v>
      </c>
      <c r="I30" s="1">
        <f t="shared" si="10"/>
        <v>4.4186109101455945E-5</v>
      </c>
      <c r="J30" s="1">
        <f t="shared" si="10"/>
        <v>0</v>
      </c>
      <c r="K30" s="1">
        <f t="shared" si="10"/>
        <v>0</v>
      </c>
      <c r="L30" s="1">
        <f t="shared" si="10"/>
        <v>0</v>
      </c>
      <c r="M30" s="1"/>
      <c r="N30" s="1"/>
    </row>
    <row r="31" spans="1:14" x14ac:dyDescent="0.25">
      <c r="A31">
        <v>27</v>
      </c>
      <c r="B31" s="1">
        <f t="shared" ref="B31:B40" si="16">_xlfn.HYPGEOM.DIST(B$4,B$2,A31,B$1,FALSE)</f>
        <v>9.8952548037940846E-2</v>
      </c>
      <c r="C31" s="1">
        <f t="shared" si="13"/>
        <v>0.28336411483592139</v>
      </c>
      <c r="D31" s="1">
        <f t="shared" si="10"/>
        <v>0.32988658145077432</v>
      </c>
      <c r="E31" s="1">
        <f t="shared" si="10"/>
        <v>0.20213638569287659</v>
      </c>
      <c r="F31" s="1">
        <f t="shared" si="10"/>
        <v>7.0308308067087544E-2</v>
      </c>
      <c r="G31" s="1">
        <f t="shared" si="10"/>
        <v>1.386078073322582E-2</v>
      </c>
      <c r="H31" s="1">
        <f t="shared" si="10"/>
        <v>1.4316299348871705E-3</v>
      </c>
      <c r="I31" s="1">
        <f t="shared" si="10"/>
        <v>5.9651247286965585E-5</v>
      </c>
      <c r="J31" s="1">
        <f t="shared" si="10"/>
        <v>0</v>
      </c>
      <c r="K31" s="1">
        <f t="shared" si="10"/>
        <v>0</v>
      </c>
      <c r="L31" s="1">
        <f t="shared" si="10"/>
        <v>0</v>
      </c>
      <c r="M31" s="1"/>
      <c r="N31" s="1"/>
    </row>
    <row r="32" spans="1:14" x14ac:dyDescent="0.25">
      <c r="A32">
        <v>28</v>
      </c>
      <c r="B32" s="1">
        <f t="shared" si="16"/>
        <v>8.9332161423141015E-2</v>
      </c>
      <c r="C32" s="1">
        <f t="shared" si="13"/>
        <v>0.26937082521439437</v>
      </c>
      <c r="D32" s="1">
        <f t="shared" si="10"/>
        <v>0.33059146730857503</v>
      </c>
      <c r="E32" s="1">
        <f t="shared" si="10"/>
        <v>0.21381537686624272</v>
      </c>
      <c r="F32" s="1">
        <f t="shared" si="10"/>
        <v>7.8608594436118631E-2</v>
      </c>
      <c r="G32" s="1">
        <f t="shared" si="10"/>
        <v>1.6405271882320393E-2</v>
      </c>
      <c r="H32" s="1">
        <f t="shared" si="10"/>
        <v>1.7967678728255661E-3</v>
      </c>
      <c r="I32" s="1">
        <f t="shared" si="10"/>
        <v>7.9534996382620821E-5</v>
      </c>
      <c r="J32" s="1">
        <f t="shared" si="10"/>
        <v>0</v>
      </c>
      <c r="K32" s="1">
        <f t="shared" si="10"/>
        <v>0</v>
      </c>
      <c r="L32" s="1">
        <f t="shared" si="10"/>
        <v>0</v>
      </c>
      <c r="M32" s="1"/>
      <c r="N32" s="1"/>
    </row>
    <row r="33" spans="1:14" x14ac:dyDescent="0.25">
      <c r="A33">
        <v>29</v>
      </c>
      <c r="B33" s="1">
        <f t="shared" si="16"/>
        <v>8.052476522649335E-2</v>
      </c>
      <c r="C33" s="1">
        <f t="shared" si="13"/>
        <v>0.25541448970278341</v>
      </c>
      <c r="D33" s="1">
        <f t="shared" si="10"/>
        <v>0.33007410976975121</v>
      </c>
      <c r="E33" s="1">
        <f t="shared" si="10"/>
        <v>0.22505052938846684</v>
      </c>
      <c r="F33" s="1">
        <f t="shared" si="10"/>
        <v>8.7333041255225882E-2</v>
      </c>
      <c r="G33" s="1">
        <f t="shared" si="10"/>
        <v>1.9264641453358614E-2</v>
      </c>
      <c r="H33" s="1">
        <f t="shared" si="10"/>
        <v>2.233581617780713E-3</v>
      </c>
      <c r="I33" s="1">
        <f t="shared" si="10"/>
        <v>1.0484158614072749E-4</v>
      </c>
      <c r="J33" s="1">
        <f t="shared" si="10"/>
        <v>0</v>
      </c>
      <c r="K33" s="1">
        <f t="shared" si="10"/>
        <v>0</v>
      </c>
      <c r="L33" s="1">
        <f t="shared" si="10"/>
        <v>0</v>
      </c>
      <c r="M33" s="1"/>
      <c r="N33" s="1"/>
    </row>
    <row r="34" spans="1:14" x14ac:dyDescent="0.25">
      <c r="A34">
        <v>30</v>
      </c>
      <c r="B34" s="1">
        <f t="shared" si="16"/>
        <v>7.2472288703843979E-2</v>
      </c>
      <c r="C34" s="1">
        <f t="shared" si="13"/>
        <v>0.2415742956794798</v>
      </c>
      <c r="D34" s="1">
        <f t="shared" si="10"/>
        <v>0.32839005818929323</v>
      </c>
      <c r="E34" s="1">
        <f t="shared" si="10"/>
        <v>0.23576722126410796</v>
      </c>
      <c r="F34" s="1">
        <f t="shared" si="10"/>
        <v>9.645022688077147E-2</v>
      </c>
      <c r="G34" s="1">
        <f t="shared" si="10"/>
        <v>2.2457067751343797E-2</v>
      </c>
      <c r="H34" s="1">
        <f t="shared" si="10"/>
        <v>2.7520916361940921E-3</v>
      </c>
      <c r="I34" s="1">
        <f t="shared" si="10"/>
        <v>1.3674989496616598E-4</v>
      </c>
      <c r="J34" s="1">
        <f t="shared" si="10"/>
        <v>0</v>
      </c>
      <c r="K34" s="1">
        <f t="shared" si="10"/>
        <v>0</v>
      </c>
      <c r="L34" s="1">
        <f t="shared" si="10"/>
        <v>0</v>
      </c>
      <c r="M34" s="1"/>
      <c r="N34" s="1"/>
    </row>
    <row r="35" spans="1:14" x14ac:dyDescent="0.25">
      <c r="A35">
        <v>31</v>
      </c>
      <c r="B35" s="1">
        <f t="shared" si="16"/>
        <v>6.5120027530990249E-2</v>
      </c>
      <c r="C35" s="1">
        <f t="shared" si="13"/>
        <v>0.22792009635846577</v>
      </c>
      <c r="D35" s="1">
        <f t="shared" si="10"/>
        <v>0.32560013765495122</v>
      </c>
      <c r="E35" s="1">
        <f t="shared" si="10"/>
        <v>0.24589593729149989</v>
      </c>
      <c r="F35" s="1">
        <f t="shared" si="10"/>
        <v>0.10592440375633846</v>
      </c>
      <c r="G35" s="1">
        <f t="shared" si="10"/>
        <v>2.599962637655576E-2</v>
      </c>
      <c r="H35" s="1">
        <f t="shared" si="10"/>
        <v>3.3631357502012468E-3</v>
      </c>
      <c r="I35" s="1">
        <f t="shared" si="10"/>
        <v>1.7663528099796466E-4</v>
      </c>
      <c r="J35" s="1">
        <f t="shared" si="10"/>
        <v>0</v>
      </c>
      <c r="K35" s="1">
        <f t="shared" si="10"/>
        <v>0</v>
      </c>
      <c r="L35" s="1">
        <f t="shared" si="10"/>
        <v>0</v>
      </c>
      <c r="M35" s="1"/>
      <c r="N35" s="1"/>
    </row>
    <row r="36" spans="1:14" x14ac:dyDescent="0.25">
      <c r="A36">
        <v>32</v>
      </c>
      <c r="B36" s="1">
        <f t="shared" ref="B36" si="17">_xlfn.HYPGEOM.DIST(B$4,$B$2,$A36,$B$1,FALSE)</f>
        <v>5.8416495285153025E-2</v>
      </c>
      <c r="C36" s="1">
        <f t="shared" si="13"/>
        <v>0.21451303186679122</v>
      </c>
      <c r="D36" s="1">
        <f t="shared" si="10"/>
        <v>0.32176954780018691</v>
      </c>
      <c r="E36" s="1">
        <f t="shared" si="10"/>
        <v>0.25537265698427558</v>
      </c>
      <c r="F36" s="1">
        <f t="shared" si="10"/>
        <v>0.1157157351959999</v>
      </c>
      <c r="G36" s="1">
        <f t="shared" si="10"/>
        <v>2.9908066942966105E-2</v>
      </c>
      <c r="H36" s="1">
        <f t="shared" si="10"/>
        <v>4.0783727649499231E-3</v>
      </c>
      <c r="I36" s="1">
        <f t="shared" si="10"/>
        <v>2.2609315967739456E-4</v>
      </c>
      <c r="J36" s="1">
        <f t="shared" si="10"/>
        <v>0</v>
      </c>
      <c r="K36" s="1">
        <f t="shared" si="10"/>
        <v>0</v>
      </c>
      <c r="L36" s="1">
        <f t="shared" si="10"/>
        <v>0</v>
      </c>
      <c r="M36" s="1"/>
      <c r="N36" s="1"/>
    </row>
    <row r="37" spans="1:14" x14ac:dyDescent="0.25">
      <c r="A37">
        <v>33</v>
      </c>
      <c r="B37" s="1">
        <f t="shared" ref="B37:B38" si="18">_xlfn.HYPGEOM.DIST(B$4,B$2,A37,B$1,FALSE)</f>
        <v>5.2313279359838483E-2</v>
      </c>
      <c r="C37" s="1">
        <f t="shared" si="13"/>
        <v>0.20140612553537834</v>
      </c>
      <c r="D37" s="1">
        <f t="shared" si="10"/>
        <v>0.31696701723600534</v>
      </c>
      <c r="E37" s="1">
        <f t="shared" si="10"/>
        <v>0.26413918103000444</v>
      </c>
      <c r="F37" s="1">
        <f t="shared" si="10"/>
        <v>0.12578056239524024</v>
      </c>
      <c r="G37" s="1">
        <f t="shared" si="10"/>
        <v>3.4196590401205887E-2</v>
      </c>
      <c r="H37" s="1">
        <f t="shared" si="10"/>
        <v>4.9102796473526437E-3</v>
      </c>
      <c r="I37" s="1">
        <f t="shared" si="10"/>
        <v>2.8696439497515448E-4</v>
      </c>
      <c r="J37" s="1">
        <f t="shared" si="10"/>
        <v>0</v>
      </c>
      <c r="K37" s="1">
        <f t="shared" si="10"/>
        <v>0</v>
      </c>
      <c r="L37" s="1">
        <f t="shared" si="10"/>
        <v>0</v>
      </c>
      <c r="M37" s="1"/>
      <c r="N37" s="1"/>
    </row>
    <row r="38" spans="1:14" x14ac:dyDescent="0.25">
      <c r="A38">
        <v>34</v>
      </c>
      <c r="B38" s="1">
        <f t="shared" si="18"/>
        <v>4.6764901245916292E-2</v>
      </c>
      <c r="C38" s="1">
        <f t="shared" si="13"/>
        <v>0.18864485587335711</v>
      </c>
      <c r="D38" s="1">
        <f t="shared" si="13"/>
        <v>0.31126401219103922</v>
      </c>
      <c r="E38" s="1">
        <f t="shared" si="13"/>
        <v>0.27214339863697418</v>
      </c>
      <c r="F38" s="1">
        <f t="shared" si="13"/>
        <v>0.13607169931848714</v>
      </c>
      <c r="G38" s="1">
        <f t="shared" si="13"/>
        <v>3.8877628376710625E-2</v>
      </c>
      <c r="H38" s="1">
        <f t="shared" si="13"/>
        <v>5.8721417860656605E-3</v>
      </c>
      <c r="I38" s="1">
        <f t="shared" si="13"/>
        <v>3.6136257145019489E-4</v>
      </c>
      <c r="J38" s="1">
        <f t="shared" si="13"/>
        <v>0</v>
      </c>
      <c r="K38" s="1">
        <f t="shared" si="13"/>
        <v>0</v>
      </c>
      <c r="L38" s="1">
        <f t="shared" si="13"/>
        <v>0</v>
      </c>
      <c r="M38" s="1"/>
      <c r="N38" s="1"/>
    </row>
    <row r="39" spans="1:14" x14ac:dyDescent="0.25">
      <c r="A39">
        <v>35</v>
      </c>
      <c r="B39" s="1">
        <f t="shared" si="16"/>
        <v>4.1728681111740648E-2</v>
      </c>
      <c r="C39" s="1">
        <f t="shared" si="13"/>
        <v>0.17626770469614572</v>
      </c>
      <c r="D39" s="1">
        <f t="shared" si="13"/>
        <v>0.30473399794926898</v>
      </c>
      <c r="E39" s="1">
        <f t="shared" si="13"/>
        <v>0.27933949812016362</v>
      </c>
      <c r="F39" s="1">
        <f t="shared" si="13"/>
        <v>0.14653875311221704</v>
      </c>
      <c r="G39" s="1">
        <f t="shared" si="13"/>
        <v>4.3961625933665087E-2</v>
      </c>
      <c r="H39" s="1">
        <f t="shared" si="13"/>
        <v>6.9780358624865107E-3</v>
      </c>
      <c r="I39" s="1">
        <f t="shared" si="13"/>
        <v>4.5170321431274357E-4</v>
      </c>
      <c r="J39" s="1">
        <f t="shared" si="13"/>
        <v>0</v>
      </c>
      <c r="K39" s="1">
        <f t="shared" si="13"/>
        <v>0</v>
      </c>
      <c r="L39" s="1">
        <f t="shared" si="13"/>
        <v>0</v>
      </c>
      <c r="M39" s="1"/>
      <c r="N39" s="1"/>
    </row>
    <row r="40" spans="1:14" x14ac:dyDescent="0.25">
      <c r="A40">
        <v>36</v>
      </c>
      <c r="B40" s="1">
        <f t="shared" si="16"/>
        <v>3.7164606615143987E-2</v>
      </c>
      <c r="C40" s="1">
        <f t="shared" si="13"/>
        <v>0.16430668187747888</v>
      </c>
      <c r="D40" s="1">
        <f t="shared" si="13"/>
        <v>0.29745175167474597</v>
      </c>
      <c r="E40" s="1">
        <f t="shared" si="13"/>
        <v>0.28568812307743985</v>
      </c>
      <c r="F40" s="1">
        <f t="shared" si="13"/>
        <v>0.15712846769259201</v>
      </c>
      <c r="G40" s="1">
        <f t="shared" si="13"/>
        <v>4.9456829175373217E-2</v>
      </c>
      <c r="H40" s="1">
        <f t="shared" si="13"/>
        <v>8.2428048625622016E-3</v>
      </c>
      <c r="I40" s="1">
        <f t="shared" si="13"/>
        <v>5.6073502466409556E-4</v>
      </c>
      <c r="J40" s="1">
        <f t="shared" si="13"/>
        <v>0</v>
      </c>
      <c r="K40" s="1">
        <f t="shared" si="13"/>
        <v>0</v>
      </c>
      <c r="L40" s="1">
        <f t="shared" si="13"/>
        <v>0</v>
      </c>
      <c r="M40" s="1"/>
      <c r="N40" s="1"/>
    </row>
    <row r="41" spans="1:14" x14ac:dyDescent="0.25">
      <c r="A41">
        <v>37</v>
      </c>
      <c r="B41" s="1">
        <f>_xlfn.HYPGEOM.DIST(B$4,$B$2,$A41,$B$1,FALSE)</f>
        <v>3.3035205880128017E-2</v>
      </c>
      <c r="C41" s="1">
        <f>_xlfn.HYPGEOM.DIST(C$4,$B$2,$A41,$B$1,FALSE)</f>
        <v>0.152787827195592</v>
      </c>
      <c r="D41" s="1">
        <f t="shared" ref="D41:L54" si="19">_xlfn.HYPGEOM.DIST(D$4,$B$2,$A41,$B$1,FALSE)</f>
        <v>0.28949272521270059</v>
      </c>
      <c r="E41" s="1">
        <f t="shared" si="19"/>
        <v>0.2911564765070267</v>
      </c>
      <c r="F41" s="1">
        <f t="shared" si="19"/>
        <v>0.16778508815659166</v>
      </c>
      <c r="G41" s="1">
        <f t="shared" si="19"/>
        <v>5.5369079091675301E-2</v>
      </c>
      <c r="H41" s="1">
        <f t="shared" si="19"/>
        <v>9.6820247592000405E-3</v>
      </c>
      <c r="I41" s="1">
        <f t="shared" si="19"/>
        <v>6.9157319708571777E-4</v>
      </c>
      <c r="J41" s="1">
        <f t="shared" si="19"/>
        <v>0</v>
      </c>
      <c r="K41" s="1">
        <f t="shared" si="19"/>
        <v>0</v>
      </c>
      <c r="L41" s="1">
        <f t="shared" si="19"/>
        <v>0</v>
      </c>
      <c r="M41" s="1"/>
      <c r="N41" s="1"/>
    </row>
    <row r="42" spans="1:14" x14ac:dyDescent="0.25">
      <c r="A42">
        <v>38</v>
      </c>
      <c r="B42" s="1">
        <f t="shared" ref="B42" si="20">_xlfn.HYPGEOM.DIST(B$4,B$2,A42,B$1,FALSE)</f>
        <v>2.9305424571081311E-2</v>
      </c>
      <c r="C42" s="1">
        <f t="shared" ref="C42:C50" si="21">_xlfn.HYPGEOM.DIST(C$4,$B$2,$A42,$B$1,FALSE)</f>
        <v>0.14173168974377506</v>
      </c>
      <c r="D42" s="1">
        <f t="shared" si="19"/>
        <v>0.28093245645641124</v>
      </c>
      <c r="E42" s="1">
        <f t="shared" si="19"/>
        <v>0.29571837521727534</v>
      </c>
      <c r="F42" s="1">
        <f t="shared" si="19"/>
        <v>0.17845074366559707</v>
      </c>
      <c r="G42" s="1">
        <f t="shared" si="19"/>
        <v>6.1701613064036896E-2</v>
      </c>
      <c r="H42" s="1">
        <f t="shared" si="19"/>
        <v>1.1311962395073431E-2</v>
      </c>
      <c r="I42" s="1">
        <f t="shared" si="19"/>
        <v>8.477348867502346E-4</v>
      </c>
      <c r="J42" s="1">
        <f t="shared" si="19"/>
        <v>0</v>
      </c>
      <c r="K42" s="1">
        <f t="shared" si="19"/>
        <v>0</v>
      </c>
      <c r="L42" s="1">
        <f t="shared" si="19"/>
        <v>0</v>
      </c>
      <c r="M42" s="1"/>
      <c r="N42" s="1"/>
    </row>
    <row r="43" spans="1:14" x14ac:dyDescent="0.25">
      <c r="A43">
        <v>39</v>
      </c>
      <c r="B43" s="1">
        <f>_xlfn.HYPGEOM.DIST(B$4,B$2,A43,B$1,FALSE)</f>
        <v>2.5942506997350637E-2</v>
      </c>
      <c r="C43" s="1">
        <f t="shared" si="21"/>
        <v>0.13115378537549499</v>
      </c>
      <c r="D43" s="1">
        <f t="shared" si="19"/>
        <v>0.27184602786920797</v>
      </c>
      <c r="E43" s="1">
        <f t="shared" si="19"/>
        <v>0.29935425687978257</v>
      </c>
      <c r="F43" s="1">
        <f t="shared" si="19"/>
        <v>0.18906584645038896</v>
      </c>
      <c r="G43" s="1">
        <f t="shared" si="19"/>
        <v>6.8454875438933915E-2</v>
      </c>
      <c r="H43" s="1">
        <f t="shared" si="19"/>
        <v>1.3149524095614415E-2</v>
      </c>
      <c r="I43" s="1">
        <f t="shared" si="19"/>
        <v>1.0331768932268467E-3</v>
      </c>
      <c r="J43" s="1">
        <f t="shared" si="19"/>
        <v>0</v>
      </c>
      <c r="K43" s="1">
        <f t="shared" si="19"/>
        <v>0</v>
      </c>
      <c r="L43" s="1">
        <f t="shared" si="19"/>
        <v>0</v>
      </c>
      <c r="M43" s="1"/>
      <c r="N43" s="1"/>
    </row>
    <row r="44" spans="1:14" x14ac:dyDescent="0.25">
      <c r="A44">
        <v>40</v>
      </c>
      <c r="B44" s="1">
        <f t="shared" ref="B44:B46" si="22">_xlfn.HYPGEOM.DIST(B$4,B$2,A44,B$1,FALSE)</f>
        <v>2.2915881180993084E-2</v>
      </c>
      <c r="C44" s="1">
        <f t="shared" si="21"/>
        <v>0.12106503265430311</v>
      </c>
      <c r="D44" s="1">
        <f t="shared" si="19"/>
        <v>0.26230757075099015</v>
      </c>
      <c r="E44" s="1">
        <f t="shared" si="19"/>
        <v>0.30205114207689804</v>
      </c>
      <c r="F44" s="1">
        <f t="shared" si="19"/>
        <v>0.19956950458652184</v>
      </c>
      <c r="G44" s="1">
        <f t="shared" si="19"/>
        <v>7.5626338580155675E-2</v>
      </c>
      <c r="H44" s="1">
        <f t="shared" si="19"/>
        <v>1.5212194541985307E-2</v>
      </c>
      <c r="I44" s="1">
        <f t="shared" si="19"/>
        <v>1.2523356281537554E-3</v>
      </c>
      <c r="J44" s="1">
        <f t="shared" si="19"/>
        <v>0</v>
      </c>
      <c r="K44" s="1">
        <f t="shared" si="19"/>
        <v>0</v>
      </c>
      <c r="L44" s="1">
        <f t="shared" si="19"/>
        <v>0</v>
      </c>
      <c r="M44" s="1"/>
      <c r="N44" s="1"/>
    </row>
    <row r="45" spans="1:14" x14ac:dyDescent="0.25">
      <c r="A45">
        <v>41</v>
      </c>
      <c r="B45" s="1">
        <f t="shared" si="22"/>
        <v>2.0197047820536284E-2</v>
      </c>
      <c r="C45" s="1">
        <f t="shared" si="21"/>
        <v>0.11147216777872909</v>
      </c>
      <c r="D45" s="1">
        <f t="shared" si="19"/>
        <v>0.25238981383863185</v>
      </c>
      <c r="E45" s="1">
        <f t="shared" si="19"/>
        <v>0.3038025536946497</v>
      </c>
      <c r="F45" s="1">
        <f t="shared" si="19"/>
        <v>0.20989994618903071</v>
      </c>
      <c r="G45" s="1">
        <f t="shared" si="19"/>
        <v>8.3210335810651459E-2</v>
      </c>
      <c r="H45" s="1">
        <f t="shared" si="19"/>
        <v>1.7517965433821343E-2</v>
      </c>
      <c r="I45" s="1">
        <f t="shared" si="19"/>
        <v>1.5101694339501143E-3</v>
      </c>
      <c r="J45" s="1">
        <f t="shared" si="19"/>
        <v>0</v>
      </c>
      <c r="K45" s="1">
        <f t="shared" si="19"/>
        <v>0</v>
      </c>
      <c r="L45" s="1">
        <f t="shared" si="19"/>
        <v>0</v>
      </c>
      <c r="M45" s="1"/>
      <c r="N45" s="1"/>
    </row>
    <row r="46" spans="1:14" x14ac:dyDescent="0.25">
      <c r="A46">
        <v>42</v>
      </c>
      <c r="B46" s="1">
        <f t="shared" si="22"/>
        <v>1.7759473083574995E-2</v>
      </c>
      <c r="C46" s="1">
        <f t="shared" si="21"/>
        <v>0.10237813895237351</v>
      </c>
      <c r="D46" s="1">
        <f t="shared" si="19"/>
        <v>0.24216367482965304</v>
      </c>
      <c r="E46" s="1">
        <f t="shared" si="19"/>
        <v>0.30460839601214212</v>
      </c>
      <c r="F46" s="1">
        <f t="shared" si="19"/>
        <v>0.21999495267543587</v>
      </c>
      <c r="G46" s="1">
        <f t="shared" si="19"/>
        <v>9.119790765454433E-2</v>
      </c>
      <c r="H46" s="1">
        <f t="shared" si="19"/>
        <v>2.0085253471536557E-2</v>
      </c>
      <c r="I46" s="1">
        <f t="shared" si="19"/>
        <v>1.8122033207401392E-3</v>
      </c>
      <c r="J46" s="1">
        <f t="shared" si="19"/>
        <v>0</v>
      </c>
      <c r="K46" s="1">
        <f t="shared" si="19"/>
        <v>0</v>
      </c>
      <c r="L46" s="1">
        <f t="shared" si="19"/>
        <v>0</v>
      </c>
      <c r="M46" s="1"/>
      <c r="N46" s="1"/>
    </row>
    <row r="47" spans="1:14" x14ac:dyDescent="0.25">
      <c r="A47">
        <v>43</v>
      </c>
      <c r="B47" s="1">
        <f t="shared" ref="B47" si="23">_xlfn.HYPGEOM.DIST(B$4,$B$2,$A47,$B$1,FALSE)</f>
        <v>1.5578485161030714E-2</v>
      </c>
      <c r="C47" s="1">
        <f t="shared" si="21"/>
        <v>9.3782480669404866E-2</v>
      </c>
      <c r="D47" s="1">
        <f t="shared" si="19"/>
        <v>0.23169789341852973</v>
      </c>
      <c r="E47" s="1">
        <f t="shared" si="19"/>
        <v>0.30447479583845283</v>
      </c>
      <c r="F47" s="1">
        <f t="shared" si="19"/>
        <v>0.22979229874600199</v>
      </c>
      <c r="G47" s="1">
        <f t="shared" si="19"/>
        <v>9.9576662789934087E-2</v>
      </c>
      <c r="H47" s="1">
        <f t="shared" si="19"/>
        <v>2.2932807187984811E-2</v>
      </c>
      <c r="I47" s="1">
        <f t="shared" si="19"/>
        <v>2.1645761886618362E-3</v>
      </c>
      <c r="J47" s="1">
        <f t="shared" si="19"/>
        <v>0</v>
      </c>
      <c r="K47" s="1">
        <f t="shared" si="19"/>
        <v>0</v>
      </c>
      <c r="L47" s="1">
        <f t="shared" si="19"/>
        <v>0</v>
      </c>
      <c r="M47" s="1"/>
      <c r="N47" s="1"/>
    </row>
    <row r="48" spans="1:14" x14ac:dyDescent="0.25">
      <c r="A48">
        <v>44</v>
      </c>
      <c r="B48" s="1">
        <f t="shared" ref="B48:B50" si="24">_xlfn.HYPGEOM.DIST(B$4,B$2,A48,B$1,FALSE)</f>
        <v>1.3631174515901857E-2</v>
      </c>
      <c r="C48" s="1">
        <f t="shared" si="21"/>
        <v>8.5681668385668888E-2</v>
      </c>
      <c r="D48" s="1">
        <f t="shared" si="19"/>
        <v>0.22105870443502565</v>
      </c>
      <c r="E48" s="1">
        <f t="shared" si="19"/>
        <v>0.30341390804807472</v>
      </c>
      <c r="F48" s="1">
        <f t="shared" si="19"/>
        <v>0.23923019673021276</v>
      </c>
      <c r="G48" s="1">
        <f t="shared" si="19"/>
        <v>0.10833065512311513</v>
      </c>
      <c r="H48" s="1">
        <f t="shared" si="19"/>
        <v>2.6079602159268474E-2</v>
      </c>
      <c r="I48" s="1">
        <f t="shared" si="19"/>
        <v>2.5740906027329935E-3</v>
      </c>
      <c r="J48" s="1">
        <f t="shared" si="19"/>
        <v>0</v>
      </c>
      <c r="K48" s="1">
        <f t="shared" si="19"/>
        <v>0</v>
      </c>
      <c r="L48" s="1">
        <f t="shared" si="19"/>
        <v>0</v>
      </c>
      <c r="M48" s="1"/>
      <c r="N48" s="1"/>
    </row>
    <row r="49" spans="1:14" x14ac:dyDescent="0.25">
      <c r="A49">
        <v>45</v>
      </c>
      <c r="B49" s="1">
        <f t="shared" si="24"/>
        <v>1.1896297759332541E-2</v>
      </c>
      <c r="C49" s="1">
        <f t="shared" si="21"/>
        <v>7.8069454045619754E-2</v>
      </c>
      <c r="D49" s="1">
        <f t="shared" si="19"/>
        <v>0.2103095496739146</v>
      </c>
      <c r="E49" s="1">
        <f t="shared" si="19"/>
        <v>0.30144368786594455</v>
      </c>
      <c r="F49" s="1">
        <f t="shared" si="19"/>
        <v>0.24824774294842478</v>
      </c>
      <c r="G49" s="1">
        <f t="shared" si="19"/>
        <v>0.11744027839483165</v>
      </c>
      <c r="H49" s="1">
        <f t="shared" si="19"/>
        <v>2.9544724124485968E-2</v>
      </c>
      <c r="I49" s="1">
        <f t="shared" si="19"/>
        <v>3.0482651874469608E-3</v>
      </c>
      <c r="J49" s="1">
        <f t="shared" si="19"/>
        <v>0</v>
      </c>
      <c r="K49" s="1">
        <f t="shared" si="19"/>
        <v>0</v>
      </c>
      <c r="L49" s="1">
        <f t="shared" si="19"/>
        <v>0</v>
      </c>
      <c r="M49" s="1"/>
      <c r="N49" s="1"/>
    </row>
    <row r="50" spans="1:14" x14ac:dyDescent="0.25">
      <c r="A50">
        <v>46</v>
      </c>
      <c r="B50" s="1">
        <f t="shared" si="24"/>
        <v>1.0354185086826475E-2</v>
      </c>
      <c r="C50" s="1">
        <f t="shared" si="21"/>
        <v>7.0937182935279217E-2</v>
      </c>
      <c r="D50" s="1">
        <f t="shared" si="19"/>
        <v>0.19951082700547296</v>
      </c>
      <c r="E50" s="1">
        <f t="shared" si="19"/>
        <v>0.29858763225308876</v>
      </c>
      <c r="F50" s="1">
        <f t="shared" si="19"/>
        <v>0.25678536373765626</v>
      </c>
      <c r="G50" s="1">
        <f t="shared" si="19"/>
        <v>0.12688217972919477</v>
      </c>
      <c r="H50" s="1">
        <f t="shared" si="19"/>
        <v>3.3347239544211461E-2</v>
      </c>
      <c r="I50" s="1">
        <f t="shared" si="19"/>
        <v>3.5953897082707789E-3</v>
      </c>
      <c r="J50" s="1">
        <f t="shared" si="19"/>
        <v>0</v>
      </c>
      <c r="K50" s="1">
        <f t="shared" si="19"/>
        <v>0</v>
      </c>
      <c r="L50" s="1">
        <f t="shared" si="19"/>
        <v>0</v>
      </c>
      <c r="M50" s="1"/>
      <c r="N50" s="1"/>
    </row>
    <row r="51" spans="1:14" x14ac:dyDescent="0.25">
      <c r="A51">
        <v>47</v>
      </c>
      <c r="B51" s="1">
        <f>_xlfn.HYPGEOM.DIST(B$4,$B$2,$A51,$B$1,FALSE)</f>
        <v>8.9866512074342937E-3</v>
      </c>
      <c r="C51" s="1">
        <f>_xlfn.HYPGEOM.DIST(C$4,$B$2,$A51,$B$1,FALSE)</f>
        <v>6.4274092331432206E-2</v>
      </c>
      <c r="D51" s="1">
        <f t="shared" si="19"/>
        <v>0.18871967535612019</v>
      </c>
      <c r="E51" s="1">
        <f t="shared" si="19"/>
        <v>0.29487449274393801</v>
      </c>
      <c r="F51" s="1">
        <f t="shared" si="19"/>
        <v>0.26478525879047493</v>
      </c>
      <c r="G51" s="1">
        <f t="shared" si="19"/>
        <v>0.1366291935358851</v>
      </c>
      <c r="H51" s="1">
        <f t="shared" si="19"/>
        <v>3.7506053127497836E-2</v>
      </c>
      <c r="I51" s="1">
        <f t="shared" si="19"/>
        <v>4.2245829072181627E-3</v>
      </c>
      <c r="J51" s="1">
        <f t="shared" si="19"/>
        <v>0</v>
      </c>
      <c r="K51" s="1">
        <f t="shared" si="19"/>
        <v>0</v>
      </c>
      <c r="L51" s="1">
        <f t="shared" si="19"/>
        <v>0</v>
      </c>
      <c r="M51" s="1"/>
      <c r="N51" s="1"/>
    </row>
    <row r="52" spans="1:14" x14ac:dyDescent="0.25">
      <c r="A52">
        <v>48</v>
      </c>
      <c r="B52" s="1">
        <f t="shared" ref="B52" si="25">_xlfn.HYPGEOM.DIST(B$4,B$2,A52,B$1,FALSE)</f>
        <v>7.7769096987412197E-3</v>
      </c>
      <c r="C52" s="1">
        <f t="shared" ref="C52:C54" si="26">_xlfn.HYPGEOM.DIST(C$4,$B$2,$A52,$B$1,FALSE)</f>
        <v>5.8067592417267687E-2</v>
      </c>
      <c r="D52" s="1">
        <f t="shared" si="19"/>
        <v>0.1779897941485816</v>
      </c>
      <c r="E52" s="1">
        <f t="shared" si="19"/>
        <v>0.290337962086339</v>
      </c>
      <c r="F52" s="1">
        <f t="shared" si="19"/>
        <v>0.27219183945594272</v>
      </c>
      <c r="G52" s="1">
        <f t="shared" si="19"/>
        <v>0.14665029717626291</v>
      </c>
      <c r="H52" s="1">
        <f t="shared" si="19"/>
        <v>4.2039751857195398E-2</v>
      </c>
      <c r="I52" s="1">
        <f t="shared" si="19"/>
        <v>4.9458531596700489E-3</v>
      </c>
      <c r="J52" s="1">
        <f t="shared" si="19"/>
        <v>0</v>
      </c>
      <c r="K52" s="1">
        <f t="shared" si="19"/>
        <v>0</v>
      </c>
      <c r="L52" s="1">
        <f t="shared" si="19"/>
        <v>0</v>
      </c>
      <c r="M52" s="1"/>
      <c r="N52" s="1"/>
    </row>
    <row r="53" spans="1:14" x14ac:dyDescent="0.25">
      <c r="A53">
        <v>49</v>
      </c>
      <c r="B53" s="1">
        <f>_xlfn.HYPGEOM.DIST(B$4,B$2,A53,B$1,FALSE)</f>
        <v>6.7094907204826191E-3</v>
      </c>
      <c r="C53" s="1">
        <f t="shared" si="26"/>
        <v>5.2303529934671307E-2</v>
      </c>
      <c r="D53" s="1">
        <f t="shared" si="19"/>
        <v>0.1673712957909482</v>
      </c>
      <c r="E53" s="1">
        <f t="shared" si="19"/>
        <v>0.28501633703531037</v>
      </c>
      <c r="F53" s="1">
        <f t="shared" si="19"/>
        <v>0.27895215965158043</v>
      </c>
      <c r="G53" s="1">
        <f t="shared" si="19"/>
        <v>0.15691058980401387</v>
      </c>
      <c r="H53" s="1">
        <f t="shared" si="19"/>
        <v>4.6966435043378323E-2</v>
      </c>
      <c r="I53" s="1">
        <f t="shared" si="19"/>
        <v>5.7701620196150497E-3</v>
      </c>
      <c r="J53" s="1">
        <f t="shared" si="19"/>
        <v>0</v>
      </c>
      <c r="K53" s="1">
        <f t="shared" si="19"/>
        <v>0</v>
      </c>
      <c r="L53" s="1">
        <f t="shared" si="19"/>
        <v>0</v>
      </c>
      <c r="M53" s="1"/>
      <c r="N53" s="1"/>
    </row>
    <row r="54" spans="1:14" x14ac:dyDescent="0.25">
      <c r="A54">
        <v>50</v>
      </c>
      <c r="B54" s="1">
        <f t="shared" ref="B54" si="27">_xlfn.HYPGEOM.DIST(B$4,B$2,A54,B$1,FALSE)</f>
        <v>5.7701620196150497E-3</v>
      </c>
      <c r="C54" s="1">
        <f t="shared" si="26"/>
        <v>4.6966435043378323E-2</v>
      </c>
      <c r="D54" s="1">
        <f t="shared" si="19"/>
        <v>0.15691058980401387</v>
      </c>
      <c r="E54" s="1">
        <f t="shared" si="19"/>
        <v>0.27895215965158043</v>
      </c>
      <c r="F54" s="1">
        <f t="shared" si="19"/>
        <v>0.28501633703531037</v>
      </c>
      <c r="G54" s="1">
        <f t="shared" si="19"/>
        <v>0.16737129579094823</v>
      </c>
      <c r="H54" s="1">
        <f t="shared" si="19"/>
        <v>5.2303529934671307E-2</v>
      </c>
      <c r="I54" s="1">
        <f t="shared" si="19"/>
        <v>6.7094907204826191E-3</v>
      </c>
      <c r="J54" s="1">
        <f t="shared" si="19"/>
        <v>0</v>
      </c>
      <c r="K54" s="1">
        <f t="shared" si="19"/>
        <v>0</v>
      </c>
      <c r="L54" s="1">
        <f t="shared" si="19"/>
        <v>0</v>
      </c>
      <c r="M54" s="1"/>
      <c r="N54" s="1"/>
    </row>
  </sheetData>
  <conditionalFormatting sqref="B5:B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N5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9F9932A-2E79-4659-B755-CCD273D2E667}">
          <x14:formula1>
            <xm:f>'Range 1 to 99'!$A$2:$A$100</xm:f>
          </x14:formula1>
          <xm:sqref>B1:B2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B035-8C4E-41C8-90BC-AAA6C6334B13}">
  <dimension ref="A1:P39"/>
  <sheetViews>
    <sheetView tabSelected="1" topLeftCell="A21" zoomScale="91" workbookViewId="0">
      <selection activeCell="P32" sqref="P32"/>
    </sheetView>
  </sheetViews>
  <sheetFormatPr defaultRowHeight="15" x14ac:dyDescent="0.25"/>
  <cols>
    <col min="1" max="1" width="16.85546875" customWidth="1"/>
    <col min="2" max="12" width="7.140625" bestFit="1" customWidth="1"/>
    <col min="13" max="13" width="4.85546875" bestFit="1" customWidth="1"/>
  </cols>
  <sheetData>
    <row r="1" spans="1:15" x14ac:dyDescent="0.25">
      <c r="A1" t="s">
        <v>3</v>
      </c>
      <c r="B1">
        <v>2</v>
      </c>
      <c r="M1" t="s">
        <v>23</v>
      </c>
      <c r="N1" t="s">
        <v>25</v>
      </c>
    </row>
    <row r="2" spans="1:15" x14ac:dyDescent="0.25">
      <c r="A2" t="s">
        <v>4</v>
      </c>
      <c r="B2">
        <v>35</v>
      </c>
      <c r="M2" t="s">
        <v>24</v>
      </c>
      <c r="N2" t="s">
        <v>38</v>
      </c>
    </row>
    <row r="3" spans="1:15" x14ac:dyDescent="0.25">
      <c r="A3" t="s">
        <v>1</v>
      </c>
      <c r="B3">
        <v>1</v>
      </c>
      <c r="M3" t="s">
        <v>28</v>
      </c>
      <c r="N3" t="s">
        <v>26</v>
      </c>
    </row>
    <row r="4" spans="1:15" x14ac:dyDescent="0.25">
      <c r="M4" t="s">
        <v>33</v>
      </c>
      <c r="N4" t="s">
        <v>34</v>
      </c>
    </row>
    <row r="5" spans="1:15" x14ac:dyDescent="0.25">
      <c r="A5" t="s">
        <v>18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</row>
    <row r="6" spans="1:15" x14ac:dyDescent="0.25">
      <c r="A6" t="s">
        <v>19</v>
      </c>
      <c r="B6" s="1">
        <f>1-_xlfn.HYPGEOM.DIST($B$1-1,B$5+7,$B$2,99, TRUE)</f>
        <v>0.78200361419211362</v>
      </c>
      <c r="C6" s="1">
        <f t="shared" ref="C6:L6" si="0">1-_xlfn.HYPGEOM.DIST($B$1-1,C$5+7,$B$2,99, TRUE)</f>
        <v>0.84714602679721096</v>
      </c>
      <c r="D6" s="1">
        <f t="shared" si="0"/>
        <v>0.89459670097109667</v>
      </c>
      <c r="E6" s="1">
        <f t="shared" si="0"/>
        <v>0.92840530631999019</v>
      </c>
      <c r="F6" s="1">
        <f t="shared" si="0"/>
        <v>0.95204178446653243</v>
      </c>
      <c r="G6" s="1">
        <f t="shared" si="0"/>
        <v>0.96829186319228022</v>
      </c>
      <c r="H6" s="1">
        <f t="shared" si="0"/>
        <v>0.97929505129498096</v>
      </c>
      <c r="I6" s="1">
        <f t="shared" si="0"/>
        <v>0.9866411720340903</v>
      </c>
      <c r="J6" s="1">
        <f t="shared" si="0"/>
        <v>0.9914809692269152</v>
      </c>
      <c r="K6" s="1">
        <f t="shared" si="0"/>
        <v>0.99462930668653349</v>
      </c>
      <c r="L6" s="1">
        <f t="shared" si="0"/>
        <v>0.99665233477303528</v>
      </c>
    </row>
    <row r="8" spans="1:15" x14ac:dyDescent="0.25">
      <c r="A8" t="s">
        <v>18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</row>
    <row r="9" spans="1:15" x14ac:dyDescent="0.25">
      <c r="A9" t="s">
        <v>22</v>
      </c>
      <c r="B9" s="1">
        <f>1-_xlfn.HYPGEOM.DIST(0,B$8+7,$B$3,99, FALSE)</f>
        <v>7.0707070707070385E-2</v>
      </c>
      <c r="C9" s="1">
        <f t="shared" ref="C9:L9" si="1">1-_xlfn.HYPGEOM.DIST(0,C$8+7,$B$3,99, FALSE)</f>
        <v>8.0808080808080773E-2</v>
      </c>
      <c r="D9" s="1">
        <f t="shared" si="1"/>
        <v>9.0909090909090828E-2</v>
      </c>
      <c r="E9" s="1">
        <f t="shared" si="1"/>
        <v>0.10101010101010099</v>
      </c>
      <c r="F9" s="1">
        <f t="shared" si="1"/>
        <v>0.11111111111111072</v>
      </c>
      <c r="G9" s="1">
        <f t="shared" si="1"/>
        <v>0.12121212121212077</v>
      </c>
      <c r="H9" s="1">
        <f t="shared" si="1"/>
        <v>0.13131313131313127</v>
      </c>
      <c r="I9" s="1">
        <f t="shared" si="1"/>
        <v>0.14141414141414099</v>
      </c>
      <c r="J9" s="1">
        <f t="shared" si="1"/>
        <v>0.15151515151515149</v>
      </c>
      <c r="K9" s="1">
        <f t="shared" si="1"/>
        <v>0.16161616161616144</v>
      </c>
      <c r="L9" s="1">
        <f t="shared" si="1"/>
        <v>0.17171717171717149</v>
      </c>
    </row>
    <row r="10" spans="1:15" x14ac:dyDescent="0.25">
      <c r="A10" t="s">
        <v>29</v>
      </c>
      <c r="B10" s="1">
        <f>_xlfn.HYPGEOM.DIST(1,B$8+7,$B$3,99, FALSE)</f>
        <v>7.0707070707070732E-2</v>
      </c>
      <c r="C10" s="1">
        <f t="shared" ref="C10:L10" si="2">_xlfn.HYPGEOM.DIST(1,C$8+7,$B$3,99, FALSE)</f>
        <v>8.0808080808080815E-2</v>
      </c>
      <c r="D10" s="1">
        <f t="shared" si="2"/>
        <v>9.0909090909090912E-2</v>
      </c>
      <c r="E10" s="1">
        <f t="shared" si="2"/>
        <v>0.10101010101010102</v>
      </c>
      <c r="F10" s="1">
        <f t="shared" si="2"/>
        <v>0.1111111111111111</v>
      </c>
      <c r="G10" s="1">
        <f t="shared" si="2"/>
        <v>0.12121212121212119</v>
      </c>
      <c r="H10" s="1">
        <f t="shared" si="2"/>
        <v>0.13131313131313135</v>
      </c>
      <c r="I10" s="1">
        <f t="shared" si="2"/>
        <v>0.14141414141414144</v>
      </c>
      <c r="J10" s="1">
        <f t="shared" si="2"/>
        <v>0.15151515151515155</v>
      </c>
      <c r="K10" s="1">
        <f t="shared" si="2"/>
        <v>0.16161616161616169</v>
      </c>
      <c r="L10" s="1">
        <f t="shared" si="2"/>
        <v>0.1717171717171718</v>
      </c>
    </row>
    <row r="11" spans="1:15" x14ac:dyDescent="0.25">
      <c r="A11" t="s">
        <v>37</v>
      </c>
      <c r="B11" s="1">
        <f>_xlfn.HYPGEOM.DIST(2,B$8+7,$B$3,99, FALSE)</f>
        <v>0</v>
      </c>
      <c r="C11" s="1">
        <f t="shared" ref="C11:L11" si="3">_xlfn.HYPGEOM.DIST(2,C$8+7,$B$3,99, FALSE)</f>
        <v>0</v>
      </c>
      <c r="D11" s="1">
        <f t="shared" si="3"/>
        <v>0</v>
      </c>
      <c r="E11" s="1">
        <f t="shared" si="3"/>
        <v>0</v>
      </c>
      <c r="F11" s="1">
        <f t="shared" si="3"/>
        <v>0</v>
      </c>
      <c r="G11" s="1">
        <f t="shared" si="3"/>
        <v>0</v>
      </c>
      <c r="H11" s="1">
        <f t="shared" si="3"/>
        <v>0</v>
      </c>
      <c r="I11" s="1">
        <f t="shared" si="3"/>
        <v>0</v>
      </c>
      <c r="J11" s="1">
        <f t="shared" si="3"/>
        <v>0</v>
      </c>
      <c r="K11" s="1">
        <f t="shared" si="3"/>
        <v>0</v>
      </c>
      <c r="L11" s="1">
        <f t="shared" si="3"/>
        <v>0</v>
      </c>
    </row>
    <row r="12" spans="1:15" x14ac:dyDescent="0.25">
      <c r="A12" t="s">
        <v>39</v>
      </c>
      <c r="B12" s="1">
        <f>_xlfn.HYPGEOM.DIST(3,B$8+7,$B$3,99, FALSE)</f>
        <v>0</v>
      </c>
      <c r="C12" s="1">
        <f t="shared" ref="C12:L12" si="4">_xlfn.HYPGEOM.DIST(3,C$8+7,$B$3,99, FALSE)</f>
        <v>0</v>
      </c>
      <c r="D12" s="1">
        <f t="shared" si="4"/>
        <v>0</v>
      </c>
      <c r="E12" s="1">
        <f t="shared" si="4"/>
        <v>0</v>
      </c>
      <c r="F12" s="1">
        <f t="shared" si="4"/>
        <v>0</v>
      </c>
      <c r="G12" s="1">
        <f t="shared" si="4"/>
        <v>0</v>
      </c>
      <c r="H12" s="1">
        <f t="shared" si="4"/>
        <v>0</v>
      </c>
      <c r="I12" s="1">
        <f t="shared" si="4"/>
        <v>0</v>
      </c>
      <c r="J12" s="1">
        <f t="shared" si="4"/>
        <v>0</v>
      </c>
      <c r="K12" s="1">
        <f t="shared" si="4"/>
        <v>0</v>
      </c>
      <c r="L12" s="1">
        <f t="shared" si="4"/>
        <v>0</v>
      </c>
    </row>
    <row r="13" spans="1:15" x14ac:dyDescent="0.25">
      <c r="A13" t="s">
        <v>40</v>
      </c>
      <c r="B13" s="1">
        <f>_xlfn.HYPGEOM.DIST(4,B$8+7,$B$3,99, FALSE)</f>
        <v>0</v>
      </c>
      <c r="C13" s="1">
        <f t="shared" ref="C13:L13" si="5">_xlfn.HYPGEOM.DIST(4,C$8+7,$B$3,99, FALSE)</f>
        <v>0</v>
      </c>
      <c r="D13" s="1">
        <f t="shared" si="5"/>
        <v>0</v>
      </c>
      <c r="E13" s="1">
        <f t="shared" si="5"/>
        <v>0</v>
      </c>
      <c r="F13" s="1">
        <f t="shared" si="5"/>
        <v>0</v>
      </c>
      <c r="G13" s="1">
        <f t="shared" si="5"/>
        <v>0</v>
      </c>
      <c r="H13" s="1">
        <f t="shared" si="5"/>
        <v>0</v>
      </c>
      <c r="I13" s="1">
        <f t="shared" si="5"/>
        <v>0</v>
      </c>
      <c r="J13" s="1">
        <f t="shared" si="5"/>
        <v>0</v>
      </c>
      <c r="K13" s="1">
        <f t="shared" si="5"/>
        <v>0</v>
      </c>
      <c r="L13" s="1">
        <f t="shared" si="5"/>
        <v>0</v>
      </c>
      <c r="O13" t="s">
        <v>47</v>
      </c>
    </row>
    <row r="14" spans="1:15" x14ac:dyDescent="0.25">
      <c r="A14" t="s">
        <v>41</v>
      </c>
      <c r="B14" s="1">
        <f>_xlfn.HYPGEOM.DIST(5,B$8+7,$B$3,99, FALSE)</f>
        <v>0</v>
      </c>
      <c r="C14" s="1">
        <f t="shared" ref="C14:L14" si="6">_xlfn.HYPGEOM.DIST(5,C$8+7,$B$3,99, FALSE)</f>
        <v>0</v>
      </c>
      <c r="D14" s="1">
        <f t="shared" si="6"/>
        <v>0</v>
      </c>
      <c r="E14" s="1">
        <f t="shared" si="6"/>
        <v>0</v>
      </c>
      <c r="F14" s="1">
        <f t="shared" si="6"/>
        <v>0</v>
      </c>
      <c r="G14" s="1">
        <f t="shared" si="6"/>
        <v>0</v>
      </c>
      <c r="H14" s="1">
        <f t="shared" si="6"/>
        <v>0</v>
      </c>
      <c r="I14" s="1">
        <f t="shared" si="6"/>
        <v>0</v>
      </c>
      <c r="J14" s="1">
        <f t="shared" si="6"/>
        <v>0</v>
      </c>
      <c r="K14" s="1">
        <f t="shared" si="6"/>
        <v>0</v>
      </c>
      <c r="L14" s="1">
        <f t="shared" si="6"/>
        <v>0</v>
      </c>
      <c r="O14" t="s">
        <v>54</v>
      </c>
    </row>
    <row r="15" spans="1:15" x14ac:dyDescent="0.25">
      <c r="A15" t="s">
        <v>42</v>
      </c>
      <c r="B15" s="1">
        <f>_xlfn.HYPGEOM.DIST(6,B$8+7,$B$3,99, FALSE)</f>
        <v>0</v>
      </c>
      <c r="C15" s="1">
        <f t="shared" ref="C15:L15" si="7">_xlfn.HYPGEOM.DIST(6,C$8+7,$B$3,99, FALSE)</f>
        <v>0</v>
      </c>
      <c r="D15" s="1">
        <f t="shared" si="7"/>
        <v>0</v>
      </c>
      <c r="E15" s="1">
        <f t="shared" si="7"/>
        <v>0</v>
      </c>
      <c r="F15" s="1">
        <f t="shared" si="7"/>
        <v>0</v>
      </c>
      <c r="G15" s="1">
        <f t="shared" si="7"/>
        <v>0</v>
      </c>
      <c r="H15" s="1">
        <f t="shared" si="7"/>
        <v>0</v>
      </c>
      <c r="I15" s="1">
        <f t="shared" si="7"/>
        <v>0</v>
      </c>
      <c r="J15" s="1">
        <f t="shared" si="7"/>
        <v>0</v>
      </c>
      <c r="K15" s="1">
        <f t="shared" si="7"/>
        <v>0</v>
      </c>
      <c r="L15" s="1">
        <f t="shared" si="7"/>
        <v>0</v>
      </c>
      <c r="O15" t="s">
        <v>55</v>
      </c>
    </row>
    <row r="16" spans="1:15" x14ac:dyDescent="0.25">
      <c r="A16" t="s">
        <v>43</v>
      </c>
      <c r="B16" s="1">
        <f>_xlfn.HYPGEOM.DIST(7,B$8+7,$B$3,99, FALSE)</f>
        <v>0</v>
      </c>
      <c r="C16" s="1">
        <f t="shared" ref="C16:L16" si="8">_xlfn.HYPGEOM.DIST(7,C$8+7,$B$3,99, FALSE)</f>
        <v>0</v>
      </c>
      <c r="D16" s="1">
        <f t="shared" si="8"/>
        <v>0</v>
      </c>
      <c r="E16" s="1">
        <f t="shared" si="8"/>
        <v>0</v>
      </c>
      <c r="F16" s="1">
        <f t="shared" si="8"/>
        <v>0</v>
      </c>
      <c r="G16" s="1">
        <f t="shared" si="8"/>
        <v>0</v>
      </c>
      <c r="H16" s="1">
        <f t="shared" si="8"/>
        <v>0</v>
      </c>
      <c r="I16" s="1">
        <f t="shared" si="8"/>
        <v>0</v>
      </c>
      <c r="J16" s="1">
        <f t="shared" si="8"/>
        <v>0</v>
      </c>
      <c r="K16" s="1">
        <f t="shared" si="8"/>
        <v>0</v>
      </c>
      <c r="L16" s="1">
        <f t="shared" si="8"/>
        <v>0</v>
      </c>
    </row>
    <row r="18" spans="1:16" x14ac:dyDescent="0.25">
      <c r="A18" t="s">
        <v>18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1:16" x14ac:dyDescent="0.25">
      <c r="A19" t="s">
        <v>20</v>
      </c>
      <c r="B19" s="1">
        <f>B29/B9</f>
        <v>0.70173885580369355</v>
      </c>
      <c r="C19" s="1">
        <f>C29/C9</f>
        <v>0.78811071537384203</v>
      </c>
      <c r="D19" s="1">
        <f>D29/D9</f>
        <v>0.8523359442849805</v>
      </c>
      <c r="E19" s="1">
        <f>E29/E9</f>
        <v>0.89882277663970866</v>
      </c>
      <c r="F19" s="1">
        <f>F29/F9</f>
        <v>0.93172918605935107</v>
      </c>
      <c r="G19" s="1">
        <f>G29/G9</f>
        <v>0.95458085926743375</v>
      </c>
      <c r="H19" s="1">
        <f>H29/H9</f>
        <v>0.97018303614743262</v>
      </c>
      <c r="I19" s="1">
        <f>I29/I9</f>
        <v>0.98067244893356709</v>
      </c>
      <c r="J19" s="1">
        <f>J29/J9</f>
        <v>0.98762425583888336</v>
      </c>
      <c r="K19" s="1">
        <f>K29/K9</f>
        <v>0.99216966804620821</v>
      </c>
      <c r="L19" s="1">
        <f>L29/L9</f>
        <v>0.99510345389430899</v>
      </c>
    </row>
    <row r="20" spans="1:16" x14ac:dyDescent="0.25">
      <c r="A20" t="s">
        <v>30</v>
      </c>
      <c r="B20" s="1">
        <f>1-_xlfn.HYPGEOM.DIST($B$1-1,B$18+6,$B$2,98, TRUE)</f>
        <v>0.70173885580369011</v>
      </c>
      <c r="C20" s="1">
        <f>1-_xlfn.HYPGEOM.DIST($B$1-1,C$18+6,$B$2,98, TRUE)</f>
        <v>0.78811071537384159</v>
      </c>
      <c r="D20" s="1">
        <f>1-_xlfn.HYPGEOM.DIST($B$1-1,D$18+6,$B$2,98, TRUE)</f>
        <v>0.85233594428497983</v>
      </c>
      <c r="E20" s="1">
        <f>1-_xlfn.HYPGEOM.DIST($B$1-1,E$18+6,$B$2,98, TRUE)</f>
        <v>0.89882277663970833</v>
      </c>
      <c r="F20" s="1">
        <f>1-_xlfn.HYPGEOM.DIST($B$1-1,F$18+6,$B$2,98, TRUE)</f>
        <v>0.93172918605934774</v>
      </c>
      <c r="G20" s="1">
        <f>1-_xlfn.HYPGEOM.DIST($B$1-1,G$18+6,$B$2,98, TRUE)</f>
        <v>0.95458085926743053</v>
      </c>
      <c r="H20" s="1">
        <f>1-_xlfn.HYPGEOM.DIST($B$1-1,H$18+6,$B$2,98, TRUE)</f>
        <v>0.97018303614743195</v>
      </c>
      <c r="I20" s="1">
        <f>1-_xlfn.HYPGEOM.DIST($B$1-1,I$18+6,$B$2,98, TRUE)</f>
        <v>0.98067244893356398</v>
      </c>
      <c r="J20" s="1">
        <f>1-_xlfn.HYPGEOM.DIST($B$1-1,J$18+6,$B$2,98, TRUE)</f>
        <v>0.98762425583888291</v>
      </c>
      <c r="K20" s="1">
        <f>1-_xlfn.HYPGEOM.DIST($B$1-1,K$18+6,$B$2,98, TRUE)</f>
        <v>0.99216966804620677</v>
      </c>
      <c r="L20" s="1">
        <f>1-_xlfn.HYPGEOM.DIST($B$1-1,L$18+6,$B$2,98, TRUE)</f>
        <v>0.99510345389430732</v>
      </c>
    </row>
    <row r="21" spans="1:16" x14ac:dyDescent="0.25">
      <c r="A21" t="s">
        <v>32</v>
      </c>
      <c r="B21" s="1">
        <f>1-_xlfn.HYPGEOM.DIST($B$1-1,B$18+5,$B$2,97, TRUE)</f>
        <v>0.59663024362837336</v>
      </c>
      <c r="C21" s="1">
        <f t="shared" ref="C21:L21" si="9">1-_xlfn.HYPGEOM.DIST($B$1-1,C$18+5,$B$2,97, TRUE)</f>
        <v>0.70859376529338458</v>
      </c>
      <c r="D21" s="1">
        <f t="shared" si="9"/>
        <v>0.79422740384156887</v>
      </c>
      <c r="E21" s="1">
        <f t="shared" si="9"/>
        <v>0.85750114787994969</v>
      </c>
      <c r="F21" s="1">
        <f t="shared" si="9"/>
        <v>0.90300136831204347</v>
      </c>
      <c r="G21" s="1">
        <f t="shared" si="9"/>
        <v>0.93499371080335947</v>
      </c>
      <c r="H21" s="1">
        <f t="shared" si="9"/>
        <v>0.95705739528012923</v>
      </c>
      <c r="I21" s="1">
        <f t="shared" si="9"/>
        <v>0.97201452091961371</v>
      </c>
      <c r="J21" s="1">
        <f t="shared" si="9"/>
        <v>0.98199660262981525</v>
      </c>
      <c r="K21" s="1">
        <f t="shared" si="9"/>
        <v>0.98856219804039414</v>
      </c>
      <c r="L21" s="1">
        <f t="shared" si="9"/>
        <v>0.99282162045689581</v>
      </c>
    </row>
    <row r="22" spans="1:16" x14ac:dyDescent="0.25">
      <c r="A22" t="s">
        <v>35</v>
      </c>
      <c r="B22" s="1">
        <f>1-_xlfn.HYPGEOM.DIST($B$1-1,B$18+4,$B$2,96, TRUE)</f>
        <v>0.46371870823248917</v>
      </c>
      <c r="C22" s="1">
        <f t="shared" ref="C22:L22" si="10">1-_xlfn.HYPGEOM.DIST($B$1-1,C$18+4,$B$2,96, TRUE)</f>
        <v>0.60385369663901967</v>
      </c>
      <c r="D22" s="1">
        <f t="shared" si="10"/>
        <v>0.71549970388598005</v>
      </c>
      <c r="E22" s="1">
        <f t="shared" si="10"/>
        <v>0.80035066939367017</v>
      </c>
      <c r="F22" s="1">
        <f t="shared" si="10"/>
        <v>0.86263826954163758</v>
      </c>
      <c r="G22" s="1">
        <f t="shared" si="10"/>
        <v>0.90712941250447143</v>
      </c>
      <c r="H22" s="1">
        <f t="shared" si="10"/>
        <v>0.93819650371127772</v>
      </c>
      <c r="I22" s="1">
        <f t="shared" si="10"/>
        <v>0.95946983489940085</v>
      </c>
      <c r="J22" s="1">
        <f t="shared" si="10"/>
        <v>0.97378553541658497</v>
      </c>
      <c r="K22" s="1">
        <f t="shared" si="10"/>
        <v>0.9832673630318628</v>
      </c>
      <c r="L22" s="1">
        <f t="shared" si="10"/>
        <v>0.98945530274062843</v>
      </c>
    </row>
    <row r="23" spans="1:16" x14ac:dyDescent="0.25">
      <c r="A23" t="s">
        <v>36</v>
      </c>
      <c r="B23" s="1">
        <f>1-_xlfn.HYPGEOM.DIST($B$1-1,B$18+3,$B$2,95, TRUE)</f>
        <v>0.30520536069067694</v>
      </c>
      <c r="C23" s="1">
        <f t="shared" ref="C23:L23" si="11">1-_xlfn.HYPGEOM.DIST($B$1-1,C$18+3,$B$2,95, TRUE)</f>
        <v>0.4706105929082206</v>
      </c>
      <c r="D23" s="1">
        <f t="shared" si="11"/>
        <v>0.61117474629455804</v>
      </c>
      <c r="E23" s="1">
        <f t="shared" si="11"/>
        <v>0.72245470105874166</v>
      </c>
      <c r="F23" s="1">
        <f t="shared" si="11"/>
        <v>0.80647731858855243</v>
      </c>
      <c r="G23" s="1">
        <f t="shared" si="11"/>
        <v>0.8677438105373726</v>
      </c>
      <c r="H23" s="1">
        <f t="shared" si="11"/>
        <v>0.91120378512175737</v>
      </c>
      <c r="I23" s="1">
        <f t="shared" si="11"/>
        <v>0.94133519191936144</v>
      </c>
      <c r="J23" s="1">
        <f t="shared" si="11"/>
        <v>0.96181667104975899</v>
      </c>
      <c r="K23" s="1">
        <f t="shared" si="11"/>
        <v>0.97549537318327439</v>
      </c>
      <c r="L23" s="1">
        <f t="shared" si="11"/>
        <v>0.98448466264670187</v>
      </c>
    </row>
    <row r="24" spans="1:16" x14ac:dyDescent="0.25">
      <c r="A24" t="s">
        <v>44</v>
      </c>
      <c r="B24" s="1">
        <f>1-_xlfn.HYPGEOM.DIST($B$1-1,B$18+2,$B$2,94, TRUE)</f>
        <v>0.13612445664607642</v>
      </c>
      <c r="C24" s="1">
        <f t="shared" ref="C24:L24" si="12">1-_xlfn.HYPGEOM.DIST($B$1-1,C$18+2,$B$2,94, TRUE)</f>
        <v>0.31071886843126173</v>
      </c>
      <c r="D24" s="1">
        <f t="shared" si="12"/>
        <v>0.47763880057753738</v>
      </c>
      <c r="E24" s="1">
        <f t="shared" si="12"/>
        <v>0.61859340994550349</v>
      </c>
      <c r="F24" s="1">
        <f t="shared" si="12"/>
        <v>0.72945658585289253</v>
      </c>
      <c r="G24" s="1">
        <f t="shared" si="12"/>
        <v>0.81260396778343447</v>
      </c>
      <c r="H24" s="1">
        <f t="shared" si="12"/>
        <v>0.87281414090555087</v>
      </c>
      <c r="I24" s="1">
        <f t="shared" si="12"/>
        <v>0.91522130602810459</v>
      </c>
      <c r="J24" s="1">
        <f t="shared" si="12"/>
        <v>0.94440741378892101</v>
      </c>
      <c r="K24" s="1">
        <f t="shared" si="12"/>
        <v>0.96409645473867822</v>
      </c>
      <c r="L24" s="1">
        <f t="shared" si="12"/>
        <v>0.97714340958490276</v>
      </c>
    </row>
    <row r="25" spans="1:16" x14ac:dyDescent="0.25">
      <c r="A25" t="s">
        <v>45</v>
      </c>
      <c r="B25" s="1">
        <f>1-_xlfn.HYPGEOM.DIST($B$1-1,B$18+1,$B$2,93, TRUE)</f>
        <v>0</v>
      </c>
      <c r="C25" s="1">
        <f t="shared" ref="C25:L25" si="13">1-_xlfn.HYPGEOM.DIST($B$1-1,C$18+1,$B$2,93, TRUE)</f>
        <v>0.13908368396446935</v>
      </c>
      <c r="D25" s="1">
        <f t="shared" si="13"/>
        <v>0.31637717121588138</v>
      </c>
      <c r="E25" s="1">
        <f t="shared" si="13"/>
        <v>0.4848059841047222</v>
      </c>
      <c r="F25" s="1">
        <f t="shared" si="13"/>
        <v>0.62610955746464847</v>
      </c>
      <c r="G25" s="1">
        <f t="shared" si="13"/>
        <v>0.73650297415209098</v>
      </c>
      <c r="H25" s="1">
        <f t="shared" si="13"/>
        <v>0.81872703623653098</v>
      </c>
      <c r="I25" s="1">
        <f t="shared" si="13"/>
        <v>0.87784549947941304</v>
      </c>
      <c r="J25" s="1">
        <f t="shared" si="13"/>
        <v>0.91917874436855429</v>
      </c>
      <c r="K25" s="1">
        <f t="shared" si="13"/>
        <v>0.9474108268151552</v>
      </c>
      <c r="L25" s="1">
        <f t="shared" si="13"/>
        <v>0.96630780301769936</v>
      </c>
    </row>
    <row r="26" spans="1:16" x14ac:dyDescent="0.25">
      <c r="A26" t="s">
        <v>46</v>
      </c>
      <c r="B26" s="1">
        <f>1-_xlfn.HYPGEOM.DIST($B$1-1,B$18+0,$B$2,92, TRUE)</f>
        <v>0</v>
      </c>
      <c r="C26" s="1">
        <f t="shared" ref="C26:L26" si="14">1-_xlfn.HYPGEOM.DIST($B$1-1,C$18+0,$B$2,92, TRUE)</f>
        <v>0</v>
      </c>
      <c r="D26" s="1">
        <f t="shared" si="14"/>
        <v>0.14214046822742477</v>
      </c>
      <c r="E26" s="1">
        <f t="shared" si="14"/>
        <v>0.32218506131549651</v>
      </c>
      <c r="F26" s="1">
        <f t="shared" si="14"/>
        <v>0.49211478962333877</v>
      </c>
      <c r="G26" s="1">
        <f t="shared" si="14"/>
        <v>0.63372289654654113</v>
      </c>
      <c r="H26" s="1">
        <f t="shared" si="14"/>
        <v>0.74359125536626691</v>
      </c>
      <c r="I26" s="1">
        <f t="shared" si="14"/>
        <v>0.82484273933062213</v>
      </c>
      <c r="J26" s="1">
        <f t="shared" si="14"/>
        <v>0.88283399455224043</v>
      </c>
      <c r="K26" s="1">
        <f t="shared" si="14"/>
        <v>0.92307282470601648</v>
      </c>
      <c r="L26" s="1">
        <f t="shared" si="14"/>
        <v>0.95034311622589485</v>
      </c>
    </row>
    <row r="28" spans="1:16" x14ac:dyDescent="0.25">
      <c r="A28" t="s">
        <v>18</v>
      </c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</row>
    <row r="29" spans="1:16" x14ac:dyDescent="0.25">
      <c r="A29" t="s">
        <v>21</v>
      </c>
      <c r="B29" s="1">
        <f>SUM(B30:B36)</f>
        <v>4.9617898895210427E-2</v>
      </c>
      <c r="C29" s="1">
        <f t="shared" ref="C29:L29" si="15">SUM(C30:C36)</f>
        <v>6.3685714373643773E-2</v>
      </c>
      <c r="D29" s="1">
        <f t="shared" si="15"/>
        <v>7.7485085844089072E-2</v>
      </c>
      <c r="E29" s="1">
        <f t="shared" si="15"/>
        <v>9.0790179458556414E-2</v>
      </c>
      <c r="F29" s="1">
        <f t="shared" si="15"/>
        <v>0.1035254651177053</v>
      </c>
      <c r="G29" s="1">
        <f t="shared" si="15"/>
        <v>0.11570677082029458</v>
      </c>
      <c r="H29" s="1">
        <f t="shared" si="15"/>
        <v>0.1273977724234002</v>
      </c>
      <c r="I29" s="1">
        <f t="shared" si="15"/>
        <v>0.13868095237444342</v>
      </c>
      <c r="J29" s="1">
        <f t="shared" si="15"/>
        <v>0.14964003876346715</v>
      </c>
      <c r="K29" s="1">
        <f t="shared" si="15"/>
        <v>0.16035065342160923</v>
      </c>
      <c r="L29" s="1">
        <f t="shared" si="15"/>
        <v>0.17087635066871951</v>
      </c>
      <c r="P29" t="s">
        <v>56</v>
      </c>
    </row>
    <row r="30" spans="1:16" x14ac:dyDescent="0.25">
      <c r="A30" t="s">
        <v>31</v>
      </c>
      <c r="B30" s="1">
        <f>B20*B10</f>
        <v>4.9617898895210427E-2</v>
      </c>
      <c r="C30" s="1">
        <f>C20*C10</f>
        <v>6.3685714373643773E-2</v>
      </c>
      <c r="D30" s="1">
        <f>D20*D10</f>
        <v>7.7485085844089072E-2</v>
      </c>
      <c r="E30" s="1">
        <f>E20*E10</f>
        <v>9.0790179458556414E-2</v>
      </c>
      <c r="F30" s="1">
        <f>F20*F10</f>
        <v>0.1035254651177053</v>
      </c>
      <c r="G30" s="1">
        <f>G20*G10</f>
        <v>0.11570677082029458</v>
      </c>
      <c r="H30" s="1">
        <f>H20*H10</f>
        <v>0.1273977724234002</v>
      </c>
      <c r="I30" s="1">
        <f>I20*I10</f>
        <v>0.13868095237444342</v>
      </c>
      <c r="J30" s="1">
        <f>J20*J10</f>
        <v>0.14964003876346715</v>
      </c>
      <c r="K30" s="1">
        <f>K20*K10</f>
        <v>0.16035065342160923</v>
      </c>
      <c r="L30" s="1">
        <f>L20*L10</f>
        <v>0.17087635066871951</v>
      </c>
      <c r="N30" s="1">
        <f>COMBIN($B$3,1)*COMBIN($B$2,6)/COMBIN(99,7+$B28)+COMBIN($B$3,1)*COMBIN($B$2,5)*COMBIN(99-$B$3-$B$2,1)/COMBIN(99,7+$B28)+COMBIN($B$3,1)*COMBIN($B$2,4)*COMBIN(99-$B$3-$B$2,2)/COMBIN(99,7+$B28)+COMBIN($B$3,1)*COMBIN($B$2,3)*COMBIN(99-$B$3-$B$2,3)/COMBIN(99,7+$B28)+COMBIN($B$3,1)*COMBIN($B$2,2)*COMBIN(99-$B$3-$B$2,4)/COMBIN(99,7+$B28)</f>
        <v>4.9617898895210399E-2</v>
      </c>
      <c r="P30" t="s">
        <v>57</v>
      </c>
    </row>
    <row r="31" spans="1:16" x14ac:dyDescent="0.25">
      <c r="A31" t="s">
        <v>48</v>
      </c>
      <c r="B31" s="1">
        <f>B21*B11</f>
        <v>0</v>
      </c>
      <c r="C31" s="1">
        <f>C21*C11</f>
        <v>0</v>
      </c>
      <c r="D31" s="1">
        <f>D21*D11</f>
        <v>0</v>
      </c>
      <c r="E31" s="1">
        <f>E21*E11</f>
        <v>0</v>
      </c>
      <c r="F31" s="1">
        <f>F21*F11</f>
        <v>0</v>
      </c>
      <c r="G31" s="1">
        <f>G21*G11</f>
        <v>0</v>
      </c>
      <c r="H31" s="1">
        <f>H21*H11</f>
        <v>0</v>
      </c>
      <c r="I31" s="1">
        <f>I21*I11</f>
        <v>0</v>
      </c>
      <c r="J31" s="1">
        <f>J21*J11</f>
        <v>0</v>
      </c>
      <c r="K31" s="1">
        <f>K21*K11</f>
        <v>0</v>
      </c>
      <c r="L31" s="1">
        <f>L21*L11</f>
        <v>0</v>
      </c>
    </row>
    <row r="32" spans="1:16" x14ac:dyDescent="0.25">
      <c r="A32" t="s">
        <v>49</v>
      </c>
      <c r="B32" s="1">
        <f>B22*B12</f>
        <v>0</v>
      </c>
      <c r="C32" s="1">
        <f>C22*C12</f>
        <v>0</v>
      </c>
      <c r="D32" s="1">
        <f>D22*D12</f>
        <v>0</v>
      </c>
      <c r="E32" s="1">
        <f>E22*E12</f>
        <v>0</v>
      </c>
      <c r="F32" s="1">
        <f>F22*F12</f>
        <v>0</v>
      </c>
      <c r="G32" s="1">
        <f>G22*G12</f>
        <v>0</v>
      </c>
      <c r="H32" s="1">
        <f>H22*H12</f>
        <v>0</v>
      </c>
      <c r="I32" s="1">
        <f>I22*I12</f>
        <v>0</v>
      </c>
      <c r="J32" s="1">
        <f>J22*J12</f>
        <v>0</v>
      </c>
      <c r="K32" s="1">
        <f>K22*K12</f>
        <v>0</v>
      </c>
      <c r="L32" s="1">
        <f>L22*L12</f>
        <v>0</v>
      </c>
    </row>
    <row r="33" spans="1:12" x14ac:dyDescent="0.25">
      <c r="A33" t="s">
        <v>50</v>
      </c>
      <c r="B33" s="1">
        <f>B23*B13</f>
        <v>0</v>
      </c>
      <c r="C33" s="1">
        <f>C23*C13</f>
        <v>0</v>
      </c>
      <c r="D33" s="1">
        <f>D23*D13</f>
        <v>0</v>
      </c>
      <c r="E33" s="1">
        <f>E23*E13</f>
        <v>0</v>
      </c>
      <c r="F33" s="1">
        <f>F23*F13</f>
        <v>0</v>
      </c>
      <c r="G33" s="1">
        <f>G23*G13</f>
        <v>0</v>
      </c>
      <c r="H33" s="1">
        <f>H23*H13</f>
        <v>0</v>
      </c>
      <c r="I33" s="1">
        <f>I23*I13</f>
        <v>0</v>
      </c>
      <c r="J33" s="1">
        <f>J23*J13</f>
        <v>0</v>
      </c>
      <c r="K33" s="1">
        <f>K23*K13</f>
        <v>0</v>
      </c>
      <c r="L33" s="1">
        <f>L23*L13</f>
        <v>0</v>
      </c>
    </row>
    <row r="34" spans="1:12" x14ac:dyDescent="0.25">
      <c r="A34" t="s">
        <v>51</v>
      </c>
      <c r="B34" s="1">
        <f>B24*B14</f>
        <v>0</v>
      </c>
      <c r="C34" s="1">
        <f>C24*C14</f>
        <v>0</v>
      </c>
      <c r="D34" s="1">
        <f>D24*D14</f>
        <v>0</v>
      </c>
      <c r="E34" s="1">
        <f>E24*E14</f>
        <v>0</v>
      </c>
      <c r="F34" s="1">
        <f>F24*F14</f>
        <v>0</v>
      </c>
      <c r="G34" s="1">
        <f>G24*G14</f>
        <v>0</v>
      </c>
      <c r="H34" s="1">
        <f>H24*H14</f>
        <v>0</v>
      </c>
      <c r="I34" s="1">
        <f>I24*I14</f>
        <v>0</v>
      </c>
      <c r="J34" s="1">
        <f>J24*J14</f>
        <v>0</v>
      </c>
      <c r="K34" s="1">
        <f>K24*K14</f>
        <v>0</v>
      </c>
      <c r="L34" s="1">
        <f>L24*L14</f>
        <v>0</v>
      </c>
    </row>
    <row r="35" spans="1:12" x14ac:dyDescent="0.25">
      <c r="A35" t="s">
        <v>52</v>
      </c>
      <c r="B35" s="1">
        <f>B25*B15</f>
        <v>0</v>
      </c>
      <c r="C35" s="1">
        <f>C25*C15</f>
        <v>0</v>
      </c>
      <c r="D35" s="1">
        <f>D25*D15</f>
        <v>0</v>
      </c>
      <c r="E35" s="1">
        <f>E25*E15</f>
        <v>0</v>
      </c>
      <c r="F35" s="1">
        <f>F25*F15</f>
        <v>0</v>
      </c>
      <c r="G35" s="1">
        <f>G25*G15</f>
        <v>0</v>
      </c>
      <c r="H35" s="1">
        <f>H25*H15</f>
        <v>0</v>
      </c>
      <c r="I35" s="1">
        <f>I25*I15</f>
        <v>0</v>
      </c>
      <c r="J35" s="1">
        <f>J25*J15</f>
        <v>0</v>
      </c>
      <c r="K35" s="1">
        <f>K25*K15</f>
        <v>0</v>
      </c>
      <c r="L35" s="1">
        <f>L25*L15</f>
        <v>0</v>
      </c>
    </row>
    <row r="36" spans="1:12" x14ac:dyDescent="0.25">
      <c r="A36" t="s">
        <v>53</v>
      </c>
      <c r="B36" s="1">
        <f>B26*B16</f>
        <v>0</v>
      </c>
      <c r="C36" s="1">
        <f>C26*C16</f>
        <v>0</v>
      </c>
      <c r="D36" s="1">
        <f>D26*D16</f>
        <v>0</v>
      </c>
      <c r="E36" s="1">
        <f>E26*E16</f>
        <v>0</v>
      </c>
      <c r="F36" s="1">
        <f>F26*F16</f>
        <v>0</v>
      </c>
      <c r="G36" s="1">
        <f>G26*G16</f>
        <v>0</v>
      </c>
      <c r="H36" s="1">
        <f>H26*H16</f>
        <v>0</v>
      </c>
      <c r="I36" s="1">
        <f>I26*I16</f>
        <v>0</v>
      </c>
      <c r="J36" s="1">
        <f>J26*J16</f>
        <v>0</v>
      </c>
      <c r="K36" s="1">
        <f>K26*K16</f>
        <v>0</v>
      </c>
      <c r="L36" s="1">
        <f>L26*L16</f>
        <v>0</v>
      </c>
    </row>
    <row r="38" spans="1:12" x14ac:dyDescent="0.25">
      <c r="A38" t="s">
        <v>18</v>
      </c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</row>
    <row r="39" spans="1:12" x14ac:dyDescent="0.25">
      <c r="A39" t="s">
        <v>27</v>
      </c>
      <c r="B39" s="1">
        <f>B29/B6</f>
        <v>6.3449705339879509E-2</v>
      </c>
      <c r="C39" s="1">
        <f t="shared" ref="C39:L39" si="16">C29/C6</f>
        <v>7.5176784590986229E-2</v>
      </c>
      <c r="D39" s="1">
        <f t="shared" si="16"/>
        <v>8.661454458749733E-2</v>
      </c>
      <c r="E39" s="1">
        <f t="shared" si="16"/>
        <v>9.7791534409072067E-2</v>
      </c>
      <c r="F39" s="1">
        <f t="shared" si="16"/>
        <v>0.10874046371369595</v>
      </c>
      <c r="G39" s="1">
        <f t="shared" si="16"/>
        <v>0.11949575868460842</v>
      </c>
      <c r="H39" s="1">
        <f t="shared" si="16"/>
        <v>0.13009130624619661</v>
      </c>
      <c r="I39" s="1">
        <f t="shared" si="16"/>
        <v>0.14055865121514688</v>
      </c>
      <c r="J39" s="1">
        <f t="shared" si="16"/>
        <v>0.15092578012883653</v>
      </c>
      <c r="K39" s="1">
        <f t="shared" si="16"/>
        <v>0.16121649778830136</v>
      </c>
      <c r="L39" s="1">
        <f t="shared" si="16"/>
        <v>0.17145030890599647</v>
      </c>
    </row>
  </sheetData>
  <phoneticPr fontId="1" type="noConversion"/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7DD8CE3F-683C-476A-A3F0-88E18E010650}">
          <x14:formula1>
            <xm:f>'Range 1 to 99'!$A$2:$A$16</xm:f>
          </x14:formula1>
          <xm:sqref>B1</xm:sqref>
        </x14:dataValidation>
        <x14:dataValidation type="list" allowBlank="1" showInputMessage="1" showErrorMessage="1" xr:uid="{723AC018-09EA-4602-919D-0C6801B6147F}">
          <x14:formula1>
            <xm:f>'Range 1 to 99'!$A$1:$A$100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EE3C-8076-4DAD-9D67-9EF0D3ED0CD4}">
  <dimension ref="A1:L6"/>
  <sheetViews>
    <sheetView workbookViewId="0">
      <selection activeCell="B3" sqref="B3"/>
    </sheetView>
  </sheetViews>
  <sheetFormatPr defaultRowHeight="15" x14ac:dyDescent="0.25"/>
  <cols>
    <col min="1" max="1" width="16.42578125" bestFit="1" customWidth="1"/>
    <col min="2" max="5" width="7.140625" bestFit="1" customWidth="1"/>
    <col min="6" max="11" width="8.140625" bestFit="1" customWidth="1"/>
  </cols>
  <sheetData>
    <row r="1" spans="1:12" x14ac:dyDescent="0.25">
      <c r="A1" t="s">
        <v>3</v>
      </c>
      <c r="B1">
        <v>4</v>
      </c>
    </row>
    <row r="2" spans="1:12" x14ac:dyDescent="0.25">
      <c r="A2" t="s">
        <v>5</v>
      </c>
      <c r="B2">
        <v>35</v>
      </c>
    </row>
    <row r="3" spans="1:12" x14ac:dyDescent="0.25">
      <c r="A3" t="s">
        <v>6</v>
      </c>
      <c r="B3">
        <v>3</v>
      </c>
    </row>
    <row r="5" spans="1:12" x14ac:dyDescent="0.25">
      <c r="A5" t="s">
        <v>7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</row>
    <row r="6" spans="1:12" x14ac:dyDescent="0.25">
      <c r="B6" s="1">
        <f>1-_xlfn.HYPGEOM.DIST($B$1-$B$3-1,B$5,$B$2-$B$3,92, TRUE)</f>
        <v>0</v>
      </c>
      <c r="C6" s="1">
        <f t="shared" ref="C6:L6" si="0">1-_xlfn.HYPGEOM.DIST($B$1-$B$3-1,C$5,$B$2-$B$3,92, TRUE)</f>
        <v>0.34782608695652206</v>
      </c>
      <c r="D6" s="1">
        <f t="shared" si="0"/>
        <v>0.57716196846631629</v>
      </c>
      <c r="E6" s="1">
        <f t="shared" si="0"/>
        <v>0.72750437967829262</v>
      </c>
      <c r="F6" s="1">
        <f t="shared" si="0"/>
        <v>0.82548033305238966</v>
      </c>
      <c r="G6" s="1">
        <f t="shared" si="0"/>
        <v>0.88894203012424799</v>
      </c>
      <c r="H6" s="1">
        <f t="shared" si="0"/>
        <v>0.92979093858429473</v>
      </c>
      <c r="I6" s="1">
        <f t="shared" si="0"/>
        <v>0.95591524050641763</v>
      </c>
      <c r="J6" s="1">
        <f t="shared" si="0"/>
        <v>0.97251185584517807</v>
      </c>
      <c r="K6" s="1">
        <f t="shared" si="0"/>
        <v>0.98298352980891979</v>
      </c>
      <c r="L6" s="1">
        <f t="shared" si="0"/>
        <v>0.98954409662957721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144BEA5-F6BE-4D02-9D90-0462031D122A}">
          <x14:formula1>
            <xm:f>'Range 1 to 99'!$A$1:$A$100</xm:f>
          </x14:formula1>
          <xm:sqref>B2</xm:sqref>
        </x14:dataValidation>
        <x14:dataValidation type="list" allowBlank="1" showInputMessage="1" showErrorMessage="1" xr:uid="{F86C88AA-5159-4D45-B2D6-A7E4FFB176D4}">
          <x14:formula1>
            <xm:f>'Range 1 to 99'!$A$2:$A$16</xm:f>
          </x14:formula1>
          <xm:sqref>B1</xm:sqref>
        </x14:dataValidation>
        <x14:dataValidation type="list" allowBlank="1" showInputMessage="1" showErrorMessage="1" xr:uid="{00452E8F-EB7C-413F-9E09-E8D1A400414C}">
          <x14:formula1>
            <xm:f>'Range 1 to 99'!$A$1:$A$7</xm:f>
          </x14:formula1>
          <xm:sqref>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DF49-BA18-4FB0-A078-011BD839E835}">
  <dimension ref="A1:O10"/>
  <sheetViews>
    <sheetView topLeftCell="A4" workbookViewId="0">
      <selection activeCell="C38" sqref="C38:C39"/>
    </sheetView>
  </sheetViews>
  <sheetFormatPr defaultRowHeight="15" x14ac:dyDescent="0.25"/>
  <cols>
    <col min="1" max="1" width="33.140625" bestFit="1" customWidth="1"/>
    <col min="2" max="2" width="3" bestFit="1" customWidth="1"/>
    <col min="3" max="3" width="29.140625" bestFit="1" customWidth="1"/>
    <col min="5" max="5" width="7.140625" bestFit="1" customWidth="1"/>
    <col min="6" max="15" width="8.140625" customWidth="1"/>
  </cols>
  <sheetData>
    <row r="1" spans="1:15" x14ac:dyDescent="0.25">
      <c r="A1" t="s">
        <v>3</v>
      </c>
      <c r="B1">
        <v>3</v>
      </c>
    </row>
    <row r="2" spans="1:15" x14ac:dyDescent="0.25">
      <c r="A2" t="s">
        <v>8</v>
      </c>
      <c r="B2">
        <v>35</v>
      </c>
    </row>
    <row r="3" spans="1:15" x14ac:dyDescent="0.25">
      <c r="A3" t="s">
        <v>9</v>
      </c>
      <c r="B3">
        <v>3</v>
      </c>
      <c r="C3" t="s">
        <v>14</v>
      </c>
    </row>
    <row r="4" spans="1:15" x14ac:dyDescent="0.25">
      <c r="A4" t="s">
        <v>10</v>
      </c>
      <c r="B4">
        <v>2</v>
      </c>
      <c r="C4" t="s">
        <v>15</v>
      </c>
    </row>
    <row r="5" spans="1:15" x14ac:dyDescent="0.25">
      <c r="A5" t="s">
        <v>11</v>
      </c>
      <c r="B5">
        <v>1</v>
      </c>
      <c r="C5" t="s">
        <v>16</v>
      </c>
    </row>
    <row r="6" spans="1:15" x14ac:dyDescent="0.25">
      <c r="A6" t="s">
        <v>12</v>
      </c>
      <c r="B6">
        <v>1</v>
      </c>
      <c r="C6" t="s">
        <v>17</v>
      </c>
    </row>
    <row r="7" spans="1:15" x14ac:dyDescent="0.25">
      <c r="A7" t="s">
        <v>13</v>
      </c>
      <c r="B7">
        <v>2</v>
      </c>
    </row>
    <row r="9" spans="1:15" x14ac:dyDescent="0.25">
      <c r="D9" t="s">
        <v>18</v>
      </c>
      <c r="E9">
        <v>0</v>
      </c>
      <c r="F9">
        <v>1</v>
      </c>
      <c r="G9">
        <v>2</v>
      </c>
      <c r="H9">
        <v>3</v>
      </c>
      <c r="I9">
        <v>4</v>
      </c>
      <c r="J9">
        <v>5</v>
      </c>
      <c r="K9">
        <v>6</v>
      </c>
      <c r="L9">
        <v>7</v>
      </c>
      <c r="M9">
        <v>8</v>
      </c>
      <c r="N9">
        <v>9</v>
      </c>
      <c r="O9">
        <v>10</v>
      </c>
    </row>
    <row r="10" spans="1:15" x14ac:dyDescent="0.25">
      <c r="E10" s="1">
        <f>1-_xlfn.HYPGEOM.DIST($B$1-1,E$9+6,$B$2,98, TRUE)</f>
        <v>0.36503499646242166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25BF54-608B-4888-9B87-1E651D10F8E2}">
          <x14:formula1>
            <xm:f>'Range 1 to 99'!$A$1:$A$100</xm:f>
          </x14:formula1>
          <xm:sqref>B2 B3:B7</xm:sqref>
        </x14:dataValidation>
        <x14:dataValidation type="list" allowBlank="1" showInputMessage="1" showErrorMessage="1" xr:uid="{C9CDB11D-47B9-4EE7-BBD4-DE33E5FA35D7}">
          <x14:formula1>
            <xm:f>'Range 1 to 99'!$A$2:$A$16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Range 1 to 99</vt:lpstr>
      <vt:lpstr>Basic Hypergeometric</vt:lpstr>
      <vt:lpstr>Probs for CMC</vt:lpstr>
      <vt:lpstr>Mulligan Prob for CMC</vt:lpstr>
      <vt:lpstr>Enhanced Prob for CMC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Fender</dc:creator>
  <cp:lastModifiedBy>Henry Fender</cp:lastModifiedBy>
  <dcterms:created xsi:type="dcterms:W3CDTF">2020-04-08T13:59:57Z</dcterms:created>
  <dcterms:modified xsi:type="dcterms:W3CDTF">2020-04-09T03:06:19Z</dcterms:modified>
</cp:coreProperties>
</file>