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e0bbdd43c90085/Desktop/Front Research/front data 2020/"/>
    </mc:Choice>
  </mc:AlternateContent>
  <xr:revisionPtr revIDLastSave="39" documentId="8_{AA854DAF-F6C1-465A-8942-4DA50A47CBE7}" xr6:coauthVersionLast="45" xr6:coauthVersionMax="45" xr10:uidLastSave="{A230CB80-BCBC-4FEF-B1D9-4B3E02734B0D}"/>
  <bookViews>
    <workbookView xWindow="-103" yWindow="-103" windowWidth="16663" windowHeight="9463" firstSheet="4" activeTab="8" xr2:uid="{00000000-000D-0000-FFFF-FFFF00000000}"/>
  </bookViews>
  <sheets>
    <sheet name="datasheet1" sheetId="1" r:id="rId1"/>
    <sheet name="Sheet7" sheetId="21" state="hidden" r:id="rId2"/>
    <sheet name="Sheet6" sheetId="20" state="hidden" r:id="rId3"/>
    <sheet name="Sheet4" sheetId="19" state="hidden" r:id="rId4"/>
    <sheet name="Sheet10" sheetId="24" r:id="rId5"/>
    <sheet name="total orgs per site" sheetId="18" r:id="rId6"/>
    <sheet name="Sheet1" sheetId="17" r:id="rId7"/>
    <sheet name="522 (front_surface)" sheetId="15" r:id="rId8"/>
    <sheet name="521 (front_bottom)" sheetId="14" r:id="rId9"/>
    <sheet name="531 (offshore_bottom)" sheetId="12" r:id="rId10"/>
    <sheet name="532 (offshore_surface) " sheetId="2" r:id="rId11"/>
    <sheet name="533 (offshore_neuston)" sheetId="4" r:id="rId12"/>
    <sheet name=" 611 (onshore_bottom)" sheetId="9" r:id="rId13"/>
    <sheet name="612 (onshore_surface)" sheetId="5" r:id="rId14"/>
    <sheet name="621 (front_bottom)" sheetId="6" r:id="rId15"/>
    <sheet name="622 (front_surface)" sheetId="10" r:id="rId16"/>
    <sheet name="631 (offshore_bottom)" sheetId="7" r:id="rId17"/>
    <sheet name="Sheet2" sheetId="16" state="hidden" r:id="rId18"/>
    <sheet name="632 (offshore_surface)" sheetId="8" r:id="rId19"/>
    <sheet name="Sheet5" sheetId="13" state="hidden" r:id="rId20"/>
  </sheets>
  <calcPr calcId="18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8" l="1"/>
  <c r="D10" i="18"/>
  <c r="D8" i="18"/>
  <c r="D6" i="18"/>
  <c r="D5" i="18"/>
  <c r="D3" i="18"/>
  <c r="C9" i="18"/>
  <c r="C4" i="18"/>
  <c r="C2" i="18"/>
  <c r="C11" i="18"/>
  <c r="C7" i="18"/>
  <c r="H180" i="1"/>
  <c r="H161" i="1"/>
  <c r="H141" i="1"/>
  <c r="H121" i="1"/>
  <c r="H24" i="1"/>
  <c r="H107" i="1"/>
  <c r="H93" i="1"/>
  <c r="H191" i="1"/>
  <c r="H75" i="1"/>
  <c r="H65" i="1"/>
  <c r="H48" i="1"/>
  <c r="H30" i="1" l="1"/>
  <c r="H31" i="1"/>
  <c r="H35" i="1"/>
  <c r="H42" i="1"/>
  <c r="H34" i="1"/>
  <c r="H47" i="1"/>
  <c r="H39" i="1"/>
  <c r="H38" i="1"/>
  <c r="H37" i="1"/>
  <c r="H36" i="1"/>
  <c r="H43" i="1"/>
  <c r="H41" i="1"/>
  <c r="H27" i="1"/>
  <c r="H32" i="1"/>
  <c r="H45" i="1"/>
  <c r="H28" i="1"/>
  <c r="H44" i="1"/>
  <c r="H40" i="1"/>
  <c r="H46" i="1"/>
  <c r="H29" i="1"/>
  <c r="H33" i="1"/>
  <c r="H19" i="1" l="1"/>
  <c r="H13" i="1"/>
  <c r="H7" i="1"/>
  <c r="H10" i="1"/>
  <c r="H3" i="1"/>
  <c r="H4" i="1"/>
  <c r="H5" i="1"/>
  <c r="H22" i="1"/>
  <c r="H21" i="1"/>
  <c r="H23" i="1"/>
  <c r="H17" i="1"/>
  <c r="H18" i="1"/>
  <c r="H15" i="1"/>
  <c r="H2" i="1"/>
  <c r="H8" i="1"/>
  <c r="H12" i="1"/>
  <c r="H16" i="1"/>
  <c r="H14" i="1"/>
  <c r="H9" i="1"/>
  <c r="H11" i="1"/>
  <c r="H20" i="1"/>
  <c r="H6" i="1"/>
  <c r="H53" i="1" l="1"/>
  <c r="H54" i="1"/>
  <c r="H55" i="1"/>
  <c r="H56" i="1"/>
  <c r="H57" i="1"/>
  <c r="H58" i="1"/>
  <c r="H59" i="1"/>
  <c r="H60" i="1"/>
  <c r="H61" i="1"/>
  <c r="H62" i="1"/>
  <c r="H52" i="1"/>
  <c r="H51" i="1"/>
  <c r="H156" i="1" l="1"/>
  <c r="H160" i="1"/>
  <c r="H144" i="1"/>
  <c r="H145" i="1"/>
  <c r="H148" i="1"/>
  <c r="H151" i="1"/>
  <c r="H152" i="1"/>
  <c r="H153" i="1"/>
  <c r="H157" i="1"/>
  <c r="H147" i="1"/>
  <c r="H154" i="1"/>
  <c r="H159" i="1"/>
  <c r="H150" i="1"/>
  <c r="H149" i="1"/>
  <c r="H158" i="1"/>
  <c r="H155" i="1"/>
  <c r="H146" i="1"/>
  <c r="H99" i="1"/>
  <c r="H102" i="1"/>
  <c r="H98" i="1"/>
  <c r="H97" i="1"/>
  <c r="H104" i="1"/>
  <c r="H103" i="1"/>
  <c r="H106" i="1"/>
  <c r="H105" i="1"/>
  <c r="H101" i="1"/>
  <c r="H100" i="1"/>
  <c r="H96" i="1"/>
  <c r="H110" i="1" l="1"/>
  <c r="H190" i="1"/>
  <c r="H187" i="1"/>
  <c r="H186" i="1"/>
  <c r="H188" i="1"/>
  <c r="H184" i="1"/>
  <c r="H189" i="1"/>
  <c r="H185" i="1"/>
  <c r="H183" i="1"/>
  <c r="H165" i="1"/>
  <c r="H166" i="1"/>
  <c r="H169" i="1"/>
  <c r="H176" i="1"/>
  <c r="H177" i="1"/>
  <c r="H170" i="1"/>
  <c r="H171" i="1"/>
  <c r="H173" i="1"/>
  <c r="H174" i="1"/>
  <c r="H179" i="1"/>
  <c r="H175" i="1"/>
  <c r="H167" i="1"/>
  <c r="H172" i="1"/>
  <c r="H178" i="1"/>
  <c r="H164" i="1"/>
  <c r="H168" i="1"/>
  <c r="H119" i="1" l="1"/>
  <c r="H120" i="1"/>
  <c r="H111" i="1"/>
  <c r="H116" i="1"/>
  <c r="H117" i="1"/>
  <c r="H112" i="1"/>
  <c r="H113" i="1"/>
  <c r="H115" i="1"/>
  <c r="H114" i="1"/>
  <c r="H118" i="1"/>
  <c r="H129" i="1" l="1"/>
  <c r="H124" i="1"/>
  <c r="H140" i="1"/>
  <c r="H138" i="1"/>
  <c r="H126" i="1"/>
  <c r="H131" i="1"/>
  <c r="H133" i="1"/>
  <c r="H132" i="1"/>
  <c r="H134" i="1"/>
  <c r="H136" i="1"/>
  <c r="H137" i="1"/>
  <c r="H128" i="1"/>
  <c r="H135" i="1"/>
  <c r="H139" i="1"/>
  <c r="H127" i="1"/>
  <c r="H130" i="1"/>
  <c r="H125" i="1"/>
  <c r="H84" i="1"/>
  <c r="H89" i="1"/>
  <c r="H86" i="1"/>
  <c r="H88" i="1"/>
  <c r="H72" i="1"/>
  <c r="H69" i="1"/>
  <c r="H83" i="1"/>
  <c r="H79" i="1"/>
  <c r="H81" i="1"/>
  <c r="H91" i="1"/>
  <c r="H85" i="1"/>
  <c r="H87" i="1"/>
  <c r="H90" i="1"/>
  <c r="H92" i="1"/>
  <c r="H78" i="1"/>
  <c r="H80" i="1"/>
  <c r="H82" i="1"/>
  <c r="H68" i="1"/>
  <c r="H74" i="1" l="1"/>
  <c r="H73" i="1"/>
  <c r="H71" i="1"/>
  <c r="H70" i="1"/>
</calcChain>
</file>

<file path=xl/sharedStrings.xml><?xml version="1.0" encoding="utf-8"?>
<sst xmlns="http://schemas.openxmlformats.org/spreadsheetml/2006/main" count="1150" uniqueCount="242">
  <si>
    <t>species</t>
  </si>
  <si>
    <t>stage</t>
  </si>
  <si>
    <t>date</t>
  </si>
  <si>
    <t>site</t>
  </si>
  <si>
    <t>depth</t>
  </si>
  <si>
    <t>location</t>
  </si>
  <si>
    <t>surface</t>
  </si>
  <si>
    <t>total</t>
  </si>
  <si>
    <t>sub-sample</t>
  </si>
  <si>
    <t>Carcinus maenus</t>
  </si>
  <si>
    <t>zoea 1</t>
  </si>
  <si>
    <t>adult</t>
  </si>
  <si>
    <t>naup 4-5</t>
  </si>
  <si>
    <t>notes</t>
  </si>
  <si>
    <t>check</t>
  </si>
  <si>
    <t>Podons</t>
  </si>
  <si>
    <t>Upogebia</t>
  </si>
  <si>
    <t xml:space="preserve">offshore </t>
  </si>
  <si>
    <t>Chthamalus</t>
  </si>
  <si>
    <t>Calanoids</t>
  </si>
  <si>
    <t>Cyclopoids</t>
  </si>
  <si>
    <t>Aurelia</t>
  </si>
  <si>
    <t>~14 mm L</t>
  </si>
  <si>
    <t>medusa</t>
  </si>
  <si>
    <t>Amphipod</t>
  </si>
  <si>
    <t>Neotrypaea</t>
  </si>
  <si>
    <t>Balanus crenatus</t>
  </si>
  <si>
    <t>sample #</t>
  </si>
  <si>
    <t>offshore</t>
  </si>
  <si>
    <t>neuston</t>
  </si>
  <si>
    <t>small</t>
  </si>
  <si>
    <t>front</t>
  </si>
  <si>
    <t>bottom</t>
  </si>
  <si>
    <t>Mussel Pt</t>
  </si>
  <si>
    <t>cyprid</t>
  </si>
  <si>
    <t>Amphipods</t>
  </si>
  <si>
    <t xml:space="preserve">Eggs </t>
  </si>
  <si>
    <t>Fish</t>
  </si>
  <si>
    <t>Eggs</t>
  </si>
  <si>
    <t>Rockfish</t>
  </si>
  <si>
    <t>adult/small</t>
  </si>
  <si>
    <t>Isopods</t>
  </si>
  <si>
    <t>Polychaetes</t>
  </si>
  <si>
    <t>winged insects</t>
  </si>
  <si>
    <t>Aurelia?</t>
  </si>
  <si>
    <t>Blackflies</t>
  </si>
  <si>
    <t>Cancer magister</t>
  </si>
  <si>
    <t>megalopa</t>
  </si>
  <si>
    <t>voucher bottle</t>
  </si>
  <si>
    <t>Petrolisthes, spp.</t>
  </si>
  <si>
    <t>Egg mass</t>
  </si>
  <si>
    <t>Petrolisthes</t>
  </si>
  <si>
    <t>Large eggs</t>
  </si>
  <si>
    <t>1.8 mm diameter</t>
  </si>
  <si>
    <t>veliger</t>
  </si>
  <si>
    <t>Pteropods (2)</t>
  </si>
  <si>
    <t>plastic</t>
  </si>
  <si>
    <t>small, some w/red eyes</t>
  </si>
  <si>
    <t>Phoronid</t>
  </si>
  <si>
    <t>yolk sac attached; voucher bottle</t>
  </si>
  <si>
    <t>Copepods</t>
  </si>
  <si>
    <t>Harpacticoids</t>
  </si>
  <si>
    <t>adults</t>
  </si>
  <si>
    <t>tiny eggs-- not measured</t>
  </si>
  <si>
    <t>Larvaceans</t>
  </si>
  <si>
    <t>Gastropod</t>
  </si>
  <si>
    <t>trochophore</t>
  </si>
  <si>
    <t>Evadne</t>
  </si>
  <si>
    <t>Pteropod-like</t>
  </si>
  <si>
    <t>Euphausid</t>
  </si>
  <si>
    <t>protozoea</t>
  </si>
  <si>
    <t>blue shreds (2)</t>
  </si>
  <si>
    <t>0.3 mm diam</t>
  </si>
  <si>
    <t>Chthamalus dalli/fissus</t>
  </si>
  <si>
    <t xml:space="preserve">nauplius  </t>
  </si>
  <si>
    <t>nauplius  4-5</t>
  </si>
  <si>
    <t>Pinnotherid</t>
  </si>
  <si>
    <t>Diatoms</t>
  </si>
  <si>
    <t>mostly Coscinodiscus</t>
  </si>
  <si>
    <t>onshore</t>
  </si>
  <si>
    <t>nauplius 4-5</t>
  </si>
  <si>
    <t>large</t>
  </si>
  <si>
    <t>nauplius</t>
  </si>
  <si>
    <t>metanauplius</t>
  </si>
  <si>
    <t>Nothing additional</t>
  </si>
  <si>
    <t>larger than "winged insects"</t>
  </si>
  <si>
    <t>0.6 mm diameter</t>
  </si>
  <si>
    <t>6 mm l; 3.3 mm w (carapace)</t>
  </si>
  <si>
    <t>Gastropod?</t>
  </si>
  <si>
    <t>Cladonema?</t>
  </si>
  <si>
    <t>hydromedusa</t>
  </si>
  <si>
    <t>Emerita analoga</t>
  </si>
  <si>
    <t>Egg clusters</t>
  </si>
  <si>
    <t>very small eggs</t>
  </si>
  <si>
    <t>naups</t>
  </si>
  <si>
    <t>Pinnotherids</t>
  </si>
  <si>
    <t>copepod</t>
  </si>
  <si>
    <t>Hydroid?</t>
  </si>
  <si>
    <t>photo on computer</t>
  </si>
  <si>
    <t>Polychaete</t>
  </si>
  <si>
    <t>Polychaete?</t>
  </si>
  <si>
    <t>1.2 mm diameter; photo on computer</t>
  </si>
  <si>
    <t>Isopod</t>
  </si>
  <si>
    <t>Butterfly Crab</t>
  </si>
  <si>
    <t>Upogebia pugettensis</t>
  </si>
  <si>
    <t>Blue Mud Shrimp</t>
  </si>
  <si>
    <t>European Green Crab</t>
  </si>
  <si>
    <t>Porcellanid crab</t>
  </si>
  <si>
    <t>~300 um diameter; fissus = southern sp</t>
  </si>
  <si>
    <t>fissus = southern sp now found here</t>
  </si>
  <si>
    <t>Neotrypaea californiensis</t>
  </si>
  <si>
    <t>Bay Ghost Shrimp; 3 mm L; stalked eyes</t>
  </si>
  <si>
    <t>Cryptolithodes typicus</t>
  </si>
  <si>
    <t>Euphausiid</t>
  </si>
  <si>
    <t>Pteropod snail</t>
  </si>
  <si>
    <t>Gave to Helen</t>
  </si>
  <si>
    <t>Fish (2)</t>
  </si>
  <si>
    <t>zoea 3</t>
  </si>
  <si>
    <t>Eggs (small)</t>
  </si>
  <si>
    <t>Eggs (large)</t>
  </si>
  <si>
    <t>Harpactacoids</t>
  </si>
  <si>
    <t>copepods</t>
  </si>
  <si>
    <t>Larvacean</t>
  </si>
  <si>
    <t>Urchin</t>
  </si>
  <si>
    <t>echinopluteus</t>
  </si>
  <si>
    <t>Some with external "masses," but &lt; #622</t>
  </si>
  <si>
    <t>Large: 1 mm diameter</t>
  </si>
  <si>
    <t>appeared to contain embryos</t>
  </si>
  <si>
    <t>Eggs (2)</t>
  </si>
  <si>
    <t>juvenile</t>
  </si>
  <si>
    <t>Mytilus californianus (2)</t>
  </si>
  <si>
    <t>B. crenatus</t>
  </si>
  <si>
    <t>Euphausids</t>
  </si>
  <si>
    <t>gravid</t>
  </si>
  <si>
    <t>early veliger</t>
  </si>
  <si>
    <t>Gastropods</t>
  </si>
  <si>
    <t>~40% have white external "masses"</t>
  </si>
  <si>
    <t>small, white, highly segmented</t>
  </si>
  <si>
    <t>~0.2 mm diameter</t>
  </si>
  <si>
    <t>Aurelia aureta?</t>
  </si>
  <si>
    <t>zoea 2</t>
  </si>
  <si>
    <t>larger = 11.5 mm diameter;</t>
  </si>
  <si>
    <t>smaller = 1.1 mm diameter</t>
  </si>
  <si>
    <t>Calanoid</t>
  </si>
  <si>
    <t>Ctenophore</t>
  </si>
  <si>
    <t>BB</t>
  </si>
  <si>
    <t>Mytilus califorianus</t>
  </si>
  <si>
    <t>mussel</t>
  </si>
  <si>
    <t>comb jelly? 10.5 mm diameter</t>
  </si>
  <si>
    <t>post-larva</t>
  </si>
  <si>
    <t>tiny- 10 ug diameter each</t>
  </si>
  <si>
    <t>Large egg</t>
  </si>
  <si>
    <t>Chaetognath</t>
  </si>
  <si>
    <t>Plastic loop</t>
  </si>
  <si>
    <t>looks like a micro- wrist bracelet</t>
  </si>
  <si>
    <t>Embryos</t>
  </si>
  <si>
    <t>metanaups</t>
  </si>
  <si>
    <t>naups 3</t>
  </si>
  <si>
    <t>naups 4-5</t>
  </si>
  <si>
    <t>cyprids</t>
  </si>
  <si>
    <t>Littorina</t>
  </si>
  <si>
    <t>larva</t>
  </si>
  <si>
    <t>Ascidians</t>
  </si>
  <si>
    <t>Pleurobrachia</t>
  </si>
  <si>
    <t>Lanice (polychaete)</t>
  </si>
  <si>
    <t>Smith, p. 81</t>
  </si>
  <si>
    <t>zoea 1-2</t>
  </si>
  <si>
    <t>inverts?</t>
  </si>
  <si>
    <t>small, curled up, white, long chaetae</t>
  </si>
  <si>
    <t>egg case</t>
  </si>
  <si>
    <t>6 setae</t>
  </si>
  <si>
    <t>hermit crabs; 2.7 mm L</t>
  </si>
  <si>
    <t>?</t>
  </si>
  <si>
    <t>Urchins</t>
  </si>
  <si>
    <t>2 eyespots-- inverts?</t>
  </si>
  <si>
    <t>Foraminaferan</t>
  </si>
  <si>
    <t>Globigerina? ~300um diameter</t>
  </si>
  <si>
    <t>numerous-- Ghost Shrimp</t>
  </si>
  <si>
    <t>Polynoid? (Polychaete)</t>
  </si>
  <si>
    <t>2-- look like wooly-bear caterpillars</t>
  </si>
  <si>
    <t>"tadpole"</t>
  </si>
  <si>
    <t>many</t>
  </si>
  <si>
    <t>small adults</t>
  </si>
  <si>
    <t xml:space="preserve">Dark; not turban snails. Littorina? </t>
  </si>
  <si>
    <t>several very large</t>
  </si>
  <si>
    <t>Sand Crabs-- several</t>
  </si>
  <si>
    <t>Lingula?</t>
  </si>
  <si>
    <t>Brachiopod</t>
  </si>
  <si>
    <t>C. dalli/fissus</t>
  </si>
  <si>
    <t xml:space="preserve">several </t>
  </si>
  <si>
    <t>Mytilus spp</t>
  </si>
  <si>
    <t>post-larvae</t>
  </si>
  <si>
    <t>post-larvae?</t>
  </si>
  <si>
    <t>polychaete</t>
  </si>
  <si>
    <t>metatrochophore</t>
  </si>
  <si>
    <t>Smith, p. 82</t>
  </si>
  <si>
    <t>Copepod naups</t>
  </si>
  <si>
    <t>Pagurus spp</t>
  </si>
  <si>
    <t>Eggs (tiny)</t>
  </si>
  <si>
    <t>Brachiopods</t>
  </si>
  <si>
    <t>Mytilus, spp</t>
  </si>
  <si>
    <t>Limpet?</t>
  </si>
  <si>
    <t>naup 3</t>
  </si>
  <si>
    <t>100 um diam</t>
  </si>
  <si>
    <t>small w/eyespots</t>
  </si>
  <si>
    <t>Gastropod (regular)</t>
  </si>
  <si>
    <t xml:space="preserve">small, dark, shiny </t>
  </si>
  <si>
    <t>early umbo</t>
  </si>
  <si>
    <t>tadpoles</t>
  </si>
  <si>
    <t>early umbo?</t>
  </si>
  <si>
    <t xml:space="preserve">same as sp in # 521 </t>
  </si>
  <si>
    <t>egg case and embryo</t>
  </si>
  <si>
    <t>C dalli/fissus</t>
  </si>
  <si>
    <t>Polychaete- spinoid</t>
  </si>
  <si>
    <t>Cyclopoid</t>
  </si>
  <si>
    <t>rare in these samples</t>
  </si>
  <si>
    <t>small juvenile?</t>
  </si>
  <si>
    <t>Polynoid-ish; 2 double eye spots</t>
  </si>
  <si>
    <t>small post-larva</t>
  </si>
  <si>
    <t>front_ bottom</t>
  </si>
  <si>
    <t>front_surface</t>
  </si>
  <si>
    <t>offshore_bottom</t>
  </si>
  <si>
    <t>offshore_surface</t>
  </si>
  <si>
    <t>offshore_neuston</t>
  </si>
  <si>
    <t>onshore_bottom</t>
  </si>
  <si>
    <t>onshore_surface</t>
  </si>
  <si>
    <t>front_bottom</t>
  </si>
  <si>
    <t>Sum of 521</t>
  </si>
  <si>
    <t>522 front_surface</t>
  </si>
  <si>
    <t>521 front_ bottom</t>
  </si>
  <si>
    <t>531 offshore_bottom</t>
  </si>
  <si>
    <t>532 offshore_surface</t>
  </si>
  <si>
    <t>533 offshore_neuston</t>
  </si>
  <si>
    <t>611 onshore_bottom</t>
  </si>
  <si>
    <t>612 onshore_surface</t>
  </si>
  <si>
    <t>621 front_bottom</t>
  </si>
  <si>
    <t>622 front_surface</t>
  </si>
  <si>
    <t>631 offshore_bottom</t>
  </si>
  <si>
    <t>632 offshore_surface</t>
  </si>
  <si>
    <t>total # orgs</t>
  </si>
  <si>
    <t>bottom/surface</t>
  </si>
  <si>
    <t>bottom +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</si>
</sst>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3" fontId="0" fillId="0" borderId="0" xfId="0" applyNumberFormat="1"/>
    <xf numFmtId="0" fontId="1" fillId="0" borderId="0" xfId="0" applyFont="1"/>
    <xf numFmtId="13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ont="1"/>
    <xf numFmtId="13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NumberFormat="1" applyFon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organisms per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1D-405B-BD92-677B30525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orgs per site'!$A$2:$A$12</c:f>
              <c:strCache>
                <c:ptCount val="11"/>
                <c:pt idx="0">
                  <c:v>521 front_ bottom</c:v>
                </c:pt>
                <c:pt idx="1">
                  <c:v>522 front_surface</c:v>
                </c:pt>
                <c:pt idx="2">
                  <c:v>531 offshore_bottom</c:v>
                </c:pt>
                <c:pt idx="3">
                  <c:v>532 offshore_surface</c:v>
                </c:pt>
                <c:pt idx="4">
                  <c:v>533 offshore_neuston</c:v>
                </c:pt>
                <c:pt idx="5">
                  <c:v>611 onshore_bottom</c:v>
                </c:pt>
                <c:pt idx="6">
                  <c:v>612 onshore_surface</c:v>
                </c:pt>
                <c:pt idx="7">
                  <c:v>621 front_bottom</c:v>
                </c:pt>
                <c:pt idx="8">
                  <c:v>622 front_surface</c:v>
                </c:pt>
                <c:pt idx="9">
                  <c:v>631 offshore_bottom</c:v>
                </c:pt>
                <c:pt idx="10">
                  <c:v>632 offshore_surface</c:v>
                </c:pt>
              </c:strCache>
            </c:strRef>
          </c:cat>
          <c:val>
            <c:numRef>
              <c:f>'total orgs per site'!$B$2:$B$12</c:f>
              <c:numCache>
                <c:formatCode>General</c:formatCode>
                <c:ptCount val="11"/>
                <c:pt idx="0">
                  <c:v>30496</c:v>
                </c:pt>
                <c:pt idx="1">
                  <c:v>3008</c:v>
                </c:pt>
                <c:pt idx="2">
                  <c:v>42448</c:v>
                </c:pt>
                <c:pt idx="3">
                  <c:v>58688</c:v>
                </c:pt>
                <c:pt idx="4">
                  <c:v>4288</c:v>
                </c:pt>
                <c:pt idx="5">
                  <c:v>446592</c:v>
                </c:pt>
                <c:pt idx="6">
                  <c:v>46864</c:v>
                </c:pt>
                <c:pt idx="7">
                  <c:v>16416</c:v>
                </c:pt>
                <c:pt idx="8">
                  <c:v>20366</c:v>
                </c:pt>
                <c:pt idx="9">
                  <c:v>139264</c:v>
                </c:pt>
                <c:pt idx="10">
                  <c:v>59968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D-405B-BD92-677B3052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6541088"/>
        <c:axId val="1900329712"/>
      </c:barChart>
      <c:catAx>
        <c:axId val="204654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9712"/>
        <c:crosses val="autoZero"/>
        <c:auto val="1"/>
        <c:lblAlgn val="ctr"/>
        <c:lblOffset val="100"/>
        <c:noMultiLvlLbl val="0"/>
      </c:catAx>
      <c:valAx>
        <c:axId val="19003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533 (offshore_neuston) totals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datasheet1!$G$78:$G$92</c:f>
              <c:strCache>
                <c:ptCount val="15"/>
                <c:pt idx="0">
                  <c:v>Aurelia?</c:v>
                </c:pt>
                <c:pt idx="1">
                  <c:v>Balanus crenatus</c:v>
                </c:pt>
                <c:pt idx="2">
                  <c:v>Blackflies</c:v>
                </c:pt>
                <c:pt idx="3">
                  <c:v>Amphipods</c:v>
                </c:pt>
                <c:pt idx="4">
                  <c:v>Calanoids</c:v>
                </c:pt>
                <c:pt idx="5">
                  <c:v>Cancer magister</c:v>
                </c:pt>
                <c:pt idx="6">
                  <c:v>Egg mass</c:v>
                </c:pt>
                <c:pt idx="7">
                  <c:v>Eggs</c:v>
                </c:pt>
                <c:pt idx="8">
                  <c:v>Fish</c:v>
                </c:pt>
                <c:pt idx="9">
                  <c:v>Isopods</c:v>
                </c:pt>
                <c:pt idx="10">
                  <c:v>Petrolisthes, spp.</c:v>
                </c:pt>
                <c:pt idx="11">
                  <c:v>Phoronid</c:v>
                </c:pt>
                <c:pt idx="12">
                  <c:v>Polychaetes</c:v>
                </c:pt>
                <c:pt idx="13">
                  <c:v>Rockfish</c:v>
                </c:pt>
                <c:pt idx="14">
                  <c:v>winged insects</c:v>
                </c:pt>
              </c:strCache>
            </c:strRef>
          </c:cat>
          <c:val>
            <c:numRef>
              <c:f>datasheet1!$H$78:$H$92</c:f>
              <c:numCache>
                <c:formatCode>General</c:formatCode>
                <c:ptCount val="15"/>
                <c:pt idx="0">
                  <c:v>8</c:v>
                </c:pt>
                <c:pt idx="1">
                  <c:v>24</c:v>
                </c:pt>
                <c:pt idx="2">
                  <c:v>288</c:v>
                </c:pt>
                <c:pt idx="3">
                  <c:v>336</c:v>
                </c:pt>
                <c:pt idx="4">
                  <c:v>2208</c:v>
                </c:pt>
                <c:pt idx="5">
                  <c:v>8</c:v>
                </c:pt>
                <c:pt idx="6">
                  <c:v>8</c:v>
                </c:pt>
                <c:pt idx="7">
                  <c:v>1296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8</c:v>
                </c:pt>
                <c:pt idx="12">
                  <c:v>16</c:v>
                </c:pt>
                <c:pt idx="13">
                  <c:v>8</c:v>
                </c:pt>
                <c:pt idx="1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15B-A3F5-B5BB34D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819727"/>
        <c:axId val="1849649343"/>
      </c:barChart>
      <c:catAx>
        <c:axId val="20268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49343"/>
        <c:crosses val="autoZero"/>
        <c:auto val="1"/>
        <c:lblAlgn val="ctr"/>
        <c:lblOffset val="100"/>
        <c:noMultiLvlLbl val="0"/>
      </c:catAx>
      <c:valAx>
        <c:axId val="18496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533 (offshore_neuston)</a:t>
            </a:r>
            <a:r>
              <a:rPr lang="en-US" b="1" baseline="0"/>
              <a:t> minus Calanoids, eggs and flies </a:t>
            </a:r>
            <a:endParaRPr lang="en-US" b="1"/>
          </a:p>
        </c:rich>
      </c:tx>
      <c:layout>
        <c:manualLayout>
          <c:xMode val="edge"/>
          <c:yMode val="edge"/>
          <c:x val="0.125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'533 (offshore_neuston)'!$J$1:$J$11</c:f>
              <c:strCache>
                <c:ptCount val="11"/>
                <c:pt idx="0">
                  <c:v>Aurelia?</c:v>
                </c:pt>
                <c:pt idx="1">
                  <c:v>Balanus crenatus</c:v>
                </c:pt>
                <c:pt idx="2">
                  <c:v>Amphipods</c:v>
                </c:pt>
                <c:pt idx="3">
                  <c:v>Cancer magister</c:v>
                </c:pt>
                <c:pt idx="4">
                  <c:v>Egg mass</c:v>
                </c:pt>
                <c:pt idx="5">
                  <c:v>Fish</c:v>
                </c:pt>
                <c:pt idx="6">
                  <c:v>Isopods</c:v>
                </c:pt>
                <c:pt idx="7">
                  <c:v>Petrolisthes, spp.</c:v>
                </c:pt>
                <c:pt idx="8">
                  <c:v>Phoronid</c:v>
                </c:pt>
                <c:pt idx="9">
                  <c:v>Polychaetes</c:v>
                </c:pt>
                <c:pt idx="10">
                  <c:v>Rockfish</c:v>
                </c:pt>
              </c:strCache>
            </c:strRef>
          </c:cat>
          <c:val>
            <c:numRef>
              <c:f>'533 (offshore_neuston)'!$K$1:$K$11</c:f>
              <c:numCache>
                <c:formatCode>General</c:formatCode>
                <c:ptCount val="11"/>
                <c:pt idx="0">
                  <c:v>8</c:v>
                </c:pt>
                <c:pt idx="1">
                  <c:v>24</c:v>
                </c:pt>
                <c:pt idx="2">
                  <c:v>336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16</c:v>
                </c:pt>
                <c:pt idx="8">
                  <c:v>8</c:v>
                </c:pt>
                <c:pt idx="9">
                  <c:v>16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0-490A-8AF6-D265C905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30783"/>
        <c:axId val="2033209903"/>
      </c:barChart>
      <c:catAx>
        <c:axId val="20274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09903"/>
        <c:crosses val="autoZero"/>
        <c:auto val="1"/>
        <c:lblAlgn val="ctr"/>
        <c:lblOffset val="100"/>
        <c:noMultiLvlLbl val="0"/>
      </c:catAx>
      <c:valAx>
        <c:axId val="203320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3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611</a:t>
            </a:r>
            <a:r>
              <a:rPr lang="en-US" baseline="0"/>
              <a:t> (onshore_bottom)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datasheet1!$G$96:$G$106</c:f>
              <c:strCache>
                <c:ptCount val="11"/>
                <c:pt idx="0">
                  <c:v>Calanoids</c:v>
                </c:pt>
                <c:pt idx="1">
                  <c:v>Chthamalus dalli/fissus</c:v>
                </c:pt>
                <c:pt idx="2">
                  <c:v>copepods</c:v>
                </c:pt>
                <c:pt idx="3">
                  <c:v>Cyclopoids</c:v>
                </c:pt>
                <c:pt idx="4">
                  <c:v>Diatoms</c:v>
                </c:pt>
                <c:pt idx="5">
                  <c:v>Eggs</c:v>
                </c:pt>
                <c:pt idx="6">
                  <c:v>Harpactacoids</c:v>
                </c:pt>
                <c:pt idx="7">
                  <c:v>Larvacean</c:v>
                </c:pt>
                <c:pt idx="8">
                  <c:v>Podons</c:v>
                </c:pt>
                <c:pt idx="9">
                  <c:v>Upogebia</c:v>
                </c:pt>
                <c:pt idx="10">
                  <c:v>Urchin</c:v>
                </c:pt>
              </c:strCache>
            </c:strRef>
          </c:cat>
          <c:val>
            <c:numRef>
              <c:f>datasheet1!$H$96:$H$106</c:f>
              <c:numCache>
                <c:formatCode>General</c:formatCode>
                <c:ptCount val="11"/>
                <c:pt idx="0">
                  <c:v>434432</c:v>
                </c:pt>
                <c:pt idx="1">
                  <c:v>256</c:v>
                </c:pt>
                <c:pt idx="2">
                  <c:v>2816</c:v>
                </c:pt>
                <c:pt idx="3">
                  <c:v>128</c:v>
                </c:pt>
                <c:pt idx="4">
                  <c:v>128</c:v>
                </c:pt>
                <c:pt idx="5">
                  <c:v>1408</c:v>
                </c:pt>
                <c:pt idx="6">
                  <c:v>2176</c:v>
                </c:pt>
                <c:pt idx="7">
                  <c:v>128</c:v>
                </c:pt>
                <c:pt idx="8">
                  <c:v>4608</c:v>
                </c:pt>
                <c:pt idx="9">
                  <c:v>128</c:v>
                </c:pt>
                <c:pt idx="10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A-4CB2-AB64-5E7AA4A4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33871"/>
        <c:axId val="642003711"/>
      </c:barChart>
      <c:catAx>
        <c:axId val="7668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3711"/>
        <c:crosses val="autoZero"/>
        <c:auto val="1"/>
        <c:lblAlgn val="ctr"/>
        <c:lblOffset val="100"/>
        <c:noMultiLvlLbl val="0"/>
      </c:catAx>
      <c:valAx>
        <c:axId val="64200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611</a:t>
            </a:r>
            <a:r>
              <a:rPr lang="en-US" baseline="0"/>
              <a:t> (onshore_bottom) minus Calanoids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611 (onshore_bottom)'!$J$2:$J$11</c:f>
              <c:strCache>
                <c:ptCount val="10"/>
                <c:pt idx="0">
                  <c:v>Chthamalus dalli/fissus</c:v>
                </c:pt>
                <c:pt idx="1">
                  <c:v>copepods</c:v>
                </c:pt>
                <c:pt idx="2">
                  <c:v>Cyclopoids</c:v>
                </c:pt>
                <c:pt idx="3">
                  <c:v>Diatoms</c:v>
                </c:pt>
                <c:pt idx="4">
                  <c:v>Eggs</c:v>
                </c:pt>
                <c:pt idx="5">
                  <c:v>Harpactacoids</c:v>
                </c:pt>
                <c:pt idx="6">
                  <c:v>Larvacean</c:v>
                </c:pt>
                <c:pt idx="7">
                  <c:v>Podons</c:v>
                </c:pt>
                <c:pt idx="8">
                  <c:v>Upogebia</c:v>
                </c:pt>
                <c:pt idx="9">
                  <c:v>Urchin</c:v>
                </c:pt>
              </c:strCache>
            </c:strRef>
          </c:cat>
          <c:val>
            <c:numRef>
              <c:f>' 611 (onshore_bottom)'!$K$2:$K$11</c:f>
              <c:numCache>
                <c:formatCode>General</c:formatCode>
                <c:ptCount val="10"/>
                <c:pt idx="0">
                  <c:v>256</c:v>
                </c:pt>
                <c:pt idx="1">
                  <c:v>2816</c:v>
                </c:pt>
                <c:pt idx="2">
                  <c:v>128</c:v>
                </c:pt>
                <c:pt idx="3">
                  <c:v>128</c:v>
                </c:pt>
                <c:pt idx="4">
                  <c:v>1408</c:v>
                </c:pt>
                <c:pt idx="5">
                  <c:v>2176</c:v>
                </c:pt>
                <c:pt idx="6">
                  <c:v>128</c:v>
                </c:pt>
                <c:pt idx="7">
                  <c:v>4608</c:v>
                </c:pt>
                <c:pt idx="8">
                  <c:v>128</c:v>
                </c:pt>
                <c:pt idx="9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A-446A-AA5B-55CF95EF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30271"/>
        <c:axId val="377390959"/>
      </c:barChart>
      <c:catAx>
        <c:axId val="9247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0959"/>
        <c:crosses val="autoZero"/>
        <c:auto val="1"/>
        <c:lblAlgn val="ctr"/>
        <c:lblOffset val="100"/>
        <c:noMultiLvlLbl val="0"/>
      </c:catAx>
      <c:valAx>
        <c:axId val="37739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612 (onshore_surface) </a:t>
            </a:r>
          </a:p>
          <a:p>
            <a:pPr>
              <a:defRPr b="1"/>
            </a:pP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115277777777778"/>
          <c:w val="0.86486351706036746"/>
          <c:h val="0.5201793525809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datasheet1!$G$110:$G$120</c:f>
              <c:strCache>
                <c:ptCount val="11"/>
                <c:pt idx="0">
                  <c:v>Calanoids</c:v>
                </c:pt>
                <c:pt idx="1">
                  <c:v>Chthamalus dalli/fissus</c:v>
                </c:pt>
                <c:pt idx="2">
                  <c:v>Copepods</c:v>
                </c:pt>
                <c:pt idx="3">
                  <c:v>Copepods</c:v>
                </c:pt>
                <c:pt idx="4">
                  <c:v>Cyclopoids</c:v>
                </c:pt>
                <c:pt idx="5">
                  <c:v>Diatoms</c:v>
                </c:pt>
                <c:pt idx="6">
                  <c:v>Eggs</c:v>
                </c:pt>
                <c:pt idx="7">
                  <c:v>Eggs</c:v>
                </c:pt>
                <c:pt idx="8">
                  <c:v>Harpacticoids</c:v>
                </c:pt>
                <c:pt idx="9">
                  <c:v>Larvaceans</c:v>
                </c:pt>
                <c:pt idx="10">
                  <c:v>Podons</c:v>
                </c:pt>
              </c:strCache>
            </c:strRef>
          </c:cat>
          <c:val>
            <c:numRef>
              <c:f>datasheet1!$H$110:$H$120</c:f>
              <c:numCache>
                <c:formatCode>General</c:formatCode>
                <c:ptCount val="11"/>
                <c:pt idx="0">
                  <c:v>44416</c:v>
                </c:pt>
                <c:pt idx="1">
                  <c:v>80</c:v>
                </c:pt>
                <c:pt idx="2">
                  <c:v>352</c:v>
                </c:pt>
                <c:pt idx="3">
                  <c:v>32</c:v>
                </c:pt>
                <c:pt idx="4">
                  <c:v>80</c:v>
                </c:pt>
                <c:pt idx="5">
                  <c:v>336</c:v>
                </c:pt>
                <c:pt idx="6">
                  <c:v>208</c:v>
                </c:pt>
                <c:pt idx="7">
                  <c:v>32</c:v>
                </c:pt>
                <c:pt idx="8">
                  <c:v>608</c:v>
                </c:pt>
                <c:pt idx="9">
                  <c:v>16</c:v>
                </c:pt>
                <c:pt idx="10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A-49B6-AB07-80D03F4C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25935"/>
        <c:axId val="2028170063"/>
      </c:barChart>
      <c:catAx>
        <c:axId val="20330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70063"/>
        <c:crosses val="autoZero"/>
        <c:auto val="1"/>
        <c:lblAlgn val="ctr"/>
        <c:lblOffset val="100"/>
        <c:noMultiLvlLbl val="0"/>
      </c:catAx>
      <c:valAx>
        <c:axId val="202817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612</a:t>
            </a:r>
            <a:r>
              <a:rPr lang="en-US" b="1" baseline="0"/>
              <a:t>  (onshore_surface) minus Calanoids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datasheet1!$G$111:$G$120</c:f>
              <c:strCache>
                <c:ptCount val="10"/>
                <c:pt idx="0">
                  <c:v>Chthamalus dalli/fissus</c:v>
                </c:pt>
                <c:pt idx="1">
                  <c:v>Copepods</c:v>
                </c:pt>
                <c:pt idx="2">
                  <c:v>Copepods</c:v>
                </c:pt>
                <c:pt idx="3">
                  <c:v>Cyclopoids</c:v>
                </c:pt>
                <c:pt idx="4">
                  <c:v>Diatoms</c:v>
                </c:pt>
                <c:pt idx="5">
                  <c:v>Eggs</c:v>
                </c:pt>
                <c:pt idx="6">
                  <c:v>Eggs</c:v>
                </c:pt>
                <c:pt idx="7">
                  <c:v>Harpacticoids</c:v>
                </c:pt>
                <c:pt idx="8">
                  <c:v>Larvaceans</c:v>
                </c:pt>
                <c:pt idx="9">
                  <c:v>Podons</c:v>
                </c:pt>
              </c:strCache>
            </c:strRef>
          </c:cat>
          <c:val>
            <c:numRef>
              <c:f>datasheet1!$H$111:$H$120</c:f>
              <c:numCache>
                <c:formatCode>General</c:formatCode>
                <c:ptCount val="10"/>
                <c:pt idx="0">
                  <c:v>80</c:v>
                </c:pt>
                <c:pt idx="1">
                  <c:v>352</c:v>
                </c:pt>
                <c:pt idx="2">
                  <c:v>32</c:v>
                </c:pt>
                <c:pt idx="3">
                  <c:v>80</c:v>
                </c:pt>
                <c:pt idx="4">
                  <c:v>336</c:v>
                </c:pt>
                <c:pt idx="5">
                  <c:v>208</c:v>
                </c:pt>
                <c:pt idx="6">
                  <c:v>32</c:v>
                </c:pt>
                <c:pt idx="7">
                  <c:v>608</c:v>
                </c:pt>
                <c:pt idx="8">
                  <c:v>16</c:v>
                </c:pt>
                <c:pt idx="9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F-467D-A7AB-888586B2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76847"/>
        <c:axId val="2028159663"/>
      </c:barChart>
      <c:catAx>
        <c:axId val="20215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59663"/>
        <c:crosses val="autoZero"/>
        <c:auto val="1"/>
        <c:lblAlgn val="ctr"/>
        <c:lblOffset val="100"/>
        <c:noMultiLvlLbl val="0"/>
      </c:catAx>
      <c:valAx>
        <c:axId val="20281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621 (front_bottom) totals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datasheet1!$G$124:$G$140</c:f>
              <c:strCache>
                <c:ptCount val="17"/>
                <c:pt idx="0">
                  <c:v>Balanus crenatus</c:v>
                </c:pt>
                <c:pt idx="1">
                  <c:v>Calanoids</c:v>
                </c:pt>
                <c:pt idx="2">
                  <c:v>Chthamalus dalli/fissus</c:v>
                </c:pt>
                <c:pt idx="3">
                  <c:v>Copepods</c:v>
                </c:pt>
                <c:pt idx="4">
                  <c:v>Cyclopoids</c:v>
                </c:pt>
                <c:pt idx="5">
                  <c:v>Diatoms</c:v>
                </c:pt>
                <c:pt idx="6">
                  <c:v>Eggs</c:v>
                </c:pt>
                <c:pt idx="7">
                  <c:v>Euphausiid</c:v>
                </c:pt>
                <c:pt idx="8">
                  <c:v>Evadne</c:v>
                </c:pt>
                <c:pt idx="9">
                  <c:v>Gastropod</c:v>
                </c:pt>
                <c:pt idx="10">
                  <c:v>Polychaete?</c:v>
                </c:pt>
                <c:pt idx="11">
                  <c:v>Harpacticoids</c:v>
                </c:pt>
                <c:pt idx="12">
                  <c:v>Larvaceans</c:v>
                </c:pt>
                <c:pt idx="13">
                  <c:v>Petrolisthes</c:v>
                </c:pt>
                <c:pt idx="14">
                  <c:v>Pinnotherid</c:v>
                </c:pt>
                <c:pt idx="15">
                  <c:v>Podons</c:v>
                </c:pt>
                <c:pt idx="16">
                  <c:v>Upogebia pugettensis</c:v>
                </c:pt>
              </c:strCache>
            </c:strRef>
          </c:cat>
          <c:val>
            <c:numRef>
              <c:f>datasheet1!$H$124:$H$140</c:f>
              <c:numCache>
                <c:formatCode>General</c:formatCode>
                <c:ptCount val="17"/>
                <c:pt idx="0">
                  <c:v>16</c:v>
                </c:pt>
                <c:pt idx="1">
                  <c:v>11504</c:v>
                </c:pt>
                <c:pt idx="2">
                  <c:v>112</c:v>
                </c:pt>
                <c:pt idx="3">
                  <c:v>1232</c:v>
                </c:pt>
                <c:pt idx="4">
                  <c:v>448</c:v>
                </c:pt>
                <c:pt idx="5">
                  <c:v>160</c:v>
                </c:pt>
                <c:pt idx="6">
                  <c:v>432</c:v>
                </c:pt>
                <c:pt idx="7">
                  <c:v>16</c:v>
                </c:pt>
                <c:pt idx="8">
                  <c:v>32</c:v>
                </c:pt>
                <c:pt idx="9">
                  <c:v>16</c:v>
                </c:pt>
                <c:pt idx="10">
                  <c:v>16</c:v>
                </c:pt>
                <c:pt idx="11">
                  <c:v>1872</c:v>
                </c:pt>
                <c:pt idx="12">
                  <c:v>32</c:v>
                </c:pt>
                <c:pt idx="13">
                  <c:v>16</c:v>
                </c:pt>
                <c:pt idx="14">
                  <c:v>32</c:v>
                </c:pt>
                <c:pt idx="15">
                  <c:v>464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4-410F-A57D-42CF87DF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80079"/>
        <c:axId val="1381246143"/>
      </c:barChart>
      <c:catAx>
        <c:axId val="13806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46143"/>
        <c:crosses val="autoZero"/>
        <c:auto val="1"/>
        <c:lblAlgn val="ctr"/>
        <c:lblOffset val="100"/>
        <c:noMultiLvlLbl val="0"/>
      </c:catAx>
      <c:valAx>
        <c:axId val="138124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0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621</a:t>
            </a:r>
            <a:r>
              <a:rPr lang="en-US" b="1" baseline="0"/>
              <a:t> (front_bottom) minus copepods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'621 (front_bottom)'!$R$1:$R$13</c:f>
              <c:strCache>
                <c:ptCount val="13"/>
                <c:pt idx="0">
                  <c:v>Balanus crenatus</c:v>
                </c:pt>
                <c:pt idx="1">
                  <c:v>Chthamalus dalli/fissus</c:v>
                </c:pt>
                <c:pt idx="2">
                  <c:v>Diatoms</c:v>
                </c:pt>
                <c:pt idx="3">
                  <c:v>Eggs</c:v>
                </c:pt>
                <c:pt idx="4">
                  <c:v>Euphausid</c:v>
                </c:pt>
                <c:pt idx="5">
                  <c:v>Evadne</c:v>
                </c:pt>
                <c:pt idx="6">
                  <c:v>Gastropod</c:v>
                </c:pt>
                <c:pt idx="7">
                  <c:v>Gastropod?</c:v>
                </c:pt>
                <c:pt idx="8">
                  <c:v>Larvaceans</c:v>
                </c:pt>
                <c:pt idx="9">
                  <c:v>Petrolisthes</c:v>
                </c:pt>
                <c:pt idx="10">
                  <c:v>Pinnotherid</c:v>
                </c:pt>
                <c:pt idx="11">
                  <c:v>Podons</c:v>
                </c:pt>
                <c:pt idx="12">
                  <c:v>Upogebia</c:v>
                </c:pt>
              </c:strCache>
            </c:strRef>
          </c:cat>
          <c:val>
            <c:numRef>
              <c:f>'621 (front_bottom)'!$S$1:$S$13</c:f>
              <c:numCache>
                <c:formatCode>General</c:formatCode>
                <c:ptCount val="13"/>
                <c:pt idx="0">
                  <c:v>16</c:v>
                </c:pt>
                <c:pt idx="1">
                  <c:v>112</c:v>
                </c:pt>
                <c:pt idx="2">
                  <c:v>160</c:v>
                </c:pt>
                <c:pt idx="3">
                  <c:v>432</c:v>
                </c:pt>
                <c:pt idx="4">
                  <c:v>16</c:v>
                </c:pt>
                <c:pt idx="5">
                  <c:v>32</c:v>
                </c:pt>
                <c:pt idx="6">
                  <c:v>16</c:v>
                </c:pt>
                <c:pt idx="7">
                  <c:v>16</c:v>
                </c:pt>
                <c:pt idx="8">
                  <c:v>32</c:v>
                </c:pt>
                <c:pt idx="9">
                  <c:v>16</c:v>
                </c:pt>
                <c:pt idx="10">
                  <c:v>32</c:v>
                </c:pt>
                <c:pt idx="11">
                  <c:v>464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12C-B81A-EB2948F9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327983"/>
        <c:axId val="1412236079"/>
      </c:barChart>
      <c:catAx>
        <c:axId val="14163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36079"/>
        <c:crosses val="autoZero"/>
        <c:auto val="1"/>
        <c:lblAlgn val="ctr"/>
        <c:lblOffset val="100"/>
        <c:noMultiLvlLbl val="0"/>
      </c:catAx>
      <c:valAx>
        <c:axId val="141223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622</a:t>
            </a:r>
            <a:r>
              <a:rPr lang="en-US" b="1" baseline="0"/>
              <a:t> (front_surface)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datasheet1!$G$144:$G$160</c:f>
              <c:strCache>
                <c:ptCount val="17"/>
                <c:pt idx="0">
                  <c:v>B. crenatus</c:v>
                </c:pt>
                <c:pt idx="1">
                  <c:v>B. crenatus</c:v>
                </c:pt>
                <c:pt idx="2">
                  <c:v>Calanoids</c:v>
                </c:pt>
                <c:pt idx="3">
                  <c:v>Chthamalus dalli/fissus</c:v>
                </c:pt>
                <c:pt idx="4">
                  <c:v>copepods</c:v>
                </c:pt>
                <c:pt idx="5">
                  <c:v>Cyclopoids</c:v>
                </c:pt>
                <c:pt idx="6">
                  <c:v>Diatoms</c:v>
                </c:pt>
                <c:pt idx="7">
                  <c:v>Eggs</c:v>
                </c:pt>
                <c:pt idx="8">
                  <c:v>Eggs</c:v>
                </c:pt>
                <c:pt idx="9">
                  <c:v>Euphausids</c:v>
                </c:pt>
                <c:pt idx="10">
                  <c:v>Evadne</c:v>
                </c:pt>
                <c:pt idx="11">
                  <c:v>Gastropods</c:v>
                </c:pt>
                <c:pt idx="12">
                  <c:v>Harpacticoids</c:v>
                </c:pt>
                <c:pt idx="13">
                  <c:v>Larvaceans</c:v>
                </c:pt>
                <c:pt idx="14">
                  <c:v>Podons</c:v>
                </c:pt>
                <c:pt idx="15">
                  <c:v>Polychaete</c:v>
                </c:pt>
                <c:pt idx="16">
                  <c:v>Urchin</c:v>
                </c:pt>
              </c:strCache>
            </c:strRef>
          </c:cat>
          <c:val>
            <c:numRef>
              <c:f>datasheet1!$H$144:$H$160</c:f>
              <c:numCache>
                <c:formatCode>General</c:formatCode>
                <c:ptCount val="17"/>
                <c:pt idx="0">
                  <c:v>32</c:v>
                </c:pt>
                <c:pt idx="1">
                  <c:v>16</c:v>
                </c:pt>
                <c:pt idx="2">
                  <c:v>16064</c:v>
                </c:pt>
                <c:pt idx="3">
                  <c:v>128</c:v>
                </c:pt>
                <c:pt idx="4">
                  <c:v>1008</c:v>
                </c:pt>
                <c:pt idx="5">
                  <c:v>16</c:v>
                </c:pt>
                <c:pt idx="6">
                  <c:v>336</c:v>
                </c:pt>
                <c:pt idx="7">
                  <c:v>512</c:v>
                </c:pt>
                <c:pt idx="8">
                  <c:v>16</c:v>
                </c:pt>
                <c:pt idx="9">
                  <c:v>16</c:v>
                </c:pt>
                <c:pt idx="10">
                  <c:v>48</c:v>
                </c:pt>
                <c:pt idx="11">
                  <c:v>48</c:v>
                </c:pt>
                <c:pt idx="12">
                  <c:v>1344</c:v>
                </c:pt>
                <c:pt idx="13">
                  <c:v>16</c:v>
                </c:pt>
                <c:pt idx="14">
                  <c:v>672</c:v>
                </c:pt>
                <c:pt idx="15">
                  <c:v>32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9-4DED-85FB-ABAB489A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94607"/>
        <c:axId val="606618959"/>
      </c:barChart>
      <c:catAx>
        <c:axId val="9327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8959"/>
        <c:crosses val="autoZero"/>
        <c:auto val="1"/>
        <c:lblAlgn val="ctr"/>
        <c:lblOffset val="100"/>
        <c:noMultiLvlLbl val="0"/>
      </c:catAx>
      <c:valAx>
        <c:axId val="60661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622</a:t>
            </a:r>
            <a:r>
              <a:rPr lang="en-US" b="1" baseline="0"/>
              <a:t> (front_surface) minus Calanoids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'622 (front_surface)'!$I$1:$I$16</c:f>
              <c:strCache>
                <c:ptCount val="16"/>
                <c:pt idx="0">
                  <c:v>B. crenatus</c:v>
                </c:pt>
                <c:pt idx="1">
                  <c:v>B. crenatus</c:v>
                </c:pt>
                <c:pt idx="2">
                  <c:v>Chthamalus dalli/fissus</c:v>
                </c:pt>
                <c:pt idx="3">
                  <c:v>copepods</c:v>
                </c:pt>
                <c:pt idx="4">
                  <c:v>Cyclopoids</c:v>
                </c:pt>
                <c:pt idx="5">
                  <c:v>Diatoms</c:v>
                </c:pt>
                <c:pt idx="6">
                  <c:v>Eggs</c:v>
                </c:pt>
                <c:pt idx="7">
                  <c:v>Eggs</c:v>
                </c:pt>
                <c:pt idx="8">
                  <c:v>Euphausids</c:v>
                </c:pt>
                <c:pt idx="9">
                  <c:v>Evadne</c:v>
                </c:pt>
                <c:pt idx="10">
                  <c:v>Gastropods</c:v>
                </c:pt>
                <c:pt idx="11">
                  <c:v>Harpacticoids</c:v>
                </c:pt>
                <c:pt idx="12">
                  <c:v>Larvaceans</c:v>
                </c:pt>
                <c:pt idx="13">
                  <c:v>Podons</c:v>
                </c:pt>
                <c:pt idx="14">
                  <c:v>Polychaete</c:v>
                </c:pt>
                <c:pt idx="15">
                  <c:v>Urchin</c:v>
                </c:pt>
              </c:strCache>
            </c:strRef>
          </c:cat>
          <c:val>
            <c:numRef>
              <c:f>'622 (front_surface)'!$J$1:$J$16</c:f>
              <c:numCache>
                <c:formatCode>General</c:formatCode>
                <c:ptCount val="16"/>
                <c:pt idx="0">
                  <c:v>32</c:v>
                </c:pt>
                <c:pt idx="1">
                  <c:v>16</c:v>
                </c:pt>
                <c:pt idx="2">
                  <c:v>128</c:v>
                </c:pt>
                <c:pt idx="3">
                  <c:v>1008</c:v>
                </c:pt>
                <c:pt idx="4">
                  <c:v>16</c:v>
                </c:pt>
                <c:pt idx="5">
                  <c:v>336</c:v>
                </c:pt>
                <c:pt idx="6">
                  <c:v>512</c:v>
                </c:pt>
                <c:pt idx="7">
                  <c:v>16</c:v>
                </c:pt>
                <c:pt idx="8">
                  <c:v>16</c:v>
                </c:pt>
                <c:pt idx="9">
                  <c:v>48</c:v>
                </c:pt>
                <c:pt idx="10">
                  <c:v>48</c:v>
                </c:pt>
                <c:pt idx="11">
                  <c:v>1344</c:v>
                </c:pt>
                <c:pt idx="12">
                  <c:v>16</c:v>
                </c:pt>
                <c:pt idx="13">
                  <c:v>672</c:v>
                </c:pt>
                <c:pt idx="14">
                  <c:v>32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876-AE18-E2C36068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54287"/>
        <c:axId val="865210895"/>
      </c:barChart>
      <c:catAx>
        <c:axId val="9321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0895"/>
        <c:crosses val="autoZero"/>
        <c:auto val="1"/>
        <c:lblAlgn val="ctr"/>
        <c:lblOffset val="100"/>
        <c:noMultiLvlLbl val="0"/>
      </c:catAx>
      <c:valAx>
        <c:axId val="86521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522</a:t>
            </a:r>
            <a:r>
              <a:rPr lang="en-US" baseline="0"/>
              <a:t> (front_surface)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datasheet1!$G$27:$G$47</c:f>
              <c:strCache>
                <c:ptCount val="21"/>
                <c:pt idx="0">
                  <c:v>Amphipods</c:v>
                </c:pt>
                <c:pt idx="1">
                  <c:v>Ascidians</c:v>
                </c:pt>
                <c:pt idx="2">
                  <c:v>B. crenatus</c:v>
                </c:pt>
                <c:pt idx="3">
                  <c:v>B. crenatus</c:v>
                </c:pt>
                <c:pt idx="4">
                  <c:v>B. crenatus</c:v>
                </c:pt>
                <c:pt idx="5">
                  <c:v>Brachiopods</c:v>
                </c:pt>
                <c:pt idx="6">
                  <c:v>Calanoids</c:v>
                </c:pt>
                <c:pt idx="7">
                  <c:v>Copepod naups</c:v>
                </c:pt>
                <c:pt idx="8">
                  <c:v>Diatoms</c:v>
                </c:pt>
                <c:pt idx="9">
                  <c:v>Egg mass</c:v>
                </c:pt>
                <c:pt idx="10">
                  <c:v>Eggs (large)</c:v>
                </c:pt>
                <c:pt idx="11">
                  <c:v>Eggs (small)</c:v>
                </c:pt>
                <c:pt idx="12">
                  <c:v>Eggs (tiny)</c:v>
                </c:pt>
                <c:pt idx="13">
                  <c:v>Foraminaferan</c:v>
                </c:pt>
                <c:pt idx="14">
                  <c:v>Gastropod (regular)</c:v>
                </c:pt>
                <c:pt idx="15">
                  <c:v>Harpactacoids</c:v>
                </c:pt>
                <c:pt idx="16">
                  <c:v>Larvacean</c:v>
                </c:pt>
                <c:pt idx="17">
                  <c:v>Limpet?</c:v>
                </c:pt>
                <c:pt idx="18">
                  <c:v>Mytilus, spp</c:v>
                </c:pt>
                <c:pt idx="19">
                  <c:v>Pinnotherids</c:v>
                </c:pt>
                <c:pt idx="20">
                  <c:v>Podons</c:v>
                </c:pt>
              </c:strCache>
            </c:strRef>
          </c:cat>
          <c:val>
            <c:numRef>
              <c:f>datasheet1!$H$27:$H$47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2160</c:v>
                </c:pt>
                <c:pt idx="7">
                  <c:v>48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72</c:v>
                </c:pt>
                <c:pt idx="12">
                  <c:v>40</c:v>
                </c:pt>
                <c:pt idx="13">
                  <c:v>8</c:v>
                </c:pt>
                <c:pt idx="14">
                  <c:v>8</c:v>
                </c:pt>
                <c:pt idx="15">
                  <c:v>496</c:v>
                </c:pt>
                <c:pt idx="16">
                  <c:v>8</c:v>
                </c:pt>
                <c:pt idx="17">
                  <c:v>8</c:v>
                </c:pt>
                <c:pt idx="18">
                  <c:v>24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B-4580-92C2-B55B5639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62320"/>
        <c:axId val="552997648"/>
      </c:barChart>
      <c:catAx>
        <c:axId val="8183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7648"/>
        <c:crosses val="autoZero"/>
        <c:auto val="1"/>
        <c:lblAlgn val="ctr"/>
        <c:lblOffset val="100"/>
        <c:noMultiLvlLbl val="0"/>
      </c:catAx>
      <c:valAx>
        <c:axId val="55299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631</a:t>
            </a:r>
            <a:r>
              <a:rPr lang="en-US" b="1" baseline="0"/>
              <a:t> (offshore_bottom)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datasheet1!$G$164:$G$179</c:f>
              <c:strCache>
                <c:ptCount val="16"/>
                <c:pt idx="0">
                  <c:v>Balanus crenatus</c:v>
                </c:pt>
                <c:pt idx="1">
                  <c:v>Calanoids</c:v>
                </c:pt>
                <c:pt idx="2">
                  <c:v>Chthamalus dalli/fissus</c:v>
                </c:pt>
                <c:pt idx="3">
                  <c:v>copepod</c:v>
                </c:pt>
                <c:pt idx="4">
                  <c:v>Cyclopoids</c:v>
                </c:pt>
                <c:pt idx="5">
                  <c:v>Diatoms</c:v>
                </c:pt>
                <c:pt idx="6">
                  <c:v>Eggs</c:v>
                </c:pt>
                <c:pt idx="7">
                  <c:v>Evadne</c:v>
                </c:pt>
                <c:pt idx="8">
                  <c:v>Hydroid?</c:v>
                </c:pt>
                <c:pt idx="9">
                  <c:v>Isopods</c:v>
                </c:pt>
                <c:pt idx="10">
                  <c:v>Larvaceans</c:v>
                </c:pt>
                <c:pt idx="11">
                  <c:v>Neotrypaea californiensis</c:v>
                </c:pt>
                <c:pt idx="12">
                  <c:v>Pinnotherids</c:v>
                </c:pt>
                <c:pt idx="13">
                  <c:v>Podons</c:v>
                </c:pt>
                <c:pt idx="14">
                  <c:v>Polychaete</c:v>
                </c:pt>
                <c:pt idx="15">
                  <c:v>Upogebia pugettensis</c:v>
                </c:pt>
              </c:strCache>
            </c:strRef>
          </c:cat>
          <c:val>
            <c:numRef>
              <c:f>datasheet1!$H$164:$H$179</c:f>
              <c:numCache>
                <c:formatCode>General</c:formatCode>
                <c:ptCount val="16"/>
                <c:pt idx="0">
                  <c:v>64</c:v>
                </c:pt>
                <c:pt idx="1">
                  <c:v>131840</c:v>
                </c:pt>
                <c:pt idx="2">
                  <c:v>192</c:v>
                </c:pt>
                <c:pt idx="3">
                  <c:v>128</c:v>
                </c:pt>
                <c:pt idx="4">
                  <c:v>512</c:v>
                </c:pt>
                <c:pt idx="5">
                  <c:v>192</c:v>
                </c:pt>
                <c:pt idx="6">
                  <c:v>512</c:v>
                </c:pt>
                <c:pt idx="7">
                  <c:v>192</c:v>
                </c:pt>
                <c:pt idx="8">
                  <c:v>64</c:v>
                </c:pt>
                <c:pt idx="9">
                  <c:v>128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5056</c:v>
                </c:pt>
                <c:pt idx="14">
                  <c:v>64</c:v>
                </c:pt>
                <c:pt idx="1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5-43F0-95F5-BBB56CDE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91087"/>
        <c:axId val="509214415"/>
      </c:barChart>
      <c:catAx>
        <c:axId val="5345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14415"/>
        <c:crosses val="autoZero"/>
        <c:auto val="1"/>
        <c:lblAlgn val="ctr"/>
        <c:lblOffset val="100"/>
        <c:noMultiLvlLbl val="0"/>
      </c:catAx>
      <c:valAx>
        <c:axId val="50921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631</a:t>
            </a:r>
            <a:r>
              <a:rPr lang="en-US" b="1" baseline="0"/>
              <a:t> (offshore_bottom) minus Calanoids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5660002508136"/>
          <c:y val="0.1219522019636608"/>
          <c:w val="0.85938727253526237"/>
          <c:h val="0.582732224182728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'631 (offshore_bottom)'!$J$1:$J$15</c:f>
              <c:strCache>
                <c:ptCount val="15"/>
                <c:pt idx="0">
                  <c:v>Balanus crenatus</c:v>
                </c:pt>
                <c:pt idx="1">
                  <c:v>Chthamalus dalli/fissus</c:v>
                </c:pt>
                <c:pt idx="2">
                  <c:v>copepod</c:v>
                </c:pt>
                <c:pt idx="3">
                  <c:v>Cyclopoids</c:v>
                </c:pt>
                <c:pt idx="4">
                  <c:v>Diatoms</c:v>
                </c:pt>
                <c:pt idx="5">
                  <c:v>Eggs</c:v>
                </c:pt>
                <c:pt idx="6">
                  <c:v>Evadne</c:v>
                </c:pt>
                <c:pt idx="7">
                  <c:v>Hydroid?</c:v>
                </c:pt>
                <c:pt idx="8">
                  <c:v>Isopods</c:v>
                </c:pt>
                <c:pt idx="9">
                  <c:v>Larvaceans</c:v>
                </c:pt>
                <c:pt idx="10">
                  <c:v>Neotrypaea</c:v>
                </c:pt>
                <c:pt idx="11">
                  <c:v>Pinnotherids</c:v>
                </c:pt>
                <c:pt idx="12">
                  <c:v>Podons</c:v>
                </c:pt>
                <c:pt idx="13">
                  <c:v>Polychaete</c:v>
                </c:pt>
                <c:pt idx="14">
                  <c:v>Upogebia</c:v>
                </c:pt>
              </c:strCache>
            </c:strRef>
          </c:cat>
          <c:val>
            <c:numRef>
              <c:f>'631 (offshore_bottom)'!$K$1:$K$15</c:f>
              <c:numCache>
                <c:formatCode>General</c:formatCode>
                <c:ptCount val="15"/>
                <c:pt idx="0">
                  <c:v>64</c:v>
                </c:pt>
                <c:pt idx="1">
                  <c:v>192</c:v>
                </c:pt>
                <c:pt idx="2">
                  <c:v>128</c:v>
                </c:pt>
                <c:pt idx="3">
                  <c:v>512</c:v>
                </c:pt>
                <c:pt idx="4">
                  <c:v>192</c:v>
                </c:pt>
                <c:pt idx="5">
                  <c:v>512</c:v>
                </c:pt>
                <c:pt idx="6">
                  <c:v>192</c:v>
                </c:pt>
                <c:pt idx="7">
                  <c:v>64</c:v>
                </c:pt>
                <c:pt idx="8">
                  <c:v>128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5056</c:v>
                </c:pt>
                <c:pt idx="13">
                  <c:v>64</c:v>
                </c:pt>
                <c:pt idx="1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4-4B50-AD2F-FC378F59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79679"/>
        <c:axId val="509181967"/>
      </c:barChart>
      <c:catAx>
        <c:axId val="5476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967"/>
        <c:crosses val="autoZero"/>
        <c:auto val="1"/>
        <c:lblAlgn val="ctr"/>
        <c:lblOffset val="100"/>
        <c:noMultiLvlLbl val="0"/>
      </c:catAx>
      <c:valAx>
        <c:axId val="50918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632</a:t>
            </a:r>
            <a:r>
              <a:rPr lang="en-US" b="1" baseline="0"/>
              <a:t> (offshore_surface)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datasheet1!$G$183:$G$190</c:f>
              <c:strCache>
                <c:ptCount val="8"/>
                <c:pt idx="0">
                  <c:v>Calanoids</c:v>
                </c:pt>
                <c:pt idx="1">
                  <c:v>Chthamalus dalli/fissus</c:v>
                </c:pt>
                <c:pt idx="2">
                  <c:v>Cryptolithodes typicus</c:v>
                </c:pt>
                <c:pt idx="3">
                  <c:v>Diatoms</c:v>
                </c:pt>
                <c:pt idx="4">
                  <c:v>Eggs</c:v>
                </c:pt>
                <c:pt idx="5">
                  <c:v>Eggs</c:v>
                </c:pt>
                <c:pt idx="6">
                  <c:v>Isopod</c:v>
                </c:pt>
                <c:pt idx="7">
                  <c:v>Pinnotherids</c:v>
                </c:pt>
              </c:strCache>
            </c:strRef>
          </c:cat>
          <c:val>
            <c:numRef>
              <c:f>datasheet1!$H$183:$H$190</c:f>
              <c:numCache>
                <c:formatCode>General</c:formatCode>
                <c:ptCount val="8"/>
                <c:pt idx="0">
                  <c:v>58336</c:v>
                </c:pt>
                <c:pt idx="1">
                  <c:v>32</c:v>
                </c:pt>
                <c:pt idx="2">
                  <c:v>32</c:v>
                </c:pt>
                <c:pt idx="3">
                  <c:v>128</c:v>
                </c:pt>
                <c:pt idx="4">
                  <c:v>1280</c:v>
                </c:pt>
                <c:pt idx="5">
                  <c:v>32</c:v>
                </c:pt>
                <c:pt idx="6">
                  <c:v>32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E-455B-A31A-D999EB54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4543"/>
        <c:axId val="580298079"/>
      </c:barChart>
      <c:catAx>
        <c:axId val="479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8079"/>
        <c:crosses val="autoZero"/>
        <c:auto val="1"/>
        <c:lblAlgn val="ctr"/>
        <c:lblOffset val="100"/>
        <c:noMultiLvlLbl val="0"/>
      </c:catAx>
      <c:valAx>
        <c:axId val="58029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632</a:t>
            </a:r>
            <a:r>
              <a:rPr lang="en-US" sz="1200" b="1" baseline="0"/>
              <a:t> (offshore_surface) minus Calanoids and eggs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'632 (offshore_surface)'!$J$2:$J$7</c:f>
              <c:strCache>
                <c:ptCount val="6"/>
                <c:pt idx="0">
                  <c:v>Chthamalus dalli/fissus</c:v>
                </c:pt>
                <c:pt idx="1">
                  <c:v>Cryptolithodes typicus</c:v>
                </c:pt>
                <c:pt idx="2">
                  <c:v>Diatoms</c:v>
                </c:pt>
                <c:pt idx="3">
                  <c:v>Eggs (large)</c:v>
                </c:pt>
                <c:pt idx="4">
                  <c:v>Eggs (small)</c:v>
                </c:pt>
                <c:pt idx="5">
                  <c:v>Isopods</c:v>
                </c:pt>
              </c:strCache>
            </c:strRef>
          </c:cat>
          <c:val>
            <c:numRef>
              <c:f>'632 (offshore_surface)'!$K$2:$K$7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128</c:v>
                </c:pt>
                <c:pt idx="3">
                  <c:v>32</c:v>
                </c:pt>
                <c:pt idx="4">
                  <c:v>1280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4EE-A571-CF6B430A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817535"/>
        <c:axId val="586210463"/>
      </c:barChart>
      <c:catAx>
        <c:axId val="325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0463"/>
        <c:crosses val="autoZero"/>
        <c:auto val="1"/>
        <c:lblAlgn val="ctr"/>
        <c:lblOffset val="100"/>
        <c:noMultiLvlLbl val="0"/>
      </c:catAx>
      <c:valAx>
        <c:axId val="58621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522</a:t>
            </a:r>
            <a:r>
              <a:rPr lang="en-US" baseline="0"/>
              <a:t> (front_surface) minus Calanoids and Harpacticoids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'522 (front_surface)'!$K$1:$K$19</c:f>
              <c:strCache>
                <c:ptCount val="19"/>
                <c:pt idx="0">
                  <c:v>Amphipods</c:v>
                </c:pt>
                <c:pt idx="1">
                  <c:v>Ascidians</c:v>
                </c:pt>
                <c:pt idx="2">
                  <c:v>B. crenatus</c:v>
                </c:pt>
                <c:pt idx="3">
                  <c:v>B. crenatus</c:v>
                </c:pt>
                <c:pt idx="4">
                  <c:v>B. crenatus</c:v>
                </c:pt>
                <c:pt idx="5">
                  <c:v>Brachiopods</c:v>
                </c:pt>
                <c:pt idx="6">
                  <c:v>Copepod naups</c:v>
                </c:pt>
                <c:pt idx="7">
                  <c:v>Diatoms</c:v>
                </c:pt>
                <c:pt idx="8">
                  <c:v>Egg mass</c:v>
                </c:pt>
                <c:pt idx="9">
                  <c:v>Eggs (large)</c:v>
                </c:pt>
                <c:pt idx="10">
                  <c:v>Eggs (small)</c:v>
                </c:pt>
                <c:pt idx="11">
                  <c:v>Eggs (tiny)</c:v>
                </c:pt>
                <c:pt idx="12">
                  <c:v>Foraminaferan</c:v>
                </c:pt>
                <c:pt idx="13">
                  <c:v>Gastropod (regular)</c:v>
                </c:pt>
                <c:pt idx="14">
                  <c:v>Larvacean</c:v>
                </c:pt>
                <c:pt idx="15">
                  <c:v>Limpet?</c:v>
                </c:pt>
                <c:pt idx="16">
                  <c:v>Mytilus, spp</c:v>
                </c:pt>
                <c:pt idx="17">
                  <c:v>Pinnotherids</c:v>
                </c:pt>
                <c:pt idx="18">
                  <c:v>Podons</c:v>
                </c:pt>
              </c:strCache>
            </c:strRef>
          </c:cat>
          <c:val>
            <c:numRef>
              <c:f>'522 (front_surface)'!$L$1:$L$19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48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72</c:v>
                </c:pt>
                <c:pt idx="11">
                  <c:v>40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24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2-44BE-9C59-B73E2D30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84832"/>
        <c:axId val="1402033392"/>
      </c:barChart>
      <c:catAx>
        <c:axId val="15060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33392"/>
        <c:crosses val="autoZero"/>
        <c:auto val="1"/>
        <c:lblAlgn val="ctr"/>
        <c:lblOffset val="100"/>
        <c:noMultiLvlLbl val="0"/>
      </c:catAx>
      <c:valAx>
        <c:axId val="140203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521</a:t>
            </a:r>
            <a:r>
              <a:rPr lang="en-US" baseline="0"/>
              <a:t> (front_bottom)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datasheet1!$G$2:$G$23</c:f>
              <c:strCache>
                <c:ptCount val="22"/>
                <c:pt idx="0">
                  <c:v>Ascidians</c:v>
                </c:pt>
                <c:pt idx="1">
                  <c:v>B. crenatus</c:v>
                </c:pt>
                <c:pt idx="2">
                  <c:v>B. crenatus</c:v>
                </c:pt>
                <c:pt idx="3">
                  <c:v>B. crenatus</c:v>
                </c:pt>
                <c:pt idx="4">
                  <c:v>Calanoids</c:v>
                </c:pt>
                <c:pt idx="5">
                  <c:v>Copepod naups</c:v>
                </c:pt>
                <c:pt idx="6">
                  <c:v>Cyclopoids</c:v>
                </c:pt>
                <c:pt idx="7">
                  <c:v>Eggs</c:v>
                </c:pt>
                <c:pt idx="8">
                  <c:v>Eggs</c:v>
                </c:pt>
                <c:pt idx="9">
                  <c:v>Embryos</c:v>
                </c:pt>
                <c:pt idx="10">
                  <c:v>Harpacticoids</c:v>
                </c:pt>
                <c:pt idx="11">
                  <c:v>Lanice (polychaete)</c:v>
                </c:pt>
                <c:pt idx="12">
                  <c:v>Larvaceans</c:v>
                </c:pt>
                <c:pt idx="13">
                  <c:v>Littorina</c:v>
                </c:pt>
                <c:pt idx="14">
                  <c:v>Pagurus spp</c:v>
                </c:pt>
                <c:pt idx="15">
                  <c:v>Pinnotherids</c:v>
                </c:pt>
                <c:pt idx="16">
                  <c:v>Pinnotherids</c:v>
                </c:pt>
                <c:pt idx="17">
                  <c:v>Pleurobrachia</c:v>
                </c:pt>
                <c:pt idx="18">
                  <c:v>Podons</c:v>
                </c:pt>
                <c:pt idx="19">
                  <c:v>Polychaetes</c:v>
                </c:pt>
                <c:pt idx="20">
                  <c:v>Upogebia</c:v>
                </c:pt>
                <c:pt idx="21">
                  <c:v>Urchins</c:v>
                </c:pt>
              </c:strCache>
            </c:strRef>
          </c:cat>
          <c:val>
            <c:numRef>
              <c:f>datasheet1!$H$2:$H$23</c:f>
              <c:numCache>
                <c:formatCode>General</c:formatCode>
                <c:ptCount val="22"/>
                <c:pt idx="0">
                  <c:v>32</c:v>
                </c:pt>
                <c:pt idx="1">
                  <c:v>224</c:v>
                </c:pt>
                <c:pt idx="2">
                  <c:v>32</c:v>
                </c:pt>
                <c:pt idx="3">
                  <c:v>80</c:v>
                </c:pt>
                <c:pt idx="4">
                  <c:v>28256</c:v>
                </c:pt>
                <c:pt idx="5">
                  <c:v>48</c:v>
                </c:pt>
                <c:pt idx="6">
                  <c:v>160</c:v>
                </c:pt>
                <c:pt idx="7">
                  <c:v>144</c:v>
                </c:pt>
                <c:pt idx="8">
                  <c:v>16</c:v>
                </c:pt>
                <c:pt idx="9">
                  <c:v>48</c:v>
                </c:pt>
                <c:pt idx="10">
                  <c:v>960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32</c:v>
                </c:pt>
                <c:pt idx="15">
                  <c:v>112</c:v>
                </c:pt>
                <c:pt idx="16">
                  <c:v>16</c:v>
                </c:pt>
                <c:pt idx="17">
                  <c:v>32</c:v>
                </c:pt>
                <c:pt idx="18">
                  <c:v>48</c:v>
                </c:pt>
                <c:pt idx="19">
                  <c:v>16</c:v>
                </c:pt>
                <c:pt idx="20">
                  <c:v>96</c:v>
                </c:pt>
                <c:pt idx="2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2-4779-824E-CCC3DE34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701983"/>
        <c:axId val="1212145039"/>
      </c:barChart>
      <c:catAx>
        <c:axId val="12187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5039"/>
        <c:crosses val="autoZero"/>
        <c:auto val="1"/>
        <c:lblAlgn val="ctr"/>
        <c:lblOffset val="100"/>
        <c:noMultiLvlLbl val="0"/>
      </c:catAx>
      <c:valAx>
        <c:axId val="121214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521</a:t>
            </a:r>
            <a:r>
              <a:rPr lang="en-US" baseline="0"/>
              <a:t> (front_bottom) minus Copepods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'521 (front_bottom)'!$K$1:$K$20</c:f>
              <c:strCache>
                <c:ptCount val="20"/>
                <c:pt idx="0">
                  <c:v>Ascidians</c:v>
                </c:pt>
                <c:pt idx="1">
                  <c:v>B. crenatus</c:v>
                </c:pt>
                <c:pt idx="2">
                  <c:v>B. crenatus</c:v>
                </c:pt>
                <c:pt idx="3">
                  <c:v>B. crenatus</c:v>
                </c:pt>
                <c:pt idx="4">
                  <c:v>Copepod naups</c:v>
                </c:pt>
                <c:pt idx="5">
                  <c:v>Cyclopoids</c:v>
                </c:pt>
                <c:pt idx="6">
                  <c:v>Eggs (small)</c:v>
                </c:pt>
                <c:pt idx="7">
                  <c:v>Eggs (large)</c:v>
                </c:pt>
                <c:pt idx="8">
                  <c:v>Embryos</c:v>
                </c:pt>
                <c:pt idx="9">
                  <c:v>Lanice (polychaete)</c:v>
                </c:pt>
                <c:pt idx="10">
                  <c:v>Larvaceans</c:v>
                </c:pt>
                <c:pt idx="11">
                  <c:v>Littorina</c:v>
                </c:pt>
                <c:pt idx="12">
                  <c:v>Pagurus spp</c:v>
                </c:pt>
                <c:pt idx="13">
                  <c:v>Pinnotherids</c:v>
                </c:pt>
                <c:pt idx="14">
                  <c:v>Pinnotherids</c:v>
                </c:pt>
                <c:pt idx="15">
                  <c:v>Pleurobrachia</c:v>
                </c:pt>
                <c:pt idx="16">
                  <c:v>Podons</c:v>
                </c:pt>
                <c:pt idx="17">
                  <c:v>Polychaetes</c:v>
                </c:pt>
                <c:pt idx="18">
                  <c:v>Upogebia</c:v>
                </c:pt>
                <c:pt idx="19">
                  <c:v>Urchins</c:v>
                </c:pt>
              </c:strCache>
            </c:strRef>
          </c:cat>
          <c:val>
            <c:numRef>
              <c:f>'521 (front_bottom)'!$L$1:$L$20</c:f>
              <c:numCache>
                <c:formatCode>General</c:formatCode>
                <c:ptCount val="20"/>
                <c:pt idx="0">
                  <c:v>32</c:v>
                </c:pt>
                <c:pt idx="1">
                  <c:v>224</c:v>
                </c:pt>
                <c:pt idx="2">
                  <c:v>32</c:v>
                </c:pt>
                <c:pt idx="3">
                  <c:v>80</c:v>
                </c:pt>
                <c:pt idx="4">
                  <c:v>48</c:v>
                </c:pt>
                <c:pt idx="5">
                  <c:v>160</c:v>
                </c:pt>
                <c:pt idx="6">
                  <c:v>144</c:v>
                </c:pt>
                <c:pt idx="7">
                  <c:v>16</c:v>
                </c:pt>
                <c:pt idx="8">
                  <c:v>48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32</c:v>
                </c:pt>
                <c:pt idx="13">
                  <c:v>112</c:v>
                </c:pt>
                <c:pt idx="14">
                  <c:v>16</c:v>
                </c:pt>
                <c:pt idx="15">
                  <c:v>32</c:v>
                </c:pt>
                <c:pt idx="16">
                  <c:v>48</c:v>
                </c:pt>
                <c:pt idx="17">
                  <c:v>16</c:v>
                </c:pt>
                <c:pt idx="18">
                  <c:v>96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F-4148-9466-444A9C8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758863"/>
        <c:axId val="1194781519"/>
      </c:barChart>
      <c:catAx>
        <c:axId val="10467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1519"/>
        <c:crosses val="autoZero"/>
        <c:auto val="1"/>
        <c:lblAlgn val="ctr"/>
        <c:lblOffset val="100"/>
        <c:noMultiLvlLbl val="0"/>
      </c:catAx>
      <c:valAx>
        <c:axId val="119478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531</a:t>
            </a:r>
            <a:r>
              <a:rPr lang="en-US" b="1" baseline="0"/>
              <a:t> (offhore_bottom) Totals</a:t>
            </a:r>
            <a:endParaRPr lang="en-US" b="1"/>
          </a:p>
        </c:rich>
      </c:tx>
      <c:layout>
        <c:manualLayout>
          <c:xMode val="edge"/>
          <c:yMode val="edge"/>
          <c:x val="0.35064935064935066"/>
          <c:y val="1.5612806336783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datasheet1!$G$51:$G$64</c:f>
              <c:strCache>
                <c:ptCount val="14"/>
                <c:pt idx="0">
                  <c:v>B. crenatus</c:v>
                </c:pt>
                <c:pt idx="1">
                  <c:v>Calanoid</c:v>
                </c:pt>
                <c:pt idx="2">
                  <c:v>Chthamalus dalli/fissus</c:v>
                </c:pt>
                <c:pt idx="3">
                  <c:v>Copepods</c:v>
                </c:pt>
                <c:pt idx="4">
                  <c:v>Ctenophore</c:v>
                </c:pt>
                <c:pt idx="5">
                  <c:v>Cyclopoids</c:v>
                </c:pt>
                <c:pt idx="6">
                  <c:v>Diatoms</c:v>
                </c:pt>
                <c:pt idx="7">
                  <c:v>Eggs</c:v>
                </c:pt>
                <c:pt idx="8">
                  <c:v>Gastropod</c:v>
                </c:pt>
                <c:pt idx="9">
                  <c:v>Harpacticoids</c:v>
                </c:pt>
                <c:pt idx="10">
                  <c:v>Larvacean</c:v>
                </c:pt>
                <c:pt idx="11">
                  <c:v>Podons</c:v>
                </c:pt>
                <c:pt idx="12">
                  <c:v>Mytilus califorianus</c:v>
                </c:pt>
                <c:pt idx="13">
                  <c:v>Upogebia pugettensis</c:v>
                </c:pt>
              </c:strCache>
            </c:strRef>
          </c:cat>
          <c:val>
            <c:numRef>
              <c:f>datasheet1!$H$51:$H$64</c:f>
              <c:numCache>
                <c:formatCode>General</c:formatCode>
                <c:ptCount val="14"/>
                <c:pt idx="0">
                  <c:v>16</c:v>
                </c:pt>
                <c:pt idx="1">
                  <c:v>38304</c:v>
                </c:pt>
                <c:pt idx="2">
                  <c:v>48</c:v>
                </c:pt>
                <c:pt idx="3">
                  <c:v>16</c:v>
                </c:pt>
                <c:pt idx="4">
                  <c:v>16</c:v>
                </c:pt>
                <c:pt idx="5">
                  <c:v>176</c:v>
                </c:pt>
                <c:pt idx="6">
                  <c:v>32</c:v>
                </c:pt>
                <c:pt idx="7">
                  <c:v>2432</c:v>
                </c:pt>
                <c:pt idx="8">
                  <c:v>16</c:v>
                </c:pt>
                <c:pt idx="9">
                  <c:v>1280</c:v>
                </c:pt>
                <c:pt idx="10">
                  <c:v>16</c:v>
                </c:pt>
                <c:pt idx="11">
                  <c:v>64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5D7-8CF4-8FC4D683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97135"/>
        <c:axId val="233097551"/>
      </c:barChart>
      <c:catAx>
        <c:axId val="2330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7551"/>
        <c:crosses val="autoZero"/>
        <c:auto val="1"/>
        <c:lblAlgn val="ctr"/>
        <c:lblOffset val="100"/>
        <c:noMultiLvlLbl val="0"/>
      </c:catAx>
      <c:valAx>
        <c:axId val="23309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531</a:t>
            </a:r>
            <a:r>
              <a:rPr lang="en-US" b="1" baseline="0"/>
              <a:t> (offshore_bottom) Minus Calanoids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'531 (offshore_bottom)'!$N$1:$N$13</c:f>
              <c:strCache>
                <c:ptCount val="13"/>
                <c:pt idx="0">
                  <c:v>B. crenatus</c:v>
                </c:pt>
                <c:pt idx="1">
                  <c:v>Chthamalus dalli/fissus</c:v>
                </c:pt>
                <c:pt idx="2">
                  <c:v>Copepods</c:v>
                </c:pt>
                <c:pt idx="3">
                  <c:v>Ctenophore</c:v>
                </c:pt>
                <c:pt idx="4">
                  <c:v>Cyclopoids</c:v>
                </c:pt>
                <c:pt idx="5">
                  <c:v>Diatoms</c:v>
                </c:pt>
                <c:pt idx="6">
                  <c:v>Eggs</c:v>
                </c:pt>
                <c:pt idx="7">
                  <c:v>Gastropod</c:v>
                </c:pt>
                <c:pt idx="8">
                  <c:v>Harpacticoids</c:v>
                </c:pt>
                <c:pt idx="9">
                  <c:v>Larvacean</c:v>
                </c:pt>
                <c:pt idx="10">
                  <c:v>Podons</c:v>
                </c:pt>
                <c:pt idx="11">
                  <c:v>Mytilus califorianus</c:v>
                </c:pt>
                <c:pt idx="12">
                  <c:v>Upogebia pugettensis</c:v>
                </c:pt>
              </c:strCache>
            </c:strRef>
          </c:cat>
          <c:val>
            <c:numRef>
              <c:f>'531 (offshore_bottom)'!$O$1:$O$13</c:f>
              <c:numCache>
                <c:formatCode>General</c:formatCode>
                <c:ptCount val="13"/>
                <c:pt idx="0">
                  <c:v>16</c:v>
                </c:pt>
                <c:pt idx="1">
                  <c:v>48</c:v>
                </c:pt>
                <c:pt idx="2">
                  <c:v>16</c:v>
                </c:pt>
                <c:pt idx="3">
                  <c:v>16</c:v>
                </c:pt>
                <c:pt idx="4">
                  <c:v>176</c:v>
                </c:pt>
                <c:pt idx="5">
                  <c:v>32</c:v>
                </c:pt>
                <c:pt idx="6">
                  <c:v>2432</c:v>
                </c:pt>
                <c:pt idx="7">
                  <c:v>16</c:v>
                </c:pt>
                <c:pt idx="8">
                  <c:v>1280</c:v>
                </c:pt>
                <c:pt idx="9">
                  <c:v>16</c:v>
                </c:pt>
                <c:pt idx="10">
                  <c:v>64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6-4975-B467-CB58C85B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78415"/>
        <c:axId val="233080079"/>
      </c:barChart>
      <c:catAx>
        <c:axId val="2330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80079"/>
        <c:crosses val="autoZero"/>
        <c:auto val="1"/>
        <c:lblAlgn val="ctr"/>
        <c:lblOffset val="100"/>
        <c:noMultiLvlLbl val="0"/>
      </c:catAx>
      <c:valAx>
        <c:axId val="23308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532 (offshore_surface) 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datasheet1!$G$68:$G$74</c:f>
              <c:strCache>
                <c:ptCount val="7"/>
                <c:pt idx="0">
                  <c:v>Balanus crenatus</c:v>
                </c:pt>
                <c:pt idx="1">
                  <c:v>Calanoids</c:v>
                </c:pt>
                <c:pt idx="2">
                  <c:v>Carcinus maenus</c:v>
                </c:pt>
                <c:pt idx="3">
                  <c:v>Cyclopoids</c:v>
                </c:pt>
                <c:pt idx="4">
                  <c:v>Eggs </c:v>
                </c:pt>
                <c:pt idx="5">
                  <c:v>Podons</c:v>
                </c:pt>
                <c:pt idx="6">
                  <c:v>Upogebia pugettensis</c:v>
                </c:pt>
              </c:strCache>
            </c:strRef>
          </c:cat>
          <c:val>
            <c:numRef>
              <c:f>datasheet1!$H$68:$H$74</c:f>
              <c:numCache>
                <c:formatCode>General</c:formatCode>
                <c:ptCount val="7"/>
                <c:pt idx="0">
                  <c:v>256</c:v>
                </c:pt>
                <c:pt idx="1">
                  <c:v>54720</c:v>
                </c:pt>
                <c:pt idx="2">
                  <c:v>192</c:v>
                </c:pt>
                <c:pt idx="3">
                  <c:v>64</c:v>
                </c:pt>
                <c:pt idx="4">
                  <c:v>3200</c:v>
                </c:pt>
                <c:pt idx="5">
                  <c:v>128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7-4728-8CE6-9F6A5FE5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06639"/>
        <c:axId val="2033211983"/>
      </c:barChart>
      <c:catAx>
        <c:axId val="185220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11983"/>
        <c:crosses val="autoZero"/>
        <c:auto val="1"/>
        <c:lblAlgn val="ctr"/>
        <c:lblOffset val="100"/>
        <c:noMultiLvlLbl val="0"/>
      </c:catAx>
      <c:valAx>
        <c:axId val="203321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532</a:t>
            </a:r>
            <a:r>
              <a:rPr lang="en-US" sz="1200" b="1" baseline="0"/>
              <a:t> (offshore_surface) minus Calanoids and eggs</a:t>
            </a:r>
            <a:endParaRPr lang="en-US" sz="1200" b="1"/>
          </a:p>
        </c:rich>
      </c:tx>
      <c:layout>
        <c:manualLayout>
          <c:xMode val="edge"/>
          <c:yMode val="edge"/>
          <c:x val="0.137860120198653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'532 (offshore_surface) '!$J$1:$J$5</c:f>
              <c:strCache>
                <c:ptCount val="5"/>
                <c:pt idx="0">
                  <c:v>Balanus crenatus</c:v>
                </c:pt>
                <c:pt idx="1">
                  <c:v>Carcinus maenus</c:v>
                </c:pt>
                <c:pt idx="2">
                  <c:v>Cyclopoids</c:v>
                </c:pt>
                <c:pt idx="3">
                  <c:v>Podons</c:v>
                </c:pt>
                <c:pt idx="4">
                  <c:v>Upogebia</c:v>
                </c:pt>
              </c:strCache>
            </c:strRef>
          </c:cat>
          <c:val>
            <c:numRef>
              <c:f>'532 (offshore_surface) '!$K$1:$K$5</c:f>
              <c:numCache>
                <c:formatCode>General</c:formatCode>
                <c:ptCount val="5"/>
                <c:pt idx="0">
                  <c:v>256</c:v>
                </c:pt>
                <c:pt idx="1">
                  <c:v>192</c:v>
                </c:pt>
                <c:pt idx="2">
                  <c:v>64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0EE-85CA-0910FD69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32783"/>
        <c:axId val="2074586799"/>
      </c:barChart>
      <c:catAx>
        <c:axId val="20274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86799"/>
        <c:crosses val="autoZero"/>
        <c:auto val="1"/>
        <c:lblAlgn val="ctr"/>
        <c:lblOffset val="100"/>
        <c:noMultiLvlLbl val="0"/>
      </c:catAx>
      <c:valAx>
        <c:axId val="207458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321129</xdr:colOff>
      <xdr:row>14</xdr:row>
      <xdr:rowOff>179613</xdr:rowOff>
    </xdr:from>
    <xdr:to>
      <xdr:col>5</xdr:col>
      <xdr:colOff>337457</xdr:colOff>
      <xdr:row>35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AF170-48EF-42B3-8F4F-31274BC2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F6155-8C43-4C24-9631-577ED081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B0EBF-FEEB-42BA-9DB5-8694053F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48985</xdr:rowOff>
    </xdr:from>
    <xdr:to>
      <xdr:col>8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8C1D3-1960-4C56-B948-461C65AE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40821</xdr:rowOff>
    </xdr:from>
    <xdr:to>
      <xdr:col>7</xdr:col>
      <xdr:colOff>590549</xdr:colOff>
      <xdr:row>37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6E019D-5C3F-41C7-9818-9B4FFC9C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F97CD-02A3-4AA1-9152-152E399E0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165874-F731-44D5-9C63-D23C40D03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642256</xdr:colOff>
      <xdr:row>18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83E85-6ADE-4EFF-B7AA-E0F662A3C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21771</xdr:rowOff>
    </xdr:from>
    <xdr:to>
      <xdr:col>8</xdr:col>
      <xdr:colOff>10885</xdr:colOff>
      <xdr:row>39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D93CE-B4F6-4457-8F78-973F694F7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5442</xdr:colOff>
      <xdr:row>16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246B2-71A8-458C-ADAE-8EAAF5F3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16328</xdr:rowOff>
    </xdr:from>
    <xdr:to>
      <xdr:col>8</xdr:col>
      <xdr:colOff>609600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86A22-F4D1-4E3E-A02E-B0966721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266700</xdr:colOff>
      <xdr:row>11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200023</xdr:rowOff>
    </xdr:from>
    <xdr:to>
      <xdr:col>8</xdr:col>
      <xdr:colOff>247650</xdr:colOff>
      <xdr:row>27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7</xdr:col>
      <xdr:colOff>244929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EF3DB7-3924-494B-9FA8-EE21526FA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10886</xdr:rowOff>
    </xdr:from>
    <xdr:to>
      <xdr:col>6</xdr:col>
      <xdr:colOff>642259</xdr:colOff>
      <xdr:row>30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7884CD-2E84-4690-91C1-45D48716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87685-D4C9-4257-AED8-B45F0A63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16329</xdr:rowOff>
    </xdr:from>
    <xdr:to>
      <xdr:col>7</xdr:col>
      <xdr:colOff>0</xdr:colOff>
      <xdr:row>31</xdr:row>
      <xdr:rowOff>168729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DF7EF-5F68-4604-84B9-B210239F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649CD-FE12-4AEE-BFC1-6CECF73E8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AEE31-5A73-42C9-A6AD-5FAC352F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0C25-CC06-4E7E-A18C-B267DF963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14</xdr:row>
      <xdr:rowOff>161925</xdr:rowOff>
    </xdr:from>
    <xdr:to>
      <xdr:col>7</xdr:col>
      <xdr:colOff>19050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03BA8-3F9D-4E35-B864-09A753D9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0</xdr:row>
      <xdr:rowOff>16328</xdr:rowOff>
    </xdr:from>
    <xdr:to>
      <xdr:col>8</xdr:col>
      <xdr:colOff>5443</xdr:colOff>
      <xdr:row>15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94FC9-CCB3-4716-8379-8210E8273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A5EA-272D-4E5B-B386-D5C784DC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" refreshedDate="44101.017196875" createdVersion="6" refreshedVersion="6" minRefreshableVersion="3" recordCount="10" xr:uid="{B1D00719-055D-40CE-8474-9F04241F78ED}">
  <cacheSource type="worksheet">
    <worksheetSource ref="A2:B12" sheet="total orgs per site"/>
  </cacheSource>
  <cacheFields count="3">
    <cacheField name="521" numFmtId="0">
      <sharedItems containsSemiMixedTypes="0" containsString="0" containsNumber="1" containsInteger="1" minValue="522" maxValue="632"/>
    </cacheField>
    <cacheField name="front_ bottom" numFmtId="0">
      <sharedItems count="7">
        <s v="front_surface"/>
        <s v="offshore_bottom"/>
        <s v="offshore_surface"/>
        <s v="offshore_neuston"/>
        <s v="onshore_bottom"/>
        <s v="onshore_surface"/>
        <s v="front_bottom"/>
      </sharedItems>
    </cacheField>
    <cacheField name="30496" numFmtId="0">
      <sharedItems containsSemiMixedTypes="0" containsString="0" containsNumber="1" containsInteger="1" minValue="3008" maxValue="446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522"/>
    <x v="0"/>
    <n v="3008"/>
  </r>
  <r>
    <n v="531"/>
    <x v="1"/>
    <n v="42448"/>
  </r>
  <r>
    <n v="532"/>
    <x v="2"/>
    <n v="58688"/>
  </r>
  <r>
    <n v="533"/>
    <x v="3"/>
    <n v="4288"/>
  </r>
  <r>
    <n v="611"/>
    <x v="4"/>
    <n v="446592"/>
  </r>
  <r>
    <n v="612"/>
    <x v="5"/>
    <n v="46864"/>
  </r>
  <r>
    <n v="621"/>
    <x v="6"/>
    <n v="16416"/>
  </r>
  <r>
    <n v="622"/>
    <x v="0"/>
    <n v="20366"/>
  </r>
  <r>
    <n v="631"/>
    <x v="1"/>
    <n v="139264"/>
  </r>
  <r>
    <n v="632"/>
    <x v="2"/>
    <n v="59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8C9C-E40C-41F2-A19D-FB1FF60F5A0E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10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521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3"/>
  <sheetViews>
    <sheetView topLeftCell="A17" zoomScale="75" zoomScaleNormal="75" workbookViewId="0">
      <selection activeCell="G27" sqref="G27:H47"/>
    </sheetView>
  </sheetViews>
  <sheetFormatPr defaultRowHeight="14.6" x14ac:dyDescent="0.4"/>
  <cols>
    <col min="1" max="1" width="9.3828125" customWidth="1"/>
    <col min="3" max="3" width="9.84375" customWidth="1"/>
    <col min="4" max="4" width="8.3828125" customWidth="1"/>
    <col min="6" max="6" width="10.53515625" customWidth="1"/>
    <col min="7" max="7" width="21.3046875" customWidth="1"/>
    <col min="9" max="9" width="9.3046875" style="7" customWidth="1"/>
    <col min="10" max="10" width="15.53515625" customWidth="1"/>
    <col min="11" max="11" width="33.69140625" customWidth="1"/>
    <col min="12" max="12" width="11.15234375" style="2" bestFit="1" customWidth="1"/>
    <col min="13" max="13" width="21.3046875" customWidth="1"/>
    <col min="14" max="14" width="18.3046875" customWidth="1"/>
    <col min="15" max="15" width="31" customWidth="1"/>
    <col min="16" max="16" width="18.3828125" customWidth="1"/>
  </cols>
  <sheetData>
    <row r="1" spans="1:15" s="3" customFormat="1" x14ac:dyDescent="0.4">
      <c r="A1" s="3" t="s">
        <v>2</v>
      </c>
      <c r="B1" s="3" t="s">
        <v>27</v>
      </c>
      <c r="C1" s="3" t="s">
        <v>3</v>
      </c>
      <c r="D1" s="3" t="s">
        <v>5</v>
      </c>
      <c r="E1" s="3" t="s">
        <v>4</v>
      </c>
      <c r="F1" s="3" t="s">
        <v>8</v>
      </c>
      <c r="G1" s="3" t="s">
        <v>0</v>
      </c>
      <c r="H1" s="3" t="s">
        <v>7</v>
      </c>
      <c r="I1" s="10">
        <v>6.25E-2</v>
      </c>
      <c r="J1" s="3" t="s">
        <v>1</v>
      </c>
      <c r="K1" s="3" t="s">
        <v>13</v>
      </c>
      <c r="L1" s="4">
        <v>0.5</v>
      </c>
      <c r="M1" s="3" t="s">
        <v>0</v>
      </c>
      <c r="N1" s="3" t="s">
        <v>1</v>
      </c>
      <c r="O1" s="3" t="s">
        <v>13</v>
      </c>
    </row>
    <row r="2" spans="1:15" x14ac:dyDescent="0.4">
      <c r="A2" s="1">
        <v>44006</v>
      </c>
      <c r="B2">
        <v>521</v>
      </c>
      <c r="C2" t="s">
        <v>145</v>
      </c>
      <c r="D2" t="s">
        <v>31</v>
      </c>
      <c r="E2" t="s">
        <v>32</v>
      </c>
      <c r="F2" s="6">
        <v>6.25E-2</v>
      </c>
      <c r="G2" t="s">
        <v>162</v>
      </c>
      <c r="H2">
        <f t="shared" ref="H2:H23" si="0">(I2*16)</f>
        <v>32</v>
      </c>
      <c r="I2" s="7">
        <v>2</v>
      </c>
      <c r="J2" t="s">
        <v>161</v>
      </c>
      <c r="L2" s="14">
        <v>0.5</v>
      </c>
      <c r="M2" t="s">
        <v>38</v>
      </c>
      <c r="N2" t="s">
        <v>81</v>
      </c>
      <c r="O2" t="s">
        <v>174</v>
      </c>
    </row>
    <row r="3" spans="1:15" x14ac:dyDescent="0.4">
      <c r="A3" s="1">
        <v>44006</v>
      </c>
      <c r="B3">
        <v>521</v>
      </c>
      <c r="C3" t="s">
        <v>145</v>
      </c>
      <c r="D3" t="s">
        <v>31</v>
      </c>
      <c r="E3" t="s">
        <v>32</v>
      </c>
      <c r="F3" s="6">
        <v>6.25E-2</v>
      </c>
      <c r="G3" t="s">
        <v>131</v>
      </c>
      <c r="H3">
        <f t="shared" si="0"/>
        <v>224</v>
      </c>
      <c r="I3" s="7">
        <v>14</v>
      </c>
      <c r="J3" t="s">
        <v>157</v>
      </c>
      <c r="L3" s="14">
        <v>0.5</v>
      </c>
      <c r="M3" t="s">
        <v>175</v>
      </c>
      <c r="N3" t="s">
        <v>161</v>
      </c>
      <c r="O3" t="s">
        <v>176</v>
      </c>
    </row>
    <row r="4" spans="1:15" x14ac:dyDescent="0.4">
      <c r="A4" s="1">
        <v>44006</v>
      </c>
      <c r="B4">
        <v>521</v>
      </c>
      <c r="C4" t="s">
        <v>145</v>
      </c>
      <c r="D4" t="s">
        <v>31</v>
      </c>
      <c r="E4" t="s">
        <v>32</v>
      </c>
      <c r="F4" s="6">
        <v>6.25E-2</v>
      </c>
      <c r="G4" t="s">
        <v>131</v>
      </c>
      <c r="H4">
        <f t="shared" si="0"/>
        <v>32</v>
      </c>
      <c r="I4" s="7">
        <v>2</v>
      </c>
      <c r="J4" t="s">
        <v>158</v>
      </c>
      <c r="L4" s="14">
        <v>0.5</v>
      </c>
      <c r="M4" t="s">
        <v>25</v>
      </c>
      <c r="N4" t="s">
        <v>10</v>
      </c>
      <c r="O4" t="s">
        <v>177</v>
      </c>
    </row>
    <row r="5" spans="1:15" x14ac:dyDescent="0.4">
      <c r="A5" s="1">
        <v>44006</v>
      </c>
      <c r="B5">
        <v>521</v>
      </c>
      <c r="C5" t="s">
        <v>145</v>
      </c>
      <c r="D5" t="s">
        <v>31</v>
      </c>
      <c r="E5" t="s">
        <v>32</v>
      </c>
      <c r="F5" s="6">
        <v>6.25E-2</v>
      </c>
      <c r="G5" t="s">
        <v>131</v>
      </c>
      <c r="H5">
        <f t="shared" si="0"/>
        <v>80</v>
      </c>
      <c r="I5" s="7">
        <v>5</v>
      </c>
      <c r="J5" t="s">
        <v>159</v>
      </c>
      <c r="L5" s="14">
        <v>0.5</v>
      </c>
      <c r="M5" t="s">
        <v>178</v>
      </c>
      <c r="O5" t="s">
        <v>179</v>
      </c>
    </row>
    <row r="6" spans="1:15" x14ac:dyDescent="0.4">
      <c r="A6" s="1">
        <v>44006</v>
      </c>
      <c r="B6">
        <v>521</v>
      </c>
      <c r="C6" t="s">
        <v>145</v>
      </c>
      <c r="D6" t="s">
        <v>31</v>
      </c>
      <c r="E6" t="s">
        <v>32</v>
      </c>
      <c r="F6" s="6">
        <v>6.25E-2</v>
      </c>
      <c r="G6" t="s">
        <v>19</v>
      </c>
      <c r="H6">
        <f t="shared" si="0"/>
        <v>28256</v>
      </c>
      <c r="I6" s="7">
        <v>1766</v>
      </c>
      <c r="J6" t="s">
        <v>11</v>
      </c>
      <c r="L6" s="14">
        <v>0.5</v>
      </c>
      <c r="M6" t="s">
        <v>162</v>
      </c>
      <c r="N6" t="s">
        <v>180</v>
      </c>
      <c r="O6" t="s">
        <v>181</v>
      </c>
    </row>
    <row r="7" spans="1:15" x14ac:dyDescent="0.4">
      <c r="A7" s="1">
        <v>44006</v>
      </c>
      <c r="B7">
        <v>521</v>
      </c>
      <c r="C7" t="s">
        <v>145</v>
      </c>
      <c r="D7" t="s">
        <v>31</v>
      </c>
      <c r="E7" t="s">
        <v>32</v>
      </c>
      <c r="F7" s="6">
        <v>6.25E-2</v>
      </c>
      <c r="G7" t="s">
        <v>196</v>
      </c>
      <c r="H7">
        <f t="shared" si="0"/>
        <v>48</v>
      </c>
      <c r="I7" s="7">
        <v>3</v>
      </c>
      <c r="J7" t="s">
        <v>156</v>
      </c>
      <c r="L7" s="14">
        <v>0.5</v>
      </c>
      <c r="M7" t="s">
        <v>135</v>
      </c>
      <c r="N7" t="s">
        <v>182</v>
      </c>
      <c r="O7" t="s">
        <v>183</v>
      </c>
    </row>
    <row r="8" spans="1:15" x14ac:dyDescent="0.4">
      <c r="A8" s="1">
        <v>44006</v>
      </c>
      <c r="B8">
        <v>521</v>
      </c>
      <c r="C8" t="s">
        <v>145</v>
      </c>
      <c r="D8" t="s">
        <v>31</v>
      </c>
      <c r="E8" t="s">
        <v>32</v>
      </c>
      <c r="F8" s="6">
        <v>6.25E-2</v>
      </c>
      <c r="G8" t="s">
        <v>20</v>
      </c>
      <c r="H8">
        <f t="shared" si="0"/>
        <v>160</v>
      </c>
      <c r="I8" s="7">
        <v>10</v>
      </c>
      <c r="J8" t="s">
        <v>11</v>
      </c>
      <c r="L8" s="14">
        <v>0.5</v>
      </c>
      <c r="M8" t="s">
        <v>35</v>
      </c>
      <c r="N8" t="s">
        <v>62</v>
      </c>
      <c r="O8" t="s">
        <v>184</v>
      </c>
    </row>
    <row r="9" spans="1:15" x14ac:dyDescent="0.4">
      <c r="A9" s="1">
        <v>44006</v>
      </c>
      <c r="B9">
        <v>521</v>
      </c>
      <c r="C9" t="s">
        <v>145</v>
      </c>
      <c r="D9" t="s">
        <v>31</v>
      </c>
      <c r="E9" t="s">
        <v>32</v>
      </c>
      <c r="F9" s="6">
        <v>6.25E-2</v>
      </c>
      <c r="G9" t="s">
        <v>38</v>
      </c>
      <c r="H9">
        <f t="shared" si="0"/>
        <v>144</v>
      </c>
      <c r="I9" s="7">
        <v>9</v>
      </c>
      <c r="J9" t="s">
        <v>30</v>
      </c>
      <c r="L9" s="14">
        <v>0.5</v>
      </c>
      <c r="M9" t="s">
        <v>91</v>
      </c>
      <c r="N9" t="s">
        <v>10</v>
      </c>
      <c r="O9" t="s">
        <v>185</v>
      </c>
    </row>
    <row r="10" spans="1:15" x14ac:dyDescent="0.4">
      <c r="A10" s="1">
        <v>44006</v>
      </c>
      <c r="B10">
        <v>521</v>
      </c>
      <c r="C10" t="s">
        <v>145</v>
      </c>
      <c r="D10" t="s">
        <v>31</v>
      </c>
      <c r="E10" t="s">
        <v>32</v>
      </c>
      <c r="F10" s="6">
        <v>6.25E-2</v>
      </c>
      <c r="G10" t="s">
        <v>38</v>
      </c>
      <c r="H10">
        <f t="shared" si="0"/>
        <v>16</v>
      </c>
      <c r="I10" s="7">
        <v>1</v>
      </c>
      <c r="J10" t="s">
        <v>81</v>
      </c>
      <c r="L10" s="14">
        <v>0.5</v>
      </c>
      <c r="M10" t="s">
        <v>187</v>
      </c>
      <c r="N10" t="s">
        <v>192</v>
      </c>
      <c r="O10" t="s">
        <v>186</v>
      </c>
    </row>
    <row r="11" spans="1:15" x14ac:dyDescent="0.4">
      <c r="A11" s="1">
        <v>44006</v>
      </c>
      <c r="B11">
        <v>521</v>
      </c>
      <c r="C11" t="s">
        <v>145</v>
      </c>
      <c r="D11" t="s">
        <v>31</v>
      </c>
      <c r="E11" t="s">
        <v>32</v>
      </c>
      <c r="F11" s="6">
        <v>6.25E-2</v>
      </c>
      <c r="G11" t="s">
        <v>155</v>
      </c>
      <c r="H11">
        <f t="shared" si="0"/>
        <v>48</v>
      </c>
      <c r="I11" s="7">
        <v>3</v>
      </c>
      <c r="K11" t="s">
        <v>167</v>
      </c>
      <c r="L11" s="14">
        <v>0.5</v>
      </c>
      <c r="M11" t="s">
        <v>188</v>
      </c>
      <c r="N11" t="s">
        <v>12</v>
      </c>
      <c r="O11" t="s">
        <v>189</v>
      </c>
    </row>
    <row r="12" spans="1:15" x14ac:dyDescent="0.4">
      <c r="A12" s="1">
        <v>44006</v>
      </c>
      <c r="B12">
        <v>521</v>
      </c>
      <c r="C12" t="s">
        <v>145</v>
      </c>
      <c r="D12" t="s">
        <v>31</v>
      </c>
      <c r="E12" t="s">
        <v>32</v>
      </c>
      <c r="F12" s="6">
        <v>6.25E-2</v>
      </c>
      <c r="G12" t="s">
        <v>61</v>
      </c>
      <c r="H12">
        <f t="shared" si="0"/>
        <v>960</v>
      </c>
      <c r="I12" s="7">
        <v>60</v>
      </c>
      <c r="J12" t="s">
        <v>11</v>
      </c>
      <c r="L12" s="14">
        <v>0.5</v>
      </c>
      <c r="M12" t="s">
        <v>190</v>
      </c>
      <c r="N12" t="s">
        <v>191</v>
      </c>
      <c r="O12">
        <v>1</v>
      </c>
    </row>
    <row r="13" spans="1:15" x14ac:dyDescent="0.4">
      <c r="A13" s="1">
        <v>44006</v>
      </c>
      <c r="B13">
        <v>521</v>
      </c>
      <c r="C13" t="s">
        <v>145</v>
      </c>
      <c r="D13" t="s">
        <v>31</v>
      </c>
      <c r="E13" t="s">
        <v>32</v>
      </c>
      <c r="F13" s="6">
        <v>6.25E-2</v>
      </c>
      <c r="G13" t="s">
        <v>164</v>
      </c>
      <c r="H13">
        <f t="shared" si="0"/>
        <v>16</v>
      </c>
      <c r="I13" s="7">
        <v>1</v>
      </c>
      <c r="J13" t="s">
        <v>161</v>
      </c>
      <c r="K13" t="s">
        <v>165</v>
      </c>
      <c r="L13" s="14">
        <v>0.5</v>
      </c>
      <c r="M13" t="s">
        <v>193</v>
      </c>
      <c r="N13" t="s">
        <v>194</v>
      </c>
      <c r="O13" t="s">
        <v>195</v>
      </c>
    </row>
    <row r="14" spans="1:15" x14ac:dyDescent="0.4">
      <c r="A14" s="1">
        <v>44006</v>
      </c>
      <c r="B14">
        <v>521</v>
      </c>
      <c r="C14" t="s">
        <v>145</v>
      </c>
      <c r="D14" t="s">
        <v>31</v>
      </c>
      <c r="E14" t="s">
        <v>32</v>
      </c>
      <c r="F14" s="6">
        <v>6.25E-2</v>
      </c>
      <c r="G14" t="s">
        <v>64</v>
      </c>
      <c r="H14">
        <f t="shared" si="0"/>
        <v>16</v>
      </c>
      <c r="I14" s="7">
        <v>1</v>
      </c>
      <c r="J14" t="s">
        <v>11</v>
      </c>
      <c r="L14" s="14">
        <v>0.5</v>
      </c>
      <c r="M14" t="s">
        <v>162</v>
      </c>
      <c r="N14" t="s">
        <v>211</v>
      </c>
    </row>
    <row r="15" spans="1:15" x14ac:dyDescent="0.4">
      <c r="A15" s="1">
        <v>44006</v>
      </c>
      <c r="B15">
        <v>521</v>
      </c>
      <c r="C15" t="s">
        <v>145</v>
      </c>
      <c r="D15" t="s">
        <v>31</v>
      </c>
      <c r="E15" t="s">
        <v>32</v>
      </c>
      <c r="F15" s="6">
        <v>6.25E-2</v>
      </c>
      <c r="G15" t="s">
        <v>160</v>
      </c>
      <c r="H15">
        <f t="shared" si="0"/>
        <v>16</v>
      </c>
      <c r="I15" s="7">
        <v>1</v>
      </c>
      <c r="J15" t="s">
        <v>169</v>
      </c>
      <c r="L15" s="14"/>
    </row>
    <row r="16" spans="1:15" x14ac:dyDescent="0.4">
      <c r="A16" s="1">
        <v>44006</v>
      </c>
      <c r="B16">
        <v>521</v>
      </c>
      <c r="C16" t="s">
        <v>145</v>
      </c>
      <c r="D16" t="s">
        <v>31</v>
      </c>
      <c r="E16" t="s">
        <v>32</v>
      </c>
      <c r="F16" s="6">
        <v>6.25E-2</v>
      </c>
      <c r="G16" t="s">
        <v>197</v>
      </c>
      <c r="H16">
        <f t="shared" si="0"/>
        <v>32</v>
      </c>
      <c r="I16" s="7">
        <v>2</v>
      </c>
      <c r="J16" t="s">
        <v>10</v>
      </c>
      <c r="K16" t="s">
        <v>171</v>
      </c>
      <c r="L16" s="14"/>
    </row>
    <row r="17" spans="1:15" x14ac:dyDescent="0.4">
      <c r="A17" s="1">
        <v>44006</v>
      </c>
      <c r="B17">
        <v>521</v>
      </c>
      <c r="C17" t="s">
        <v>145</v>
      </c>
      <c r="D17" t="s">
        <v>31</v>
      </c>
      <c r="E17" t="s">
        <v>32</v>
      </c>
      <c r="F17" s="6">
        <v>6.25E-2</v>
      </c>
      <c r="G17" t="s">
        <v>95</v>
      </c>
      <c r="H17">
        <f t="shared" si="0"/>
        <v>112</v>
      </c>
      <c r="I17" s="7">
        <v>7</v>
      </c>
      <c r="J17" t="s">
        <v>10</v>
      </c>
      <c r="L17" s="14"/>
    </row>
    <row r="18" spans="1:15" x14ac:dyDescent="0.4">
      <c r="A18" s="1">
        <v>44006</v>
      </c>
      <c r="B18">
        <v>521</v>
      </c>
      <c r="C18" t="s">
        <v>145</v>
      </c>
      <c r="D18" t="s">
        <v>31</v>
      </c>
      <c r="E18" t="s">
        <v>32</v>
      </c>
      <c r="F18" s="6">
        <v>6.25E-2</v>
      </c>
      <c r="G18" t="s">
        <v>95</v>
      </c>
      <c r="H18">
        <f t="shared" si="0"/>
        <v>16</v>
      </c>
      <c r="I18" s="7">
        <v>1</v>
      </c>
      <c r="J18" t="s">
        <v>140</v>
      </c>
      <c r="K18" t="s">
        <v>170</v>
      </c>
    </row>
    <row r="19" spans="1:15" x14ac:dyDescent="0.4">
      <c r="A19" s="1">
        <v>44006</v>
      </c>
      <c r="B19">
        <v>521</v>
      </c>
      <c r="C19" t="s">
        <v>145</v>
      </c>
      <c r="D19" t="s">
        <v>31</v>
      </c>
      <c r="E19" t="s">
        <v>32</v>
      </c>
      <c r="F19" s="6">
        <v>6.25E-2</v>
      </c>
      <c r="G19" t="s">
        <v>163</v>
      </c>
      <c r="H19">
        <f t="shared" si="0"/>
        <v>32</v>
      </c>
      <c r="I19" s="7">
        <v>2</v>
      </c>
      <c r="J19" t="s">
        <v>23</v>
      </c>
    </row>
    <row r="20" spans="1:15" x14ac:dyDescent="0.4">
      <c r="A20" s="1">
        <v>44006</v>
      </c>
      <c r="B20">
        <v>521</v>
      </c>
      <c r="C20" t="s">
        <v>145</v>
      </c>
      <c r="D20" t="s">
        <v>31</v>
      </c>
      <c r="E20" t="s">
        <v>32</v>
      </c>
      <c r="F20" s="6">
        <v>6.25E-2</v>
      </c>
      <c r="G20" t="s">
        <v>15</v>
      </c>
      <c r="H20">
        <f t="shared" si="0"/>
        <v>48</v>
      </c>
      <c r="I20" s="7">
        <v>3</v>
      </c>
    </row>
    <row r="21" spans="1:15" x14ac:dyDescent="0.4">
      <c r="A21" s="1">
        <v>44006</v>
      </c>
      <c r="B21">
        <v>521</v>
      </c>
      <c r="C21" t="s">
        <v>145</v>
      </c>
      <c r="D21" t="s">
        <v>31</v>
      </c>
      <c r="E21" t="s">
        <v>32</v>
      </c>
      <c r="F21" s="6">
        <v>6.25E-2</v>
      </c>
      <c r="G21" t="s">
        <v>42</v>
      </c>
      <c r="H21">
        <f t="shared" si="0"/>
        <v>16</v>
      </c>
      <c r="I21" s="7">
        <v>1</v>
      </c>
      <c r="J21" t="s">
        <v>172</v>
      </c>
      <c r="K21" t="s">
        <v>168</v>
      </c>
    </row>
    <row r="22" spans="1:15" x14ac:dyDescent="0.4">
      <c r="A22" s="1">
        <v>44006</v>
      </c>
      <c r="B22">
        <v>521</v>
      </c>
      <c r="C22" t="s">
        <v>145</v>
      </c>
      <c r="D22" t="s">
        <v>31</v>
      </c>
      <c r="E22" t="s">
        <v>32</v>
      </c>
      <c r="F22" s="6">
        <v>6.25E-2</v>
      </c>
      <c r="G22" t="s">
        <v>16</v>
      </c>
      <c r="H22">
        <f t="shared" si="0"/>
        <v>96</v>
      </c>
      <c r="I22" s="7">
        <v>6</v>
      </c>
      <c r="J22" t="s">
        <v>166</v>
      </c>
    </row>
    <row r="23" spans="1:15" x14ac:dyDescent="0.4">
      <c r="A23" s="1">
        <v>44006</v>
      </c>
      <c r="B23">
        <v>521</v>
      </c>
      <c r="C23" t="s">
        <v>145</v>
      </c>
      <c r="D23" t="s">
        <v>31</v>
      </c>
      <c r="E23" t="s">
        <v>32</v>
      </c>
      <c r="F23" s="6">
        <v>6.25E-2</v>
      </c>
      <c r="G23" t="s">
        <v>173</v>
      </c>
      <c r="H23">
        <f t="shared" si="0"/>
        <v>96</v>
      </c>
      <c r="I23" s="7">
        <v>6</v>
      </c>
      <c r="J23" t="s">
        <v>124</v>
      </c>
    </row>
    <row r="24" spans="1:15" x14ac:dyDescent="0.4">
      <c r="A24" s="1"/>
      <c r="F24" s="6"/>
      <c r="H24" s="3">
        <f>SUM(H2:H23)</f>
        <v>30496</v>
      </c>
    </row>
    <row r="25" spans="1:15" x14ac:dyDescent="0.4">
      <c r="A25" s="1"/>
      <c r="F25" s="6"/>
    </row>
    <row r="26" spans="1:15" s="3" customFormat="1" x14ac:dyDescent="0.4">
      <c r="A26" s="3" t="s">
        <v>2</v>
      </c>
      <c r="B26" s="3" t="s">
        <v>27</v>
      </c>
      <c r="C26" s="3" t="s">
        <v>3</v>
      </c>
      <c r="D26" s="3" t="s">
        <v>5</v>
      </c>
      <c r="E26" s="3" t="s">
        <v>4</v>
      </c>
      <c r="F26" s="3" t="s">
        <v>8</v>
      </c>
      <c r="G26" s="3" t="s">
        <v>0</v>
      </c>
      <c r="H26" s="3" t="s">
        <v>7</v>
      </c>
      <c r="I26" s="10">
        <v>0.125</v>
      </c>
      <c r="J26" s="3" t="s">
        <v>1</v>
      </c>
      <c r="K26" s="3" t="s">
        <v>13</v>
      </c>
      <c r="L26" s="4">
        <v>0.5</v>
      </c>
      <c r="M26" s="3" t="s">
        <v>0</v>
      </c>
      <c r="N26" s="3" t="s">
        <v>1</v>
      </c>
      <c r="O26" s="3" t="s">
        <v>13</v>
      </c>
    </row>
    <row r="27" spans="1:15" x14ac:dyDescent="0.4">
      <c r="A27" s="1">
        <v>44006</v>
      </c>
      <c r="B27">
        <v>522</v>
      </c>
      <c r="C27" t="s">
        <v>145</v>
      </c>
      <c r="D27" t="s">
        <v>31</v>
      </c>
      <c r="E27" t="s">
        <v>6</v>
      </c>
      <c r="F27" s="6">
        <v>0.125</v>
      </c>
      <c r="G27" t="s">
        <v>35</v>
      </c>
      <c r="H27">
        <f t="shared" ref="H27:H47" si="1">(I27*8)</f>
        <v>16</v>
      </c>
      <c r="I27" s="7">
        <v>2</v>
      </c>
      <c r="L27" s="14">
        <v>0.5</v>
      </c>
      <c r="M27" t="s">
        <v>91</v>
      </c>
      <c r="N27" t="s">
        <v>10</v>
      </c>
    </row>
    <row r="28" spans="1:15" x14ac:dyDescent="0.4">
      <c r="A28" s="1">
        <v>44006</v>
      </c>
      <c r="B28">
        <v>522</v>
      </c>
      <c r="C28" t="s">
        <v>145</v>
      </c>
      <c r="D28" t="s">
        <v>31</v>
      </c>
      <c r="E28" t="s">
        <v>6</v>
      </c>
      <c r="F28" s="6">
        <v>0.125</v>
      </c>
      <c r="G28" t="s">
        <v>162</v>
      </c>
      <c r="H28">
        <f t="shared" si="1"/>
        <v>16</v>
      </c>
      <c r="I28" s="7">
        <v>2</v>
      </c>
      <c r="J28" t="s">
        <v>208</v>
      </c>
      <c r="L28" s="14">
        <v>0.5</v>
      </c>
      <c r="M28" t="s">
        <v>212</v>
      </c>
      <c r="N28" t="s">
        <v>12</v>
      </c>
    </row>
    <row r="29" spans="1:15" x14ac:dyDescent="0.4">
      <c r="A29" s="1">
        <v>44006</v>
      </c>
      <c r="B29">
        <v>522</v>
      </c>
      <c r="C29" t="s">
        <v>145</v>
      </c>
      <c r="D29" t="s">
        <v>31</v>
      </c>
      <c r="E29" t="s">
        <v>6</v>
      </c>
      <c r="F29" s="6">
        <v>0.125</v>
      </c>
      <c r="G29" t="s">
        <v>131</v>
      </c>
      <c r="H29">
        <f t="shared" si="1"/>
        <v>16</v>
      </c>
      <c r="I29" s="7">
        <v>2</v>
      </c>
      <c r="J29" t="s">
        <v>159</v>
      </c>
      <c r="L29" s="14">
        <v>0.5</v>
      </c>
      <c r="M29" t="s">
        <v>213</v>
      </c>
      <c r="N29" t="s">
        <v>216</v>
      </c>
      <c r="O29" t="s">
        <v>217</v>
      </c>
    </row>
    <row r="30" spans="1:15" x14ac:dyDescent="0.4">
      <c r="A30" s="1">
        <v>44006</v>
      </c>
      <c r="B30">
        <v>522</v>
      </c>
      <c r="C30" t="s">
        <v>145</v>
      </c>
      <c r="D30" t="s">
        <v>31</v>
      </c>
      <c r="E30" t="s">
        <v>6</v>
      </c>
      <c r="F30" s="6">
        <v>0.125</v>
      </c>
      <c r="G30" t="s">
        <v>131</v>
      </c>
      <c r="H30">
        <f t="shared" si="1"/>
        <v>8</v>
      </c>
      <c r="I30" s="7">
        <v>1</v>
      </c>
      <c r="J30" t="s">
        <v>202</v>
      </c>
      <c r="L30" s="14">
        <v>0.5</v>
      </c>
      <c r="M30" t="s">
        <v>214</v>
      </c>
      <c r="N30" t="s">
        <v>11</v>
      </c>
      <c r="O30" t="s">
        <v>215</v>
      </c>
    </row>
    <row r="31" spans="1:15" x14ac:dyDescent="0.4">
      <c r="A31" s="1">
        <v>44006</v>
      </c>
      <c r="B31">
        <v>522</v>
      </c>
      <c r="C31" t="s">
        <v>145</v>
      </c>
      <c r="D31" t="s">
        <v>31</v>
      </c>
      <c r="E31" t="s">
        <v>6</v>
      </c>
      <c r="F31" s="6">
        <v>0.125</v>
      </c>
      <c r="G31" t="s">
        <v>131</v>
      </c>
      <c r="H31">
        <f t="shared" si="1"/>
        <v>16</v>
      </c>
      <c r="I31" s="7">
        <v>2</v>
      </c>
      <c r="J31" t="s">
        <v>12</v>
      </c>
    </row>
    <row r="32" spans="1:15" x14ac:dyDescent="0.4">
      <c r="A32" s="1">
        <v>44006</v>
      </c>
      <c r="B32">
        <v>522</v>
      </c>
      <c r="C32" t="s">
        <v>145</v>
      </c>
      <c r="D32" t="s">
        <v>31</v>
      </c>
      <c r="E32" t="s">
        <v>6</v>
      </c>
      <c r="F32" s="6">
        <v>0.125</v>
      </c>
      <c r="G32" t="s">
        <v>199</v>
      </c>
      <c r="H32">
        <f t="shared" si="1"/>
        <v>16</v>
      </c>
      <c r="I32" s="7">
        <v>2</v>
      </c>
      <c r="J32" t="s">
        <v>161</v>
      </c>
      <c r="K32" t="s">
        <v>210</v>
      </c>
    </row>
    <row r="33" spans="1:11" x14ac:dyDescent="0.4">
      <c r="A33" s="1">
        <v>44006</v>
      </c>
      <c r="B33">
        <v>522</v>
      </c>
      <c r="C33" t="s">
        <v>145</v>
      </c>
      <c r="D33" t="s">
        <v>31</v>
      </c>
      <c r="E33" t="s">
        <v>6</v>
      </c>
      <c r="F33" s="6">
        <v>0.125</v>
      </c>
      <c r="G33" t="s">
        <v>19</v>
      </c>
      <c r="H33">
        <f t="shared" si="1"/>
        <v>2160</v>
      </c>
      <c r="I33" s="7">
        <v>270</v>
      </c>
      <c r="J33" t="s">
        <v>11</v>
      </c>
    </row>
    <row r="34" spans="1:11" x14ac:dyDescent="0.4">
      <c r="A34" s="1">
        <v>44006</v>
      </c>
      <c r="B34">
        <v>522</v>
      </c>
      <c r="C34" t="s">
        <v>145</v>
      </c>
      <c r="D34" t="s">
        <v>31</v>
      </c>
      <c r="E34" t="s">
        <v>6</v>
      </c>
      <c r="F34" s="6">
        <v>0.125</v>
      </c>
      <c r="G34" t="s">
        <v>196</v>
      </c>
      <c r="H34">
        <f t="shared" si="1"/>
        <v>48</v>
      </c>
      <c r="I34" s="7">
        <v>6</v>
      </c>
    </row>
    <row r="35" spans="1:11" x14ac:dyDescent="0.4">
      <c r="A35" s="1">
        <v>44006</v>
      </c>
      <c r="B35">
        <v>522</v>
      </c>
      <c r="C35" t="s">
        <v>145</v>
      </c>
      <c r="D35" t="s">
        <v>31</v>
      </c>
      <c r="E35" t="s">
        <v>6</v>
      </c>
      <c r="F35" s="6">
        <v>0.125</v>
      </c>
      <c r="G35" t="s">
        <v>77</v>
      </c>
      <c r="H35">
        <f t="shared" si="1"/>
        <v>8</v>
      </c>
      <c r="I35" s="7">
        <v>1</v>
      </c>
    </row>
    <row r="36" spans="1:11" x14ac:dyDescent="0.4">
      <c r="A36" s="1">
        <v>44006</v>
      </c>
      <c r="B36">
        <v>522</v>
      </c>
      <c r="C36" t="s">
        <v>145</v>
      </c>
      <c r="D36" t="s">
        <v>31</v>
      </c>
      <c r="E36" t="s">
        <v>6</v>
      </c>
      <c r="F36" s="6">
        <v>0.125</v>
      </c>
      <c r="G36" t="s">
        <v>50</v>
      </c>
      <c r="H36">
        <f t="shared" si="1"/>
        <v>8</v>
      </c>
      <c r="I36" s="7">
        <v>1</v>
      </c>
      <c r="K36" t="s">
        <v>204</v>
      </c>
    </row>
    <row r="37" spans="1:11" x14ac:dyDescent="0.4">
      <c r="A37" s="1">
        <v>44006</v>
      </c>
      <c r="B37">
        <v>522</v>
      </c>
      <c r="C37" t="s">
        <v>145</v>
      </c>
      <c r="D37" t="s">
        <v>31</v>
      </c>
      <c r="E37" t="s">
        <v>6</v>
      </c>
      <c r="F37" s="6">
        <v>0.125</v>
      </c>
      <c r="G37" t="s">
        <v>119</v>
      </c>
      <c r="H37">
        <f t="shared" si="1"/>
        <v>16</v>
      </c>
      <c r="I37" s="7">
        <v>2</v>
      </c>
    </row>
    <row r="38" spans="1:11" x14ac:dyDescent="0.4">
      <c r="A38" s="1">
        <v>44006</v>
      </c>
      <c r="B38">
        <v>522</v>
      </c>
      <c r="C38" t="s">
        <v>145</v>
      </c>
      <c r="D38" t="s">
        <v>31</v>
      </c>
      <c r="E38" t="s">
        <v>6</v>
      </c>
      <c r="F38" s="6">
        <v>0.125</v>
      </c>
      <c r="G38" t="s">
        <v>118</v>
      </c>
      <c r="H38">
        <f t="shared" si="1"/>
        <v>72</v>
      </c>
      <c r="I38" s="7">
        <v>9</v>
      </c>
    </row>
    <row r="39" spans="1:11" x14ac:dyDescent="0.4">
      <c r="A39" s="1">
        <v>44006</v>
      </c>
      <c r="B39">
        <v>522</v>
      </c>
      <c r="C39" t="s">
        <v>145</v>
      </c>
      <c r="D39" t="s">
        <v>31</v>
      </c>
      <c r="E39" t="s">
        <v>6</v>
      </c>
      <c r="F39" s="6">
        <v>0.125</v>
      </c>
      <c r="G39" t="s">
        <v>198</v>
      </c>
      <c r="H39">
        <f t="shared" si="1"/>
        <v>40</v>
      </c>
      <c r="I39" s="7">
        <v>5</v>
      </c>
      <c r="K39" t="s">
        <v>203</v>
      </c>
    </row>
    <row r="40" spans="1:11" x14ac:dyDescent="0.4">
      <c r="A40" s="1">
        <v>44006</v>
      </c>
      <c r="B40">
        <v>522</v>
      </c>
      <c r="C40" t="s">
        <v>145</v>
      </c>
      <c r="D40" t="s">
        <v>31</v>
      </c>
      <c r="E40" t="s">
        <v>6</v>
      </c>
      <c r="F40" s="6">
        <v>0.125</v>
      </c>
      <c r="G40" t="s">
        <v>175</v>
      </c>
      <c r="H40">
        <f t="shared" si="1"/>
        <v>8</v>
      </c>
      <c r="I40" s="7">
        <v>1</v>
      </c>
      <c r="K40" t="s">
        <v>210</v>
      </c>
    </row>
    <row r="41" spans="1:11" x14ac:dyDescent="0.4">
      <c r="A41" s="1">
        <v>44006</v>
      </c>
      <c r="B41">
        <v>522</v>
      </c>
      <c r="C41" t="s">
        <v>145</v>
      </c>
      <c r="D41" t="s">
        <v>31</v>
      </c>
      <c r="E41" t="s">
        <v>6</v>
      </c>
      <c r="F41" s="6">
        <v>0.125</v>
      </c>
      <c r="G41" t="s">
        <v>205</v>
      </c>
      <c r="H41">
        <f t="shared" si="1"/>
        <v>8</v>
      </c>
      <c r="I41" s="7">
        <v>1</v>
      </c>
      <c r="J41" t="s">
        <v>218</v>
      </c>
      <c r="K41" t="s">
        <v>206</v>
      </c>
    </row>
    <row r="42" spans="1:11" x14ac:dyDescent="0.4">
      <c r="A42" s="1">
        <v>44006</v>
      </c>
      <c r="B42">
        <v>522</v>
      </c>
      <c r="C42" t="s">
        <v>145</v>
      </c>
      <c r="D42" t="s">
        <v>31</v>
      </c>
      <c r="E42" t="s">
        <v>6</v>
      </c>
      <c r="F42" s="6">
        <v>0.125</v>
      </c>
      <c r="G42" t="s">
        <v>120</v>
      </c>
      <c r="H42">
        <f t="shared" si="1"/>
        <v>496</v>
      </c>
      <c r="I42" s="7">
        <v>62</v>
      </c>
      <c r="J42" t="s">
        <v>11</v>
      </c>
    </row>
    <row r="43" spans="1:11" x14ac:dyDescent="0.4">
      <c r="A43" s="1">
        <v>44006</v>
      </c>
      <c r="B43">
        <v>522</v>
      </c>
      <c r="C43" t="s">
        <v>145</v>
      </c>
      <c r="D43" t="s">
        <v>31</v>
      </c>
      <c r="E43" t="s">
        <v>6</v>
      </c>
      <c r="F43" s="6">
        <v>0.125</v>
      </c>
      <c r="G43" t="s">
        <v>122</v>
      </c>
      <c r="H43">
        <f t="shared" si="1"/>
        <v>8</v>
      </c>
      <c r="I43" s="7">
        <v>1</v>
      </c>
    </row>
    <row r="44" spans="1:11" x14ac:dyDescent="0.4">
      <c r="A44" s="1">
        <v>44006</v>
      </c>
      <c r="B44">
        <v>522</v>
      </c>
      <c r="C44" t="s">
        <v>145</v>
      </c>
      <c r="D44" t="s">
        <v>31</v>
      </c>
      <c r="E44" t="s">
        <v>6</v>
      </c>
      <c r="F44" s="6">
        <v>0.125</v>
      </c>
      <c r="G44" t="s">
        <v>201</v>
      </c>
      <c r="H44">
        <f t="shared" si="1"/>
        <v>8</v>
      </c>
      <c r="I44" s="7">
        <v>1</v>
      </c>
      <c r="J44" t="s">
        <v>209</v>
      </c>
    </row>
    <row r="45" spans="1:11" x14ac:dyDescent="0.4">
      <c r="A45" s="1">
        <v>44006</v>
      </c>
      <c r="B45">
        <v>522</v>
      </c>
      <c r="C45" t="s">
        <v>145</v>
      </c>
      <c r="D45" t="s">
        <v>31</v>
      </c>
      <c r="E45" t="s">
        <v>6</v>
      </c>
      <c r="F45" s="6">
        <v>0.125</v>
      </c>
      <c r="G45" t="s">
        <v>200</v>
      </c>
      <c r="H45">
        <f t="shared" si="1"/>
        <v>24</v>
      </c>
      <c r="I45" s="7">
        <v>3</v>
      </c>
      <c r="J45" t="s">
        <v>207</v>
      </c>
    </row>
    <row r="46" spans="1:11" x14ac:dyDescent="0.4">
      <c r="A46" s="1">
        <v>44006</v>
      </c>
      <c r="B46">
        <v>522</v>
      </c>
      <c r="C46" t="s">
        <v>145</v>
      </c>
      <c r="D46" t="s">
        <v>31</v>
      </c>
      <c r="E46" t="s">
        <v>6</v>
      </c>
      <c r="F46" s="6">
        <v>0.125</v>
      </c>
      <c r="G46" t="s">
        <v>95</v>
      </c>
      <c r="H46">
        <f t="shared" si="1"/>
        <v>8</v>
      </c>
      <c r="I46" s="7">
        <v>1</v>
      </c>
      <c r="J46" t="s">
        <v>10</v>
      </c>
    </row>
    <row r="47" spans="1:11" x14ac:dyDescent="0.4">
      <c r="A47" s="1">
        <v>44006</v>
      </c>
      <c r="B47">
        <v>522</v>
      </c>
      <c r="C47" t="s">
        <v>145</v>
      </c>
      <c r="D47" t="s">
        <v>31</v>
      </c>
      <c r="E47" t="s">
        <v>6</v>
      </c>
      <c r="F47" s="6">
        <v>0.125</v>
      </c>
      <c r="G47" t="s">
        <v>15</v>
      </c>
      <c r="H47">
        <f t="shared" si="1"/>
        <v>8</v>
      </c>
      <c r="I47" s="7">
        <v>1</v>
      </c>
      <c r="J47" t="s">
        <v>11</v>
      </c>
    </row>
    <row r="48" spans="1:11" x14ac:dyDescent="0.4">
      <c r="A48" s="1"/>
      <c r="F48" s="6"/>
      <c r="H48" s="3">
        <f>SUM(H27:H47)</f>
        <v>3008</v>
      </c>
    </row>
    <row r="49" spans="1:15" x14ac:dyDescent="0.4">
      <c r="A49" s="1"/>
    </row>
    <row r="50" spans="1:15" s="3" customFormat="1" x14ac:dyDescent="0.4">
      <c r="A50" s="3" t="s">
        <v>2</v>
      </c>
      <c r="B50" s="3" t="s">
        <v>27</v>
      </c>
      <c r="C50" s="3" t="s">
        <v>3</v>
      </c>
      <c r="D50" s="3" t="s">
        <v>5</v>
      </c>
      <c r="E50" s="3" t="s">
        <v>4</v>
      </c>
      <c r="F50" s="3" t="s">
        <v>8</v>
      </c>
      <c r="G50" s="3" t="s">
        <v>0</v>
      </c>
      <c r="H50" s="3" t="s">
        <v>7</v>
      </c>
      <c r="I50" s="10">
        <v>6.25E-2</v>
      </c>
      <c r="J50" s="3" t="s">
        <v>1</v>
      </c>
      <c r="K50" s="3" t="s">
        <v>13</v>
      </c>
      <c r="L50" s="4">
        <v>0.5</v>
      </c>
      <c r="M50" s="3" t="s">
        <v>0</v>
      </c>
      <c r="N50" s="3" t="s">
        <v>1</v>
      </c>
      <c r="O50" s="3" t="s">
        <v>13</v>
      </c>
    </row>
    <row r="51" spans="1:15" x14ac:dyDescent="0.4">
      <c r="A51" s="1">
        <v>44006</v>
      </c>
      <c r="B51">
        <v>531</v>
      </c>
      <c r="C51" t="s">
        <v>145</v>
      </c>
      <c r="D51" t="s">
        <v>28</v>
      </c>
      <c r="E51" t="s">
        <v>32</v>
      </c>
      <c r="F51" s="6">
        <v>6.25E-2</v>
      </c>
      <c r="G51" t="s">
        <v>131</v>
      </c>
      <c r="H51" s="16">
        <f>(I51*16)</f>
        <v>16</v>
      </c>
      <c r="I51" s="7">
        <v>1</v>
      </c>
      <c r="M51" t="s">
        <v>35</v>
      </c>
    </row>
    <row r="52" spans="1:15" x14ac:dyDescent="0.4">
      <c r="A52" s="1">
        <v>44006</v>
      </c>
      <c r="B52">
        <v>531</v>
      </c>
      <c r="C52" t="s">
        <v>145</v>
      </c>
      <c r="D52" t="s">
        <v>28</v>
      </c>
      <c r="E52" t="s">
        <v>32</v>
      </c>
      <c r="F52" s="6">
        <v>6.25E-2</v>
      </c>
      <c r="G52" t="s">
        <v>143</v>
      </c>
      <c r="H52" s="16">
        <f>(I52*16)</f>
        <v>38304</v>
      </c>
      <c r="I52" s="7">
        <v>2394</v>
      </c>
      <c r="J52" t="s">
        <v>11</v>
      </c>
      <c r="M52" t="s">
        <v>131</v>
      </c>
      <c r="N52" t="s">
        <v>12</v>
      </c>
    </row>
    <row r="53" spans="1:15" x14ac:dyDescent="0.4">
      <c r="A53" s="1">
        <v>44006</v>
      </c>
      <c r="B53">
        <v>531</v>
      </c>
      <c r="C53" t="s">
        <v>145</v>
      </c>
      <c r="D53" t="s">
        <v>28</v>
      </c>
      <c r="E53" t="s">
        <v>32</v>
      </c>
      <c r="F53" s="6">
        <v>6.25E-2</v>
      </c>
      <c r="G53" t="s">
        <v>73</v>
      </c>
      <c r="H53" s="16">
        <f t="shared" ref="H53:H62" si="2">(I53*16)</f>
        <v>48</v>
      </c>
      <c r="I53" s="7">
        <v>3</v>
      </c>
      <c r="M53" t="s">
        <v>50</v>
      </c>
      <c r="O53" t="s">
        <v>150</v>
      </c>
    </row>
    <row r="54" spans="1:15" x14ac:dyDescent="0.4">
      <c r="A54" s="1">
        <v>44006</v>
      </c>
      <c r="B54">
        <v>531</v>
      </c>
      <c r="C54" t="s">
        <v>145</v>
      </c>
      <c r="D54" t="s">
        <v>28</v>
      </c>
      <c r="E54" t="s">
        <v>32</v>
      </c>
      <c r="F54" s="6">
        <v>6.25E-2</v>
      </c>
      <c r="G54" t="s">
        <v>60</v>
      </c>
      <c r="H54" s="16">
        <f t="shared" si="2"/>
        <v>16</v>
      </c>
      <c r="I54" s="7">
        <v>1</v>
      </c>
      <c r="J54" t="s">
        <v>82</v>
      </c>
      <c r="M54" t="s">
        <v>151</v>
      </c>
    </row>
    <row r="55" spans="1:15" x14ac:dyDescent="0.4">
      <c r="A55" s="1">
        <v>44006</v>
      </c>
      <c r="B55">
        <v>531</v>
      </c>
      <c r="C55" t="s">
        <v>145</v>
      </c>
      <c r="D55" t="s">
        <v>28</v>
      </c>
      <c r="E55" t="s">
        <v>32</v>
      </c>
      <c r="F55" s="6">
        <v>6.25E-2</v>
      </c>
      <c r="G55" t="s">
        <v>144</v>
      </c>
      <c r="H55" s="16">
        <f t="shared" si="2"/>
        <v>16</v>
      </c>
      <c r="I55" s="7">
        <v>1</v>
      </c>
      <c r="K55" t="s">
        <v>148</v>
      </c>
      <c r="M55" t="s">
        <v>152</v>
      </c>
    </row>
    <row r="56" spans="1:15" x14ac:dyDescent="0.4">
      <c r="A56" s="1">
        <v>44006</v>
      </c>
      <c r="B56">
        <v>531</v>
      </c>
      <c r="C56" t="s">
        <v>145</v>
      </c>
      <c r="D56" t="s">
        <v>28</v>
      </c>
      <c r="E56" t="s">
        <v>32</v>
      </c>
      <c r="F56" s="6">
        <v>6.25E-2</v>
      </c>
      <c r="G56" t="s">
        <v>20</v>
      </c>
      <c r="H56" s="16">
        <f t="shared" si="2"/>
        <v>176</v>
      </c>
      <c r="I56" s="7">
        <v>11</v>
      </c>
      <c r="J56" t="s">
        <v>11</v>
      </c>
      <c r="M56" t="s">
        <v>153</v>
      </c>
      <c r="O56" t="s">
        <v>154</v>
      </c>
    </row>
    <row r="57" spans="1:15" x14ac:dyDescent="0.4">
      <c r="A57" s="1">
        <v>44006</v>
      </c>
      <c r="B57">
        <v>531</v>
      </c>
      <c r="C57" t="s">
        <v>145</v>
      </c>
      <c r="D57" t="s">
        <v>28</v>
      </c>
      <c r="E57" t="s">
        <v>32</v>
      </c>
      <c r="F57" s="6">
        <v>6.25E-2</v>
      </c>
      <c r="G57" t="s">
        <v>77</v>
      </c>
      <c r="H57" s="16">
        <f t="shared" si="2"/>
        <v>32</v>
      </c>
      <c r="I57" s="7">
        <v>2</v>
      </c>
    </row>
    <row r="58" spans="1:15" x14ac:dyDescent="0.4">
      <c r="A58" s="1">
        <v>44006</v>
      </c>
      <c r="B58">
        <v>531</v>
      </c>
      <c r="C58" t="s">
        <v>145</v>
      </c>
      <c r="D58" t="s">
        <v>28</v>
      </c>
      <c r="E58" t="s">
        <v>32</v>
      </c>
      <c r="F58" s="6">
        <v>6.25E-2</v>
      </c>
      <c r="G58" t="s">
        <v>38</v>
      </c>
      <c r="H58" s="16">
        <f t="shared" si="2"/>
        <v>2432</v>
      </c>
      <c r="I58" s="7">
        <v>152</v>
      </c>
    </row>
    <row r="59" spans="1:15" x14ac:dyDescent="0.4">
      <c r="A59" s="1">
        <v>44006</v>
      </c>
      <c r="B59">
        <v>531</v>
      </c>
      <c r="C59" t="s">
        <v>145</v>
      </c>
      <c r="D59" t="s">
        <v>28</v>
      </c>
      <c r="E59" t="s">
        <v>32</v>
      </c>
      <c r="F59" s="6">
        <v>6.25E-2</v>
      </c>
      <c r="G59" t="s">
        <v>65</v>
      </c>
      <c r="H59" s="16">
        <f t="shared" si="2"/>
        <v>16</v>
      </c>
      <c r="I59" s="7">
        <v>1</v>
      </c>
    </row>
    <row r="60" spans="1:15" x14ac:dyDescent="0.4">
      <c r="A60" s="1">
        <v>44006</v>
      </c>
      <c r="B60">
        <v>531</v>
      </c>
      <c r="C60" t="s">
        <v>145</v>
      </c>
      <c r="D60" t="s">
        <v>28</v>
      </c>
      <c r="E60" t="s">
        <v>32</v>
      </c>
      <c r="F60" s="6">
        <v>6.25E-2</v>
      </c>
      <c r="G60" t="s">
        <v>61</v>
      </c>
      <c r="H60" s="16">
        <f t="shared" si="2"/>
        <v>1280</v>
      </c>
      <c r="I60" s="7">
        <v>80</v>
      </c>
      <c r="J60" t="s">
        <v>11</v>
      </c>
    </row>
    <row r="61" spans="1:15" x14ac:dyDescent="0.4">
      <c r="A61" s="1">
        <v>44006</v>
      </c>
      <c r="B61">
        <v>531</v>
      </c>
      <c r="C61" t="s">
        <v>145</v>
      </c>
      <c r="D61" t="s">
        <v>28</v>
      </c>
      <c r="E61" t="s">
        <v>32</v>
      </c>
      <c r="F61" s="6">
        <v>6.25E-2</v>
      </c>
      <c r="G61" t="s">
        <v>122</v>
      </c>
      <c r="H61" s="16">
        <f t="shared" si="2"/>
        <v>16</v>
      </c>
      <c r="I61" s="7">
        <v>1</v>
      </c>
      <c r="J61" t="s">
        <v>11</v>
      </c>
    </row>
    <row r="62" spans="1:15" x14ac:dyDescent="0.4">
      <c r="A62" s="1">
        <v>44006</v>
      </c>
      <c r="B62">
        <v>531</v>
      </c>
      <c r="C62" t="s">
        <v>145</v>
      </c>
      <c r="D62" t="s">
        <v>28</v>
      </c>
      <c r="E62" t="s">
        <v>32</v>
      </c>
      <c r="F62" s="6">
        <v>6.25E-2</v>
      </c>
      <c r="G62" t="s">
        <v>15</v>
      </c>
      <c r="H62" s="16">
        <f t="shared" si="2"/>
        <v>64</v>
      </c>
      <c r="I62" s="7">
        <v>4</v>
      </c>
      <c r="J62" t="s">
        <v>11</v>
      </c>
    </row>
    <row r="63" spans="1:15" x14ac:dyDescent="0.4">
      <c r="A63" s="1">
        <v>44006</v>
      </c>
      <c r="B63">
        <v>531</v>
      </c>
      <c r="C63" t="s">
        <v>145</v>
      </c>
      <c r="D63" t="s">
        <v>28</v>
      </c>
      <c r="E63" t="s">
        <v>32</v>
      </c>
      <c r="F63" s="6">
        <v>6.25E-2</v>
      </c>
      <c r="G63" t="s">
        <v>146</v>
      </c>
      <c r="H63" s="16">
        <v>16</v>
      </c>
      <c r="I63" s="7">
        <v>1</v>
      </c>
      <c r="J63" t="s">
        <v>149</v>
      </c>
      <c r="K63" t="s">
        <v>147</v>
      </c>
    </row>
    <row r="64" spans="1:15" x14ac:dyDescent="0.4">
      <c r="A64" s="1">
        <v>44006</v>
      </c>
      <c r="B64">
        <v>531</v>
      </c>
      <c r="C64" t="s">
        <v>145</v>
      </c>
      <c r="D64" t="s">
        <v>28</v>
      </c>
      <c r="E64" t="s">
        <v>32</v>
      </c>
      <c r="F64" s="6">
        <v>6.25E-2</v>
      </c>
      <c r="G64" t="s">
        <v>104</v>
      </c>
      <c r="H64" s="16">
        <v>16</v>
      </c>
      <c r="I64" s="7">
        <v>1</v>
      </c>
      <c r="J64" t="s">
        <v>10</v>
      </c>
    </row>
    <row r="65" spans="1:17" x14ac:dyDescent="0.4">
      <c r="A65" s="1"/>
      <c r="F65" s="6"/>
      <c r="H65" s="18">
        <f>SUM(H51:H64)</f>
        <v>42448</v>
      </c>
    </row>
    <row r="67" spans="1:17" s="3" customFormat="1" x14ac:dyDescent="0.4">
      <c r="A67" s="3" t="s">
        <v>2</v>
      </c>
      <c r="B67" s="3" t="s">
        <v>27</v>
      </c>
      <c r="C67" s="3" t="s">
        <v>3</v>
      </c>
      <c r="D67" s="3" t="s">
        <v>5</v>
      </c>
      <c r="E67" s="3" t="s">
        <v>4</v>
      </c>
      <c r="F67" s="3" t="s">
        <v>8</v>
      </c>
      <c r="G67" s="3" t="s">
        <v>0</v>
      </c>
      <c r="H67" s="3" t="s">
        <v>7</v>
      </c>
      <c r="I67" s="4">
        <v>1.5625E-2</v>
      </c>
      <c r="J67" s="3" t="s">
        <v>1</v>
      </c>
      <c r="K67" s="3" t="s">
        <v>13</v>
      </c>
      <c r="L67" s="4" t="s">
        <v>14</v>
      </c>
      <c r="M67" s="3" t="s">
        <v>0</v>
      </c>
      <c r="N67" s="3" t="s">
        <v>1</v>
      </c>
      <c r="O67" s="3" t="s">
        <v>13</v>
      </c>
    </row>
    <row r="68" spans="1:17" x14ac:dyDescent="0.4">
      <c r="A68" s="1">
        <v>44006</v>
      </c>
      <c r="B68">
        <v>532</v>
      </c>
      <c r="C68" t="s">
        <v>33</v>
      </c>
      <c r="D68" t="s">
        <v>17</v>
      </c>
      <c r="E68" t="s">
        <v>6</v>
      </c>
      <c r="F68" s="2">
        <v>1.5625E-2</v>
      </c>
      <c r="G68" t="s">
        <v>26</v>
      </c>
      <c r="H68" s="5">
        <f t="shared" ref="H68:H74" si="3">(I68*64)</f>
        <v>256</v>
      </c>
      <c r="I68" s="7">
        <v>4</v>
      </c>
      <c r="J68" t="s">
        <v>12</v>
      </c>
      <c r="L68" s="2">
        <v>0.125</v>
      </c>
      <c r="M68" t="s">
        <v>25</v>
      </c>
      <c r="N68" t="s">
        <v>10</v>
      </c>
    </row>
    <row r="69" spans="1:17" x14ac:dyDescent="0.4">
      <c r="A69" s="1">
        <v>44006</v>
      </c>
      <c r="B69">
        <v>532</v>
      </c>
      <c r="C69" t="s">
        <v>33</v>
      </c>
      <c r="D69" t="s">
        <v>17</v>
      </c>
      <c r="E69" t="s">
        <v>6</v>
      </c>
      <c r="F69" s="2">
        <v>1.5625E-2</v>
      </c>
      <c r="G69" s="11" t="s">
        <v>19</v>
      </c>
      <c r="H69" s="12">
        <f t="shared" si="3"/>
        <v>54720</v>
      </c>
      <c r="I69" s="7">
        <v>855</v>
      </c>
      <c r="J69" t="s">
        <v>11</v>
      </c>
      <c r="L69" s="2">
        <v>0.125</v>
      </c>
      <c r="M69" t="s">
        <v>18</v>
      </c>
      <c r="N69" t="s">
        <v>12</v>
      </c>
    </row>
    <row r="70" spans="1:17" x14ac:dyDescent="0.4">
      <c r="A70" s="1">
        <v>44006</v>
      </c>
      <c r="B70">
        <v>532</v>
      </c>
      <c r="C70" t="s">
        <v>33</v>
      </c>
      <c r="D70" t="s">
        <v>17</v>
      </c>
      <c r="E70" t="s">
        <v>6</v>
      </c>
      <c r="F70" s="2">
        <v>1.5625E-2</v>
      </c>
      <c r="G70" t="s">
        <v>9</v>
      </c>
      <c r="H70" s="5">
        <f t="shared" si="3"/>
        <v>192</v>
      </c>
      <c r="I70" s="7">
        <v>3</v>
      </c>
      <c r="J70" t="s">
        <v>10</v>
      </c>
      <c r="K70" t="s">
        <v>106</v>
      </c>
      <c r="L70" s="2">
        <v>0.125</v>
      </c>
      <c r="M70" t="s">
        <v>24</v>
      </c>
      <c r="N70" t="s">
        <v>11</v>
      </c>
    </row>
    <row r="71" spans="1:17" x14ac:dyDescent="0.4">
      <c r="A71" s="1">
        <v>44006</v>
      </c>
      <c r="B71">
        <v>532</v>
      </c>
      <c r="C71" t="s">
        <v>33</v>
      </c>
      <c r="D71" t="s">
        <v>17</v>
      </c>
      <c r="E71" t="s">
        <v>6</v>
      </c>
      <c r="F71" s="2">
        <v>1.5625E-2</v>
      </c>
      <c r="G71" t="s">
        <v>20</v>
      </c>
      <c r="H71" s="5">
        <f t="shared" si="3"/>
        <v>64</v>
      </c>
      <c r="I71" s="7">
        <v>1</v>
      </c>
      <c r="J71" t="s">
        <v>11</v>
      </c>
      <c r="L71" s="2">
        <v>0.125</v>
      </c>
      <c r="M71" t="s">
        <v>21</v>
      </c>
      <c r="N71" t="s">
        <v>23</v>
      </c>
      <c r="O71" t="s">
        <v>22</v>
      </c>
    </row>
    <row r="72" spans="1:17" x14ac:dyDescent="0.4">
      <c r="A72" s="1">
        <v>44006</v>
      </c>
      <c r="B72">
        <v>532</v>
      </c>
      <c r="C72" t="s">
        <v>33</v>
      </c>
      <c r="D72" t="s">
        <v>17</v>
      </c>
      <c r="E72" t="s">
        <v>6</v>
      </c>
      <c r="F72" s="2">
        <v>1.5625E-2</v>
      </c>
      <c r="G72" t="s">
        <v>36</v>
      </c>
      <c r="H72" s="5">
        <f t="shared" si="3"/>
        <v>3200</v>
      </c>
      <c r="I72" s="7">
        <v>50</v>
      </c>
      <c r="J72" t="s">
        <v>30</v>
      </c>
      <c r="K72" t="s">
        <v>72</v>
      </c>
    </row>
    <row r="73" spans="1:17" x14ac:dyDescent="0.4">
      <c r="A73" s="1">
        <v>44006</v>
      </c>
      <c r="B73">
        <v>532</v>
      </c>
      <c r="C73" t="s">
        <v>33</v>
      </c>
      <c r="D73" t="s">
        <v>17</v>
      </c>
      <c r="E73" t="s">
        <v>6</v>
      </c>
      <c r="F73" s="2">
        <v>1.5625E-2</v>
      </c>
      <c r="G73" t="s">
        <v>15</v>
      </c>
      <c r="H73" s="5">
        <f t="shared" si="3"/>
        <v>128</v>
      </c>
      <c r="I73" s="7">
        <v>2</v>
      </c>
      <c r="J73" t="s">
        <v>11</v>
      </c>
    </row>
    <row r="74" spans="1:17" x14ac:dyDescent="0.4">
      <c r="A74" s="1">
        <v>44006</v>
      </c>
      <c r="B74">
        <v>532</v>
      </c>
      <c r="C74" t="s">
        <v>33</v>
      </c>
      <c r="D74" t="s">
        <v>17</v>
      </c>
      <c r="E74" t="s">
        <v>6</v>
      </c>
      <c r="F74" s="2">
        <v>1.5625E-2</v>
      </c>
      <c r="G74" t="s">
        <v>104</v>
      </c>
      <c r="H74" s="5">
        <f t="shared" si="3"/>
        <v>128</v>
      </c>
      <c r="I74" s="7">
        <v>2</v>
      </c>
      <c r="J74" t="s">
        <v>10</v>
      </c>
      <c r="K74" t="s">
        <v>105</v>
      </c>
    </row>
    <row r="75" spans="1:17" x14ac:dyDescent="0.4">
      <c r="A75" s="1"/>
      <c r="F75" s="2"/>
      <c r="H75" s="19">
        <f>SUM(H68:H74)</f>
        <v>58688</v>
      </c>
    </row>
    <row r="76" spans="1:17" x14ac:dyDescent="0.4">
      <c r="A76" s="1"/>
      <c r="F76" s="2"/>
      <c r="P76" s="3"/>
      <c r="Q76" s="3"/>
    </row>
    <row r="77" spans="1:17" s="3" customFormat="1" x14ac:dyDescent="0.4">
      <c r="A77" s="3" t="s">
        <v>2</v>
      </c>
      <c r="B77" s="3" t="s">
        <v>27</v>
      </c>
      <c r="C77" s="3" t="s">
        <v>3</v>
      </c>
      <c r="D77" s="3" t="s">
        <v>5</v>
      </c>
      <c r="E77" s="3" t="s">
        <v>4</v>
      </c>
      <c r="F77" s="3" t="s">
        <v>8</v>
      </c>
      <c r="G77" s="3" t="s">
        <v>0</v>
      </c>
      <c r="H77" s="3" t="s">
        <v>7</v>
      </c>
      <c r="I77" s="10">
        <v>0.125</v>
      </c>
      <c r="J77" s="3" t="s">
        <v>1</v>
      </c>
      <c r="K77" s="3" t="s">
        <v>13</v>
      </c>
      <c r="L77" s="4" t="s">
        <v>14</v>
      </c>
      <c r="M77" s="3" t="s">
        <v>0</v>
      </c>
      <c r="N77" s="3" t="s">
        <v>1</v>
      </c>
      <c r="O77" s="3" t="s">
        <v>13</v>
      </c>
      <c r="P77"/>
      <c r="Q77"/>
    </row>
    <row r="78" spans="1:17" x14ac:dyDescent="0.4">
      <c r="A78" s="1"/>
      <c r="B78">
        <v>533</v>
      </c>
      <c r="D78" t="s">
        <v>28</v>
      </c>
      <c r="E78" t="s">
        <v>29</v>
      </c>
      <c r="F78" s="2">
        <v>0.125</v>
      </c>
      <c r="G78" t="s">
        <v>44</v>
      </c>
      <c r="H78">
        <f t="shared" ref="H78:H92" si="4">(I78*8)</f>
        <v>8</v>
      </c>
      <c r="I78" s="7">
        <v>1</v>
      </c>
      <c r="J78" t="s">
        <v>23</v>
      </c>
      <c r="K78" t="s">
        <v>48</v>
      </c>
      <c r="L78" s="2">
        <v>0.5</v>
      </c>
      <c r="M78" t="s">
        <v>52</v>
      </c>
      <c r="O78" t="s">
        <v>53</v>
      </c>
    </row>
    <row r="79" spans="1:17" x14ac:dyDescent="0.4">
      <c r="A79" s="1"/>
      <c r="B79">
        <v>533</v>
      </c>
      <c r="D79" t="s">
        <v>28</v>
      </c>
      <c r="E79" t="s">
        <v>29</v>
      </c>
      <c r="F79" s="2">
        <v>0.125</v>
      </c>
      <c r="G79" t="s">
        <v>26</v>
      </c>
      <c r="H79">
        <f t="shared" si="4"/>
        <v>24</v>
      </c>
      <c r="I79" s="7">
        <v>3</v>
      </c>
      <c r="J79" t="s">
        <v>34</v>
      </c>
      <c r="L79" s="2">
        <v>0.5</v>
      </c>
      <c r="M79" t="s">
        <v>49</v>
      </c>
      <c r="N79" t="s">
        <v>10</v>
      </c>
    </row>
    <row r="80" spans="1:17" x14ac:dyDescent="0.4">
      <c r="A80" s="1"/>
      <c r="B80">
        <v>533</v>
      </c>
      <c r="D80" t="s">
        <v>28</v>
      </c>
      <c r="E80" t="s">
        <v>29</v>
      </c>
      <c r="F80" s="2">
        <v>0.125</v>
      </c>
      <c r="G80" t="s">
        <v>45</v>
      </c>
      <c r="H80">
        <f t="shared" si="4"/>
        <v>288</v>
      </c>
      <c r="I80" s="7">
        <v>36</v>
      </c>
      <c r="J80" t="s">
        <v>11</v>
      </c>
      <c r="K80" t="s">
        <v>85</v>
      </c>
      <c r="L80" s="2">
        <v>0.5</v>
      </c>
      <c r="M80" t="s">
        <v>56</v>
      </c>
      <c r="O80" t="s">
        <v>71</v>
      </c>
    </row>
    <row r="81" spans="1:15" x14ac:dyDescent="0.4">
      <c r="A81" s="1"/>
      <c r="B81">
        <v>533</v>
      </c>
      <c r="D81" t="s">
        <v>28</v>
      </c>
      <c r="E81" t="s">
        <v>29</v>
      </c>
      <c r="F81" s="2">
        <v>0.125</v>
      </c>
      <c r="G81" t="s">
        <v>35</v>
      </c>
      <c r="H81">
        <f t="shared" si="4"/>
        <v>336</v>
      </c>
      <c r="I81" s="7">
        <v>42</v>
      </c>
      <c r="J81" t="s">
        <v>11</v>
      </c>
      <c r="L81" s="2">
        <v>0.5</v>
      </c>
      <c r="M81" t="s">
        <v>55</v>
      </c>
      <c r="N81" t="s">
        <v>54</v>
      </c>
      <c r="O81" t="s">
        <v>48</v>
      </c>
    </row>
    <row r="82" spans="1:15" x14ac:dyDescent="0.4">
      <c r="A82" s="1"/>
      <c r="B82">
        <v>533</v>
      </c>
      <c r="D82" t="s">
        <v>28</v>
      </c>
      <c r="E82" t="s">
        <v>29</v>
      </c>
      <c r="F82" s="2">
        <v>0.125</v>
      </c>
      <c r="G82" s="11" t="s">
        <v>19</v>
      </c>
      <c r="H82" s="11">
        <f t="shared" si="4"/>
        <v>2208</v>
      </c>
      <c r="I82" s="7">
        <v>276</v>
      </c>
      <c r="J82" t="s">
        <v>11</v>
      </c>
    </row>
    <row r="83" spans="1:15" x14ac:dyDescent="0.4">
      <c r="A83" s="1"/>
      <c r="B83">
        <v>533</v>
      </c>
      <c r="D83" t="s">
        <v>28</v>
      </c>
      <c r="E83" t="s">
        <v>29</v>
      </c>
      <c r="F83" s="2">
        <v>0.125</v>
      </c>
      <c r="G83" t="s">
        <v>46</v>
      </c>
      <c r="H83">
        <f t="shared" si="4"/>
        <v>8</v>
      </c>
      <c r="I83" s="7">
        <v>1</v>
      </c>
      <c r="J83" t="s">
        <v>47</v>
      </c>
      <c r="K83" t="s">
        <v>87</v>
      </c>
    </row>
    <row r="84" spans="1:15" x14ac:dyDescent="0.4">
      <c r="A84" s="1"/>
      <c r="B84">
        <v>533</v>
      </c>
      <c r="D84" t="s">
        <v>28</v>
      </c>
      <c r="E84" t="s">
        <v>29</v>
      </c>
      <c r="F84" s="2">
        <v>0.125</v>
      </c>
      <c r="G84" t="s">
        <v>50</v>
      </c>
      <c r="H84">
        <f t="shared" si="4"/>
        <v>8</v>
      </c>
      <c r="I84" s="7">
        <v>1</v>
      </c>
      <c r="K84" t="s">
        <v>63</v>
      </c>
    </row>
    <row r="85" spans="1:15" x14ac:dyDescent="0.4">
      <c r="A85" s="1"/>
      <c r="B85">
        <v>533</v>
      </c>
      <c r="D85" t="s">
        <v>28</v>
      </c>
      <c r="E85" t="s">
        <v>29</v>
      </c>
      <c r="F85" s="2">
        <v>0.125</v>
      </c>
      <c r="G85" t="s">
        <v>38</v>
      </c>
      <c r="H85">
        <f t="shared" si="4"/>
        <v>1296</v>
      </c>
      <c r="I85" s="7">
        <v>162</v>
      </c>
      <c r="J85" t="s">
        <v>30</v>
      </c>
      <c r="K85" t="s">
        <v>86</v>
      </c>
    </row>
    <row r="86" spans="1:15" x14ac:dyDescent="0.4">
      <c r="A86" s="1"/>
      <c r="B86">
        <v>533</v>
      </c>
      <c r="D86" t="s">
        <v>28</v>
      </c>
      <c r="E86" t="s">
        <v>29</v>
      </c>
      <c r="F86" s="2">
        <v>0.125</v>
      </c>
      <c r="G86" t="s">
        <v>37</v>
      </c>
      <c r="H86">
        <f t="shared" si="4"/>
        <v>8</v>
      </c>
      <c r="I86" s="7">
        <v>1</v>
      </c>
      <c r="K86" t="s">
        <v>59</v>
      </c>
    </row>
    <row r="87" spans="1:15" x14ac:dyDescent="0.4">
      <c r="A87" s="1"/>
      <c r="B87">
        <v>533</v>
      </c>
      <c r="D87" t="s">
        <v>28</v>
      </c>
      <c r="E87" t="s">
        <v>29</v>
      </c>
      <c r="F87" s="2">
        <v>0.125</v>
      </c>
      <c r="G87" t="s">
        <v>41</v>
      </c>
      <c r="H87">
        <f t="shared" si="4"/>
        <v>8</v>
      </c>
      <c r="I87" s="7">
        <v>1</v>
      </c>
      <c r="J87" t="s">
        <v>11</v>
      </c>
    </row>
    <row r="88" spans="1:15" x14ac:dyDescent="0.4">
      <c r="A88" s="1"/>
      <c r="B88">
        <v>533</v>
      </c>
      <c r="D88" t="s">
        <v>28</v>
      </c>
      <c r="E88" t="s">
        <v>29</v>
      </c>
      <c r="F88" s="2">
        <v>0.125</v>
      </c>
      <c r="G88" t="s">
        <v>49</v>
      </c>
      <c r="H88">
        <f t="shared" si="4"/>
        <v>16</v>
      </c>
      <c r="I88" s="7">
        <v>2</v>
      </c>
      <c r="J88" t="s">
        <v>47</v>
      </c>
      <c r="K88" t="s">
        <v>107</v>
      </c>
    </row>
    <row r="89" spans="1:15" x14ac:dyDescent="0.4">
      <c r="A89" s="1"/>
      <c r="B89">
        <v>533</v>
      </c>
      <c r="D89" t="s">
        <v>28</v>
      </c>
      <c r="E89" t="s">
        <v>29</v>
      </c>
      <c r="F89" s="2">
        <v>0.125</v>
      </c>
      <c r="G89" t="s">
        <v>58</v>
      </c>
      <c r="H89">
        <f t="shared" si="4"/>
        <v>8</v>
      </c>
      <c r="I89" s="7">
        <v>1</v>
      </c>
      <c r="J89" t="s">
        <v>11</v>
      </c>
    </row>
    <row r="90" spans="1:15" x14ac:dyDescent="0.4">
      <c r="A90" s="1"/>
      <c r="B90">
        <v>533</v>
      </c>
      <c r="D90" t="s">
        <v>28</v>
      </c>
      <c r="E90" t="s">
        <v>29</v>
      </c>
      <c r="F90" s="2">
        <v>0.125</v>
      </c>
      <c r="G90" t="s">
        <v>42</v>
      </c>
      <c r="H90">
        <f t="shared" si="4"/>
        <v>16</v>
      </c>
      <c r="I90" s="7">
        <v>2</v>
      </c>
      <c r="J90" t="s">
        <v>11</v>
      </c>
    </row>
    <row r="91" spans="1:15" x14ac:dyDescent="0.4">
      <c r="A91" s="1"/>
      <c r="B91">
        <v>533</v>
      </c>
      <c r="D91" t="s">
        <v>28</v>
      </c>
      <c r="E91" t="s">
        <v>29</v>
      </c>
      <c r="F91" s="2">
        <v>0.125</v>
      </c>
      <c r="G91" t="s">
        <v>39</v>
      </c>
      <c r="H91">
        <f t="shared" si="4"/>
        <v>8</v>
      </c>
      <c r="I91" s="7">
        <v>1</v>
      </c>
      <c r="J91" t="s">
        <v>40</v>
      </c>
      <c r="K91" t="s">
        <v>48</v>
      </c>
    </row>
    <row r="92" spans="1:15" x14ac:dyDescent="0.4">
      <c r="A92" s="1"/>
      <c r="B92">
        <v>533</v>
      </c>
      <c r="D92" t="s">
        <v>28</v>
      </c>
      <c r="E92" t="s">
        <v>29</v>
      </c>
      <c r="F92" s="2">
        <v>0.125</v>
      </c>
      <c r="G92" t="s">
        <v>43</v>
      </c>
      <c r="H92">
        <f t="shared" si="4"/>
        <v>48</v>
      </c>
      <c r="I92" s="7">
        <v>6</v>
      </c>
      <c r="J92" t="s">
        <v>11</v>
      </c>
      <c r="K92" t="s">
        <v>57</v>
      </c>
    </row>
    <row r="93" spans="1:15" x14ac:dyDescent="0.4">
      <c r="A93" s="1"/>
      <c r="F93" s="2"/>
      <c r="H93" s="3">
        <f>SUM(H78:H92)</f>
        <v>4288</v>
      </c>
    </row>
    <row r="94" spans="1:15" x14ac:dyDescent="0.4">
      <c r="A94" s="1"/>
      <c r="F94" s="2"/>
    </row>
    <row r="95" spans="1:15" s="3" customFormat="1" x14ac:dyDescent="0.4">
      <c r="A95" s="3" t="s">
        <v>2</v>
      </c>
      <c r="B95" s="3" t="s">
        <v>27</v>
      </c>
      <c r="C95" s="3" t="s">
        <v>3</v>
      </c>
      <c r="D95" s="3" t="s">
        <v>5</v>
      </c>
      <c r="E95" s="3" t="s">
        <v>4</v>
      </c>
      <c r="F95" s="3" t="s">
        <v>8</v>
      </c>
      <c r="G95" s="3" t="s">
        <v>0</v>
      </c>
      <c r="H95" s="3" t="s">
        <v>7</v>
      </c>
      <c r="I95" s="10">
        <v>7.8125E-3</v>
      </c>
      <c r="J95" s="3" t="s">
        <v>1</v>
      </c>
      <c r="K95" s="3" t="s">
        <v>13</v>
      </c>
      <c r="L95" s="4">
        <v>6.25E-2</v>
      </c>
      <c r="M95" s="3" t="s">
        <v>0</v>
      </c>
      <c r="N95" s="3" t="s">
        <v>1</v>
      </c>
      <c r="O95" s="3" t="s">
        <v>13</v>
      </c>
    </row>
    <row r="96" spans="1:15" x14ac:dyDescent="0.4">
      <c r="B96">
        <v>611</v>
      </c>
      <c r="D96" t="s">
        <v>79</v>
      </c>
      <c r="E96" t="s">
        <v>32</v>
      </c>
      <c r="F96" s="13">
        <v>7.8125E-3</v>
      </c>
      <c r="G96" t="s">
        <v>19</v>
      </c>
      <c r="H96">
        <f t="shared" ref="H96:H106" si="5">(I96*128)</f>
        <v>434432</v>
      </c>
      <c r="I96" s="7">
        <v>3394</v>
      </c>
      <c r="J96" t="s">
        <v>11</v>
      </c>
      <c r="K96" t="s">
        <v>125</v>
      </c>
      <c r="M96" t="s">
        <v>128</v>
      </c>
      <c r="O96" t="s">
        <v>126</v>
      </c>
    </row>
    <row r="97" spans="1:17" x14ac:dyDescent="0.4">
      <c r="B97">
        <v>611</v>
      </c>
      <c r="D97" t="s">
        <v>79</v>
      </c>
      <c r="E97" t="s">
        <v>32</v>
      </c>
      <c r="F97" s="13">
        <v>7.8125E-3</v>
      </c>
      <c r="G97" t="s">
        <v>73</v>
      </c>
      <c r="H97">
        <f t="shared" si="5"/>
        <v>256</v>
      </c>
      <c r="I97" s="7">
        <v>2</v>
      </c>
      <c r="J97" t="s">
        <v>80</v>
      </c>
      <c r="M97" t="s">
        <v>130</v>
      </c>
      <c r="N97" t="s">
        <v>129</v>
      </c>
    </row>
    <row r="98" spans="1:17" x14ac:dyDescent="0.4">
      <c r="B98">
        <v>611</v>
      </c>
      <c r="D98" t="s">
        <v>79</v>
      </c>
      <c r="E98" t="s">
        <v>32</v>
      </c>
      <c r="F98" s="13">
        <v>7.8125E-3</v>
      </c>
      <c r="G98" t="s">
        <v>121</v>
      </c>
      <c r="H98">
        <f t="shared" si="5"/>
        <v>2816</v>
      </c>
      <c r="I98" s="7">
        <v>22</v>
      </c>
      <c r="J98" t="s">
        <v>82</v>
      </c>
      <c r="M98" t="s">
        <v>76</v>
      </c>
      <c r="N98" t="s">
        <v>10</v>
      </c>
    </row>
    <row r="99" spans="1:17" x14ac:dyDescent="0.4">
      <c r="B99">
        <v>611</v>
      </c>
      <c r="D99" t="s">
        <v>79</v>
      </c>
      <c r="E99" t="s">
        <v>32</v>
      </c>
      <c r="F99" s="13">
        <v>7.8125E-3</v>
      </c>
      <c r="G99" t="s">
        <v>20</v>
      </c>
      <c r="H99">
        <f t="shared" si="5"/>
        <v>128</v>
      </c>
      <c r="I99" s="7">
        <v>1</v>
      </c>
      <c r="J99" t="s">
        <v>11</v>
      </c>
      <c r="O99" t="s">
        <v>127</v>
      </c>
    </row>
    <row r="100" spans="1:17" x14ac:dyDescent="0.4">
      <c r="B100">
        <v>611</v>
      </c>
      <c r="D100" t="s">
        <v>79</v>
      </c>
      <c r="E100" t="s">
        <v>32</v>
      </c>
      <c r="F100" s="13">
        <v>7.8125E-3</v>
      </c>
      <c r="G100" t="s">
        <v>77</v>
      </c>
      <c r="H100">
        <f t="shared" si="5"/>
        <v>128</v>
      </c>
      <c r="I100" s="7">
        <v>1</v>
      </c>
    </row>
    <row r="101" spans="1:17" x14ac:dyDescent="0.4">
      <c r="B101">
        <v>611</v>
      </c>
      <c r="D101" t="s">
        <v>79</v>
      </c>
      <c r="E101" t="s">
        <v>32</v>
      </c>
      <c r="F101" s="13">
        <v>7.8125E-3</v>
      </c>
      <c r="G101" t="s">
        <v>38</v>
      </c>
      <c r="H101">
        <f t="shared" si="5"/>
        <v>1408</v>
      </c>
      <c r="I101" s="7">
        <v>11</v>
      </c>
      <c r="J101" t="s">
        <v>30</v>
      </c>
    </row>
    <row r="102" spans="1:17" x14ac:dyDescent="0.4">
      <c r="B102">
        <v>611</v>
      </c>
      <c r="D102" t="s">
        <v>79</v>
      </c>
      <c r="E102" t="s">
        <v>32</v>
      </c>
      <c r="F102" s="13">
        <v>7.8125E-3</v>
      </c>
      <c r="G102" t="s">
        <v>120</v>
      </c>
      <c r="H102">
        <f t="shared" si="5"/>
        <v>2176</v>
      </c>
      <c r="I102" s="7">
        <v>17</v>
      </c>
      <c r="J102" t="s">
        <v>11</v>
      </c>
      <c r="N102" t="s">
        <v>66</v>
      </c>
    </row>
    <row r="103" spans="1:17" x14ac:dyDescent="0.4">
      <c r="B103">
        <v>611</v>
      </c>
      <c r="D103" t="s">
        <v>79</v>
      </c>
      <c r="E103" t="s">
        <v>32</v>
      </c>
      <c r="F103" s="13">
        <v>7.8125E-3</v>
      </c>
      <c r="G103" t="s">
        <v>122</v>
      </c>
      <c r="H103">
        <f t="shared" si="5"/>
        <v>128</v>
      </c>
      <c r="I103" s="7">
        <v>1</v>
      </c>
      <c r="J103" t="s">
        <v>11</v>
      </c>
    </row>
    <row r="104" spans="1:17" x14ac:dyDescent="0.4">
      <c r="B104">
        <v>611</v>
      </c>
      <c r="D104" t="s">
        <v>79</v>
      </c>
      <c r="E104" t="s">
        <v>32</v>
      </c>
      <c r="F104" s="13">
        <v>7.8125E-3</v>
      </c>
      <c r="G104" t="s">
        <v>15</v>
      </c>
      <c r="H104">
        <f t="shared" si="5"/>
        <v>4608</v>
      </c>
      <c r="I104" s="7">
        <v>36</v>
      </c>
      <c r="J104" t="s">
        <v>11</v>
      </c>
    </row>
    <row r="105" spans="1:17" x14ac:dyDescent="0.4">
      <c r="B105">
        <v>611</v>
      </c>
      <c r="D105" t="s">
        <v>79</v>
      </c>
      <c r="E105" t="s">
        <v>32</v>
      </c>
      <c r="F105" s="13">
        <v>7.8125E-3</v>
      </c>
      <c r="G105" t="s">
        <v>16</v>
      </c>
      <c r="H105">
        <f t="shared" si="5"/>
        <v>128</v>
      </c>
      <c r="I105" s="7">
        <v>1</v>
      </c>
      <c r="J105" t="s">
        <v>10</v>
      </c>
    </row>
    <row r="106" spans="1:17" x14ac:dyDescent="0.4">
      <c r="B106">
        <v>611</v>
      </c>
      <c r="D106" t="s">
        <v>79</v>
      </c>
      <c r="E106" t="s">
        <v>32</v>
      </c>
      <c r="F106" s="13">
        <v>7.8125E-3</v>
      </c>
      <c r="G106" t="s">
        <v>123</v>
      </c>
      <c r="H106">
        <f t="shared" si="5"/>
        <v>384</v>
      </c>
      <c r="I106" s="7">
        <v>3</v>
      </c>
      <c r="J106" t="s">
        <v>124</v>
      </c>
    </row>
    <row r="107" spans="1:17" x14ac:dyDescent="0.4">
      <c r="F107" s="13"/>
      <c r="H107" s="3">
        <f>SUM(H96:H106)</f>
        <v>446592</v>
      </c>
    </row>
    <row r="108" spans="1:17" x14ac:dyDescent="0.4">
      <c r="A108" s="1"/>
      <c r="F108" s="2"/>
    </row>
    <row r="109" spans="1:17" s="3" customFormat="1" x14ac:dyDescent="0.4">
      <c r="A109" s="3" t="s">
        <v>2</v>
      </c>
      <c r="B109" s="3" t="s">
        <v>27</v>
      </c>
      <c r="C109" s="3" t="s">
        <v>3</v>
      </c>
      <c r="D109" s="3" t="s">
        <v>5</v>
      </c>
      <c r="E109" s="3" t="s">
        <v>4</v>
      </c>
      <c r="F109" s="3" t="s">
        <v>8</v>
      </c>
      <c r="G109" s="3" t="s">
        <v>0</v>
      </c>
      <c r="H109" s="3" t="s">
        <v>7</v>
      </c>
      <c r="I109" s="10">
        <v>6.25E-2</v>
      </c>
      <c r="J109" s="3" t="s">
        <v>1</v>
      </c>
      <c r="K109" s="3" t="s">
        <v>13</v>
      </c>
      <c r="L109" s="4" t="s">
        <v>14</v>
      </c>
      <c r="M109" s="3" t="s">
        <v>0</v>
      </c>
      <c r="N109" s="3" t="s">
        <v>1</v>
      </c>
      <c r="O109" s="3" t="s">
        <v>13</v>
      </c>
      <c r="P109"/>
      <c r="Q109"/>
    </row>
    <row r="110" spans="1:17" x14ac:dyDescent="0.4">
      <c r="B110" s="7">
        <v>612</v>
      </c>
      <c r="D110" t="s">
        <v>79</v>
      </c>
      <c r="E110" t="s">
        <v>6</v>
      </c>
      <c r="F110" s="6">
        <v>6.25E-2</v>
      </c>
      <c r="G110" s="11" t="s">
        <v>19</v>
      </c>
      <c r="H110" s="11">
        <f t="shared" ref="H110:H120" si="6">(I110*16)</f>
        <v>44416</v>
      </c>
      <c r="I110" s="7">
        <v>2776</v>
      </c>
      <c r="J110" t="s">
        <v>11</v>
      </c>
      <c r="L110" s="6">
        <v>0.5</v>
      </c>
      <c r="M110" t="s">
        <v>84</v>
      </c>
    </row>
    <row r="111" spans="1:17" x14ac:dyDescent="0.4">
      <c r="B111" s="7">
        <v>612</v>
      </c>
      <c r="D111" t="s">
        <v>79</v>
      </c>
      <c r="E111" t="s">
        <v>6</v>
      </c>
      <c r="F111" s="6">
        <v>6.25E-2</v>
      </c>
      <c r="G111" t="s">
        <v>73</v>
      </c>
      <c r="H111">
        <f t="shared" si="6"/>
        <v>80</v>
      </c>
      <c r="I111" s="7">
        <v>5</v>
      </c>
      <c r="J111" t="s">
        <v>80</v>
      </c>
      <c r="K111" t="s">
        <v>108</v>
      </c>
      <c r="L111" s="6"/>
    </row>
    <row r="112" spans="1:17" x14ac:dyDescent="0.4">
      <c r="B112" s="7">
        <v>612</v>
      </c>
      <c r="D112" t="s">
        <v>79</v>
      </c>
      <c r="E112" t="s">
        <v>6</v>
      </c>
      <c r="F112" s="6">
        <v>6.25E-2</v>
      </c>
      <c r="G112" t="s">
        <v>60</v>
      </c>
      <c r="H112">
        <f t="shared" si="6"/>
        <v>352</v>
      </c>
      <c r="I112" s="7">
        <v>22</v>
      </c>
      <c r="J112" t="s">
        <v>82</v>
      </c>
      <c r="L112" s="6"/>
    </row>
    <row r="113" spans="1:15" x14ac:dyDescent="0.4">
      <c r="B113" s="7">
        <v>612</v>
      </c>
      <c r="D113" t="s">
        <v>79</v>
      </c>
      <c r="E113" t="s">
        <v>6</v>
      </c>
      <c r="F113" s="6">
        <v>6.25E-2</v>
      </c>
      <c r="G113" t="s">
        <v>60</v>
      </c>
      <c r="H113">
        <f t="shared" si="6"/>
        <v>32</v>
      </c>
      <c r="I113" s="7">
        <v>2</v>
      </c>
      <c r="J113" t="s">
        <v>83</v>
      </c>
      <c r="L113" s="6"/>
    </row>
    <row r="114" spans="1:15" x14ac:dyDescent="0.4">
      <c r="B114" s="7">
        <v>612</v>
      </c>
      <c r="D114" t="s">
        <v>79</v>
      </c>
      <c r="E114" t="s">
        <v>6</v>
      </c>
      <c r="F114" s="6">
        <v>6.25E-2</v>
      </c>
      <c r="G114" t="s">
        <v>20</v>
      </c>
      <c r="H114">
        <f t="shared" si="6"/>
        <v>80</v>
      </c>
      <c r="I114" s="7">
        <v>5</v>
      </c>
      <c r="J114" t="s">
        <v>11</v>
      </c>
      <c r="L114" s="6"/>
    </row>
    <row r="115" spans="1:15" x14ac:dyDescent="0.4">
      <c r="B115" s="7">
        <v>612</v>
      </c>
      <c r="D115" t="s">
        <v>79</v>
      </c>
      <c r="E115" t="s">
        <v>6</v>
      </c>
      <c r="F115" s="6">
        <v>6.25E-2</v>
      </c>
      <c r="G115" t="s">
        <v>77</v>
      </c>
      <c r="H115">
        <f t="shared" si="6"/>
        <v>336</v>
      </c>
      <c r="I115" s="7">
        <v>21</v>
      </c>
      <c r="L115" s="6"/>
    </row>
    <row r="116" spans="1:15" x14ac:dyDescent="0.4">
      <c r="B116" s="7">
        <v>612</v>
      </c>
      <c r="D116" t="s">
        <v>79</v>
      </c>
      <c r="E116" t="s">
        <v>6</v>
      </c>
      <c r="F116" s="6">
        <v>6.25E-2</v>
      </c>
      <c r="G116" t="s">
        <v>38</v>
      </c>
      <c r="H116">
        <f t="shared" si="6"/>
        <v>208</v>
      </c>
      <c r="I116" s="7">
        <v>13</v>
      </c>
      <c r="J116" t="s">
        <v>30</v>
      </c>
      <c r="L116" s="6"/>
    </row>
    <row r="117" spans="1:15" x14ac:dyDescent="0.4">
      <c r="B117" s="7">
        <v>612</v>
      </c>
      <c r="D117" t="s">
        <v>79</v>
      </c>
      <c r="E117" t="s">
        <v>6</v>
      </c>
      <c r="F117" s="6">
        <v>6.25E-2</v>
      </c>
      <c r="G117" t="s">
        <v>38</v>
      </c>
      <c r="H117">
        <f t="shared" si="6"/>
        <v>32</v>
      </c>
      <c r="I117" s="7">
        <v>2</v>
      </c>
      <c r="J117" t="s">
        <v>81</v>
      </c>
      <c r="L117" s="6"/>
    </row>
    <row r="118" spans="1:15" x14ac:dyDescent="0.4">
      <c r="B118" s="7">
        <v>612</v>
      </c>
      <c r="D118" t="s">
        <v>79</v>
      </c>
      <c r="E118" t="s">
        <v>6</v>
      </c>
      <c r="F118" s="6">
        <v>6.25E-2</v>
      </c>
      <c r="G118" t="s">
        <v>61</v>
      </c>
      <c r="H118">
        <f t="shared" si="6"/>
        <v>608</v>
      </c>
      <c r="I118" s="7">
        <v>38</v>
      </c>
      <c r="J118" t="s">
        <v>11</v>
      </c>
      <c r="L118" s="6"/>
    </row>
    <row r="119" spans="1:15" x14ac:dyDescent="0.4">
      <c r="B119" s="7">
        <v>612</v>
      </c>
      <c r="D119" t="s">
        <v>79</v>
      </c>
      <c r="E119" t="s">
        <v>6</v>
      </c>
      <c r="F119" s="6">
        <v>6.25E-2</v>
      </c>
      <c r="G119" t="s">
        <v>64</v>
      </c>
      <c r="H119">
        <f t="shared" si="6"/>
        <v>16</v>
      </c>
      <c r="I119" s="7">
        <v>1</v>
      </c>
      <c r="J119" t="s">
        <v>11</v>
      </c>
      <c r="L119" s="6"/>
    </row>
    <row r="120" spans="1:15" x14ac:dyDescent="0.4">
      <c r="B120" s="7">
        <v>612</v>
      </c>
      <c r="D120" t="s">
        <v>79</v>
      </c>
      <c r="E120" t="s">
        <v>6</v>
      </c>
      <c r="F120" s="6">
        <v>6.25E-2</v>
      </c>
      <c r="G120" t="s">
        <v>15</v>
      </c>
      <c r="H120">
        <f t="shared" si="6"/>
        <v>704</v>
      </c>
      <c r="I120" s="7">
        <v>44</v>
      </c>
      <c r="J120" t="s">
        <v>11</v>
      </c>
      <c r="L120" s="6"/>
    </row>
    <row r="121" spans="1:15" x14ac:dyDescent="0.4">
      <c r="B121" s="7"/>
      <c r="F121" s="6"/>
      <c r="H121" s="3">
        <f>SUM(H110:H120)</f>
        <v>46864</v>
      </c>
      <c r="L121" s="6"/>
    </row>
    <row r="122" spans="1:15" x14ac:dyDescent="0.4">
      <c r="B122" s="7"/>
      <c r="F122" s="6"/>
      <c r="L122" s="6"/>
    </row>
    <row r="123" spans="1:15" s="3" customFormat="1" x14ac:dyDescent="0.4">
      <c r="A123" s="3" t="s">
        <v>2</v>
      </c>
      <c r="B123" s="3" t="s">
        <v>27</v>
      </c>
      <c r="C123" s="3" t="s">
        <v>3</v>
      </c>
      <c r="D123" s="3" t="s">
        <v>5</v>
      </c>
      <c r="E123" s="3" t="s">
        <v>4</v>
      </c>
      <c r="F123" s="3" t="s">
        <v>8</v>
      </c>
      <c r="G123" s="3" t="s">
        <v>0</v>
      </c>
      <c r="H123" s="3" t="s">
        <v>7</v>
      </c>
      <c r="I123" s="10">
        <v>6.25E-2</v>
      </c>
      <c r="J123" s="3" t="s">
        <v>1</v>
      </c>
      <c r="K123" s="3" t="s">
        <v>13</v>
      </c>
      <c r="L123" s="4" t="s">
        <v>14</v>
      </c>
      <c r="M123" s="3" t="s">
        <v>0</v>
      </c>
      <c r="N123" s="3" t="s">
        <v>1</v>
      </c>
      <c r="O123" s="3" t="s">
        <v>13</v>
      </c>
    </row>
    <row r="124" spans="1:15" x14ac:dyDescent="0.4">
      <c r="B124">
        <v>621</v>
      </c>
      <c r="D124" t="s">
        <v>31</v>
      </c>
      <c r="E124" t="s">
        <v>32</v>
      </c>
      <c r="F124" s="2">
        <v>6.25E-2</v>
      </c>
      <c r="G124" t="s">
        <v>26</v>
      </c>
      <c r="H124">
        <f t="shared" ref="H124:H140" si="7">(I124*16)</f>
        <v>16</v>
      </c>
      <c r="I124" s="7">
        <v>1</v>
      </c>
      <c r="J124" t="s">
        <v>75</v>
      </c>
      <c r="L124" s="2">
        <v>0.5</v>
      </c>
      <c r="M124" t="s">
        <v>89</v>
      </c>
      <c r="N124" t="s">
        <v>90</v>
      </c>
    </row>
    <row r="125" spans="1:15" x14ac:dyDescent="0.4">
      <c r="B125">
        <v>621</v>
      </c>
      <c r="D125" t="s">
        <v>31</v>
      </c>
      <c r="E125" t="s">
        <v>32</v>
      </c>
      <c r="F125" s="2">
        <v>6.25E-2</v>
      </c>
      <c r="G125" s="11" t="s">
        <v>19</v>
      </c>
      <c r="H125" s="11">
        <f t="shared" si="7"/>
        <v>11504</v>
      </c>
      <c r="I125" s="7">
        <v>719</v>
      </c>
      <c r="J125" t="s">
        <v>11</v>
      </c>
      <c r="L125" s="2">
        <v>0.5</v>
      </c>
      <c r="M125" t="s">
        <v>91</v>
      </c>
      <c r="N125" t="s">
        <v>10</v>
      </c>
      <c r="O125">
        <v>2</v>
      </c>
    </row>
    <row r="126" spans="1:15" x14ac:dyDescent="0.4">
      <c r="B126">
        <v>621</v>
      </c>
      <c r="D126" t="s">
        <v>31</v>
      </c>
      <c r="E126" t="s">
        <v>32</v>
      </c>
      <c r="F126" s="2">
        <v>6.25E-2</v>
      </c>
      <c r="G126" t="s">
        <v>73</v>
      </c>
      <c r="H126">
        <f t="shared" si="7"/>
        <v>112</v>
      </c>
      <c r="I126" s="7">
        <v>7</v>
      </c>
      <c r="J126" t="s">
        <v>75</v>
      </c>
      <c r="K126" t="s">
        <v>109</v>
      </c>
      <c r="L126" s="2">
        <v>0.5</v>
      </c>
      <c r="M126" t="s">
        <v>73</v>
      </c>
      <c r="N126" t="s">
        <v>34</v>
      </c>
    </row>
    <row r="127" spans="1:15" x14ac:dyDescent="0.4">
      <c r="B127">
        <v>621</v>
      </c>
      <c r="D127" t="s">
        <v>31</v>
      </c>
      <c r="E127" t="s">
        <v>32</v>
      </c>
      <c r="F127" s="2">
        <v>6.25E-2</v>
      </c>
      <c r="G127" t="s">
        <v>60</v>
      </c>
      <c r="H127">
        <f t="shared" si="7"/>
        <v>1232</v>
      </c>
      <c r="I127" s="7">
        <v>77</v>
      </c>
      <c r="J127" t="s">
        <v>74</v>
      </c>
      <c r="L127" s="2">
        <v>0.5</v>
      </c>
      <c r="M127" t="s">
        <v>38</v>
      </c>
      <c r="O127" t="s">
        <v>81</v>
      </c>
    </row>
    <row r="128" spans="1:15" x14ac:dyDescent="0.4">
      <c r="B128">
        <v>621</v>
      </c>
      <c r="D128" t="s">
        <v>31</v>
      </c>
      <c r="E128" t="s">
        <v>32</v>
      </c>
      <c r="F128" s="2">
        <v>6.25E-2</v>
      </c>
      <c r="G128" t="s">
        <v>20</v>
      </c>
      <c r="H128">
        <f t="shared" si="7"/>
        <v>448</v>
      </c>
      <c r="I128" s="7">
        <v>28</v>
      </c>
      <c r="J128" t="s">
        <v>62</v>
      </c>
      <c r="L128" s="2">
        <v>0.5</v>
      </c>
      <c r="M128" t="s">
        <v>92</v>
      </c>
      <c r="O128" t="s">
        <v>93</v>
      </c>
    </row>
    <row r="129" spans="1:15" x14ac:dyDescent="0.4">
      <c r="B129">
        <v>621</v>
      </c>
      <c r="D129" t="s">
        <v>31</v>
      </c>
      <c r="E129" t="s">
        <v>32</v>
      </c>
      <c r="F129" s="2">
        <v>6.25E-2</v>
      </c>
      <c r="G129" t="s">
        <v>77</v>
      </c>
      <c r="H129">
        <f t="shared" si="7"/>
        <v>160</v>
      </c>
      <c r="I129" s="7">
        <v>10</v>
      </c>
      <c r="K129" t="s">
        <v>78</v>
      </c>
    </row>
    <row r="130" spans="1:15" x14ac:dyDescent="0.4">
      <c r="B130">
        <v>621</v>
      </c>
      <c r="D130" t="s">
        <v>31</v>
      </c>
      <c r="E130" t="s">
        <v>32</v>
      </c>
      <c r="F130" s="2">
        <v>6.25E-2</v>
      </c>
      <c r="G130" t="s">
        <v>38</v>
      </c>
      <c r="H130">
        <f t="shared" si="7"/>
        <v>432</v>
      </c>
      <c r="I130" s="7">
        <v>27</v>
      </c>
      <c r="J130" t="s">
        <v>30</v>
      </c>
    </row>
    <row r="131" spans="1:15" x14ac:dyDescent="0.4">
      <c r="B131">
        <v>621</v>
      </c>
      <c r="D131" t="s">
        <v>31</v>
      </c>
      <c r="E131" t="s">
        <v>32</v>
      </c>
      <c r="F131" s="2">
        <v>6.25E-2</v>
      </c>
      <c r="G131" t="s">
        <v>113</v>
      </c>
      <c r="H131">
        <f t="shared" si="7"/>
        <v>16</v>
      </c>
      <c r="I131" s="7">
        <v>1</v>
      </c>
      <c r="J131" t="s">
        <v>70</v>
      </c>
    </row>
    <row r="132" spans="1:15" x14ac:dyDescent="0.4">
      <c r="B132">
        <v>621</v>
      </c>
      <c r="D132" t="s">
        <v>31</v>
      </c>
      <c r="E132" t="s">
        <v>32</v>
      </c>
      <c r="F132" s="2">
        <v>6.25E-2</v>
      </c>
      <c r="G132" t="s">
        <v>67</v>
      </c>
      <c r="H132">
        <f t="shared" si="7"/>
        <v>32</v>
      </c>
      <c r="I132" s="7">
        <v>2</v>
      </c>
      <c r="J132" t="s">
        <v>11</v>
      </c>
    </row>
    <row r="133" spans="1:15" x14ac:dyDescent="0.4">
      <c r="B133">
        <v>621</v>
      </c>
      <c r="D133" t="s">
        <v>31</v>
      </c>
      <c r="E133" t="s">
        <v>32</v>
      </c>
      <c r="F133" s="2">
        <v>6.25E-2</v>
      </c>
      <c r="G133" t="s">
        <v>65</v>
      </c>
      <c r="H133">
        <f t="shared" si="7"/>
        <v>16</v>
      </c>
      <c r="I133" s="7">
        <v>1</v>
      </c>
      <c r="J133" t="s">
        <v>11</v>
      </c>
      <c r="K133" t="s">
        <v>68</v>
      </c>
    </row>
    <row r="134" spans="1:15" x14ac:dyDescent="0.4">
      <c r="B134">
        <v>621</v>
      </c>
      <c r="D134" t="s">
        <v>31</v>
      </c>
      <c r="E134" t="s">
        <v>32</v>
      </c>
      <c r="F134" s="2">
        <v>6.25E-2</v>
      </c>
      <c r="G134" s="8" t="s">
        <v>100</v>
      </c>
      <c r="H134">
        <f t="shared" si="7"/>
        <v>16</v>
      </c>
      <c r="I134" s="7">
        <v>1</v>
      </c>
      <c r="J134" t="s">
        <v>66</v>
      </c>
    </row>
    <row r="135" spans="1:15" x14ac:dyDescent="0.4">
      <c r="B135">
        <v>621</v>
      </c>
      <c r="D135" t="s">
        <v>31</v>
      </c>
      <c r="E135" t="s">
        <v>32</v>
      </c>
      <c r="F135" s="2">
        <v>6.25E-2</v>
      </c>
      <c r="G135" t="s">
        <v>61</v>
      </c>
      <c r="H135">
        <f t="shared" si="7"/>
        <v>1872</v>
      </c>
      <c r="I135" s="7">
        <v>117</v>
      </c>
      <c r="J135" t="s">
        <v>62</v>
      </c>
    </row>
    <row r="136" spans="1:15" x14ac:dyDescent="0.4">
      <c r="B136">
        <v>621</v>
      </c>
      <c r="D136" t="s">
        <v>31</v>
      </c>
      <c r="E136" t="s">
        <v>32</v>
      </c>
      <c r="F136" s="2">
        <v>6.25E-2</v>
      </c>
      <c r="G136" t="s">
        <v>64</v>
      </c>
      <c r="H136">
        <f t="shared" si="7"/>
        <v>32</v>
      </c>
      <c r="I136" s="7">
        <v>2</v>
      </c>
      <c r="J136" t="s">
        <v>11</v>
      </c>
    </row>
    <row r="137" spans="1:15" x14ac:dyDescent="0.4">
      <c r="B137">
        <v>621</v>
      </c>
      <c r="D137" t="s">
        <v>31</v>
      </c>
      <c r="E137" t="s">
        <v>32</v>
      </c>
      <c r="F137" s="2">
        <v>6.25E-2</v>
      </c>
      <c r="G137" t="s">
        <v>51</v>
      </c>
      <c r="H137">
        <f t="shared" si="7"/>
        <v>16</v>
      </c>
      <c r="I137" s="7">
        <v>1</v>
      </c>
      <c r="J137" t="s">
        <v>10</v>
      </c>
      <c r="K137" t="s">
        <v>107</v>
      </c>
    </row>
    <row r="138" spans="1:15" x14ac:dyDescent="0.4">
      <c r="B138">
        <v>621</v>
      </c>
      <c r="D138" t="s">
        <v>31</v>
      </c>
      <c r="E138" t="s">
        <v>32</v>
      </c>
      <c r="F138" s="2">
        <v>6.25E-2</v>
      </c>
      <c r="G138" t="s">
        <v>76</v>
      </c>
      <c r="H138">
        <f t="shared" si="7"/>
        <v>32</v>
      </c>
      <c r="I138" s="7">
        <v>2</v>
      </c>
      <c r="J138" t="s">
        <v>10</v>
      </c>
    </row>
    <row r="139" spans="1:15" x14ac:dyDescent="0.4">
      <c r="B139">
        <v>621</v>
      </c>
      <c r="D139" t="s">
        <v>31</v>
      </c>
      <c r="E139" t="s">
        <v>32</v>
      </c>
      <c r="F139" s="2">
        <v>6.25E-2</v>
      </c>
      <c r="G139" t="s">
        <v>15</v>
      </c>
      <c r="H139">
        <f t="shared" si="7"/>
        <v>464</v>
      </c>
      <c r="I139" s="7">
        <v>29</v>
      </c>
      <c r="J139" t="s">
        <v>11</v>
      </c>
    </row>
    <row r="140" spans="1:15" x14ac:dyDescent="0.4">
      <c r="B140">
        <v>621</v>
      </c>
      <c r="D140" t="s">
        <v>31</v>
      </c>
      <c r="E140" t="s">
        <v>32</v>
      </c>
      <c r="F140" s="2">
        <v>6.25E-2</v>
      </c>
      <c r="G140" t="s">
        <v>104</v>
      </c>
      <c r="H140">
        <f t="shared" si="7"/>
        <v>16</v>
      </c>
      <c r="I140" s="7">
        <v>1</v>
      </c>
      <c r="J140" t="s">
        <v>10</v>
      </c>
    </row>
    <row r="141" spans="1:15" x14ac:dyDescent="0.4">
      <c r="F141" s="2"/>
      <c r="H141" s="3">
        <f>SUM(H124:H140)</f>
        <v>16416</v>
      </c>
    </row>
    <row r="142" spans="1:15" x14ac:dyDescent="0.4">
      <c r="F142" s="2"/>
    </row>
    <row r="143" spans="1:15" s="3" customFormat="1" x14ac:dyDescent="0.4">
      <c r="A143" s="3" t="s">
        <v>2</v>
      </c>
      <c r="B143" s="3" t="s">
        <v>27</v>
      </c>
      <c r="C143" s="3" t="s">
        <v>3</v>
      </c>
      <c r="D143" s="3" t="s">
        <v>5</v>
      </c>
      <c r="E143" s="3" t="s">
        <v>4</v>
      </c>
      <c r="F143" s="3" t="s">
        <v>8</v>
      </c>
      <c r="G143" s="3" t="s">
        <v>0</v>
      </c>
      <c r="H143" s="3" t="s">
        <v>7</v>
      </c>
      <c r="I143" s="10">
        <v>6.25E-2</v>
      </c>
      <c r="J143" s="3" t="s">
        <v>1</v>
      </c>
      <c r="K143" s="3" t="s">
        <v>13</v>
      </c>
      <c r="L143" s="4">
        <v>0.25</v>
      </c>
      <c r="M143" s="3" t="s">
        <v>0</v>
      </c>
      <c r="N143" s="3" t="s">
        <v>1</v>
      </c>
      <c r="O143" s="3" t="s">
        <v>13</v>
      </c>
    </row>
    <row r="144" spans="1:15" x14ac:dyDescent="0.4">
      <c r="B144">
        <v>622</v>
      </c>
      <c r="D144" t="s">
        <v>31</v>
      </c>
      <c r="E144" t="s">
        <v>6</v>
      </c>
      <c r="F144" s="13">
        <v>6.25E-2</v>
      </c>
      <c r="G144" t="s">
        <v>131</v>
      </c>
      <c r="H144">
        <f t="shared" ref="H144:H160" si="8">(I144*16)</f>
        <v>32</v>
      </c>
      <c r="I144" s="7">
        <v>2</v>
      </c>
      <c r="J144" t="s">
        <v>80</v>
      </c>
      <c r="L144" s="14">
        <v>0.25</v>
      </c>
      <c r="M144" t="s">
        <v>139</v>
      </c>
      <c r="N144" t="s">
        <v>23</v>
      </c>
      <c r="O144" t="s">
        <v>141</v>
      </c>
    </row>
    <row r="145" spans="2:15" x14ac:dyDescent="0.4">
      <c r="B145">
        <v>622</v>
      </c>
      <c r="D145" t="s">
        <v>31</v>
      </c>
      <c r="E145" t="s">
        <v>6</v>
      </c>
      <c r="F145" s="13">
        <v>6.25E-2</v>
      </c>
      <c r="G145" t="s">
        <v>131</v>
      </c>
      <c r="H145">
        <f t="shared" si="8"/>
        <v>16</v>
      </c>
      <c r="I145" s="7">
        <v>1</v>
      </c>
      <c r="J145" t="s">
        <v>34</v>
      </c>
      <c r="L145" s="14">
        <v>0.25</v>
      </c>
      <c r="M145" t="s">
        <v>139</v>
      </c>
      <c r="N145" t="s">
        <v>23</v>
      </c>
      <c r="O145" t="s">
        <v>142</v>
      </c>
    </row>
    <row r="146" spans="2:15" x14ac:dyDescent="0.4">
      <c r="B146">
        <v>622</v>
      </c>
      <c r="D146" t="s">
        <v>31</v>
      </c>
      <c r="E146" t="s">
        <v>6</v>
      </c>
      <c r="F146" s="13">
        <v>6.25E-2</v>
      </c>
      <c r="G146" t="s">
        <v>19</v>
      </c>
      <c r="H146">
        <f t="shared" si="8"/>
        <v>16064</v>
      </c>
      <c r="I146" s="7">
        <v>1004</v>
      </c>
      <c r="J146" t="s">
        <v>11</v>
      </c>
      <c r="K146" t="s">
        <v>136</v>
      </c>
      <c r="L146" s="14">
        <v>0.25</v>
      </c>
      <c r="M146" t="s">
        <v>91</v>
      </c>
      <c r="N146" t="s">
        <v>10</v>
      </c>
    </row>
    <row r="147" spans="2:15" x14ac:dyDescent="0.4">
      <c r="B147">
        <v>622</v>
      </c>
      <c r="D147" t="s">
        <v>31</v>
      </c>
      <c r="E147" t="s">
        <v>6</v>
      </c>
      <c r="F147" s="13">
        <v>6.25E-2</v>
      </c>
      <c r="G147" t="s">
        <v>73</v>
      </c>
      <c r="H147">
        <f t="shared" si="8"/>
        <v>128</v>
      </c>
      <c r="I147" s="7">
        <v>8</v>
      </c>
      <c r="J147" t="s">
        <v>80</v>
      </c>
      <c r="L147" s="14">
        <v>0.25</v>
      </c>
      <c r="M147" t="s">
        <v>16</v>
      </c>
      <c r="N147" t="s">
        <v>140</v>
      </c>
    </row>
    <row r="148" spans="2:15" x14ac:dyDescent="0.4">
      <c r="B148">
        <v>622</v>
      </c>
      <c r="D148" t="s">
        <v>31</v>
      </c>
      <c r="E148" t="s">
        <v>6</v>
      </c>
      <c r="F148" s="13">
        <v>6.25E-2</v>
      </c>
      <c r="G148" t="s">
        <v>121</v>
      </c>
      <c r="H148">
        <f t="shared" si="8"/>
        <v>1008</v>
      </c>
      <c r="I148" s="7">
        <v>63</v>
      </c>
      <c r="J148" t="s">
        <v>80</v>
      </c>
    </row>
    <row r="149" spans="2:15" x14ac:dyDescent="0.4">
      <c r="B149">
        <v>622</v>
      </c>
      <c r="D149" t="s">
        <v>31</v>
      </c>
      <c r="E149" t="s">
        <v>6</v>
      </c>
      <c r="F149" s="13">
        <v>6.25E-2</v>
      </c>
      <c r="G149" t="s">
        <v>20</v>
      </c>
      <c r="H149">
        <f t="shared" si="8"/>
        <v>16</v>
      </c>
      <c r="I149" s="7">
        <v>1</v>
      </c>
      <c r="J149" t="s">
        <v>11</v>
      </c>
    </row>
    <row r="150" spans="2:15" x14ac:dyDescent="0.4">
      <c r="B150">
        <v>622</v>
      </c>
      <c r="D150" t="s">
        <v>31</v>
      </c>
      <c r="E150" t="s">
        <v>6</v>
      </c>
      <c r="F150" s="13">
        <v>6.25E-2</v>
      </c>
      <c r="G150" t="s">
        <v>77</v>
      </c>
      <c r="H150">
        <f t="shared" si="8"/>
        <v>336</v>
      </c>
      <c r="I150" s="7">
        <v>21</v>
      </c>
    </row>
    <row r="151" spans="2:15" x14ac:dyDescent="0.4">
      <c r="B151">
        <v>622</v>
      </c>
      <c r="D151" t="s">
        <v>31</v>
      </c>
      <c r="E151" t="s">
        <v>6</v>
      </c>
      <c r="F151" s="13">
        <v>6.25E-2</v>
      </c>
      <c r="G151" t="s">
        <v>38</v>
      </c>
      <c r="H151">
        <f t="shared" si="8"/>
        <v>512</v>
      </c>
      <c r="I151" s="7">
        <v>32</v>
      </c>
      <c r="J151" t="s">
        <v>30</v>
      </c>
    </row>
    <row r="152" spans="2:15" x14ac:dyDescent="0.4">
      <c r="B152">
        <v>622</v>
      </c>
      <c r="D152" t="s">
        <v>31</v>
      </c>
      <c r="E152" t="s">
        <v>6</v>
      </c>
      <c r="F152" s="13">
        <v>6.25E-2</v>
      </c>
      <c r="G152" t="s">
        <v>38</v>
      </c>
      <c r="H152">
        <f t="shared" si="8"/>
        <v>16</v>
      </c>
      <c r="I152" s="7">
        <v>1</v>
      </c>
      <c r="J152" t="s">
        <v>81</v>
      </c>
    </row>
    <row r="153" spans="2:15" x14ac:dyDescent="0.4">
      <c r="B153">
        <v>622</v>
      </c>
      <c r="D153" t="s">
        <v>31</v>
      </c>
      <c r="E153" t="s">
        <v>6</v>
      </c>
      <c r="F153" s="13">
        <v>6.25E-2</v>
      </c>
      <c r="G153" t="s">
        <v>132</v>
      </c>
      <c r="H153">
        <f t="shared" si="8"/>
        <v>16</v>
      </c>
      <c r="I153" s="7">
        <v>1</v>
      </c>
      <c r="J153" t="s">
        <v>70</v>
      </c>
    </row>
    <row r="154" spans="2:15" x14ac:dyDescent="0.4">
      <c r="B154">
        <v>622</v>
      </c>
      <c r="D154" t="s">
        <v>31</v>
      </c>
      <c r="E154" t="s">
        <v>6</v>
      </c>
      <c r="F154" s="13">
        <v>6.25E-2</v>
      </c>
      <c r="G154" t="s">
        <v>67</v>
      </c>
      <c r="H154">
        <f t="shared" si="8"/>
        <v>48</v>
      </c>
      <c r="I154" s="7">
        <v>3</v>
      </c>
      <c r="J154" t="s">
        <v>11</v>
      </c>
      <c r="K154" t="s">
        <v>133</v>
      </c>
    </row>
    <row r="155" spans="2:15" x14ac:dyDescent="0.4">
      <c r="B155">
        <v>622</v>
      </c>
      <c r="D155" t="s">
        <v>31</v>
      </c>
      <c r="E155" t="s">
        <v>6</v>
      </c>
      <c r="F155" s="13">
        <v>6.25E-2</v>
      </c>
      <c r="G155" t="s">
        <v>135</v>
      </c>
      <c r="H155">
        <f t="shared" si="8"/>
        <v>48</v>
      </c>
      <c r="I155" s="7">
        <v>3</v>
      </c>
      <c r="J155" t="s">
        <v>134</v>
      </c>
      <c r="K155" t="s">
        <v>138</v>
      </c>
    </row>
    <row r="156" spans="2:15" x14ac:dyDescent="0.4">
      <c r="B156">
        <v>622</v>
      </c>
      <c r="D156" t="s">
        <v>31</v>
      </c>
      <c r="E156" t="s">
        <v>6</v>
      </c>
      <c r="F156" s="13">
        <v>6.25E-2</v>
      </c>
      <c r="G156" t="s">
        <v>61</v>
      </c>
      <c r="H156">
        <f t="shared" si="8"/>
        <v>1344</v>
      </c>
      <c r="I156" s="7">
        <v>84</v>
      </c>
      <c r="J156" t="s">
        <v>11</v>
      </c>
    </row>
    <row r="157" spans="2:15" x14ac:dyDescent="0.4">
      <c r="B157">
        <v>622</v>
      </c>
      <c r="D157" t="s">
        <v>31</v>
      </c>
      <c r="E157" t="s">
        <v>6</v>
      </c>
      <c r="F157" s="13">
        <v>6.25E-2</v>
      </c>
      <c r="G157" t="s">
        <v>64</v>
      </c>
      <c r="H157">
        <f t="shared" si="8"/>
        <v>16</v>
      </c>
      <c r="I157" s="7">
        <v>1</v>
      </c>
      <c r="J157" t="s">
        <v>11</v>
      </c>
    </row>
    <row r="158" spans="2:15" x14ac:dyDescent="0.4">
      <c r="B158">
        <v>622</v>
      </c>
      <c r="D158" t="s">
        <v>31</v>
      </c>
      <c r="E158" t="s">
        <v>6</v>
      </c>
      <c r="F158" s="13">
        <v>6.25E-2</v>
      </c>
      <c r="G158" t="s">
        <v>15</v>
      </c>
      <c r="H158">
        <f t="shared" si="8"/>
        <v>672</v>
      </c>
      <c r="I158" s="7">
        <v>42</v>
      </c>
      <c r="J158" t="s">
        <v>11</v>
      </c>
    </row>
    <row r="159" spans="2:15" x14ac:dyDescent="0.4">
      <c r="B159">
        <v>622</v>
      </c>
      <c r="D159" t="s">
        <v>31</v>
      </c>
      <c r="E159" t="s">
        <v>6</v>
      </c>
      <c r="F159" s="13">
        <v>6.25E-2</v>
      </c>
      <c r="G159" t="s">
        <v>99</v>
      </c>
      <c r="H159">
        <f t="shared" si="8"/>
        <v>32</v>
      </c>
      <c r="I159" s="7">
        <v>2</v>
      </c>
      <c r="J159" t="s">
        <v>11</v>
      </c>
      <c r="K159" t="s">
        <v>137</v>
      </c>
    </row>
    <row r="160" spans="2:15" x14ac:dyDescent="0.4">
      <c r="B160">
        <v>622</v>
      </c>
      <c r="D160" t="s">
        <v>31</v>
      </c>
      <c r="E160" t="s">
        <v>6</v>
      </c>
      <c r="F160" s="13">
        <v>6.25E-2</v>
      </c>
      <c r="G160" t="s">
        <v>123</v>
      </c>
      <c r="H160">
        <f t="shared" si="8"/>
        <v>32</v>
      </c>
      <c r="I160" s="7">
        <v>2</v>
      </c>
      <c r="J160" t="s">
        <v>124</v>
      </c>
    </row>
    <row r="161" spans="1:15" x14ac:dyDescent="0.4">
      <c r="F161" s="13"/>
      <c r="H161" s="3">
        <f>SUM(H144:H160)</f>
        <v>20336</v>
      </c>
    </row>
    <row r="162" spans="1:15" x14ac:dyDescent="0.4">
      <c r="F162" s="13"/>
    </row>
    <row r="163" spans="1:15" s="3" customFormat="1" x14ac:dyDescent="0.4">
      <c r="A163" s="3" t="s">
        <v>2</v>
      </c>
      <c r="B163" s="3" t="s">
        <v>27</v>
      </c>
      <c r="C163" s="3" t="s">
        <v>3</v>
      </c>
      <c r="D163" s="3" t="s">
        <v>5</v>
      </c>
      <c r="E163" s="3" t="s">
        <v>4</v>
      </c>
      <c r="F163" s="3" t="s">
        <v>8</v>
      </c>
      <c r="G163" s="3" t="s">
        <v>0</v>
      </c>
      <c r="H163" s="3" t="s">
        <v>7</v>
      </c>
      <c r="I163" s="10">
        <v>1.5625E-2</v>
      </c>
      <c r="J163" s="3" t="s">
        <v>1</v>
      </c>
      <c r="K163" s="3" t="s">
        <v>13</v>
      </c>
      <c r="L163" s="4">
        <v>0.125</v>
      </c>
      <c r="M163" s="3" t="s">
        <v>0</v>
      </c>
      <c r="N163" s="3" t="s">
        <v>1</v>
      </c>
      <c r="O163" s="3" t="s">
        <v>13</v>
      </c>
    </row>
    <row r="164" spans="1:15" x14ac:dyDescent="0.4">
      <c r="B164">
        <v>631</v>
      </c>
      <c r="D164" t="s">
        <v>28</v>
      </c>
      <c r="E164" t="s">
        <v>32</v>
      </c>
      <c r="F164" s="6">
        <v>1.5625E-2</v>
      </c>
      <c r="G164" t="s">
        <v>26</v>
      </c>
      <c r="H164">
        <f t="shared" ref="H164:H179" si="9">(I164*64)</f>
        <v>64</v>
      </c>
      <c r="I164" s="7">
        <v>1</v>
      </c>
      <c r="J164" t="s">
        <v>34</v>
      </c>
    </row>
    <row r="165" spans="1:15" x14ac:dyDescent="0.4">
      <c r="B165">
        <v>631</v>
      </c>
      <c r="D165" t="s">
        <v>28</v>
      </c>
      <c r="E165" t="s">
        <v>32</v>
      </c>
      <c r="F165" s="6">
        <v>1.5625E-2</v>
      </c>
      <c r="G165" t="s">
        <v>19</v>
      </c>
      <c r="H165">
        <f t="shared" si="9"/>
        <v>131840</v>
      </c>
      <c r="I165" s="7">
        <v>2060</v>
      </c>
      <c r="J165" t="s">
        <v>11</v>
      </c>
    </row>
    <row r="166" spans="1:15" x14ac:dyDescent="0.4">
      <c r="B166">
        <v>631</v>
      </c>
      <c r="D166" t="s">
        <v>28</v>
      </c>
      <c r="E166" t="s">
        <v>32</v>
      </c>
      <c r="F166" s="6">
        <v>1.5625E-2</v>
      </c>
      <c r="G166" t="s">
        <v>73</v>
      </c>
      <c r="H166">
        <f t="shared" si="9"/>
        <v>192</v>
      </c>
      <c r="I166" s="7">
        <v>3</v>
      </c>
      <c r="J166" t="s">
        <v>80</v>
      </c>
    </row>
    <row r="167" spans="1:15" x14ac:dyDescent="0.4">
      <c r="B167">
        <v>631</v>
      </c>
      <c r="D167" t="s">
        <v>28</v>
      </c>
      <c r="E167" t="s">
        <v>32</v>
      </c>
      <c r="F167" s="6">
        <v>1.5625E-2</v>
      </c>
      <c r="G167" t="s">
        <v>96</v>
      </c>
      <c r="H167">
        <f t="shared" si="9"/>
        <v>128</v>
      </c>
      <c r="I167" s="7">
        <v>2</v>
      </c>
      <c r="J167" t="s">
        <v>83</v>
      </c>
    </row>
    <row r="168" spans="1:15" x14ac:dyDescent="0.4">
      <c r="B168">
        <v>631</v>
      </c>
      <c r="D168" t="s">
        <v>28</v>
      </c>
      <c r="E168" t="s">
        <v>32</v>
      </c>
      <c r="F168" s="6">
        <v>1.5625E-2</v>
      </c>
      <c r="G168" t="s">
        <v>20</v>
      </c>
      <c r="H168">
        <f t="shared" si="9"/>
        <v>512</v>
      </c>
      <c r="I168" s="7">
        <v>8</v>
      </c>
      <c r="J168" t="s">
        <v>11</v>
      </c>
    </row>
    <row r="169" spans="1:15" x14ac:dyDescent="0.4">
      <c r="B169">
        <v>631</v>
      </c>
      <c r="D169" t="s">
        <v>28</v>
      </c>
      <c r="E169" t="s">
        <v>32</v>
      </c>
      <c r="F169" s="6">
        <v>1.5625E-2</v>
      </c>
      <c r="G169" t="s">
        <v>77</v>
      </c>
      <c r="H169">
        <f t="shared" si="9"/>
        <v>192</v>
      </c>
      <c r="I169" s="7">
        <v>3</v>
      </c>
    </row>
    <row r="170" spans="1:15" x14ac:dyDescent="0.4">
      <c r="B170">
        <v>631</v>
      </c>
      <c r="D170" t="s">
        <v>28</v>
      </c>
      <c r="E170" t="s">
        <v>32</v>
      </c>
      <c r="F170" s="6">
        <v>1.5625E-2</v>
      </c>
      <c r="G170" t="s">
        <v>38</v>
      </c>
      <c r="H170">
        <f t="shared" si="9"/>
        <v>512</v>
      </c>
      <c r="I170" s="7">
        <v>8</v>
      </c>
      <c r="J170" t="s">
        <v>30</v>
      </c>
    </row>
    <row r="171" spans="1:15" x14ac:dyDescent="0.4">
      <c r="B171">
        <v>631</v>
      </c>
      <c r="D171" t="s">
        <v>28</v>
      </c>
      <c r="E171" t="s">
        <v>32</v>
      </c>
      <c r="F171" s="6">
        <v>1.5625E-2</v>
      </c>
      <c r="G171" t="s">
        <v>67</v>
      </c>
      <c r="H171">
        <f t="shared" si="9"/>
        <v>192</v>
      </c>
      <c r="I171" s="7">
        <v>3</v>
      </c>
    </row>
    <row r="172" spans="1:15" x14ac:dyDescent="0.4">
      <c r="B172">
        <v>631</v>
      </c>
      <c r="D172" t="s">
        <v>28</v>
      </c>
      <c r="E172" t="s">
        <v>32</v>
      </c>
      <c r="F172" s="6">
        <v>1.5625E-2</v>
      </c>
      <c r="G172" t="s">
        <v>97</v>
      </c>
      <c r="H172">
        <f t="shared" si="9"/>
        <v>64</v>
      </c>
      <c r="I172" s="7">
        <v>1</v>
      </c>
      <c r="J172" t="s">
        <v>90</v>
      </c>
      <c r="K172" t="s">
        <v>101</v>
      </c>
    </row>
    <row r="173" spans="1:15" x14ac:dyDescent="0.4">
      <c r="B173">
        <v>631</v>
      </c>
      <c r="D173" t="s">
        <v>28</v>
      </c>
      <c r="E173" t="s">
        <v>32</v>
      </c>
      <c r="F173" s="6">
        <v>1.5625E-2</v>
      </c>
      <c r="G173" t="s">
        <v>41</v>
      </c>
      <c r="H173">
        <f t="shared" si="9"/>
        <v>128</v>
      </c>
      <c r="I173" s="7">
        <v>2</v>
      </c>
    </row>
    <row r="174" spans="1:15" x14ac:dyDescent="0.4">
      <c r="B174">
        <v>631</v>
      </c>
      <c r="D174" t="s">
        <v>28</v>
      </c>
      <c r="E174" t="s">
        <v>32</v>
      </c>
      <c r="F174" s="6">
        <v>1.5625E-2</v>
      </c>
      <c r="G174" t="s">
        <v>64</v>
      </c>
      <c r="H174">
        <f t="shared" si="9"/>
        <v>64</v>
      </c>
      <c r="I174" s="7">
        <v>1</v>
      </c>
    </row>
    <row r="175" spans="1:15" x14ac:dyDescent="0.4">
      <c r="B175">
        <v>631</v>
      </c>
      <c r="D175" t="s">
        <v>28</v>
      </c>
      <c r="E175" t="s">
        <v>32</v>
      </c>
      <c r="F175" s="6">
        <v>1.5625E-2</v>
      </c>
      <c r="G175" t="s">
        <v>110</v>
      </c>
      <c r="H175">
        <f t="shared" si="9"/>
        <v>64</v>
      </c>
      <c r="I175" s="7">
        <v>1</v>
      </c>
      <c r="K175" t="s">
        <v>111</v>
      </c>
    </row>
    <row r="176" spans="1:15" x14ac:dyDescent="0.4">
      <c r="B176">
        <v>631</v>
      </c>
      <c r="D176" t="s">
        <v>28</v>
      </c>
      <c r="E176" t="s">
        <v>32</v>
      </c>
      <c r="F176" s="6">
        <v>1.5625E-2</v>
      </c>
      <c r="G176" t="s">
        <v>95</v>
      </c>
      <c r="H176">
        <f t="shared" si="9"/>
        <v>64</v>
      </c>
      <c r="I176" s="7">
        <v>1</v>
      </c>
    </row>
    <row r="177" spans="1:15" x14ac:dyDescent="0.4">
      <c r="B177">
        <v>631</v>
      </c>
      <c r="D177" t="s">
        <v>28</v>
      </c>
      <c r="E177" t="s">
        <v>32</v>
      </c>
      <c r="F177" s="6">
        <v>1.5625E-2</v>
      </c>
      <c r="G177" t="s">
        <v>15</v>
      </c>
      <c r="H177">
        <f t="shared" si="9"/>
        <v>5056</v>
      </c>
      <c r="I177" s="7">
        <v>79</v>
      </c>
    </row>
    <row r="178" spans="1:15" x14ac:dyDescent="0.4">
      <c r="B178">
        <v>631</v>
      </c>
      <c r="D178" t="s">
        <v>28</v>
      </c>
      <c r="E178" t="s">
        <v>32</v>
      </c>
      <c r="F178" s="6">
        <v>1.5625E-2</v>
      </c>
      <c r="G178" t="s">
        <v>99</v>
      </c>
      <c r="H178">
        <f t="shared" si="9"/>
        <v>64</v>
      </c>
      <c r="I178" s="7">
        <v>1</v>
      </c>
      <c r="J178" t="s">
        <v>66</v>
      </c>
      <c r="K178" t="s">
        <v>98</v>
      </c>
    </row>
    <row r="179" spans="1:15" x14ac:dyDescent="0.4">
      <c r="B179">
        <v>631</v>
      </c>
      <c r="D179" t="s">
        <v>28</v>
      </c>
      <c r="E179" t="s">
        <v>32</v>
      </c>
      <c r="F179" s="6">
        <v>1.5625E-2</v>
      </c>
      <c r="G179" t="s">
        <v>104</v>
      </c>
      <c r="H179">
        <f t="shared" si="9"/>
        <v>128</v>
      </c>
      <c r="I179" s="7">
        <v>2</v>
      </c>
    </row>
    <row r="180" spans="1:15" x14ac:dyDescent="0.4">
      <c r="F180" s="6"/>
      <c r="H180" s="3">
        <f>SUM(H164:H179)</f>
        <v>139264</v>
      </c>
    </row>
    <row r="182" spans="1:15" s="3" customFormat="1" x14ac:dyDescent="0.4">
      <c r="A182" s="3" t="s">
        <v>2</v>
      </c>
      <c r="B182" s="3" t="s">
        <v>27</v>
      </c>
      <c r="C182" s="3" t="s">
        <v>3</v>
      </c>
      <c r="D182" s="3" t="s">
        <v>5</v>
      </c>
      <c r="E182" s="3" t="s">
        <v>4</v>
      </c>
      <c r="F182" s="3" t="s">
        <v>8</v>
      </c>
      <c r="G182" s="3" t="s">
        <v>0</v>
      </c>
      <c r="H182" s="3" t="s">
        <v>7</v>
      </c>
      <c r="I182" s="10">
        <v>3.125E-2</v>
      </c>
      <c r="J182" s="3" t="s">
        <v>1</v>
      </c>
      <c r="K182" s="3" t="s">
        <v>13</v>
      </c>
      <c r="L182" s="4">
        <v>0.125</v>
      </c>
      <c r="M182" s="3" t="s">
        <v>0</v>
      </c>
      <c r="N182" s="3" t="s">
        <v>1</v>
      </c>
      <c r="O182" s="3" t="s">
        <v>13</v>
      </c>
    </row>
    <row r="183" spans="1:15" x14ac:dyDescent="0.4">
      <c r="B183">
        <v>632</v>
      </c>
      <c r="D183" t="s">
        <v>28</v>
      </c>
      <c r="E183" t="s">
        <v>6</v>
      </c>
      <c r="F183" s="6">
        <v>3.125E-2</v>
      </c>
      <c r="G183" t="s">
        <v>19</v>
      </c>
      <c r="H183">
        <f t="shared" ref="H183:H190" si="10">(I183*32)</f>
        <v>58336</v>
      </c>
      <c r="I183" s="7">
        <v>1823</v>
      </c>
      <c r="J183" t="s">
        <v>11</v>
      </c>
      <c r="M183" t="s">
        <v>15</v>
      </c>
    </row>
    <row r="184" spans="1:15" x14ac:dyDescent="0.4">
      <c r="B184">
        <v>632</v>
      </c>
      <c r="D184" t="s">
        <v>28</v>
      </c>
      <c r="E184" t="s">
        <v>6</v>
      </c>
      <c r="F184" s="6">
        <v>3.125E-2</v>
      </c>
      <c r="G184" t="s">
        <v>73</v>
      </c>
      <c r="H184">
        <f t="shared" si="10"/>
        <v>32</v>
      </c>
      <c r="I184" s="7">
        <v>1</v>
      </c>
      <c r="J184" t="s">
        <v>10</v>
      </c>
      <c r="M184" t="s">
        <v>51</v>
      </c>
    </row>
    <row r="185" spans="1:15" x14ac:dyDescent="0.4">
      <c r="B185">
        <v>632</v>
      </c>
      <c r="D185" t="s">
        <v>28</v>
      </c>
      <c r="E185" t="s">
        <v>6</v>
      </c>
      <c r="F185" s="6">
        <v>3.125E-2</v>
      </c>
      <c r="G185" t="s">
        <v>112</v>
      </c>
      <c r="H185">
        <f t="shared" si="10"/>
        <v>32</v>
      </c>
      <c r="I185" s="7">
        <v>1</v>
      </c>
      <c r="K185" t="s">
        <v>30</v>
      </c>
      <c r="M185" t="s">
        <v>114</v>
      </c>
      <c r="N185" t="s">
        <v>54</v>
      </c>
    </row>
    <row r="186" spans="1:15" x14ac:dyDescent="0.4">
      <c r="B186">
        <v>632</v>
      </c>
      <c r="D186" t="s">
        <v>28</v>
      </c>
      <c r="E186" t="s">
        <v>6</v>
      </c>
      <c r="F186" s="6">
        <v>3.125E-2</v>
      </c>
      <c r="G186" t="s">
        <v>77</v>
      </c>
      <c r="H186">
        <f t="shared" si="10"/>
        <v>128</v>
      </c>
      <c r="I186" s="7">
        <v>4</v>
      </c>
      <c r="M186" t="s">
        <v>116</v>
      </c>
      <c r="O186" t="s">
        <v>115</v>
      </c>
    </row>
    <row r="187" spans="1:15" x14ac:dyDescent="0.4">
      <c r="B187">
        <v>632</v>
      </c>
      <c r="D187" t="s">
        <v>28</v>
      </c>
      <c r="E187" t="s">
        <v>6</v>
      </c>
      <c r="F187" s="6">
        <v>3.125E-2</v>
      </c>
      <c r="G187" t="s">
        <v>38</v>
      </c>
      <c r="H187">
        <f t="shared" si="10"/>
        <v>1280</v>
      </c>
      <c r="I187" s="7">
        <v>40</v>
      </c>
      <c r="K187" t="s">
        <v>81</v>
      </c>
      <c r="M187" t="s">
        <v>69</v>
      </c>
      <c r="N187" t="s">
        <v>70</v>
      </c>
      <c r="O187">
        <v>2</v>
      </c>
    </row>
    <row r="188" spans="1:15" x14ac:dyDescent="0.4">
      <c r="B188">
        <v>632</v>
      </c>
      <c r="D188" t="s">
        <v>28</v>
      </c>
      <c r="E188" t="s">
        <v>6</v>
      </c>
      <c r="F188" s="6">
        <v>3.125E-2</v>
      </c>
      <c r="G188" t="s">
        <v>38</v>
      </c>
      <c r="H188">
        <f t="shared" si="10"/>
        <v>32</v>
      </c>
      <c r="I188" s="7">
        <v>1</v>
      </c>
      <c r="J188" t="s">
        <v>80</v>
      </c>
      <c r="M188" t="s">
        <v>110</v>
      </c>
      <c r="N188" t="s">
        <v>117</v>
      </c>
    </row>
    <row r="189" spans="1:15" x14ac:dyDescent="0.4">
      <c r="B189">
        <v>632</v>
      </c>
      <c r="D189" t="s">
        <v>28</v>
      </c>
      <c r="E189" t="s">
        <v>6</v>
      </c>
      <c r="F189" s="6">
        <v>3.125E-2</v>
      </c>
      <c r="G189" t="s">
        <v>102</v>
      </c>
      <c r="H189">
        <f t="shared" si="10"/>
        <v>32</v>
      </c>
      <c r="I189" s="7">
        <v>1</v>
      </c>
      <c r="J189" t="s">
        <v>11</v>
      </c>
    </row>
    <row r="190" spans="1:15" x14ac:dyDescent="0.4">
      <c r="B190">
        <v>632</v>
      </c>
      <c r="D190" t="s">
        <v>28</v>
      </c>
      <c r="E190" t="s">
        <v>6</v>
      </c>
      <c r="F190" s="6">
        <v>3.125E-2</v>
      </c>
      <c r="G190" t="s">
        <v>95</v>
      </c>
      <c r="H190">
        <f t="shared" si="10"/>
        <v>96</v>
      </c>
      <c r="I190" s="7">
        <v>3</v>
      </c>
      <c r="J190" t="s">
        <v>10</v>
      </c>
      <c r="K190" t="s">
        <v>103</v>
      </c>
    </row>
    <row r="191" spans="1:15" x14ac:dyDescent="0.4">
      <c r="H191" s="3">
        <f>SUM(H183:H190)</f>
        <v>59968</v>
      </c>
    </row>
    <row r="204" spans="6:6" x14ac:dyDescent="0.4">
      <c r="F204" s="13"/>
    </row>
    <row r="223" spans="6:6" x14ac:dyDescent="0.4">
      <c r="F223" s="13"/>
    </row>
  </sheetData>
  <sortState xmlns:xlrd2="http://schemas.microsoft.com/office/spreadsheetml/2017/richdata2" ref="G27:K47">
    <sortCondition ref="G27:G47"/>
  </sortState>
  <phoneticPr fontId="2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1:R16"/>
  <sheetViews>
    <sheetView zoomScaleNormal="100" workbookViewId="0">
      <selection activeCell="K7" sqref="K7"/>
    </sheetView>
  </sheetViews>
  <sheetFormatPr defaultRowHeight="14.6" x14ac:dyDescent="0.4"/>
  <cols>
    <col min="13" max="13" width="25.53515625" customWidth="1"/>
    <col min="14" max="14" width="31" customWidth="1"/>
    <col min="16" max="16" width="39.84375" customWidth="1"/>
  </cols>
  <sheetData>
    <row r="1" spans="14:18" ht="20.6" x14ac:dyDescent="0.55000000000000004">
      <c r="N1" s="15" t="s">
        <v>131</v>
      </c>
      <c r="O1" s="17">
        <v>16</v>
      </c>
      <c r="R1" s="16"/>
    </row>
    <row r="2" spans="14:18" ht="20.6" x14ac:dyDescent="0.55000000000000004">
      <c r="N2" s="15" t="s">
        <v>73</v>
      </c>
      <c r="O2" s="17">
        <v>48</v>
      </c>
      <c r="R2" s="16"/>
    </row>
    <row r="3" spans="14:18" ht="20.6" x14ac:dyDescent="0.55000000000000004">
      <c r="N3" s="15" t="s">
        <v>60</v>
      </c>
      <c r="O3" s="17">
        <v>16</v>
      </c>
      <c r="R3" s="16"/>
    </row>
    <row r="4" spans="14:18" ht="20.6" x14ac:dyDescent="0.55000000000000004">
      <c r="N4" s="15" t="s">
        <v>144</v>
      </c>
      <c r="O4" s="17">
        <v>16</v>
      </c>
      <c r="R4" s="16"/>
    </row>
    <row r="5" spans="14:18" ht="20.6" x14ac:dyDescent="0.55000000000000004">
      <c r="N5" s="15" t="s">
        <v>20</v>
      </c>
      <c r="O5" s="17">
        <v>176</v>
      </c>
      <c r="R5" s="16"/>
    </row>
    <row r="6" spans="14:18" ht="20.6" x14ac:dyDescent="0.55000000000000004">
      <c r="N6" s="15" t="s">
        <v>77</v>
      </c>
      <c r="O6" s="17">
        <v>32</v>
      </c>
      <c r="R6" s="16"/>
    </row>
    <row r="7" spans="14:18" ht="20.6" x14ac:dyDescent="0.55000000000000004">
      <c r="N7" s="15" t="s">
        <v>38</v>
      </c>
      <c r="O7" s="17">
        <v>2432</v>
      </c>
      <c r="R7" s="16"/>
    </row>
    <row r="8" spans="14:18" ht="20.6" x14ac:dyDescent="0.55000000000000004">
      <c r="N8" s="15" t="s">
        <v>65</v>
      </c>
      <c r="O8" s="17">
        <v>16</v>
      </c>
      <c r="R8" s="16"/>
    </row>
    <row r="9" spans="14:18" ht="20.6" x14ac:dyDescent="0.55000000000000004">
      <c r="N9" s="15" t="s">
        <v>61</v>
      </c>
      <c r="O9" s="17">
        <v>1280</v>
      </c>
      <c r="R9" s="16"/>
    </row>
    <row r="10" spans="14:18" ht="20.6" x14ac:dyDescent="0.55000000000000004">
      <c r="N10" s="15" t="s">
        <v>122</v>
      </c>
      <c r="O10" s="17">
        <v>16</v>
      </c>
      <c r="R10" s="16"/>
    </row>
    <row r="11" spans="14:18" ht="20.6" x14ac:dyDescent="0.55000000000000004">
      <c r="N11" s="15" t="s">
        <v>15</v>
      </c>
      <c r="O11" s="17">
        <v>64</v>
      </c>
      <c r="R11" s="16"/>
    </row>
    <row r="12" spans="14:18" ht="20.6" x14ac:dyDescent="0.55000000000000004">
      <c r="N12" s="15" t="s">
        <v>146</v>
      </c>
      <c r="O12" s="17">
        <v>16</v>
      </c>
      <c r="R12" s="16"/>
    </row>
    <row r="13" spans="14:18" ht="20.6" x14ac:dyDescent="0.55000000000000004">
      <c r="N13" s="15" t="s">
        <v>104</v>
      </c>
      <c r="O13" s="17">
        <v>16</v>
      </c>
      <c r="R13" s="16"/>
    </row>
    <row r="14" spans="14:18" x14ac:dyDescent="0.4">
      <c r="R14" s="16"/>
    </row>
    <row r="16" spans="14:18" ht="20.6" x14ac:dyDescent="0.55000000000000004">
      <c r="N16" s="15" t="s">
        <v>143</v>
      </c>
      <c r="O16" s="17">
        <v>38304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K8"/>
  <sheetViews>
    <sheetView zoomScaleNormal="100" workbookViewId="0">
      <selection activeCell="I13" sqref="I13"/>
    </sheetView>
  </sheetViews>
  <sheetFormatPr defaultRowHeight="14.6" x14ac:dyDescent="0.4"/>
  <cols>
    <col min="1" max="1" width="9.3046875" customWidth="1"/>
    <col min="10" max="10" width="19.3828125" customWidth="1"/>
    <col min="11" max="11" width="11.69140625" customWidth="1"/>
  </cols>
  <sheetData>
    <row r="1" spans="10:11" x14ac:dyDescent="0.4">
      <c r="J1" s="8" t="s">
        <v>26</v>
      </c>
      <c r="K1" s="9">
        <v>256</v>
      </c>
    </row>
    <row r="2" spans="10:11" x14ac:dyDescent="0.4">
      <c r="J2" t="s">
        <v>9</v>
      </c>
      <c r="K2" s="5">
        <v>192</v>
      </c>
    </row>
    <row r="3" spans="10:11" x14ac:dyDescent="0.4">
      <c r="J3" t="s">
        <v>20</v>
      </c>
      <c r="K3" s="5">
        <v>64</v>
      </c>
    </row>
    <row r="4" spans="10:11" x14ac:dyDescent="0.4">
      <c r="J4" t="s">
        <v>15</v>
      </c>
      <c r="K4" s="5">
        <v>128</v>
      </c>
    </row>
    <row r="5" spans="10:11" x14ac:dyDescent="0.4">
      <c r="J5" t="s">
        <v>16</v>
      </c>
      <c r="K5" s="5">
        <v>128</v>
      </c>
    </row>
    <row r="7" spans="10:11" x14ac:dyDescent="0.4">
      <c r="J7" t="s">
        <v>19</v>
      </c>
      <c r="K7" s="5">
        <v>54720</v>
      </c>
    </row>
    <row r="8" spans="10:11" x14ac:dyDescent="0.4">
      <c r="J8" t="s">
        <v>36</v>
      </c>
      <c r="K8" s="5">
        <v>3200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1:K17"/>
  <sheetViews>
    <sheetView zoomScaleNormal="100" workbookViewId="0">
      <selection activeCell="M18" sqref="M18"/>
    </sheetView>
  </sheetViews>
  <sheetFormatPr defaultRowHeight="14.6" x14ac:dyDescent="0.4"/>
  <cols>
    <col min="10" max="10" width="18.69140625" customWidth="1"/>
    <col min="13" max="13" width="13.53515625" customWidth="1"/>
  </cols>
  <sheetData>
    <row r="1" spans="10:11" x14ac:dyDescent="0.4">
      <c r="J1" t="s">
        <v>44</v>
      </c>
      <c r="K1">
        <v>8</v>
      </c>
    </row>
    <row r="2" spans="10:11" x14ac:dyDescent="0.4">
      <c r="J2" t="s">
        <v>26</v>
      </c>
      <c r="K2">
        <v>24</v>
      </c>
    </row>
    <row r="3" spans="10:11" x14ac:dyDescent="0.4">
      <c r="J3" t="s">
        <v>35</v>
      </c>
      <c r="K3">
        <v>336</v>
      </c>
    </row>
    <row r="4" spans="10:11" x14ac:dyDescent="0.4">
      <c r="J4" t="s">
        <v>46</v>
      </c>
      <c r="K4">
        <v>8</v>
      </c>
    </row>
    <row r="5" spans="10:11" x14ac:dyDescent="0.4">
      <c r="J5" t="s">
        <v>50</v>
      </c>
      <c r="K5">
        <v>8</v>
      </c>
    </row>
    <row r="6" spans="10:11" x14ac:dyDescent="0.4">
      <c r="J6" t="s">
        <v>37</v>
      </c>
      <c r="K6">
        <v>8</v>
      </c>
    </row>
    <row r="7" spans="10:11" x14ac:dyDescent="0.4">
      <c r="J7" t="s">
        <v>41</v>
      </c>
      <c r="K7">
        <v>8</v>
      </c>
    </row>
    <row r="8" spans="10:11" x14ac:dyDescent="0.4">
      <c r="J8" t="s">
        <v>49</v>
      </c>
      <c r="K8">
        <v>16</v>
      </c>
    </row>
    <row r="9" spans="10:11" x14ac:dyDescent="0.4">
      <c r="J9" t="s">
        <v>58</v>
      </c>
      <c r="K9">
        <v>8</v>
      </c>
    </row>
    <row r="10" spans="10:11" x14ac:dyDescent="0.4">
      <c r="J10" t="s">
        <v>42</v>
      </c>
      <c r="K10">
        <v>16</v>
      </c>
    </row>
    <row r="11" spans="10:11" x14ac:dyDescent="0.4">
      <c r="J11" t="s">
        <v>39</v>
      </c>
      <c r="K11">
        <v>8</v>
      </c>
    </row>
    <row r="14" spans="10:11" x14ac:dyDescent="0.4">
      <c r="J14" t="s">
        <v>19</v>
      </c>
      <c r="K14">
        <v>2208</v>
      </c>
    </row>
    <row r="15" spans="10:11" x14ac:dyDescent="0.4">
      <c r="J15" t="s">
        <v>38</v>
      </c>
      <c r="K15">
        <v>1296</v>
      </c>
    </row>
    <row r="16" spans="10:11" x14ac:dyDescent="0.4">
      <c r="J16" t="s">
        <v>45</v>
      </c>
      <c r="K16">
        <v>288</v>
      </c>
    </row>
    <row r="17" spans="10:11" x14ac:dyDescent="0.4">
      <c r="J17" t="s">
        <v>43</v>
      </c>
      <c r="K17">
        <v>48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J2:K13"/>
  <sheetViews>
    <sheetView workbookViewId="0">
      <selection activeCell="N40" sqref="N40"/>
    </sheetView>
  </sheetViews>
  <sheetFormatPr defaultRowHeight="14.6" x14ac:dyDescent="0.4"/>
  <cols>
    <col min="10" max="10" width="20.53515625" customWidth="1"/>
  </cols>
  <sheetData>
    <row r="2" spans="10:11" x14ac:dyDescent="0.4">
      <c r="J2" t="s">
        <v>73</v>
      </c>
      <c r="K2">
        <v>256</v>
      </c>
    </row>
    <row r="3" spans="10:11" x14ac:dyDescent="0.4">
      <c r="J3" t="s">
        <v>121</v>
      </c>
      <c r="K3">
        <v>2816</v>
      </c>
    </row>
    <row r="4" spans="10:11" x14ac:dyDescent="0.4">
      <c r="J4" t="s">
        <v>20</v>
      </c>
      <c r="K4">
        <v>128</v>
      </c>
    </row>
    <row r="5" spans="10:11" x14ac:dyDescent="0.4">
      <c r="J5" t="s">
        <v>77</v>
      </c>
      <c r="K5">
        <v>128</v>
      </c>
    </row>
    <row r="6" spans="10:11" x14ac:dyDescent="0.4">
      <c r="J6" t="s">
        <v>38</v>
      </c>
      <c r="K6">
        <v>1408</v>
      </c>
    </row>
    <row r="7" spans="10:11" x14ac:dyDescent="0.4">
      <c r="J7" t="s">
        <v>120</v>
      </c>
      <c r="K7">
        <v>2176</v>
      </c>
    </row>
    <row r="8" spans="10:11" x14ac:dyDescent="0.4">
      <c r="J8" t="s">
        <v>122</v>
      </c>
      <c r="K8">
        <v>128</v>
      </c>
    </row>
    <row r="9" spans="10:11" x14ac:dyDescent="0.4">
      <c r="J9" t="s">
        <v>15</v>
      </c>
      <c r="K9">
        <v>4608</v>
      </c>
    </row>
    <row r="10" spans="10:11" x14ac:dyDescent="0.4">
      <c r="J10" t="s">
        <v>16</v>
      </c>
      <c r="K10">
        <v>128</v>
      </c>
    </row>
    <row r="11" spans="10:11" x14ac:dyDescent="0.4">
      <c r="J11" t="s">
        <v>123</v>
      </c>
      <c r="K11">
        <v>384</v>
      </c>
    </row>
    <row r="13" spans="10:11" x14ac:dyDescent="0.4">
      <c r="J13" t="s">
        <v>19</v>
      </c>
      <c r="K13">
        <v>434432</v>
      </c>
    </row>
  </sheetData>
  <sortState xmlns:xlrd2="http://schemas.microsoft.com/office/spreadsheetml/2017/richdata2" ref="J2:K11">
    <sortCondition ref="J2:J11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1:K11"/>
  <sheetViews>
    <sheetView zoomScaleNormal="100" workbookViewId="0">
      <selection activeCell="J27" sqref="J27"/>
    </sheetView>
  </sheetViews>
  <sheetFormatPr defaultRowHeight="14.6" x14ac:dyDescent="0.4"/>
  <cols>
    <col min="10" max="10" width="20.3046875" customWidth="1"/>
  </cols>
  <sheetData>
    <row r="1" spans="10:11" x14ac:dyDescent="0.4">
      <c r="J1" t="s">
        <v>19</v>
      </c>
      <c r="K1">
        <v>44416</v>
      </c>
    </row>
    <row r="2" spans="10:11" x14ac:dyDescent="0.4">
      <c r="J2" t="s">
        <v>73</v>
      </c>
      <c r="K2">
        <v>80</v>
      </c>
    </row>
    <row r="3" spans="10:11" x14ac:dyDescent="0.4">
      <c r="J3" t="s">
        <v>60</v>
      </c>
      <c r="K3">
        <v>352</v>
      </c>
    </row>
    <row r="4" spans="10:11" x14ac:dyDescent="0.4">
      <c r="J4" t="s">
        <v>60</v>
      </c>
      <c r="K4">
        <v>32</v>
      </c>
    </row>
    <row r="5" spans="10:11" x14ac:dyDescent="0.4">
      <c r="J5" t="s">
        <v>20</v>
      </c>
      <c r="K5">
        <v>80</v>
      </c>
    </row>
    <row r="6" spans="10:11" x14ac:dyDescent="0.4">
      <c r="J6" t="s">
        <v>77</v>
      </c>
      <c r="K6">
        <v>336</v>
      </c>
    </row>
    <row r="7" spans="10:11" x14ac:dyDescent="0.4">
      <c r="J7" t="s">
        <v>38</v>
      </c>
      <c r="K7">
        <v>208</v>
      </c>
    </row>
    <row r="8" spans="10:11" x14ac:dyDescent="0.4">
      <c r="J8" t="s">
        <v>38</v>
      </c>
      <c r="K8">
        <v>32</v>
      </c>
    </row>
    <row r="9" spans="10:11" x14ac:dyDescent="0.4">
      <c r="J9" t="s">
        <v>61</v>
      </c>
      <c r="K9">
        <v>608</v>
      </c>
    </row>
    <row r="10" spans="10:11" x14ac:dyDescent="0.4">
      <c r="J10" t="s">
        <v>64</v>
      </c>
      <c r="K10">
        <v>16</v>
      </c>
    </row>
    <row r="11" spans="10:11" x14ac:dyDescent="0.4">
      <c r="J11" t="s">
        <v>15</v>
      </c>
      <c r="K11">
        <v>704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R1:T18"/>
  <sheetViews>
    <sheetView zoomScaleNormal="100" workbookViewId="0">
      <selection activeCell="Y23" sqref="Y23"/>
    </sheetView>
  </sheetViews>
  <sheetFormatPr defaultRowHeight="14.6" x14ac:dyDescent="0.4"/>
  <cols>
    <col min="11" max="11" width="19.53515625" customWidth="1"/>
    <col min="13" max="13" width="14" customWidth="1"/>
  </cols>
  <sheetData>
    <row r="1" spans="18:20" x14ac:dyDescent="0.4">
      <c r="R1" t="s">
        <v>26</v>
      </c>
      <c r="S1">
        <v>16</v>
      </c>
    </row>
    <row r="2" spans="18:20" x14ac:dyDescent="0.4">
      <c r="R2" t="s">
        <v>73</v>
      </c>
      <c r="S2">
        <v>112</v>
      </c>
    </row>
    <row r="3" spans="18:20" x14ac:dyDescent="0.4">
      <c r="R3" t="s">
        <v>77</v>
      </c>
      <c r="S3">
        <v>160</v>
      </c>
    </row>
    <row r="4" spans="18:20" x14ac:dyDescent="0.4">
      <c r="R4" t="s">
        <v>38</v>
      </c>
      <c r="S4">
        <v>432</v>
      </c>
    </row>
    <row r="5" spans="18:20" x14ac:dyDescent="0.4">
      <c r="R5" t="s">
        <v>69</v>
      </c>
      <c r="S5">
        <v>16</v>
      </c>
    </row>
    <row r="6" spans="18:20" x14ac:dyDescent="0.4">
      <c r="R6" t="s">
        <v>67</v>
      </c>
      <c r="S6">
        <v>32</v>
      </c>
    </row>
    <row r="7" spans="18:20" x14ac:dyDescent="0.4">
      <c r="R7" t="s">
        <v>65</v>
      </c>
      <c r="S7">
        <v>16</v>
      </c>
    </row>
    <row r="8" spans="18:20" x14ac:dyDescent="0.4">
      <c r="R8" t="s">
        <v>88</v>
      </c>
      <c r="S8">
        <v>16</v>
      </c>
    </row>
    <row r="9" spans="18:20" x14ac:dyDescent="0.4">
      <c r="R9" t="s">
        <v>64</v>
      </c>
      <c r="S9">
        <v>32</v>
      </c>
    </row>
    <row r="10" spans="18:20" x14ac:dyDescent="0.4">
      <c r="R10" t="s">
        <v>51</v>
      </c>
      <c r="S10">
        <v>16</v>
      </c>
    </row>
    <row r="11" spans="18:20" x14ac:dyDescent="0.4">
      <c r="R11" t="s">
        <v>76</v>
      </c>
      <c r="S11">
        <v>32</v>
      </c>
      <c r="T11" t="s">
        <v>66</v>
      </c>
    </row>
    <row r="12" spans="18:20" x14ac:dyDescent="0.4">
      <c r="R12" t="s">
        <v>15</v>
      </c>
      <c r="S12">
        <v>464</v>
      </c>
    </row>
    <row r="13" spans="18:20" x14ac:dyDescent="0.4">
      <c r="R13" t="s">
        <v>16</v>
      </c>
      <c r="S13">
        <v>16</v>
      </c>
    </row>
    <row r="15" spans="18:20" x14ac:dyDescent="0.4">
      <c r="R15" t="s">
        <v>60</v>
      </c>
      <c r="S15">
        <v>1232</v>
      </c>
      <c r="T15" t="s">
        <v>94</v>
      </c>
    </row>
    <row r="16" spans="18:20" x14ac:dyDescent="0.4">
      <c r="R16" t="s">
        <v>19</v>
      </c>
      <c r="S16">
        <v>11504</v>
      </c>
    </row>
    <row r="17" spans="18:19" x14ac:dyDescent="0.4">
      <c r="R17" t="s">
        <v>20</v>
      </c>
      <c r="S17">
        <v>448</v>
      </c>
    </row>
    <row r="18" spans="18:19" x14ac:dyDescent="0.4">
      <c r="R18" t="s">
        <v>61</v>
      </c>
      <c r="S18">
        <v>1872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I1:J18"/>
  <sheetViews>
    <sheetView workbookViewId="0">
      <selection activeCell="M13" sqref="M13"/>
    </sheetView>
  </sheetViews>
  <sheetFormatPr defaultRowHeight="14.6" x14ac:dyDescent="0.4"/>
  <cols>
    <col min="9" max="9" width="19.3828125" customWidth="1"/>
  </cols>
  <sheetData>
    <row r="1" spans="9:10" x14ac:dyDescent="0.4">
      <c r="I1" t="s">
        <v>131</v>
      </c>
      <c r="J1">
        <v>32</v>
      </c>
    </row>
    <row r="2" spans="9:10" x14ac:dyDescent="0.4">
      <c r="I2" t="s">
        <v>131</v>
      </c>
      <c r="J2">
        <v>16</v>
      </c>
    </row>
    <row r="3" spans="9:10" x14ac:dyDescent="0.4">
      <c r="I3" t="s">
        <v>73</v>
      </c>
      <c r="J3">
        <v>128</v>
      </c>
    </row>
    <row r="4" spans="9:10" x14ac:dyDescent="0.4">
      <c r="I4" t="s">
        <v>121</v>
      </c>
      <c r="J4">
        <v>1008</v>
      </c>
    </row>
    <row r="5" spans="9:10" x14ac:dyDescent="0.4">
      <c r="I5" t="s">
        <v>20</v>
      </c>
      <c r="J5">
        <v>16</v>
      </c>
    </row>
    <row r="6" spans="9:10" x14ac:dyDescent="0.4">
      <c r="I6" t="s">
        <v>77</v>
      </c>
      <c r="J6">
        <v>336</v>
      </c>
    </row>
    <row r="7" spans="9:10" x14ac:dyDescent="0.4">
      <c r="I7" t="s">
        <v>38</v>
      </c>
      <c r="J7">
        <v>512</v>
      </c>
    </row>
    <row r="8" spans="9:10" x14ac:dyDescent="0.4">
      <c r="I8" t="s">
        <v>38</v>
      </c>
      <c r="J8">
        <v>16</v>
      </c>
    </row>
    <row r="9" spans="9:10" x14ac:dyDescent="0.4">
      <c r="I9" t="s">
        <v>132</v>
      </c>
      <c r="J9">
        <v>16</v>
      </c>
    </row>
    <row r="10" spans="9:10" x14ac:dyDescent="0.4">
      <c r="I10" t="s">
        <v>67</v>
      </c>
      <c r="J10">
        <v>48</v>
      </c>
    </row>
    <row r="11" spans="9:10" x14ac:dyDescent="0.4">
      <c r="I11" t="s">
        <v>135</v>
      </c>
      <c r="J11">
        <v>48</v>
      </c>
    </row>
    <row r="12" spans="9:10" x14ac:dyDescent="0.4">
      <c r="I12" t="s">
        <v>61</v>
      </c>
      <c r="J12">
        <v>1344</v>
      </c>
    </row>
    <row r="13" spans="9:10" x14ac:dyDescent="0.4">
      <c r="I13" t="s">
        <v>64</v>
      </c>
      <c r="J13">
        <v>16</v>
      </c>
    </row>
    <row r="14" spans="9:10" x14ac:dyDescent="0.4">
      <c r="I14" t="s">
        <v>15</v>
      </c>
      <c r="J14">
        <v>672</v>
      </c>
    </row>
    <row r="15" spans="9:10" x14ac:dyDescent="0.4">
      <c r="I15" t="s">
        <v>99</v>
      </c>
      <c r="J15">
        <v>32</v>
      </c>
    </row>
    <row r="16" spans="9:10" x14ac:dyDescent="0.4">
      <c r="I16" t="s">
        <v>123</v>
      </c>
      <c r="J16">
        <v>32</v>
      </c>
    </row>
    <row r="18" spans="9:10" x14ac:dyDescent="0.4">
      <c r="I18" t="s">
        <v>19</v>
      </c>
      <c r="J18">
        <v>16064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J1:K18"/>
  <sheetViews>
    <sheetView zoomScaleNormal="100" workbookViewId="0">
      <selection activeCell="O29" sqref="O29"/>
    </sheetView>
  </sheetViews>
  <sheetFormatPr defaultRowHeight="14.6" x14ac:dyDescent="0.4"/>
  <cols>
    <col min="10" max="10" width="20.53515625" customWidth="1"/>
  </cols>
  <sheetData>
    <row r="1" spans="10:11" x14ac:dyDescent="0.4">
      <c r="J1" t="s">
        <v>26</v>
      </c>
      <c r="K1">
        <v>64</v>
      </c>
    </row>
    <row r="2" spans="10:11" x14ac:dyDescent="0.4">
      <c r="J2" t="s">
        <v>73</v>
      </c>
      <c r="K2">
        <v>192</v>
      </c>
    </row>
    <row r="3" spans="10:11" x14ac:dyDescent="0.4">
      <c r="J3" t="s">
        <v>96</v>
      </c>
      <c r="K3">
        <v>128</v>
      </c>
    </row>
    <row r="4" spans="10:11" x14ac:dyDescent="0.4">
      <c r="J4" t="s">
        <v>20</v>
      </c>
      <c r="K4">
        <v>512</v>
      </c>
    </row>
    <row r="5" spans="10:11" x14ac:dyDescent="0.4">
      <c r="J5" t="s">
        <v>77</v>
      </c>
      <c r="K5">
        <v>192</v>
      </c>
    </row>
    <row r="6" spans="10:11" x14ac:dyDescent="0.4">
      <c r="J6" t="s">
        <v>38</v>
      </c>
      <c r="K6">
        <v>512</v>
      </c>
    </row>
    <row r="7" spans="10:11" x14ac:dyDescent="0.4">
      <c r="J7" t="s">
        <v>67</v>
      </c>
      <c r="K7">
        <v>192</v>
      </c>
    </row>
    <row r="8" spans="10:11" x14ac:dyDescent="0.4">
      <c r="J8" t="s">
        <v>97</v>
      </c>
      <c r="K8">
        <v>64</v>
      </c>
    </row>
    <row r="9" spans="10:11" x14ac:dyDescent="0.4">
      <c r="J9" t="s">
        <v>41</v>
      </c>
      <c r="K9">
        <v>128</v>
      </c>
    </row>
    <row r="10" spans="10:11" x14ac:dyDescent="0.4">
      <c r="J10" t="s">
        <v>64</v>
      </c>
      <c r="K10">
        <v>64</v>
      </c>
    </row>
    <row r="11" spans="10:11" x14ac:dyDescent="0.4">
      <c r="J11" t="s">
        <v>25</v>
      </c>
      <c r="K11">
        <v>64</v>
      </c>
    </row>
    <row r="12" spans="10:11" x14ac:dyDescent="0.4">
      <c r="J12" t="s">
        <v>95</v>
      </c>
      <c r="K12">
        <v>64</v>
      </c>
    </row>
    <row r="13" spans="10:11" x14ac:dyDescent="0.4">
      <c r="J13" t="s">
        <v>15</v>
      </c>
      <c r="K13">
        <v>5056</v>
      </c>
    </row>
    <row r="14" spans="10:11" x14ac:dyDescent="0.4">
      <c r="J14" t="s">
        <v>99</v>
      </c>
      <c r="K14">
        <v>64</v>
      </c>
    </row>
    <row r="15" spans="10:11" x14ac:dyDescent="0.4">
      <c r="J15" t="s">
        <v>16</v>
      </c>
      <c r="K15">
        <v>128</v>
      </c>
    </row>
    <row r="18" spans="10:11" x14ac:dyDescent="0.4">
      <c r="J18" t="s">
        <v>19</v>
      </c>
      <c r="K18">
        <v>131840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337F-DC1F-4035-B3D6-832C3AAF5B54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2:K10"/>
  <sheetViews>
    <sheetView zoomScaleNormal="100" workbookViewId="0">
      <selection activeCell="J13" sqref="J13"/>
    </sheetView>
  </sheetViews>
  <sheetFormatPr defaultRowHeight="14.6" x14ac:dyDescent="0.4"/>
  <cols>
    <col min="10" max="10" width="22.3828125" customWidth="1"/>
  </cols>
  <sheetData>
    <row r="2" spans="10:11" x14ac:dyDescent="0.4">
      <c r="J2" t="s">
        <v>73</v>
      </c>
      <c r="K2">
        <v>32</v>
      </c>
    </row>
    <row r="3" spans="10:11" x14ac:dyDescent="0.4">
      <c r="J3" t="s">
        <v>112</v>
      </c>
      <c r="K3">
        <v>32</v>
      </c>
    </row>
    <row r="4" spans="10:11" x14ac:dyDescent="0.4">
      <c r="J4" t="s">
        <v>77</v>
      </c>
      <c r="K4">
        <v>128</v>
      </c>
    </row>
    <row r="5" spans="10:11" x14ac:dyDescent="0.4">
      <c r="J5" t="s">
        <v>119</v>
      </c>
      <c r="K5">
        <v>32</v>
      </c>
    </row>
    <row r="6" spans="10:11" x14ac:dyDescent="0.4">
      <c r="J6" t="s">
        <v>118</v>
      </c>
      <c r="K6">
        <v>1280</v>
      </c>
    </row>
    <row r="7" spans="10:11" x14ac:dyDescent="0.4">
      <c r="J7" t="s">
        <v>41</v>
      </c>
      <c r="K7">
        <v>32</v>
      </c>
    </row>
    <row r="8" spans="10:11" x14ac:dyDescent="0.4">
      <c r="J8" t="s">
        <v>95</v>
      </c>
      <c r="K8">
        <v>96</v>
      </c>
    </row>
    <row r="10" spans="10:11" x14ac:dyDescent="0.4">
      <c r="J10" t="s">
        <v>19</v>
      </c>
      <c r="K10">
        <v>58336</v>
      </c>
    </row>
  </sheetData>
  <sortState xmlns:xlrd2="http://schemas.microsoft.com/office/spreadsheetml/2017/richdata2" ref="J2:K8">
    <sortCondition ref="J2:J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8789-8660-48B7-A225-2CEA2A929434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7F0D-95B3-4BF9-AFAA-52145E9E7EB4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3E39-9A1D-4D63-8E33-DB28358620A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3AF0-5D5C-488F-8522-7A56087B345E}">
  <dimension ref="A3:B10"/>
  <sheetViews>
    <sheetView topLeftCell="A7" workbookViewId="0">
      <selection activeCell="C14" sqref="C14"/>
    </sheetView>
  </sheetViews>
  <sheetFormatPr defaultRowHeight="14.6" x14ac:dyDescent="0.4"/>
  <cols>
    <col min="1" max="1" width="15.61328125" bestFit="1" customWidth="1"/>
    <col min="2" max="2" width="10.07421875" bestFit="1" customWidth="1"/>
  </cols>
  <sheetData>
    <row r="3" spans="1:2" x14ac:dyDescent="0.4">
      <c r="A3" s="20" t="s">
        <v>219</v>
      </c>
      <c r="B3" t="s">
        <v>227</v>
      </c>
    </row>
    <row r="4" spans="1:2" x14ac:dyDescent="0.4">
      <c r="A4" t="s">
        <v>226</v>
      </c>
      <c r="B4" s="5">
        <v>621</v>
      </c>
    </row>
    <row r="5" spans="1:2" x14ac:dyDescent="0.4">
      <c r="A5" t="s">
        <v>220</v>
      </c>
      <c r="B5" s="5">
        <v>1144</v>
      </c>
    </row>
    <row r="6" spans="1:2" x14ac:dyDescent="0.4">
      <c r="A6" t="s">
        <v>221</v>
      </c>
      <c r="B6" s="5">
        <v>1162</v>
      </c>
    </row>
    <row r="7" spans="1:2" x14ac:dyDescent="0.4">
      <c r="A7" t="s">
        <v>223</v>
      </c>
      <c r="B7" s="5">
        <v>533</v>
      </c>
    </row>
    <row r="8" spans="1:2" x14ac:dyDescent="0.4">
      <c r="A8" t="s">
        <v>222</v>
      </c>
      <c r="B8" s="5">
        <v>1164</v>
      </c>
    </row>
    <row r="9" spans="1:2" x14ac:dyDescent="0.4">
      <c r="A9" t="s">
        <v>224</v>
      </c>
      <c r="B9" s="5">
        <v>611</v>
      </c>
    </row>
    <row r="10" spans="1:2" x14ac:dyDescent="0.4">
      <c r="A10" t="s">
        <v>225</v>
      </c>
      <c r="B10" s="5">
        <v>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2F7D-391A-4B1B-A71D-5341A3F7F403}">
  <dimension ref="A1:D12"/>
  <sheetViews>
    <sheetView topLeftCell="A22" workbookViewId="0">
      <selection activeCell="H28" sqref="H28"/>
    </sheetView>
  </sheetViews>
  <sheetFormatPr defaultRowHeight="14.6" x14ac:dyDescent="0.4"/>
  <cols>
    <col min="1" max="1" width="26.3046875" customWidth="1"/>
    <col min="2" max="2" width="10.3828125" customWidth="1"/>
    <col min="3" max="3" width="13.69140625" customWidth="1"/>
    <col min="4" max="4" width="16.4609375" customWidth="1"/>
  </cols>
  <sheetData>
    <row r="1" spans="1:4" x14ac:dyDescent="0.4">
      <c r="A1" t="s">
        <v>5</v>
      </c>
      <c r="B1" t="s">
        <v>239</v>
      </c>
      <c r="C1" t="s">
        <v>240</v>
      </c>
      <c r="D1" t="s">
        <v>241</v>
      </c>
    </row>
    <row r="2" spans="1:4" x14ac:dyDescent="0.4">
      <c r="A2" t="s">
        <v>229</v>
      </c>
      <c r="B2" s="3">
        <v>30496</v>
      </c>
      <c r="C2">
        <f>(B2/B3)</f>
        <v>10.138297872340425</v>
      </c>
    </row>
    <row r="3" spans="1:4" x14ac:dyDescent="0.4">
      <c r="A3" t="s">
        <v>228</v>
      </c>
      <c r="B3">
        <v>3008</v>
      </c>
      <c r="D3">
        <f>(B2+B3)</f>
        <v>33504</v>
      </c>
    </row>
    <row r="4" spans="1:4" x14ac:dyDescent="0.4">
      <c r="A4" t="s">
        <v>230</v>
      </c>
      <c r="B4" s="8">
        <v>42448</v>
      </c>
      <c r="C4">
        <f>(B4/B5)</f>
        <v>0.72328244274809161</v>
      </c>
    </row>
    <row r="5" spans="1:4" x14ac:dyDescent="0.4">
      <c r="A5" t="s">
        <v>231</v>
      </c>
      <c r="B5" s="3">
        <v>58688</v>
      </c>
      <c r="D5">
        <f>(B4+B5)</f>
        <v>101136</v>
      </c>
    </row>
    <row r="6" spans="1:4" x14ac:dyDescent="0.4">
      <c r="A6" t="s">
        <v>232</v>
      </c>
      <c r="B6">
        <v>4288</v>
      </c>
      <c r="D6">
        <f>(B4+B5+B6)</f>
        <v>105424</v>
      </c>
    </row>
    <row r="7" spans="1:4" x14ac:dyDescent="0.4">
      <c r="A7" t="s">
        <v>233</v>
      </c>
      <c r="B7" s="3">
        <v>446592</v>
      </c>
      <c r="C7">
        <f>(B7/B8)</f>
        <v>9.5295322635711841</v>
      </c>
    </row>
    <row r="8" spans="1:4" x14ac:dyDescent="0.4">
      <c r="A8" t="s">
        <v>234</v>
      </c>
      <c r="B8">
        <v>46864</v>
      </c>
      <c r="D8" s="21">
        <f>(B7+B8)</f>
        <v>493456</v>
      </c>
    </row>
    <row r="9" spans="1:4" x14ac:dyDescent="0.4">
      <c r="A9" t="s">
        <v>235</v>
      </c>
      <c r="B9">
        <v>16416</v>
      </c>
      <c r="C9">
        <f>(B9/B10)</f>
        <v>0.80604929784935675</v>
      </c>
    </row>
    <row r="10" spans="1:4" x14ac:dyDescent="0.4">
      <c r="A10" t="s">
        <v>236</v>
      </c>
      <c r="B10" s="3">
        <v>20366</v>
      </c>
      <c r="D10">
        <f>(B9+B10)</f>
        <v>36782</v>
      </c>
    </row>
    <row r="11" spans="1:4" x14ac:dyDescent="0.4">
      <c r="A11" t="s">
        <v>237</v>
      </c>
      <c r="B11" s="3">
        <v>139264</v>
      </c>
      <c r="C11">
        <f>(B11/B12)</f>
        <v>2.3223052294557096</v>
      </c>
    </row>
    <row r="12" spans="1:4" x14ac:dyDescent="0.4">
      <c r="A12" t="s">
        <v>238</v>
      </c>
      <c r="B12">
        <v>59968</v>
      </c>
      <c r="D12">
        <f>(B11+B12)</f>
        <v>199232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212D-900B-42C1-8548-D208CB64041E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77F9-ADD4-4243-A143-AD88851B6DDA}">
  <dimension ref="K1:L22"/>
  <sheetViews>
    <sheetView topLeftCell="A25" workbookViewId="0">
      <selection activeCell="K36" sqref="K36"/>
    </sheetView>
  </sheetViews>
  <sheetFormatPr defaultRowHeight="14.6" x14ac:dyDescent="0.4"/>
  <cols>
    <col min="11" max="11" width="16.69140625" customWidth="1"/>
  </cols>
  <sheetData>
    <row r="1" spans="11:12" x14ac:dyDescent="0.4">
      <c r="K1" t="s">
        <v>35</v>
      </c>
      <c r="L1">
        <v>16</v>
      </c>
    </row>
    <row r="2" spans="11:12" x14ac:dyDescent="0.4">
      <c r="K2" t="s">
        <v>162</v>
      </c>
      <c r="L2">
        <v>16</v>
      </c>
    </row>
    <row r="3" spans="11:12" x14ac:dyDescent="0.4">
      <c r="K3" t="s">
        <v>131</v>
      </c>
      <c r="L3">
        <v>16</v>
      </c>
    </row>
    <row r="4" spans="11:12" x14ac:dyDescent="0.4">
      <c r="K4" t="s">
        <v>131</v>
      </c>
      <c r="L4">
        <v>8</v>
      </c>
    </row>
    <row r="5" spans="11:12" x14ac:dyDescent="0.4">
      <c r="K5" t="s">
        <v>131</v>
      </c>
      <c r="L5">
        <v>16</v>
      </c>
    </row>
    <row r="6" spans="11:12" x14ac:dyDescent="0.4">
      <c r="K6" t="s">
        <v>199</v>
      </c>
      <c r="L6">
        <v>16</v>
      </c>
    </row>
    <row r="7" spans="11:12" x14ac:dyDescent="0.4">
      <c r="K7" t="s">
        <v>196</v>
      </c>
      <c r="L7">
        <v>48</v>
      </c>
    </row>
    <row r="8" spans="11:12" x14ac:dyDescent="0.4">
      <c r="K8" t="s">
        <v>77</v>
      </c>
      <c r="L8">
        <v>8</v>
      </c>
    </row>
    <row r="9" spans="11:12" x14ac:dyDescent="0.4">
      <c r="K9" t="s">
        <v>50</v>
      </c>
      <c r="L9">
        <v>8</v>
      </c>
    </row>
    <row r="10" spans="11:12" x14ac:dyDescent="0.4">
      <c r="K10" t="s">
        <v>119</v>
      </c>
      <c r="L10">
        <v>16</v>
      </c>
    </row>
    <row r="11" spans="11:12" x14ac:dyDescent="0.4">
      <c r="K11" t="s">
        <v>118</v>
      </c>
      <c r="L11">
        <v>72</v>
      </c>
    </row>
    <row r="12" spans="11:12" x14ac:dyDescent="0.4">
      <c r="K12" t="s">
        <v>198</v>
      </c>
      <c r="L12">
        <v>40</v>
      </c>
    </row>
    <row r="13" spans="11:12" x14ac:dyDescent="0.4">
      <c r="K13" t="s">
        <v>175</v>
      </c>
      <c r="L13">
        <v>8</v>
      </c>
    </row>
    <row r="14" spans="11:12" x14ac:dyDescent="0.4">
      <c r="K14" t="s">
        <v>205</v>
      </c>
      <c r="L14">
        <v>8</v>
      </c>
    </row>
    <row r="15" spans="11:12" x14ac:dyDescent="0.4">
      <c r="K15" t="s">
        <v>122</v>
      </c>
      <c r="L15">
        <v>8</v>
      </c>
    </row>
    <row r="16" spans="11:12" x14ac:dyDescent="0.4">
      <c r="K16" t="s">
        <v>201</v>
      </c>
      <c r="L16">
        <v>8</v>
      </c>
    </row>
    <row r="17" spans="11:12" x14ac:dyDescent="0.4">
      <c r="K17" t="s">
        <v>200</v>
      </c>
      <c r="L17">
        <v>24</v>
      </c>
    </row>
    <row r="18" spans="11:12" x14ac:dyDescent="0.4">
      <c r="K18" t="s">
        <v>95</v>
      </c>
      <c r="L18">
        <v>8</v>
      </c>
    </row>
    <row r="19" spans="11:12" x14ac:dyDescent="0.4">
      <c r="K19" t="s">
        <v>15</v>
      </c>
      <c r="L19">
        <v>8</v>
      </c>
    </row>
    <row r="21" spans="11:12" x14ac:dyDescent="0.4">
      <c r="K21" t="s">
        <v>19</v>
      </c>
      <c r="L21">
        <v>2160</v>
      </c>
    </row>
    <row r="22" spans="11:12" x14ac:dyDescent="0.4">
      <c r="K22" t="s">
        <v>120</v>
      </c>
      <c r="L22">
        <v>496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37FD-D446-4666-BC0E-21DD40454230}">
  <dimension ref="K1:L23"/>
  <sheetViews>
    <sheetView tabSelected="1" workbookViewId="0">
      <selection activeCell="N33" sqref="N33"/>
    </sheetView>
  </sheetViews>
  <sheetFormatPr defaultRowHeight="14.6" x14ac:dyDescent="0.4"/>
  <cols>
    <col min="11" max="11" width="19.07421875" customWidth="1"/>
  </cols>
  <sheetData>
    <row r="1" spans="11:12" x14ac:dyDescent="0.4">
      <c r="K1" t="s">
        <v>162</v>
      </c>
      <c r="L1">
        <v>32</v>
      </c>
    </row>
    <row r="2" spans="11:12" x14ac:dyDescent="0.4">
      <c r="K2" t="s">
        <v>131</v>
      </c>
      <c r="L2">
        <v>224</v>
      </c>
    </row>
    <row r="3" spans="11:12" x14ac:dyDescent="0.4">
      <c r="K3" t="s">
        <v>131</v>
      </c>
      <c r="L3">
        <v>32</v>
      </c>
    </row>
    <row r="4" spans="11:12" x14ac:dyDescent="0.4">
      <c r="K4" t="s">
        <v>131</v>
      </c>
      <c r="L4">
        <v>80</v>
      </c>
    </row>
    <row r="5" spans="11:12" x14ac:dyDescent="0.4">
      <c r="K5" t="s">
        <v>196</v>
      </c>
      <c r="L5">
        <v>48</v>
      </c>
    </row>
    <row r="6" spans="11:12" x14ac:dyDescent="0.4">
      <c r="K6" t="s">
        <v>20</v>
      </c>
      <c r="L6">
        <v>160</v>
      </c>
    </row>
    <row r="7" spans="11:12" x14ac:dyDescent="0.4">
      <c r="K7" t="s">
        <v>118</v>
      </c>
      <c r="L7">
        <v>144</v>
      </c>
    </row>
    <row r="8" spans="11:12" x14ac:dyDescent="0.4">
      <c r="K8" t="s">
        <v>119</v>
      </c>
      <c r="L8">
        <v>16</v>
      </c>
    </row>
    <row r="9" spans="11:12" x14ac:dyDescent="0.4">
      <c r="K9" t="s">
        <v>155</v>
      </c>
      <c r="L9">
        <v>48</v>
      </c>
    </row>
    <row r="10" spans="11:12" x14ac:dyDescent="0.4">
      <c r="K10" t="s">
        <v>164</v>
      </c>
      <c r="L10">
        <v>16</v>
      </c>
    </row>
    <row r="11" spans="11:12" x14ac:dyDescent="0.4">
      <c r="K11" t="s">
        <v>64</v>
      </c>
      <c r="L11">
        <v>16</v>
      </c>
    </row>
    <row r="12" spans="11:12" x14ac:dyDescent="0.4">
      <c r="K12" t="s">
        <v>160</v>
      </c>
      <c r="L12">
        <v>16</v>
      </c>
    </row>
    <row r="13" spans="11:12" x14ac:dyDescent="0.4">
      <c r="K13" t="s">
        <v>197</v>
      </c>
      <c r="L13">
        <v>32</v>
      </c>
    </row>
    <row r="14" spans="11:12" x14ac:dyDescent="0.4">
      <c r="K14" t="s">
        <v>95</v>
      </c>
      <c r="L14">
        <v>112</v>
      </c>
    </row>
    <row r="15" spans="11:12" x14ac:dyDescent="0.4">
      <c r="K15" t="s">
        <v>95</v>
      </c>
      <c r="L15">
        <v>16</v>
      </c>
    </row>
    <row r="16" spans="11:12" x14ac:dyDescent="0.4">
      <c r="K16" t="s">
        <v>163</v>
      </c>
      <c r="L16">
        <v>32</v>
      </c>
    </row>
    <row r="17" spans="11:12" x14ac:dyDescent="0.4">
      <c r="K17" t="s">
        <v>15</v>
      </c>
      <c r="L17">
        <v>48</v>
      </c>
    </row>
    <row r="18" spans="11:12" x14ac:dyDescent="0.4">
      <c r="K18" t="s">
        <v>42</v>
      </c>
      <c r="L18">
        <v>16</v>
      </c>
    </row>
    <row r="19" spans="11:12" x14ac:dyDescent="0.4">
      <c r="K19" t="s">
        <v>16</v>
      </c>
      <c r="L19">
        <v>96</v>
      </c>
    </row>
    <row r="20" spans="11:12" x14ac:dyDescent="0.4">
      <c r="K20" t="s">
        <v>173</v>
      </c>
      <c r="L20">
        <v>96</v>
      </c>
    </row>
    <row r="22" spans="11:12" x14ac:dyDescent="0.4">
      <c r="K22" t="s">
        <v>19</v>
      </c>
      <c r="L22">
        <v>28256</v>
      </c>
    </row>
    <row r="23" spans="11:12" x14ac:dyDescent="0.4">
      <c r="K23" t="s">
        <v>61</v>
      </c>
      <c r="L23">
        <v>960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datasheet1</vt:lpstr>
      <vt:lpstr>Sheet7</vt:lpstr>
      <vt:lpstr>Sheet6</vt:lpstr>
      <vt:lpstr>Sheet4</vt:lpstr>
      <vt:lpstr>Sheet10</vt:lpstr>
      <vt:lpstr>total orgs per site</vt:lpstr>
      <vt:lpstr>Sheet1</vt:lpstr>
      <vt:lpstr>522 (front_surface)</vt:lpstr>
      <vt:lpstr>521 (front_bottom)</vt:lpstr>
      <vt:lpstr>531 (offshore_bottom)</vt:lpstr>
      <vt:lpstr>532 (offshore_surface) </vt:lpstr>
      <vt:lpstr>533 (offshore_neuston)</vt:lpstr>
      <vt:lpstr> 611 (onshore_bottom)</vt:lpstr>
      <vt:lpstr>612 (onshore_surface)</vt:lpstr>
      <vt:lpstr>621 (front_bottom)</vt:lpstr>
      <vt:lpstr>622 (front_surface)</vt:lpstr>
      <vt:lpstr>631 (offshore_bottom)</vt:lpstr>
      <vt:lpstr>Sheet2</vt:lpstr>
      <vt:lpstr>632 (offshore_surface)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 Parker</cp:lastModifiedBy>
  <cp:lastPrinted>2020-09-28T19:18:43Z</cp:lastPrinted>
  <dcterms:created xsi:type="dcterms:W3CDTF">2020-07-18T06:09:04Z</dcterms:created>
  <dcterms:modified xsi:type="dcterms:W3CDTF">2020-09-28T19:31:09Z</dcterms:modified>
</cp:coreProperties>
</file>