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 Hyunjong Kim\Desktop\포스텍\4학년 2학기\과목\금융공학개론\Term Project\Treasury Rate\"/>
    </mc:Choice>
  </mc:AlternateContent>
  <xr:revisionPtr revIDLastSave="0" documentId="13_ncr:1_{7FCA47D4-C5AB-4E43-9B09-5E2A37555944}" xr6:coauthVersionLast="45" xr6:coauthVersionMax="45" xr10:uidLastSave="{00000000-0000-0000-0000-000000000000}"/>
  <bookViews>
    <workbookView xWindow="-108" yWindow="-108" windowWidth="23256" windowHeight="12576" activeTab="1" xr2:uid="{A9E8366D-A995-4FFB-B766-A67292EB9033}"/>
  </bookViews>
  <sheets>
    <sheet name="하루 단위" sheetId="1" r:id="rId1"/>
    <sheet name="3개월 단위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E16" i="2"/>
  <c r="C3" i="2"/>
  <c r="C17" i="2" l="1"/>
  <c r="G23" i="2"/>
  <c r="H23" i="2"/>
  <c r="H17" i="2"/>
  <c r="H18" i="2"/>
  <c r="H19" i="2"/>
  <c r="H20" i="2"/>
  <c r="H21" i="2"/>
  <c r="H22" i="2"/>
  <c r="H16" i="2"/>
  <c r="G17" i="2"/>
  <c r="G18" i="2"/>
  <c r="G19" i="2"/>
  <c r="G20" i="2"/>
  <c r="G21" i="2"/>
  <c r="G22" i="2"/>
  <c r="M16" i="2"/>
  <c r="L16" i="2"/>
  <c r="K16" i="2"/>
  <c r="F19" i="2"/>
  <c r="F17" i="2"/>
  <c r="F18" i="2"/>
  <c r="F20" i="2"/>
  <c r="F21" i="2"/>
  <c r="F22" i="2"/>
  <c r="F23" i="2"/>
  <c r="F16" i="2"/>
  <c r="E17" i="2"/>
  <c r="E18" i="2"/>
  <c r="E19" i="2"/>
  <c r="E20" i="2"/>
  <c r="E21" i="2"/>
  <c r="E22" i="2"/>
  <c r="E23" i="2"/>
  <c r="C16" i="2"/>
  <c r="C18" i="2"/>
  <c r="C19" i="2"/>
  <c r="C20" i="2"/>
  <c r="C21" i="2"/>
  <c r="C22" i="2"/>
  <c r="C23" i="2"/>
  <c r="C4" i="2"/>
  <c r="C9" i="2"/>
  <c r="C8" i="2"/>
  <c r="C7" i="2"/>
  <c r="C6" i="2"/>
  <c r="C5" i="2"/>
  <c r="K16" i="1" l="1"/>
  <c r="L16" i="1" s="1"/>
  <c r="M16" i="1" s="1"/>
  <c r="E16" i="1" s="1"/>
  <c r="D20" i="1"/>
  <c r="D24" i="1"/>
  <c r="C17" i="1"/>
  <c r="D17" i="1" s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16" i="1"/>
  <c r="D16" i="1" s="1"/>
  <c r="C3" i="1"/>
  <c r="C9" i="1"/>
  <c r="C8" i="1"/>
  <c r="C7" i="1"/>
  <c r="C6" i="1"/>
  <c r="C5" i="1"/>
  <c r="C4" i="1"/>
  <c r="E24" i="1" l="1"/>
  <c r="F24" i="1" s="1"/>
  <c r="F16" i="1"/>
  <c r="E26" i="1"/>
  <c r="F26" i="1" s="1"/>
  <c r="E22" i="1"/>
  <c r="F22" i="1" s="1"/>
  <c r="E18" i="1"/>
  <c r="F18" i="1" s="1"/>
  <c r="E23" i="1"/>
  <c r="F23" i="1" s="1"/>
  <c r="E19" i="1"/>
  <c r="F19" i="1" s="1"/>
  <c r="E25" i="1"/>
  <c r="F25" i="1" s="1"/>
  <c r="E21" i="1"/>
  <c r="F21" i="1" s="1"/>
  <c r="E17" i="1"/>
  <c r="F17" i="1" s="1"/>
  <c r="E20" i="1"/>
  <c r="F20" i="1" s="1"/>
  <c r="E27" i="1"/>
  <c r="F27" i="1" s="1"/>
</calcChain>
</file>

<file path=xl/sharedStrings.xml><?xml version="1.0" encoding="utf-8"?>
<sst xmlns="http://schemas.openxmlformats.org/spreadsheetml/2006/main" count="60" uniqueCount="38">
  <si>
    <t>Forward Rate</t>
    <phoneticPr fontId="1" type="noConversion"/>
  </si>
  <si>
    <t>month</t>
    <phoneticPr fontId="1" type="noConversion"/>
  </si>
  <si>
    <t>r (spline-natural(short))</t>
    <phoneticPr fontId="1" type="noConversion"/>
  </si>
  <si>
    <t>Forward rate</t>
    <phoneticPr fontId="1" type="noConversion"/>
  </si>
  <si>
    <t>3~24</t>
    <phoneticPr fontId="1" type="noConversion"/>
  </si>
  <si>
    <t>6~24</t>
    <phoneticPr fontId="1" type="noConversion"/>
  </si>
  <si>
    <t>9~24</t>
    <phoneticPr fontId="1" type="noConversion"/>
  </si>
  <si>
    <t>12~24</t>
    <phoneticPr fontId="1" type="noConversion"/>
  </si>
  <si>
    <t>15~24</t>
  </si>
  <si>
    <t>18~24</t>
  </si>
  <si>
    <t>21~24</t>
  </si>
  <si>
    <t>-</t>
    <phoneticPr fontId="1" type="noConversion"/>
  </si>
  <si>
    <t>24~24</t>
  </si>
  <si>
    <t>r</t>
    <phoneticPr fontId="1" type="noConversion"/>
  </si>
  <si>
    <t>e^(r*delta t)</t>
    <phoneticPr fontId="1" type="noConversion"/>
  </si>
  <si>
    <t>하루 단위!</t>
    <phoneticPr fontId="1" type="noConversion"/>
  </si>
  <si>
    <t>r/252 (하루)</t>
    <phoneticPr fontId="1" type="noConversion"/>
  </si>
  <si>
    <t>daily volatility</t>
    <phoneticPr fontId="1" type="noConversion"/>
  </si>
  <si>
    <t>u</t>
    <phoneticPr fontId="1" type="noConversion"/>
  </si>
  <si>
    <t>d</t>
    <phoneticPr fontId="1" type="noConversion"/>
  </si>
  <si>
    <t>p 틸다</t>
    <phoneticPr fontId="1" type="noConversion"/>
  </si>
  <si>
    <t>annual volatility</t>
    <phoneticPr fontId="1" type="noConversion"/>
  </si>
  <si>
    <t>q 틸다</t>
    <phoneticPr fontId="1" type="noConversion"/>
  </si>
  <si>
    <t>e^(r/252*1)</t>
    <phoneticPr fontId="1" type="noConversion"/>
  </si>
  <si>
    <t>3개월 단위</t>
    <phoneticPr fontId="1" type="noConversion"/>
  </si>
  <si>
    <t>3~6</t>
    <phoneticPr fontId="1" type="noConversion"/>
  </si>
  <si>
    <t>0~3</t>
    <phoneticPr fontId="1" type="noConversion"/>
  </si>
  <si>
    <t>6~9</t>
    <phoneticPr fontId="1" type="noConversion"/>
  </si>
  <si>
    <t>9~12</t>
    <phoneticPr fontId="1" type="noConversion"/>
  </si>
  <si>
    <t>12~15</t>
    <phoneticPr fontId="1" type="noConversion"/>
  </si>
  <si>
    <t>15~18</t>
    <phoneticPr fontId="1" type="noConversion"/>
  </si>
  <si>
    <t>18~21</t>
    <phoneticPr fontId="1" type="noConversion"/>
  </si>
  <si>
    <t>21~24</t>
    <phoneticPr fontId="1" type="noConversion"/>
  </si>
  <si>
    <t>FR/4 (3개월)</t>
    <phoneticPr fontId="1" type="noConversion"/>
  </si>
  <si>
    <t>e^(FR/4)</t>
    <phoneticPr fontId="1" type="noConversion"/>
  </si>
  <si>
    <t>1 year volatility</t>
    <phoneticPr fontId="1" type="noConversion"/>
  </si>
  <si>
    <t>3 month volatility</t>
    <phoneticPr fontId="1" type="noConversion"/>
  </si>
  <si>
    <t># 0~3개월 forward rate는 정의할 수 없어서 대신 3개월 시점의 r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</si>
</sst>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00"/>
    <numFmt numFmtId="178" formatCode="0.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6748-7576-488A-B44E-1B23E63A80A8}">
  <dimension ref="A1:M42"/>
  <sheetViews>
    <sheetView zoomScale="70" zoomScaleNormal="70" workbookViewId="0">
      <selection activeCell="C36" sqref="C36"/>
    </sheetView>
  </sheetViews>
  <sheetFormatPr defaultRowHeight="17.399999999999999" x14ac:dyDescent="0.4"/>
  <cols>
    <col min="1" max="1" width="15.5" customWidth="1"/>
    <col min="2" max="2" width="19.5" customWidth="1"/>
    <col min="3" max="3" width="14.09765625" customWidth="1"/>
    <col min="4" max="4" width="12" customWidth="1"/>
    <col min="5" max="5" width="12.796875" customWidth="1"/>
    <col min="6" max="6" width="13.59765625" customWidth="1"/>
    <col min="10" max="11" width="13.3984375" customWidth="1"/>
  </cols>
  <sheetData>
    <row r="1" spans="1:13" x14ac:dyDescent="0.4">
      <c r="A1" t="s">
        <v>0</v>
      </c>
    </row>
    <row r="2" spans="1:13" x14ac:dyDescent="0.4">
      <c r="A2" t="s">
        <v>1</v>
      </c>
      <c r="B2" t="s">
        <v>2</v>
      </c>
      <c r="C2" t="s">
        <v>3</v>
      </c>
    </row>
    <row r="3" spans="1:13" x14ac:dyDescent="0.4">
      <c r="A3">
        <v>3</v>
      </c>
      <c r="B3" s="1">
        <v>0.9</v>
      </c>
      <c r="C3" s="6">
        <f t="shared" ref="C3:C9" si="0">(B$10*A$10-B3*A3)/(A$10-A3)</f>
        <v>5.428571428571427E-2</v>
      </c>
      <c r="D3" t="s">
        <v>4</v>
      </c>
    </row>
    <row r="4" spans="1:13" x14ac:dyDescent="0.4">
      <c r="A4">
        <v>6</v>
      </c>
      <c r="B4" s="1">
        <v>0.11</v>
      </c>
      <c r="C4" s="6">
        <f t="shared" si="0"/>
        <v>0.17666666666666664</v>
      </c>
      <c r="D4" t="s">
        <v>5</v>
      </c>
    </row>
    <row r="5" spans="1:13" x14ac:dyDescent="0.4">
      <c r="A5">
        <v>9</v>
      </c>
      <c r="B5" s="1">
        <v>0.1244145</v>
      </c>
      <c r="C5" s="6">
        <f t="shared" si="0"/>
        <v>0.18135129999999997</v>
      </c>
      <c r="D5" t="s">
        <v>6</v>
      </c>
    </row>
    <row r="6" spans="1:13" x14ac:dyDescent="0.4">
      <c r="A6">
        <v>12</v>
      </c>
      <c r="B6" s="1">
        <v>0.13</v>
      </c>
      <c r="C6" s="6">
        <f t="shared" si="0"/>
        <v>0.18999999999999997</v>
      </c>
      <c r="D6" t="s">
        <v>7</v>
      </c>
    </row>
    <row r="7" spans="1:13" x14ac:dyDescent="0.4">
      <c r="A7">
        <v>15</v>
      </c>
      <c r="B7" s="1">
        <v>0.13572239999999999</v>
      </c>
      <c r="C7" s="6">
        <f t="shared" si="0"/>
        <v>0.20046266666666668</v>
      </c>
      <c r="D7" t="s">
        <v>8</v>
      </c>
    </row>
    <row r="8" spans="1:13" x14ac:dyDescent="0.4">
      <c r="A8">
        <v>18</v>
      </c>
      <c r="B8" s="1">
        <v>0.1429684</v>
      </c>
      <c r="C8" s="6">
        <f t="shared" si="0"/>
        <v>0.2110948</v>
      </c>
      <c r="D8" t="s">
        <v>9</v>
      </c>
    </row>
    <row r="9" spans="1:13" x14ac:dyDescent="0.4">
      <c r="A9">
        <v>21</v>
      </c>
      <c r="B9" s="1">
        <v>0.15123030000000001</v>
      </c>
      <c r="C9" s="6">
        <f t="shared" si="0"/>
        <v>0.22138789999999986</v>
      </c>
      <c r="D9" t="s">
        <v>10</v>
      </c>
    </row>
    <row r="10" spans="1:13" x14ac:dyDescent="0.4">
      <c r="A10">
        <v>24</v>
      </c>
      <c r="B10" s="1">
        <v>0.16</v>
      </c>
      <c r="C10" s="2" t="s">
        <v>11</v>
      </c>
      <c r="D10" t="s">
        <v>12</v>
      </c>
    </row>
    <row r="14" spans="1:13" x14ac:dyDescent="0.4">
      <c r="A14" t="s">
        <v>14</v>
      </c>
      <c r="B14" t="s">
        <v>15</v>
      </c>
    </row>
    <row r="15" spans="1:13" x14ac:dyDescent="0.4">
      <c r="A15" t="s">
        <v>1</v>
      </c>
      <c r="B15" t="s">
        <v>13</v>
      </c>
      <c r="C15" t="s">
        <v>16</v>
      </c>
      <c r="D15" t="s">
        <v>23</v>
      </c>
      <c r="E15" t="s">
        <v>20</v>
      </c>
      <c r="F15" t="s">
        <v>22</v>
      </c>
      <c r="J15" t="s">
        <v>21</v>
      </c>
      <c r="K15" t="s">
        <v>17</v>
      </c>
      <c r="L15" t="s">
        <v>18</v>
      </c>
      <c r="M15" t="s">
        <v>19</v>
      </c>
    </row>
    <row r="16" spans="1:13" x14ac:dyDescent="0.4">
      <c r="A16">
        <v>1</v>
      </c>
      <c r="B16" s="3">
        <v>0.09</v>
      </c>
      <c r="C16" s="4">
        <f>B16/252</f>
        <v>3.5714285714285714E-4</v>
      </c>
      <c r="D16" s="7">
        <f>EXP(C16)</f>
        <v>1.000357206640246</v>
      </c>
      <c r="E16" s="2">
        <f t="shared" ref="E16:E27" si="1">(D16-M$16)/(L$16-M$16)</f>
        <v>0.50978331814090605</v>
      </c>
      <c r="F16" s="2">
        <f>1-E16</f>
        <v>0.49021668185909395</v>
      </c>
      <c r="J16">
        <v>0.215228</v>
      </c>
      <c r="K16">
        <f>J16/SQRT(252)</f>
        <v>1.3558089599471659E-2</v>
      </c>
      <c r="L16">
        <f>EXP(K16)</f>
        <v>1.0136504172867518</v>
      </c>
      <c r="M16">
        <f>1/L16</f>
        <v>0.98653340732272377</v>
      </c>
    </row>
    <row r="17" spans="1:6" x14ac:dyDescent="0.4">
      <c r="A17">
        <v>2</v>
      </c>
      <c r="B17" s="3">
        <v>0.09</v>
      </c>
      <c r="C17" s="4">
        <f t="shared" ref="C17:C27" si="2">B17/252</f>
        <v>3.5714285714285714E-4</v>
      </c>
      <c r="D17" s="4">
        <f t="shared" ref="D17:D27" si="3">EXP(C17)</f>
        <v>1.000357206640246</v>
      </c>
      <c r="E17" s="2">
        <f t="shared" si="1"/>
        <v>0.50978331814090605</v>
      </c>
      <c r="F17" s="2">
        <f t="shared" ref="F17:F27" si="4">1-E17</f>
        <v>0.49021668185909395</v>
      </c>
    </row>
    <row r="18" spans="1:6" x14ac:dyDescent="0.4">
      <c r="A18">
        <v>3</v>
      </c>
      <c r="B18" s="3">
        <v>0.09</v>
      </c>
      <c r="C18" s="4">
        <f t="shared" si="2"/>
        <v>3.5714285714285714E-4</v>
      </c>
      <c r="D18" s="4">
        <f t="shared" si="3"/>
        <v>1.000357206640246</v>
      </c>
      <c r="E18" s="2">
        <f t="shared" si="1"/>
        <v>0.50978331814090605</v>
      </c>
      <c r="F18" s="2">
        <f t="shared" si="4"/>
        <v>0.49021668185909395</v>
      </c>
    </row>
    <row r="19" spans="1:6" x14ac:dyDescent="0.4">
      <c r="A19">
        <v>6</v>
      </c>
      <c r="B19" s="3">
        <v>0.11</v>
      </c>
      <c r="C19" s="4">
        <f t="shared" si="2"/>
        <v>4.3650793650793651E-4</v>
      </c>
      <c r="D19" s="4">
        <f t="shared" si="3"/>
        <v>1.0004366032199608</v>
      </c>
      <c r="E19" s="2">
        <f t="shared" si="1"/>
        <v>0.5127112434475718</v>
      </c>
      <c r="F19" s="2">
        <f t="shared" si="4"/>
        <v>0.4872887565524282</v>
      </c>
    </row>
    <row r="20" spans="1:6" x14ac:dyDescent="0.4">
      <c r="A20">
        <v>12</v>
      </c>
      <c r="B20" s="3">
        <v>0.13</v>
      </c>
      <c r="C20" s="4">
        <f t="shared" si="2"/>
        <v>5.1587301587301593E-4</v>
      </c>
      <c r="D20" s="4">
        <f t="shared" si="3"/>
        <v>1.0005160061012413</v>
      </c>
      <c r="E20" s="2">
        <f t="shared" si="1"/>
        <v>0.51563940113847617</v>
      </c>
      <c r="F20" s="2">
        <f t="shared" si="4"/>
        <v>0.48436059886152383</v>
      </c>
    </row>
    <row r="21" spans="1:6" x14ac:dyDescent="0.4">
      <c r="A21">
        <v>24</v>
      </c>
      <c r="B21" s="3">
        <v>0.16</v>
      </c>
      <c r="C21" s="4">
        <f t="shared" si="2"/>
        <v>6.3492063492063492E-4</v>
      </c>
      <c r="D21" s="4">
        <f t="shared" si="3"/>
        <v>1.0006351222396923</v>
      </c>
      <c r="E21" s="2">
        <f t="shared" si="1"/>
        <v>0.52003207343564584</v>
      </c>
      <c r="F21" s="2">
        <f t="shared" si="4"/>
        <v>0.47996792656435416</v>
      </c>
    </row>
    <row r="22" spans="1:6" x14ac:dyDescent="0.4">
      <c r="A22">
        <v>36</v>
      </c>
      <c r="B22" s="3">
        <v>0.2</v>
      </c>
      <c r="C22" s="4">
        <f t="shared" si="2"/>
        <v>7.9365079365079365E-4</v>
      </c>
      <c r="D22" s="4">
        <f t="shared" si="3"/>
        <v>1.000793965817776</v>
      </c>
      <c r="E22" s="2">
        <f t="shared" si="1"/>
        <v>0.5258897833488857</v>
      </c>
      <c r="F22" s="2">
        <f t="shared" si="4"/>
        <v>0.4741102166511143</v>
      </c>
    </row>
    <row r="23" spans="1:6" x14ac:dyDescent="0.4">
      <c r="A23">
        <v>60</v>
      </c>
      <c r="B23" s="3">
        <v>0.38</v>
      </c>
      <c r="C23" s="4">
        <f t="shared" si="2"/>
        <v>1.507936507936508E-3</v>
      </c>
      <c r="D23" s="4">
        <f t="shared" si="3"/>
        <v>1.0015090740158838</v>
      </c>
      <c r="E23" s="2">
        <f t="shared" si="1"/>
        <v>0.55226098721894556</v>
      </c>
      <c r="F23" s="2">
        <f t="shared" si="4"/>
        <v>0.44773901278105444</v>
      </c>
    </row>
    <row r="24" spans="1:6" x14ac:dyDescent="0.4">
      <c r="A24">
        <v>84</v>
      </c>
      <c r="B24" s="3">
        <v>0.63</v>
      </c>
      <c r="C24" s="4">
        <f t="shared" si="2"/>
        <v>2.5000000000000001E-3</v>
      </c>
      <c r="D24" s="4">
        <f t="shared" si="3"/>
        <v>1.0025031276057952</v>
      </c>
      <c r="E24" s="2">
        <f t="shared" si="1"/>
        <v>0.58891892226525033</v>
      </c>
      <c r="F24" s="2">
        <f t="shared" si="4"/>
        <v>0.41108107773474967</v>
      </c>
    </row>
    <row r="25" spans="1:6" x14ac:dyDescent="0.4">
      <c r="A25">
        <v>120</v>
      </c>
      <c r="B25" s="3">
        <v>0.87</v>
      </c>
      <c r="C25" s="4">
        <f t="shared" si="2"/>
        <v>3.4523809523809524E-3</v>
      </c>
      <c r="D25" s="4">
        <f t="shared" si="3"/>
        <v>1.0034583472835414</v>
      </c>
      <c r="E25" s="2">
        <f t="shared" si="1"/>
        <v>0.6241447705063875</v>
      </c>
      <c r="F25" s="2">
        <f t="shared" si="4"/>
        <v>0.3758552294936125</v>
      </c>
    </row>
    <row r="26" spans="1:6" x14ac:dyDescent="0.4">
      <c r="A26">
        <v>240</v>
      </c>
      <c r="B26" s="3">
        <v>1.41</v>
      </c>
      <c r="C26" s="4">
        <f t="shared" si="2"/>
        <v>5.595238095238095E-3</v>
      </c>
      <c r="D26" s="4">
        <f t="shared" si="3"/>
        <v>1.005610920675523</v>
      </c>
      <c r="E26" s="2">
        <f t="shared" si="1"/>
        <v>0.70352569763799588</v>
      </c>
      <c r="F26" s="2">
        <f t="shared" si="4"/>
        <v>0.29647430236200412</v>
      </c>
    </row>
    <row r="27" spans="1:6" x14ac:dyDescent="0.4">
      <c r="A27">
        <v>360</v>
      </c>
      <c r="B27" s="3">
        <v>1.63</v>
      </c>
      <c r="C27" s="4">
        <f t="shared" si="2"/>
        <v>6.4682539682539677E-3</v>
      </c>
      <c r="D27" s="4">
        <f t="shared" si="3"/>
        <v>1.0064892182994509</v>
      </c>
      <c r="E27" s="2">
        <f t="shared" si="1"/>
        <v>0.73591487421362078</v>
      </c>
      <c r="F27" s="2">
        <f t="shared" si="4"/>
        <v>0.26408512578637922</v>
      </c>
    </row>
    <row r="31" spans="1:6" x14ac:dyDescent="0.4">
      <c r="D31" s="5"/>
    </row>
    <row r="32" spans="1:6" x14ac:dyDescent="0.4">
      <c r="B32" s="1"/>
      <c r="D32" s="5"/>
    </row>
    <row r="33" spans="2:4" x14ac:dyDescent="0.4">
      <c r="B33" s="1"/>
      <c r="D33" s="5"/>
    </row>
    <row r="34" spans="2:4" x14ac:dyDescent="0.4">
      <c r="B34" s="1"/>
      <c r="D34" s="5"/>
    </row>
    <row r="35" spans="2:4" x14ac:dyDescent="0.4">
      <c r="B35" s="1"/>
      <c r="D35" s="5"/>
    </row>
    <row r="36" spans="2:4" x14ac:dyDescent="0.4">
      <c r="B36" s="1"/>
      <c r="D36" s="5"/>
    </row>
    <row r="37" spans="2:4" x14ac:dyDescent="0.4">
      <c r="B37" s="1"/>
      <c r="D37" s="5"/>
    </row>
    <row r="38" spans="2:4" x14ac:dyDescent="0.4">
      <c r="B38" s="1"/>
      <c r="D38" s="5"/>
    </row>
    <row r="39" spans="2:4" x14ac:dyDescent="0.4">
      <c r="B39" s="1"/>
      <c r="D39" s="5"/>
    </row>
    <row r="40" spans="2:4" x14ac:dyDescent="0.4">
      <c r="D40" s="5"/>
    </row>
    <row r="41" spans="2:4" x14ac:dyDescent="0.4">
      <c r="D41" s="5"/>
    </row>
    <row r="42" spans="2:4" x14ac:dyDescent="0.4">
      <c r="D42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EE49-2BB6-4783-B06D-CAA45E7DB05D}">
  <dimension ref="A1:M42"/>
  <sheetViews>
    <sheetView tabSelected="1" zoomScale="70" zoomScaleNormal="70" workbookViewId="0">
      <selection activeCell="G17" sqref="G17"/>
    </sheetView>
  </sheetViews>
  <sheetFormatPr defaultRowHeight="17.399999999999999" x14ac:dyDescent="0.4"/>
  <cols>
    <col min="1" max="1" width="15.5" customWidth="1"/>
    <col min="2" max="2" width="21.09765625" customWidth="1"/>
    <col min="3" max="3" width="14.09765625" customWidth="1"/>
    <col min="4" max="4" width="12" customWidth="1"/>
    <col min="5" max="5" width="12.796875" customWidth="1"/>
    <col min="6" max="6" width="13.59765625" customWidth="1"/>
    <col min="10" max="10" width="13.3984375" customWidth="1"/>
    <col min="11" max="11" width="19.09765625" customWidth="1"/>
  </cols>
  <sheetData>
    <row r="1" spans="1:13" x14ac:dyDescent="0.4">
      <c r="A1" t="s">
        <v>0</v>
      </c>
    </row>
    <row r="2" spans="1:13" x14ac:dyDescent="0.4">
      <c r="A2" t="s">
        <v>1</v>
      </c>
      <c r="B2" t="s">
        <v>2</v>
      </c>
      <c r="C2" t="s">
        <v>3</v>
      </c>
    </row>
    <row r="3" spans="1:13" x14ac:dyDescent="0.4">
      <c r="A3">
        <v>3</v>
      </c>
      <c r="B3" s="1">
        <v>0.09</v>
      </c>
      <c r="C3" s="6">
        <f>(B$10*A$10-B3*A3)/(A$10-A3)</f>
        <v>0.16999999999999998</v>
      </c>
      <c r="D3" t="s">
        <v>4</v>
      </c>
    </row>
    <row r="4" spans="1:13" x14ac:dyDescent="0.4">
      <c r="A4">
        <v>6</v>
      </c>
      <c r="B4" s="1">
        <v>0.11</v>
      </c>
      <c r="C4" s="6">
        <f>(B$10*A$10-B4*A4)/(A$10-A4)</f>
        <v>0.17666666666666664</v>
      </c>
      <c r="D4" t="s">
        <v>5</v>
      </c>
    </row>
    <row r="5" spans="1:13" x14ac:dyDescent="0.4">
      <c r="A5">
        <v>9</v>
      </c>
      <c r="B5" s="1">
        <v>0.1244145</v>
      </c>
      <c r="C5" s="6">
        <f t="shared" ref="C5:C9" si="0">(B$10*A$10-B5*A5)/(A$10-A5)</f>
        <v>0.18135129999999997</v>
      </c>
      <c r="D5" t="s">
        <v>6</v>
      </c>
    </row>
    <row r="6" spans="1:13" x14ac:dyDescent="0.4">
      <c r="A6">
        <v>12</v>
      </c>
      <c r="B6" s="1">
        <v>0.13</v>
      </c>
      <c r="C6" s="6">
        <f t="shared" si="0"/>
        <v>0.18999999999999997</v>
      </c>
      <c r="D6" t="s">
        <v>7</v>
      </c>
    </row>
    <row r="7" spans="1:13" x14ac:dyDescent="0.4">
      <c r="A7">
        <v>15</v>
      </c>
      <c r="B7" s="1">
        <v>0.13572239999999999</v>
      </c>
      <c r="C7" s="6">
        <f t="shared" si="0"/>
        <v>0.20046266666666668</v>
      </c>
      <c r="D7" t="s">
        <v>8</v>
      </c>
    </row>
    <row r="8" spans="1:13" x14ac:dyDescent="0.4">
      <c r="A8">
        <v>18</v>
      </c>
      <c r="B8" s="1">
        <v>0.1429684</v>
      </c>
      <c r="C8" s="6">
        <f t="shared" si="0"/>
        <v>0.2110948</v>
      </c>
      <c r="D8" t="s">
        <v>9</v>
      </c>
    </row>
    <row r="9" spans="1:13" x14ac:dyDescent="0.4">
      <c r="A9">
        <v>21</v>
      </c>
      <c r="B9" s="1">
        <v>0.15123030000000001</v>
      </c>
      <c r="C9" s="6">
        <f t="shared" si="0"/>
        <v>0.22138789999999986</v>
      </c>
      <c r="D9" t="s">
        <v>10</v>
      </c>
    </row>
    <row r="10" spans="1:13" x14ac:dyDescent="0.4">
      <c r="A10">
        <v>24</v>
      </c>
      <c r="B10" s="1">
        <v>0.16</v>
      </c>
      <c r="C10" s="2" t="s">
        <v>11</v>
      </c>
      <c r="D10" t="s">
        <v>11</v>
      </c>
    </row>
    <row r="14" spans="1:13" x14ac:dyDescent="0.4">
      <c r="A14" t="s">
        <v>14</v>
      </c>
      <c r="B14" t="s">
        <v>24</v>
      </c>
    </row>
    <row r="15" spans="1:13" x14ac:dyDescent="0.4">
      <c r="A15" t="s">
        <v>1</v>
      </c>
      <c r="B15" t="s">
        <v>2</v>
      </c>
      <c r="C15" t="s">
        <v>3</v>
      </c>
      <c r="E15" t="s">
        <v>33</v>
      </c>
      <c r="F15" t="s">
        <v>34</v>
      </c>
      <c r="G15" t="s">
        <v>20</v>
      </c>
      <c r="H15" t="s">
        <v>22</v>
      </c>
      <c r="J15" t="s">
        <v>35</v>
      </c>
      <c r="K15" t="s">
        <v>36</v>
      </c>
      <c r="L15" t="s">
        <v>18</v>
      </c>
      <c r="M15" t="s">
        <v>19</v>
      </c>
    </row>
    <row r="16" spans="1:13" x14ac:dyDescent="0.4">
      <c r="A16">
        <v>3</v>
      </c>
      <c r="B16" s="1">
        <v>0.09</v>
      </c>
      <c r="C16" s="1">
        <f>B16</f>
        <v>0.09</v>
      </c>
      <c r="D16" s="1" t="s">
        <v>26</v>
      </c>
      <c r="E16" s="2">
        <f>C16/4</f>
        <v>2.2499999999999999E-2</v>
      </c>
      <c r="F16" s="6">
        <f>EXP(E16)</f>
        <v>1.022755034164446</v>
      </c>
      <c r="G16" s="6">
        <f>(F16-M$16)/(L$16-M$16)</f>
        <v>0.57864389586260301</v>
      </c>
      <c r="H16" s="6">
        <f>1-G16</f>
        <v>0.42135610413739699</v>
      </c>
      <c r="J16">
        <v>0.215228</v>
      </c>
      <c r="K16">
        <f>J16/SQRT(4)</f>
        <v>0.107614</v>
      </c>
      <c r="L16">
        <f>EXP(K16)</f>
        <v>1.1136178059403998</v>
      </c>
      <c r="M16">
        <f>1/L16</f>
        <v>0.89797414756272265</v>
      </c>
    </row>
    <row r="17" spans="1:8" x14ac:dyDescent="0.4">
      <c r="A17">
        <v>6</v>
      </c>
      <c r="B17" s="1">
        <v>0.11</v>
      </c>
      <c r="C17" s="1">
        <f>(B17*A17-B16*A16)/3</f>
        <v>0.13</v>
      </c>
      <c r="D17" s="1" t="s">
        <v>25</v>
      </c>
      <c r="E17" s="2">
        <f>C17/4</f>
        <v>3.2500000000000001E-2</v>
      </c>
      <c r="F17" s="6">
        <f t="shared" ref="F17:F23" si="1">EXP(E17)</f>
        <v>1.0330338931439726</v>
      </c>
      <c r="G17" s="6">
        <f t="shared" ref="G17:G22" si="2">(F17-M$16)/(L$16-M$16)</f>
        <v>0.62630984188140171</v>
      </c>
      <c r="H17" s="6">
        <f t="shared" ref="H17:H22" si="3">1-G17</f>
        <v>0.37369015811859829</v>
      </c>
    </row>
    <row r="18" spans="1:8" x14ac:dyDescent="0.4">
      <c r="A18">
        <v>9</v>
      </c>
      <c r="B18" s="1">
        <v>0.1244145</v>
      </c>
      <c r="C18" s="1">
        <f>(B18*A18-B17*A17)/3</f>
        <v>0.15324349999999998</v>
      </c>
      <c r="D18" s="1" t="s">
        <v>27</v>
      </c>
      <c r="E18" s="2">
        <f t="shared" ref="E18:E23" si="4">C18/4</f>
        <v>3.8310874999999994E-2</v>
      </c>
      <c r="F18" s="6">
        <f t="shared" si="1"/>
        <v>1.0390541986489097</v>
      </c>
      <c r="G18" s="6">
        <f t="shared" si="2"/>
        <v>0.65422768351991212</v>
      </c>
      <c r="H18" s="6">
        <f t="shared" si="3"/>
        <v>0.34577231648008788</v>
      </c>
    </row>
    <row r="19" spans="1:8" x14ac:dyDescent="0.4">
      <c r="A19">
        <v>12</v>
      </c>
      <c r="B19" s="1">
        <v>0.13</v>
      </c>
      <c r="C19" s="1">
        <f t="shared" ref="C19:C22" si="5">(B19*A19-B18*A18)/3</f>
        <v>0.14675650000000004</v>
      </c>
      <c r="D19" s="1" t="s">
        <v>28</v>
      </c>
      <c r="E19" s="2">
        <f t="shared" si="4"/>
        <v>3.668912500000001E-2</v>
      </c>
      <c r="F19" s="6">
        <f>EXP(E19)</f>
        <v>1.0373704781581294</v>
      </c>
      <c r="G19" s="6">
        <f t="shared" si="2"/>
        <v>0.64641980035076563</v>
      </c>
      <c r="H19" s="6">
        <f t="shared" si="3"/>
        <v>0.35358019964923437</v>
      </c>
    </row>
    <row r="20" spans="1:8" x14ac:dyDescent="0.4">
      <c r="A20">
        <v>15</v>
      </c>
      <c r="B20" s="1">
        <v>0.13572239999999999</v>
      </c>
      <c r="C20" s="1">
        <f t="shared" si="5"/>
        <v>0.15861199999999989</v>
      </c>
      <c r="D20" s="1" t="s">
        <v>29</v>
      </c>
      <c r="E20" s="2">
        <f t="shared" si="4"/>
        <v>3.9652999999999973E-2</v>
      </c>
      <c r="F20" s="6">
        <f t="shared" si="1"/>
        <v>1.0404496755079884</v>
      </c>
      <c r="G20" s="6">
        <f t="shared" si="2"/>
        <v>0.66069890029288436</v>
      </c>
      <c r="H20" s="6">
        <f t="shared" si="3"/>
        <v>0.33930109970711564</v>
      </c>
    </row>
    <row r="21" spans="1:8" x14ac:dyDescent="0.4">
      <c r="A21">
        <v>18</v>
      </c>
      <c r="B21" s="1">
        <v>0.1429684</v>
      </c>
      <c r="C21" s="1">
        <f t="shared" si="5"/>
        <v>0.17919840000000006</v>
      </c>
      <c r="D21" s="1" t="s">
        <v>30</v>
      </c>
      <c r="E21" s="2">
        <f t="shared" si="4"/>
        <v>4.4799600000000016E-2</v>
      </c>
      <c r="F21" s="6">
        <f t="shared" si="1"/>
        <v>1.0458182569285113</v>
      </c>
      <c r="G21" s="6">
        <f t="shared" si="2"/>
        <v>0.68559451494212376</v>
      </c>
      <c r="H21" s="6">
        <f t="shared" si="3"/>
        <v>0.31440548505787624</v>
      </c>
    </row>
    <row r="22" spans="1:8" x14ac:dyDescent="0.4">
      <c r="A22">
        <v>21</v>
      </c>
      <c r="B22" s="1">
        <v>0.15123030000000001</v>
      </c>
      <c r="C22" s="1">
        <f t="shared" si="5"/>
        <v>0.20080170000000011</v>
      </c>
      <c r="D22" s="1" t="s">
        <v>31</v>
      </c>
      <c r="E22" s="2">
        <f t="shared" si="4"/>
        <v>5.0200425000000028E-2</v>
      </c>
      <c r="F22" s="6">
        <f t="shared" si="1"/>
        <v>1.0514818185018009</v>
      </c>
      <c r="G22" s="6">
        <f t="shared" si="2"/>
        <v>0.71185803512118917</v>
      </c>
      <c r="H22" s="6">
        <f t="shared" si="3"/>
        <v>0.28814196487881083</v>
      </c>
    </row>
    <row r="23" spans="1:8" x14ac:dyDescent="0.4">
      <c r="A23">
        <v>24</v>
      </c>
      <c r="B23" s="1">
        <v>0.16</v>
      </c>
      <c r="C23" s="1">
        <f>(B23*A23-B22*A22)/3</f>
        <v>0.22138789999999986</v>
      </c>
      <c r="D23" s="1" t="s">
        <v>32</v>
      </c>
      <c r="E23" s="2">
        <f t="shared" si="4"/>
        <v>5.5346974999999965E-2</v>
      </c>
      <c r="F23" s="6">
        <f t="shared" si="1"/>
        <v>1.0569072714619621</v>
      </c>
      <c r="G23" s="6">
        <f>(F23-M$16)/(L$16-M$16)</f>
        <v>0.73701737901740083</v>
      </c>
      <c r="H23" s="6">
        <f>1-G23</f>
        <v>0.26298262098259917</v>
      </c>
    </row>
    <row r="24" spans="1:8" x14ac:dyDescent="0.4">
      <c r="B24" s="3"/>
      <c r="C24" s="4"/>
      <c r="D24" s="4"/>
      <c r="E24" s="2"/>
      <c r="F24" s="2"/>
    </row>
    <row r="25" spans="1:8" x14ac:dyDescent="0.4">
      <c r="A25" t="s">
        <v>37</v>
      </c>
      <c r="B25" s="3"/>
      <c r="C25" s="4"/>
      <c r="D25" s="4"/>
      <c r="E25" s="2"/>
      <c r="F25" s="2"/>
    </row>
    <row r="26" spans="1:8" x14ac:dyDescent="0.4">
      <c r="B26" s="3"/>
      <c r="C26" s="4"/>
      <c r="D26" s="4"/>
      <c r="E26" s="2"/>
      <c r="F26" s="2"/>
    </row>
    <row r="27" spans="1:8" x14ac:dyDescent="0.4">
      <c r="B27" s="3"/>
      <c r="C27" s="4"/>
      <c r="D27" s="4"/>
      <c r="E27" s="2"/>
      <c r="F27" s="2"/>
    </row>
    <row r="31" spans="1:8" x14ac:dyDescent="0.4">
      <c r="D31" s="5"/>
    </row>
    <row r="32" spans="1:8" x14ac:dyDescent="0.4">
      <c r="B32" s="1"/>
      <c r="D32" s="5"/>
    </row>
    <row r="33" spans="2:4" x14ac:dyDescent="0.4">
      <c r="B33" s="1"/>
      <c r="D33" s="5"/>
    </row>
    <row r="34" spans="2:4" x14ac:dyDescent="0.4">
      <c r="B34" s="1"/>
      <c r="D34" s="5"/>
    </row>
    <row r="35" spans="2:4" x14ac:dyDescent="0.4">
      <c r="B35" s="1"/>
      <c r="D35" s="5"/>
    </row>
    <row r="36" spans="2:4" x14ac:dyDescent="0.4">
      <c r="B36" s="1"/>
      <c r="D36" s="5"/>
    </row>
    <row r="37" spans="2:4" x14ac:dyDescent="0.4">
      <c r="B37" s="1"/>
      <c r="D37" s="5"/>
    </row>
    <row r="38" spans="2:4" x14ac:dyDescent="0.4">
      <c r="B38" s="1"/>
      <c r="D38" s="5"/>
    </row>
    <row r="39" spans="2:4" x14ac:dyDescent="0.4">
      <c r="B39" s="1"/>
      <c r="D39" s="5"/>
    </row>
    <row r="40" spans="2:4" x14ac:dyDescent="0.4">
      <c r="D40" s="5"/>
    </row>
    <row r="41" spans="2:4" x14ac:dyDescent="0.4">
      <c r="D41" s="5"/>
    </row>
    <row r="42" spans="2:4" x14ac:dyDescent="0.4">
      <c r="D4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하루 단위</vt:lpstr>
      <vt:lpstr>3개월 단위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Hyunjong Kim</dc:creator>
  <cp:lastModifiedBy> Hyunjong Kim</cp:lastModifiedBy>
  <dcterms:created xsi:type="dcterms:W3CDTF">2020-12-22T11:08:04Z</dcterms:created>
  <dcterms:modified xsi:type="dcterms:W3CDTF">2020-12-22T18:29:42Z</dcterms:modified>
</cp:coreProperties>
</file>