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95" windowWidth="10005" windowHeight="9945" activeTab="1"/>
  </bookViews>
  <sheets>
    <sheet name="Book1" sheetId="1" r:id="rId1"/>
    <sheet name="us cellular" sheetId="2" r:id="rId2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41707.8939583333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5621"/>
</workbook>
</file>

<file path=xl/calcChain.xml><?xml version="1.0" encoding="utf-8"?>
<calcChain xmlns="http://schemas.openxmlformats.org/spreadsheetml/2006/main">
  <c r="C4" i="2" l="1"/>
  <c r="F2" i="2" s="1"/>
  <c r="G2" i="2"/>
  <c r="G4" i="2" s="1"/>
  <c r="E2" i="2"/>
  <c r="K2" i="1"/>
  <c r="J2" i="1"/>
  <c r="G2" i="1"/>
  <c r="F2" i="1"/>
  <c r="E2" i="1"/>
  <c r="D2" i="1"/>
  <c r="C2" i="1"/>
  <c r="B2" i="1"/>
  <c r="I2" i="1"/>
  <c r="A2" i="1"/>
  <c r="H2" i="1"/>
  <c r="I2" i="2" l="1"/>
  <c r="I4" i="2" s="1"/>
  <c r="F4" i="2"/>
  <c r="H4" i="2"/>
  <c r="H2" i="2"/>
  <c r="J2" i="2" s="1"/>
  <c r="J4" i="2" l="1"/>
</calcChain>
</file>

<file path=xl/sharedStrings.xml><?xml version="1.0" encoding="utf-8"?>
<sst xmlns="http://schemas.openxmlformats.org/spreadsheetml/2006/main" count="21" uniqueCount="20">
  <si>
    <t>Issuer Name</t>
  </si>
  <si>
    <t>Ticker</t>
  </si>
  <si>
    <t>Coupon</t>
  </si>
  <si>
    <t>Maturity</t>
  </si>
  <si>
    <t>Amt Out(MM)</t>
  </si>
  <si>
    <t>Amt Issued(MM)</t>
  </si>
  <si>
    <t>Issue Date</t>
  </si>
  <si>
    <t>Ask Px</t>
  </si>
  <si>
    <t>Ask Yield to Maturity</t>
  </si>
  <si>
    <t>Coupon Type</t>
  </si>
  <si>
    <t>Mty Type</t>
  </si>
  <si>
    <t>Coupon rate</t>
  </si>
  <si>
    <t>Book Value (Face Value, mn.)</t>
  </si>
  <si>
    <t>Price (% of par)</t>
  </si>
  <si>
    <t>Yield to Maturity</t>
  </si>
  <si>
    <t xml:space="preserve">Percentage of Total Book Value </t>
  </si>
  <si>
    <t xml:space="preserve">Market Value </t>
  </si>
  <si>
    <t xml:space="preserve">Percentage of total Market Value </t>
  </si>
  <si>
    <t>Cost of Debt using Book Values</t>
  </si>
  <si>
    <t>Cost of Debt using Market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</si>
</sst>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8" formatCode="_(* #,##0.000_);_(* \(#,##0.000\);_(* &quot;-&quot;??_);_(@_)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sz val="11"/>
      <color theme="4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24">
    <xf numFmtId="0" fontId="19" fillId="0" borderId="0" xfId="0" applyFont="1"/>
    <xf numFmtId="0" fontId="0" fillId="0" borderId="0" xfId="0" applyFont="1"/>
    <xf numFmtId="14" fontId="20" fillId="0" borderId="10" xfId="0" applyNumberFormat="1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43" fontId="1" fillId="0" borderId="10" xfId="1" applyFont="1" applyBorder="1" applyAlignment="1">
      <alignment horizontal="center"/>
    </xf>
    <xf numFmtId="0" fontId="20" fillId="0" borderId="11" xfId="0" applyFont="1" applyBorder="1" applyAlignment="1">
      <alignment horizontal="center" wrapText="1"/>
    </xf>
    <xf numFmtId="0" fontId="20" fillId="0" borderId="12" xfId="0" applyFont="1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0" borderId="13" xfId="0" applyFill="1" applyBorder="1" applyAlignment="1">
      <alignment horizontal="center" wrapText="1"/>
    </xf>
    <xf numFmtId="168" fontId="20" fillId="0" borderId="14" xfId="1" applyNumberFormat="1" applyFont="1" applyBorder="1" applyAlignment="1">
      <alignment horizontal="center"/>
    </xf>
    <xf numFmtId="14" fontId="20" fillId="0" borderId="0" xfId="0" applyNumberFormat="1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43" fontId="1" fillId="0" borderId="0" xfId="1" applyFont="1" applyBorder="1" applyAlignment="1">
      <alignment horizontal="center"/>
    </xf>
    <xf numFmtId="43" fontId="1" fillId="0" borderId="15" xfId="1" applyFont="1" applyBorder="1" applyAlignment="1">
      <alignment horizontal="center"/>
    </xf>
    <xf numFmtId="168" fontId="20" fillId="0" borderId="16" xfId="1" applyNumberFormat="1" applyFont="1" applyBorder="1" applyAlignment="1">
      <alignment horizontal="center"/>
    </xf>
    <xf numFmtId="43" fontId="1" fillId="0" borderId="17" xfId="1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1" fillId="33" borderId="19" xfId="0" applyFont="1" applyFill="1" applyBorder="1" applyAlignment="1">
      <alignment horizontal="center"/>
    </xf>
    <xf numFmtId="0" fontId="21" fillId="0" borderId="19" xfId="0" applyFont="1" applyBorder="1" applyAlignment="1">
      <alignment horizontal="center"/>
    </xf>
    <xf numFmtId="43" fontId="21" fillId="0" borderId="19" xfId="1" applyFont="1" applyBorder="1" applyAlignment="1">
      <alignment horizontal="center"/>
    </xf>
    <xf numFmtId="43" fontId="21" fillId="33" borderId="19" xfId="1" applyFont="1" applyFill="1" applyBorder="1" applyAlignment="1">
      <alignment horizontal="center"/>
    </xf>
    <xf numFmtId="43" fontId="21" fillId="33" borderId="20" xfId="1" applyFont="1" applyFill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12/15/2033</v>
        <stp/>
        <stp>##V3_BDPV12</stp>
        <stp>ED249580 Corp</stp>
        <stp>MATURITY</stp>
        <stp>[grid11.xls]Book1!R2C4_x0000__x0000_</stp>
        <tr r="D2" s="1"/>
      </tp>
      <tp>
        <v>97.43</v>
        <stp/>
        <stp>##V3_BDPV12</stp>
        <stp>ED249580 Corp</stp>
        <stp>PX_ASK</stp>
        <stp>[grid11.xls]Book1!R2C8_x0000__x0000_</stp>
        <tr r="H2" s="1"/>
      </tp>
      <tp t="s">
        <v>United States Cellular Corp</v>
        <stp/>
        <stp>##V3_BDPV12</stp>
        <stp>ED249580 Corp</stp>
        <stp>LONG_COMP_NAME</stp>
        <stp>[grid11.xls]Book1!R2C1_x0000__x0000_</stp>
        <tr r="A2" s="1"/>
      </tp>
      <tp t="s">
        <v>USM</v>
        <stp/>
        <stp>##V3_BDPV12</stp>
        <stp>ED249580 Corp</stp>
        <stp>TICKER</stp>
        <stp>[grid11.xls]Book1!R2C2_x0000__x0000_</stp>
        <tr r="B2" s="1"/>
      </tp>
      <tp t="s">
        <v>12/8/2003</v>
        <stp/>
        <stp>##V3_BDPV12</stp>
        <stp>ED249580 Corp</stp>
        <stp>ISSUE_DT</stp>
        <stp>[grid11.xls]Book1!R2C7_x0000__x0000_</stp>
        <tr r="G2" s="1"/>
      </tp>
      <tp>
        <v>544000000</v>
        <stp/>
        <stp>##V3_BDPV12</stp>
        <stp>ED249580 Corp</stp>
        <stp>AMT_OUTSTANDING</stp>
        <stp>[grid11.xls]Book1!R2C5_x0000__x0000_</stp>
        <tr r="E2" s="1"/>
      </tp>
      <tp t="s">
        <v>FIXED</v>
        <stp/>
        <stp>##V3_BDPV12</stp>
        <stp>ED249580 Corp</stp>
        <stp>CPN_TYP</stp>
        <stp>[grid11.xls]Book1!R2C10_x0000__x0000_</stp>
        <tr r="J2" s="1"/>
      </tp>
      <tp t="s">
        <v>AT MATURITY</v>
        <stp/>
        <stp>##V3_BDPV12</stp>
        <stp>ED249580 Corp</stp>
        <stp>MTY_TYP</stp>
        <stp>[grid11.xls]Book1!R2C11_x0000__x0000_</stp>
        <tr r="K2" s="1"/>
      </tp>
      <tp>
        <v>6.9396035000000005</v>
        <stp/>
        <stp>##V3_BDPV12</stp>
        <stp>ED249580 Corp</stp>
        <stp>YLD_YTM_ASK</stp>
        <stp>[grid11.xls]us cellular!R2C5_x0000__x0000_</stp>
        <tr r="E2" s="2"/>
      </tp>
      <tp>
        <v>544000000</v>
        <stp/>
        <stp>##V3_BDPV12</stp>
        <stp>ED249580 Corp</stp>
        <stp>AMT_ISSUED</stp>
        <stp>[grid11.xls]Book1!R2C6_x0000__x0000_</stp>
        <tr r="F2" s="1"/>
      </tp>
      <tp>
        <v>6.9396035000000005</v>
        <stp/>
        <stp>##V3_BDPV12</stp>
        <stp>ED249580 Corp</stp>
        <stp>YLD_YTM_ASK</stp>
        <stp>[grid11.xls]Book1!R2C9_x0000__x0000_</stp>
        <tr r="I2" s="1"/>
      </tp>
      <tp>
        <v>6.7</v>
        <stp/>
        <stp>##V3_BDPV12</stp>
        <stp>ED249580 Corp</stp>
        <stp>CPN</stp>
        <stp>[grid11.xls]Book1!R2C3_x0000__x0000_</stp>
        <tr r="C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I2" sqref="I2"/>
    </sheetView>
  </sheetViews>
  <sheetFormatPr defaultRowHeight="12.75" x14ac:dyDescent="0.2"/>
  <cols>
    <col min="1" max="1" width="11.42578125" bestFit="1" customWidth="1"/>
    <col min="2" max="2" width="6" bestFit="1" customWidth="1"/>
    <col min="3" max="3" width="7.28515625" bestFit="1" customWidth="1"/>
    <col min="4" max="4" width="7.7109375" bestFit="1" customWidth="1"/>
    <col min="5" max="5" width="12.28515625" bestFit="1" customWidth="1"/>
    <col min="6" max="6" width="14.85546875" bestFit="1" customWidth="1"/>
    <col min="7" max="7" width="9.85546875" bestFit="1" customWidth="1"/>
    <col min="8" max="8" width="7.140625" bestFit="1" customWidth="1"/>
    <col min="9" max="9" width="18.7109375" bestFit="1" customWidth="1"/>
    <col min="10" max="10" width="11.85546875" bestFit="1" customWidth="1"/>
    <col min="11" max="11" width="8.710937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1" t="str">
        <f>_xll.BDP("ED249580 Corp","LONG_COMP_NAME")</f>
        <v>United States Cellular Corp</v>
      </c>
      <c r="B2" s="1" t="str">
        <f>_xll.BDP("ED249580 Corp","TICKER")</f>
        <v>USM</v>
      </c>
      <c r="C2" s="1">
        <f>_xll.BDP("ED249580 Corp","CPN")</f>
        <v>6.7</v>
      </c>
      <c r="D2" s="1" t="str">
        <f>_xll.BDP("ED249580 Corp","MATURITY")</f>
        <v>12/15/2033</v>
      </c>
      <c r="E2" s="1">
        <f>_xll.BDP("ED249580 Corp","AMT_OUTSTANDING")</f>
        <v>544000000</v>
      </c>
      <c r="F2" s="1">
        <f>_xll.BDP("ED249580 Corp","AMT_ISSUED")</f>
        <v>544000000</v>
      </c>
      <c r="G2" s="1" t="str">
        <f>_xll.BDP("ED249580 Corp","ISSUE_DT")</f>
        <v>12/8/2003</v>
      </c>
      <c r="H2" s="1">
        <f>_xll.BDP("ED249580 Corp","PX_ASK")</f>
        <v>97.43</v>
      </c>
      <c r="I2" s="1">
        <f>_xll.BDP("ED249580 Corp","YLD_YTM_ASK")</f>
        <v>6.9396035000000005</v>
      </c>
      <c r="J2" s="1" t="str">
        <f>_xll.BDP("ED249580 Corp","CPN_TYP")</f>
        <v>FIXED</v>
      </c>
      <c r="K2" s="1" t="str">
        <f>_xll.BDP("ED249580 Corp","MTY_TYP")</f>
        <v>AT MATURITY</v>
      </c>
    </row>
    <row r="3" spans="1:1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H11" sqref="H11"/>
    </sheetView>
  </sheetViews>
  <sheetFormatPr defaultRowHeight="12.75" x14ac:dyDescent="0.2"/>
  <cols>
    <col min="1" max="1" width="7.85546875" bestFit="1" customWidth="1"/>
    <col min="2" max="2" width="10.7109375" bestFit="1" customWidth="1"/>
    <col min="3" max="3" width="11" customWidth="1"/>
    <col min="6" max="10" width="12.85546875" customWidth="1"/>
  </cols>
  <sheetData>
    <row r="1" spans="1:10" ht="60.75" thickBot="1" x14ac:dyDescent="0.3">
      <c r="A1" s="5" t="s">
        <v>11</v>
      </c>
      <c r="B1" s="6" t="s">
        <v>3</v>
      </c>
      <c r="C1" s="6" t="s">
        <v>12</v>
      </c>
      <c r="D1" s="6" t="s">
        <v>13</v>
      </c>
      <c r="E1" s="6" t="s">
        <v>14</v>
      </c>
      <c r="F1" s="7" t="s">
        <v>15</v>
      </c>
      <c r="G1" s="8" t="s">
        <v>16</v>
      </c>
      <c r="H1" s="8" t="s">
        <v>17</v>
      </c>
      <c r="I1" s="8" t="s">
        <v>18</v>
      </c>
      <c r="J1" s="9" t="s">
        <v>19</v>
      </c>
    </row>
    <row r="2" spans="1:10" ht="15.75" thickTop="1" x14ac:dyDescent="0.25">
      <c r="A2" s="10">
        <v>6.7</v>
      </c>
      <c r="B2" s="11">
        <v>44180</v>
      </c>
      <c r="C2" s="12">
        <v>1000</v>
      </c>
      <c r="D2" s="12">
        <v>97.43</v>
      </c>
      <c r="E2" s="12">
        <f>_xll.BDP("ED249580 Corp","YLD_YTM_ASK")</f>
        <v>6.9396035000000005</v>
      </c>
      <c r="F2" s="13">
        <f>C2/$C$4</f>
        <v>1</v>
      </c>
      <c r="G2" s="13">
        <f>D2*C2/100</f>
        <v>974.3</v>
      </c>
      <c r="H2" s="13">
        <f>G2/$G$4</f>
        <v>1</v>
      </c>
      <c r="I2" s="13">
        <f>F2*E2</f>
        <v>6.9396035000000005</v>
      </c>
      <c r="J2" s="14">
        <f>H2*E2</f>
        <v>6.9396035000000005</v>
      </c>
    </row>
    <row r="3" spans="1:10" ht="15.75" thickBot="1" x14ac:dyDescent="0.3">
      <c r="A3" s="15"/>
      <c r="B3" s="2"/>
      <c r="C3" s="3"/>
      <c r="D3" s="3"/>
      <c r="E3" s="3"/>
      <c r="F3" s="4"/>
      <c r="G3" s="4"/>
      <c r="H3" s="4"/>
      <c r="I3" s="4"/>
      <c r="J3" s="16"/>
    </row>
    <row r="4" spans="1:10" ht="15" x14ac:dyDescent="0.25">
      <c r="A4" s="17"/>
      <c r="B4" s="18"/>
      <c r="C4" s="19">
        <f>SUM(C2:C3)</f>
        <v>1000</v>
      </c>
      <c r="D4" s="20"/>
      <c r="E4" s="20"/>
      <c r="F4" s="21">
        <f>SUM(F2:F3)</f>
        <v>1</v>
      </c>
      <c r="G4" s="22">
        <f>SUM(G2:G3)</f>
        <v>974.3</v>
      </c>
      <c r="H4" s="21">
        <f>G4/$G$4</f>
        <v>1</v>
      </c>
      <c r="I4" s="21">
        <f>SUM(I2:I3)</f>
        <v>6.9396035000000005</v>
      </c>
      <c r="J4" s="23">
        <f>SUM(J2:J3)</f>
        <v>6.9396035000000005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Book1</vt:lpstr>
      <vt:lpstr>us cellular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2014-03-09T21:33:56Z</dcterms:created>
  <dcterms:modified xsi:type="dcterms:W3CDTF">2014-03-09T21:33:56Z</dcterms:modified>
</cp:coreProperties>
</file>