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620" yWindow="260" windowWidth="25120" windowHeight="15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E29" i="1"/>
  <c r="L29" i="1"/>
  <c r="H29" i="1"/>
  <c r="J29" i="1"/>
  <c r="F29" i="1"/>
  <c r="M29" i="1"/>
  <c r="N29" i="1"/>
  <c r="L28" i="1"/>
  <c r="J28" i="1"/>
  <c r="M28" i="1"/>
  <c r="N28" i="1"/>
  <c r="C28" i="1"/>
  <c r="L27" i="1"/>
  <c r="J27" i="1"/>
  <c r="M27" i="1"/>
  <c r="N27" i="1"/>
  <c r="C27" i="1"/>
  <c r="L26" i="1"/>
  <c r="J26" i="1"/>
  <c r="M26" i="1"/>
  <c r="N26" i="1"/>
  <c r="C26" i="1"/>
  <c r="L25" i="1"/>
  <c r="J25" i="1"/>
  <c r="M25" i="1"/>
  <c r="N25" i="1"/>
  <c r="C25" i="1"/>
  <c r="L24" i="1"/>
  <c r="J24" i="1"/>
  <c r="M24" i="1"/>
  <c r="N24" i="1"/>
  <c r="C24" i="1"/>
  <c r="L23" i="1"/>
  <c r="J23" i="1"/>
  <c r="M23" i="1"/>
  <c r="N23" i="1"/>
  <c r="C23" i="1"/>
  <c r="L22" i="1"/>
  <c r="J22" i="1"/>
  <c r="M22" i="1"/>
  <c r="N22" i="1"/>
  <c r="C22" i="1"/>
  <c r="L21" i="1"/>
  <c r="J21" i="1"/>
  <c r="M21" i="1"/>
  <c r="N21" i="1"/>
  <c r="C21" i="1"/>
  <c r="L20" i="1"/>
  <c r="J20" i="1"/>
  <c r="M20" i="1"/>
  <c r="N20" i="1"/>
  <c r="C20" i="1"/>
  <c r="L19" i="1"/>
  <c r="J19" i="1"/>
  <c r="M19" i="1"/>
  <c r="N19" i="1"/>
  <c r="C19" i="1"/>
  <c r="L18" i="1"/>
  <c r="J18" i="1"/>
  <c r="M18" i="1"/>
  <c r="N18" i="1"/>
  <c r="C18" i="1"/>
  <c r="H14" i="1"/>
  <c r="I14" i="1"/>
  <c r="J4" i="1"/>
  <c r="M4" i="1"/>
  <c r="L4" i="1"/>
  <c r="N4" i="1"/>
  <c r="L5" i="1"/>
  <c r="J5" i="1"/>
  <c r="M5" i="1"/>
  <c r="N5" i="1"/>
  <c r="L6" i="1"/>
  <c r="J6" i="1"/>
  <c r="M6" i="1"/>
  <c r="N6" i="1"/>
  <c r="L7" i="1"/>
  <c r="J7" i="1"/>
  <c r="M7" i="1"/>
  <c r="N7" i="1"/>
  <c r="L8" i="1"/>
  <c r="J8" i="1"/>
  <c r="M8" i="1"/>
  <c r="N8" i="1"/>
  <c r="L9" i="1"/>
  <c r="J9" i="1"/>
  <c r="M9" i="1"/>
  <c r="N9" i="1"/>
  <c r="J10" i="1"/>
  <c r="M10" i="1"/>
  <c r="L10" i="1"/>
  <c r="N10" i="1"/>
  <c r="J11" i="1"/>
  <c r="M11" i="1"/>
  <c r="L11" i="1"/>
  <c r="N11" i="1"/>
  <c r="J12" i="1"/>
  <c r="M12" i="1"/>
  <c r="L12" i="1"/>
  <c r="N12" i="1"/>
  <c r="J13" i="1"/>
  <c r="M13" i="1"/>
  <c r="L13" i="1"/>
  <c r="N13" i="1"/>
  <c r="J14" i="1"/>
  <c r="M14" i="1"/>
  <c r="L14" i="1"/>
  <c r="N14" i="1"/>
  <c r="J3" i="1"/>
  <c r="M3" i="1"/>
  <c r="L3" i="1"/>
  <c r="N3" i="1"/>
  <c r="F14" i="1"/>
  <c r="E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<sst xmlns="http://schemas.openxmlformats.org/spreadsheetml/2006/main" count="58" uniqueCount="30">
  <si>
    <t>Annotations</t>
  </si>
  <si>
    <t>Size of each coding region</t>
  </si>
  <si>
    <t>752-958 VP4</t>
  </si>
  <si>
    <t>P1</t>
  </si>
  <si>
    <t>959-1744, VP2</t>
  </si>
  <si>
    <t>1745-2458, VP3</t>
  </si>
  <si>
    <t>2459-3334 VP1</t>
  </si>
  <si>
    <t>3335-3784 2A</t>
  </si>
  <si>
    <t>P2</t>
  </si>
  <si>
    <t>3785-4081 2B</t>
  </si>
  <si>
    <t>4082-5068 2C</t>
  </si>
  <si>
    <t>5069-5335 3A</t>
  </si>
  <si>
    <t>P3</t>
  </si>
  <si>
    <t>5336-5401 3B</t>
  </si>
  <si>
    <t>5402-5950 3C</t>
  </si>
  <si>
    <t>5951-7336 3D</t>
  </si>
  <si>
    <t>Total</t>
  </si>
  <si>
    <t>Ref_NonSyn</t>
  </si>
  <si>
    <t>Ref_Syn</t>
  </si>
  <si>
    <t>SNP</t>
  </si>
  <si>
    <t>AA_NonSyn</t>
  </si>
  <si>
    <t>AA_Syn</t>
  </si>
  <si>
    <t>pN</t>
  </si>
  <si>
    <t>pS</t>
  </si>
  <si>
    <t>AA_NonSyn/Ref_NonSyn</t>
  </si>
  <si>
    <t>pN/pS</t>
  </si>
  <si>
    <t xml:space="preserve">Expected # of sites </t>
  </si>
  <si>
    <t>Ref vs. Test sequence differences</t>
  </si>
  <si>
    <t>UVp</t>
  </si>
  <si>
    <t>Uvm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</si>
</sst>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G34" sqref="G34"/>
    </sheetView>
  </sheetViews>
  <sheetFormatPr baseColWidth="10" defaultRowHeight="15" x14ac:dyDescent="0"/>
  <cols>
    <col min="1" max="1" width="23.1640625" customWidth="1"/>
    <col min="3" max="3" width="24.1640625" customWidth="1"/>
  </cols>
  <sheetData>
    <row r="1" spans="1:14">
      <c r="A1" s="1" t="s">
        <v>0</v>
      </c>
      <c r="C1" s="2"/>
      <c r="E1" t="s">
        <v>26</v>
      </c>
      <c r="G1" t="s">
        <v>28</v>
      </c>
      <c r="H1" t="s">
        <v>27</v>
      </c>
      <c r="L1" t="s">
        <v>24</v>
      </c>
    </row>
    <row r="2" spans="1:14">
      <c r="C2" s="3" t="s">
        <v>1</v>
      </c>
      <c r="E2" t="s">
        <v>17</v>
      </c>
      <c r="F2" t="s">
        <v>18</v>
      </c>
      <c r="H2" t="s">
        <v>19</v>
      </c>
      <c r="I2" t="s">
        <v>20</v>
      </c>
      <c r="J2" t="s">
        <v>21</v>
      </c>
      <c r="L2" t="s">
        <v>22</v>
      </c>
      <c r="M2" t="s">
        <v>23</v>
      </c>
      <c r="N2" t="s">
        <v>25</v>
      </c>
    </row>
    <row r="3" spans="1:14">
      <c r="A3" s="4" t="s">
        <v>2</v>
      </c>
      <c r="B3" s="6" t="s">
        <v>3</v>
      </c>
      <c r="C3" s="5">
        <f>958-752</f>
        <v>206</v>
      </c>
      <c r="E3">
        <v>153.33330000000001</v>
      </c>
      <c r="F3">
        <v>53.666699999999999</v>
      </c>
      <c r="H3">
        <v>3</v>
      </c>
      <c r="I3">
        <v>1</v>
      </c>
      <c r="J3">
        <f>H3-I3</f>
        <v>2</v>
      </c>
      <c r="L3">
        <f>I3/E3</f>
        <v>6.5217405482044669E-3</v>
      </c>
      <c r="M3">
        <f>J3/F3</f>
        <v>3.7267057598100874E-2</v>
      </c>
      <c r="N3">
        <f>L3/M3</f>
        <v>0.17500014673916231</v>
      </c>
    </row>
    <row r="4" spans="1:14">
      <c r="A4" s="4" t="s">
        <v>4</v>
      </c>
      <c r="B4" s="6"/>
      <c r="C4" s="5">
        <f>1744-959</f>
        <v>785</v>
      </c>
      <c r="E4">
        <v>583.66669999999999</v>
      </c>
      <c r="F4">
        <v>202.33330000000001</v>
      </c>
      <c r="H4">
        <v>10</v>
      </c>
      <c r="I4">
        <v>6</v>
      </c>
      <c r="J4">
        <f t="shared" ref="J4:J14" si="0">H4-I4</f>
        <v>4</v>
      </c>
      <c r="L4">
        <f t="shared" ref="L4:L14" si="1">I4/E4</f>
        <v>1.0279839504292433E-2</v>
      </c>
      <c r="M4">
        <f t="shared" ref="M4:M14" si="2">J4/F4</f>
        <v>1.9769360752777718E-2</v>
      </c>
      <c r="N4">
        <f t="shared" ref="N4:N14" si="3">L4/M4</f>
        <v>0.5199884625934631</v>
      </c>
    </row>
    <row r="5" spans="1:14">
      <c r="A5" s="4" t="s">
        <v>5</v>
      </c>
      <c r="B5" s="6"/>
      <c r="C5" s="5">
        <f>2458-1745</f>
        <v>713</v>
      </c>
      <c r="E5">
        <v>528.66669999999999</v>
      </c>
      <c r="F5">
        <v>185.33330000000001</v>
      </c>
      <c r="H5">
        <v>1</v>
      </c>
      <c r="I5">
        <v>1</v>
      </c>
      <c r="J5">
        <f t="shared" si="0"/>
        <v>0</v>
      </c>
      <c r="L5">
        <f t="shared" si="1"/>
        <v>1.8915509526134331E-3</v>
      </c>
      <c r="M5">
        <f t="shared" si="2"/>
        <v>0</v>
      </c>
      <c r="N5" t="e">
        <f t="shared" si="3"/>
        <v>#DIV/0!</v>
      </c>
    </row>
    <row r="6" spans="1:14">
      <c r="A6" s="4" t="s">
        <v>6</v>
      </c>
      <c r="B6" s="6"/>
      <c r="C6" s="5">
        <f>3334-2459</f>
        <v>875</v>
      </c>
      <c r="E6">
        <v>642</v>
      </c>
      <c r="F6">
        <v>234</v>
      </c>
      <c r="H6">
        <v>8</v>
      </c>
      <c r="I6">
        <v>5</v>
      </c>
      <c r="J6">
        <f t="shared" si="0"/>
        <v>3</v>
      </c>
      <c r="L6">
        <f t="shared" si="1"/>
        <v>7.7881619937694704E-3</v>
      </c>
      <c r="M6">
        <f t="shared" si="2"/>
        <v>1.282051282051282E-2</v>
      </c>
      <c r="N6">
        <f t="shared" si="3"/>
        <v>0.60747663551401876</v>
      </c>
    </row>
    <row r="7" spans="1:14">
      <c r="A7" s="4" t="s">
        <v>7</v>
      </c>
      <c r="B7" s="6" t="s">
        <v>8</v>
      </c>
      <c r="C7" s="5">
        <f>3784-3335</f>
        <v>449</v>
      </c>
      <c r="E7">
        <v>336</v>
      </c>
      <c r="F7">
        <v>114</v>
      </c>
      <c r="H7">
        <v>2</v>
      </c>
      <c r="I7">
        <v>0</v>
      </c>
      <c r="J7">
        <f t="shared" si="0"/>
        <v>2</v>
      </c>
      <c r="L7">
        <f t="shared" si="1"/>
        <v>0</v>
      </c>
      <c r="M7">
        <f t="shared" si="2"/>
        <v>1.7543859649122806E-2</v>
      </c>
      <c r="N7">
        <f t="shared" si="3"/>
        <v>0</v>
      </c>
    </row>
    <row r="8" spans="1:14">
      <c r="A8" s="4" t="s">
        <v>9</v>
      </c>
      <c r="B8" s="6"/>
      <c r="C8" s="5">
        <f>4081-3785</f>
        <v>296</v>
      </c>
      <c r="E8">
        <v>216.66669999999999</v>
      </c>
      <c r="F8">
        <v>80.333299999999994</v>
      </c>
      <c r="H8">
        <v>0</v>
      </c>
      <c r="I8">
        <v>0</v>
      </c>
      <c r="J8">
        <f t="shared" si="0"/>
        <v>0</v>
      </c>
      <c r="L8">
        <f t="shared" si="1"/>
        <v>0</v>
      </c>
      <c r="M8">
        <f t="shared" si="2"/>
        <v>0</v>
      </c>
      <c r="N8" t="e">
        <f t="shared" si="3"/>
        <v>#DIV/0!</v>
      </c>
    </row>
    <row r="9" spans="1:14">
      <c r="A9" s="4" t="s">
        <v>10</v>
      </c>
      <c r="B9" s="6"/>
      <c r="C9" s="5">
        <f>5068-4082</f>
        <v>986</v>
      </c>
      <c r="E9">
        <v>724.66669999999999</v>
      </c>
      <c r="F9">
        <v>244.33330000000001</v>
      </c>
      <c r="H9">
        <v>10</v>
      </c>
      <c r="I9">
        <v>6</v>
      </c>
      <c r="J9">
        <f t="shared" si="0"/>
        <v>4</v>
      </c>
      <c r="L9">
        <f t="shared" si="1"/>
        <v>8.2796684323979564E-3</v>
      </c>
      <c r="M9">
        <f t="shared" si="2"/>
        <v>1.6371079996054569E-2</v>
      </c>
      <c r="N9">
        <f t="shared" si="3"/>
        <v>0.50574967774840496</v>
      </c>
    </row>
    <row r="10" spans="1:14">
      <c r="A10" s="4" t="s">
        <v>11</v>
      </c>
      <c r="B10" s="6" t="s">
        <v>12</v>
      </c>
      <c r="C10" s="5">
        <f>5335-5069</f>
        <v>266</v>
      </c>
      <c r="E10">
        <v>195</v>
      </c>
      <c r="F10">
        <v>72</v>
      </c>
      <c r="H10">
        <v>3</v>
      </c>
      <c r="I10">
        <v>1</v>
      </c>
      <c r="J10">
        <f t="shared" si="0"/>
        <v>2</v>
      </c>
      <c r="L10">
        <f t="shared" si="1"/>
        <v>5.1282051282051282E-3</v>
      </c>
      <c r="M10">
        <f t="shared" si="2"/>
        <v>2.7777777777777776E-2</v>
      </c>
      <c r="N10">
        <f t="shared" si="3"/>
        <v>0.18461538461538463</v>
      </c>
    </row>
    <row r="11" spans="1:14">
      <c r="A11" s="4" t="s">
        <v>13</v>
      </c>
      <c r="B11" s="6"/>
      <c r="C11" s="5">
        <f>5401-5336</f>
        <v>65</v>
      </c>
      <c r="E11">
        <v>49.666699999999999</v>
      </c>
      <c r="F11">
        <v>16.333300000000001</v>
      </c>
      <c r="H11">
        <v>0</v>
      </c>
      <c r="I11">
        <v>0</v>
      </c>
      <c r="J11">
        <f t="shared" si="0"/>
        <v>0</v>
      </c>
      <c r="L11">
        <f t="shared" si="1"/>
        <v>0</v>
      </c>
      <c r="M11">
        <f t="shared" si="2"/>
        <v>0</v>
      </c>
      <c r="N11" t="e">
        <f t="shared" si="3"/>
        <v>#DIV/0!</v>
      </c>
    </row>
    <row r="12" spans="1:14">
      <c r="A12" s="5" t="s">
        <v>14</v>
      </c>
      <c r="B12" s="6"/>
      <c r="C12" s="5">
        <f>5950-5402</f>
        <v>548</v>
      </c>
      <c r="E12">
        <v>411.33330000000001</v>
      </c>
      <c r="F12">
        <v>137.66669999999999</v>
      </c>
      <c r="H12">
        <v>13</v>
      </c>
      <c r="I12">
        <v>7</v>
      </c>
      <c r="J12">
        <f t="shared" si="0"/>
        <v>6</v>
      </c>
      <c r="L12">
        <f t="shared" si="1"/>
        <v>1.7017829580051019E-2</v>
      </c>
      <c r="M12">
        <f t="shared" si="2"/>
        <v>4.3583524556047325E-2</v>
      </c>
      <c r="N12">
        <f t="shared" si="3"/>
        <v>0.39046473990800157</v>
      </c>
    </row>
    <row r="13" spans="1:14">
      <c r="A13" s="5" t="s">
        <v>15</v>
      </c>
      <c r="B13" s="6"/>
      <c r="C13" s="5">
        <f>7336-5951</f>
        <v>1385</v>
      </c>
      <c r="E13">
        <v>1029.6667</v>
      </c>
      <c r="F13">
        <v>356.33330000000001</v>
      </c>
      <c r="H13">
        <v>46</v>
      </c>
      <c r="I13">
        <v>23</v>
      </c>
      <c r="J13">
        <f t="shared" si="0"/>
        <v>23</v>
      </c>
      <c r="L13">
        <f t="shared" si="1"/>
        <v>2.2337325272342983E-2</v>
      </c>
      <c r="M13">
        <f t="shared" si="2"/>
        <v>6.4546310995913098E-2</v>
      </c>
      <c r="N13">
        <f t="shared" si="3"/>
        <v>0.34606664467249448</v>
      </c>
    </row>
    <row r="14" spans="1:14">
      <c r="D14" t="s">
        <v>16</v>
      </c>
      <c r="E14">
        <f>SUM(E3:E13)</f>
        <v>4870.6667999999991</v>
      </c>
      <c r="F14">
        <f>SUM(F3:F13)</f>
        <v>1696.3332</v>
      </c>
      <c r="H14">
        <f>SUM(H3:H13)</f>
        <v>96</v>
      </c>
      <c r="I14">
        <f>SUM(I3:I13)</f>
        <v>50</v>
      </c>
      <c r="J14">
        <f t="shared" si="0"/>
        <v>46</v>
      </c>
      <c r="L14">
        <f t="shared" si="1"/>
        <v>1.0265534895550647E-2</v>
      </c>
      <c r="M14">
        <f t="shared" si="2"/>
        <v>2.7117313980531653E-2</v>
      </c>
      <c r="N14">
        <f t="shared" si="3"/>
        <v>0.378560166501763</v>
      </c>
    </row>
    <row r="16" spans="1:14">
      <c r="A16" s="1" t="s">
        <v>0</v>
      </c>
      <c r="C16" s="2"/>
      <c r="E16" t="s">
        <v>26</v>
      </c>
      <c r="G16" t="s">
        <v>29</v>
      </c>
      <c r="H16" t="s">
        <v>27</v>
      </c>
      <c r="L16" t="s">
        <v>24</v>
      </c>
    </row>
    <row r="17" spans="1:14">
      <c r="C17" s="3" t="s">
        <v>1</v>
      </c>
      <c r="E17" t="s">
        <v>17</v>
      </c>
      <c r="F17" t="s">
        <v>18</v>
      </c>
      <c r="H17" t="s">
        <v>19</v>
      </c>
      <c r="I17" t="s">
        <v>20</v>
      </c>
      <c r="J17" t="s">
        <v>21</v>
      </c>
      <c r="L17" t="s">
        <v>22</v>
      </c>
      <c r="M17" t="s">
        <v>23</v>
      </c>
      <c r="N17" t="s">
        <v>25</v>
      </c>
    </row>
    <row r="18" spans="1:14">
      <c r="A18" s="4" t="s">
        <v>2</v>
      </c>
      <c r="B18" s="6" t="s">
        <v>3</v>
      </c>
      <c r="C18" s="5">
        <f>958-752</f>
        <v>206</v>
      </c>
      <c r="E18">
        <v>153.33330000000001</v>
      </c>
      <c r="F18">
        <v>53.666699999999999</v>
      </c>
      <c r="H18">
        <v>4</v>
      </c>
      <c r="I18">
        <v>0</v>
      </c>
      <c r="J18">
        <f>H18-I18</f>
        <v>4</v>
      </c>
      <c r="L18">
        <f>I18/E18</f>
        <v>0</v>
      </c>
      <c r="M18">
        <f>J18/F18</f>
        <v>7.4534115196201747E-2</v>
      </c>
      <c r="N18">
        <f>L18/M18</f>
        <v>0</v>
      </c>
    </row>
    <row r="19" spans="1:14">
      <c r="A19" s="4" t="s">
        <v>4</v>
      </c>
      <c r="B19" s="6"/>
      <c r="C19" s="5">
        <f>1744-959</f>
        <v>785</v>
      </c>
      <c r="E19">
        <v>583.66669999999999</v>
      </c>
      <c r="F19">
        <v>202.33330000000001</v>
      </c>
      <c r="H19">
        <v>24</v>
      </c>
      <c r="I19">
        <v>10</v>
      </c>
      <c r="J19">
        <f t="shared" ref="J19:J29" si="4">H19-I19</f>
        <v>14</v>
      </c>
      <c r="L19">
        <f t="shared" ref="L19:L29" si="5">I19/E19</f>
        <v>1.7133065840487387E-2</v>
      </c>
      <c r="M19">
        <f t="shared" ref="M19:M29" si="6">J19/F19</f>
        <v>6.9192762634722016E-2</v>
      </c>
      <c r="N19">
        <f t="shared" ref="N19:N29" si="7">L19/M19</f>
        <v>0.24761355361593476</v>
      </c>
    </row>
    <row r="20" spans="1:14">
      <c r="A20" s="4" t="s">
        <v>5</v>
      </c>
      <c r="B20" s="6"/>
      <c r="C20" s="5">
        <f>2458-1745</f>
        <v>713</v>
      </c>
      <c r="E20">
        <v>528.66669999999999</v>
      </c>
      <c r="F20">
        <v>185.33330000000001</v>
      </c>
      <c r="H20">
        <v>6</v>
      </c>
      <c r="I20">
        <v>2</v>
      </c>
      <c r="J20">
        <f t="shared" si="4"/>
        <v>4</v>
      </c>
      <c r="L20">
        <f t="shared" si="5"/>
        <v>3.7831019052268662E-3</v>
      </c>
      <c r="M20">
        <f t="shared" si="6"/>
        <v>2.1582737694736995E-2</v>
      </c>
      <c r="N20">
        <f t="shared" si="7"/>
        <v>0.1752836900829956</v>
      </c>
    </row>
    <row r="21" spans="1:14">
      <c r="A21" s="4" t="s">
        <v>6</v>
      </c>
      <c r="B21" s="6"/>
      <c r="C21" s="5">
        <f>3334-2459</f>
        <v>875</v>
      </c>
      <c r="E21">
        <v>642</v>
      </c>
      <c r="F21">
        <v>234</v>
      </c>
      <c r="H21">
        <v>19</v>
      </c>
      <c r="I21">
        <v>7</v>
      </c>
      <c r="J21">
        <f t="shared" si="4"/>
        <v>12</v>
      </c>
      <c r="L21">
        <f t="shared" si="5"/>
        <v>1.0903426791277258E-2</v>
      </c>
      <c r="M21">
        <f t="shared" si="6"/>
        <v>5.128205128205128E-2</v>
      </c>
      <c r="N21">
        <f t="shared" si="7"/>
        <v>0.21261682242990654</v>
      </c>
    </row>
    <row r="22" spans="1:14">
      <c r="A22" s="4" t="s">
        <v>7</v>
      </c>
      <c r="B22" s="6" t="s">
        <v>8</v>
      </c>
      <c r="C22" s="5">
        <f>3784-3335</f>
        <v>449</v>
      </c>
      <c r="E22">
        <v>336</v>
      </c>
      <c r="F22">
        <v>114</v>
      </c>
      <c r="H22">
        <v>10</v>
      </c>
      <c r="I22">
        <v>3</v>
      </c>
      <c r="J22">
        <f t="shared" si="4"/>
        <v>7</v>
      </c>
      <c r="L22">
        <f t="shared" si="5"/>
        <v>8.9285714285714281E-3</v>
      </c>
      <c r="M22">
        <f t="shared" si="6"/>
        <v>6.1403508771929821E-2</v>
      </c>
      <c r="N22">
        <f t="shared" si="7"/>
        <v>0.14540816326530612</v>
      </c>
    </row>
    <row r="23" spans="1:14">
      <c r="A23" s="4" t="s">
        <v>9</v>
      </c>
      <c r="B23" s="6"/>
      <c r="C23" s="5">
        <f>4081-3785</f>
        <v>296</v>
      </c>
      <c r="E23">
        <v>216.66669999999999</v>
      </c>
      <c r="F23">
        <v>80.333299999999994</v>
      </c>
      <c r="H23">
        <v>7</v>
      </c>
      <c r="I23">
        <v>1</v>
      </c>
      <c r="J23">
        <f t="shared" si="4"/>
        <v>6</v>
      </c>
      <c r="L23">
        <f t="shared" si="5"/>
        <v>4.6153839053255531E-3</v>
      </c>
      <c r="M23">
        <f t="shared" si="6"/>
        <v>7.4688827671712726E-2</v>
      </c>
      <c r="N23">
        <f t="shared" si="7"/>
        <v>6.1794836646948209E-2</v>
      </c>
    </row>
    <row r="24" spans="1:14">
      <c r="A24" s="4" t="s">
        <v>10</v>
      </c>
      <c r="B24" s="6"/>
      <c r="C24" s="5">
        <f>5068-4082</f>
        <v>986</v>
      </c>
      <c r="E24">
        <v>724.66669999999999</v>
      </c>
      <c r="F24">
        <v>244.33330000000001</v>
      </c>
      <c r="H24">
        <v>29</v>
      </c>
      <c r="I24">
        <v>8</v>
      </c>
      <c r="J24">
        <f t="shared" si="4"/>
        <v>21</v>
      </c>
      <c r="L24">
        <f t="shared" si="5"/>
        <v>1.1039557909863941E-2</v>
      </c>
      <c r="M24">
        <f t="shared" si="6"/>
        <v>8.594816997928649E-2</v>
      </c>
      <c r="N24">
        <f t="shared" si="7"/>
        <v>0.12844436260276951</v>
      </c>
    </row>
    <row r="25" spans="1:14">
      <c r="A25" s="4" t="s">
        <v>11</v>
      </c>
      <c r="B25" s="6" t="s">
        <v>12</v>
      </c>
      <c r="C25" s="5">
        <f>5335-5069</f>
        <v>266</v>
      </c>
      <c r="E25">
        <v>195</v>
      </c>
      <c r="F25">
        <v>72</v>
      </c>
      <c r="H25">
        <v>8</v>
      </c>
      <c r="I25">
        <v>4</v>
      </c>
      <c r="J25">
        <f t="shared" si="4"/>
        <v>4</v>
      </c>
      <c r="L25">
        <f t="shared" si="5"/>
        <v>2.0512820512820513E-2</v>
      </c>
      <c r="M25">
        <f t="shared" si="6"/>
        <v>5.5555555555555552E-2</v>
      </c>
      <c r="N25">
        <f t="shared" si="7"/>
        <v>0.36923076923076925</v>
      </c>
    </row>
    <row r="26" spans="1:14">
      <c r="A26" s="4" t="s">
        <v>13</v>
      </c>
      <c r="B26" s="6"/>
      <c r="C26" s="5">
        <f>5401-5336</f>
        <v>65</v>
      </c>
      <c r="E26">
        <v>49.666699999999999</v>
      </c>
      <c r="F26">
        <v>16.333300000000001</v>
      </c>
      <c r="H26">
        <v>4</v>
      </c>
      <c r="I26">
        <v>0</v>
      </c>
      <c r="J26">
        <f t="shared" si="4"/>
        <v>4</v>
      </c>
      <c r="L26">
        <f t="shared" si="5"/>
        <v>0</v>
      </c>
      <c r="M26">
        <f t="shared" si="6"/>
        <v>0.24489845897644688</v>
      </c>
      <c r="N26">
        <f t="shared" si="7"/>
        <v>0</v>
      </c>
    </row>
    <row r="27" spans="1:14">
      <c r="A27" s="5" t="s">
        <v>14</v>
      </c>
      <c r="B27" s="6"/>
      <c r="C27" s="5">
        <f>5950-5402</f>
        <v>548</v>
      </c>
      <c r="E27">
        <v>411.33330000000001</v>
      </c>
      <c r="F27">
        <v>137.66669999999999</v>
      </c>
      <c r="H27">
        <v>30</v>
      </c>
      <c r="I27">
        <v>10</v>
      </c>
      <c r="J27">
        <f t="shared" si="4"/>
        <v>20</v>
      </c>
      <c r="L27">
        <f t="shared" si="5"/>
        <v>2.4311185114358598E-2</v>
      </c>
      <c r="M27">
        <f t="shared" si="6"/>
        <v>0.14527841518682441</v>
      </c>
      <c r="N27">
        <f t="shared" si="7"/>
        <v>0.16734203138914353</v>
      </c>
    </row>
    <row r="28" spans="1:14">
      <c r="A28" s="5" t="s">
        <v>15</v>
      </c>
      <c r="B28" s="6"/>
      <c r="C28" s="5">
        <f>7336-5951</f>
        <v>1385</v>
      </c>
      <c r="E28">
        <v>1029.6667</v>
      </c>
      <c r="F28">
        <v>356.33330000000001</v>
      </c>
      <c r="H28">
        <v>63</v>
      </c>
      <c r="I28">
        <v>24</v>
      </c>
      <c r="J28">
        <f t="shared" si="4"/>
        <v>39</v>
      </c>
      <c r="L28">
        <f t="shared" si="5"/>
        <v>2.3308513327662244E-2</v>
      </c>
      <c r="M28">
        <f t="shared" si="6"/>
        <v>0.10944809255828743</v>
      </c>
      <c r="N28">
        <f t="shared" si="7"/>
        <v>0.21296408902922739</v>
      </c>
    </row>
    <row r="29" spans="1:14">
      <c r="D29" t="s">
        <v>16</v>
      </c>
      <c r="E29">
        <f>SUM(E18:E28)</f>
        <v>4870.6667999999991</v>
      </c>
      <c r="F29">
        <f>SUM(F18:F28)</f>
        <v>1696.3332</v>
      </c>
      <c r="H29">
        <f>SUM(H18:H28)</f>
        <v>204</v>
      </c>
      <c r="I29">
        <f>SUM(I18:I28)</f>
        <v>69</v>
      </c>
      <c r="J29">
        <f t="shared" si="4"/>
        <v>135</v>
      </c>
      <c r="L29">
        <f t="shared" si="5"/>
        <v>1.4166438155859894E-2</v>
      </c>
      <c r="M29">
        <f t="shared" si="6"/>
        <v>7.9583421464603774E-2</v>
      </c>
      <c r="N29">
        <f t="shared" si="7"/>
        <v>0.17800740273727342</v>
      </c>
    </row>
  </sheetData>
  <mergeCells count="6">
    <mergeCell ref="B25:B28"/>
    <mergeCell ref="B3:B6"/>
    <mergeCell ref="B7:B9"/>
    <mergeCell ref="B10:B13"/>
    <mergeCell ref="B18:B21"/>
    <mergeCell ref="B22:B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</dc:creator>
  <cp:lastModifiedBy>Hyunjin</cp:lastModifiedBy>
  <dcterms:created xsi:type="dcterms:W3CDTF">2017-04-27T18:40:24Z</dcterms:created>
  <dcterms:modified xsi:type="dcterms:W3CDTF">2017-04-28T00:03:10Z</dcterms:modified>
</cp:coreProperties>
</file>