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2B2EEBF5-30A3-4AE4-B77D-3A28C50C85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D31" i="1"/>
  <c r="B31" i="1"/>
  <c r="H32" i="1"/>
  <c r="D32" i="1"/>
  <c r="B32" i="1"/>
  <c r="H33" i="1"/>
  <c r="D33" i="1"/>
  <c r="B33" i="1"/>
  <c r="H35" i="1"/>
  <c r="D35" i="1"/>
  <c r="B35" i="1"/>
  <c r="H30" i="1"/>
  <c r="D30" i="1"/>
  <c r="B30" i="1"/>
  <c r="H34" i="1"/>
  <c r="H36" i="1"/>
  <c r="D34" i="1"/>
  <c r="C34" i="1"/>
  <c r="B34" i="1"/>
  <c r="D36" i="1"/>
  <c r="B36" i="1"/>
  <c r="H21" i="1"/>
  <c r="H29" i="1"/>
  <c r="H27" i="1"/>
  <c r="H28" i="1"/>
  <c r="D27" i="1"/>
  <c r="B27" i="1"/>
  <c r="D26" i="1"/>
  <c r="B26" i="1"/>
  <c r="D25" i="1"/>
  <c r="B25" i="1"/>
  <c r="D24" i="1"/>
  <c r="B24" i="1"/>
  <c r="D23" i="1"/>
  <c r="B23" i="1"/>
  <c r="H26" i="1"/>
  <c r="H25" i="1"/>
  <c r="H24" i="1"/>
  <c r="H23" i="1"/>
  <c r="H20" i="1"/>
  <c r="D20" i="1"/>
  <c r="B20" i="1"/>
  <c r="D19" i="1"/>
  <c r="B19" i="1"/>
  <c r="H19" i="1"/>
  <c r="D21" i="1"/>
  <c r="B21" i="1"/>
  <c r="H22" i="1"/>
  <c r="D22" i="1"/>
  <c r="B22" i="1"/>
  <c r="H18" i="1"/>
  <c r="D18" i="1"/>
  <c r="B18" i="1"/>
  <c r="H16" i="1"/>
  <c r="D16" i="1"/>
  <c r="B16" i="1"/>
  <c r="H17" i="1"/>
  <c r="D17" i="1"/>
  <c r="B17" i="1"/>
  <c r="H11" i="1"/>
  <c r="H12" i="1"/>
  <c r="H13" i="1"/>
  <c r="H15" i="1"/>
  <c r="H10" i="1"/>
  <c r="H14" i="1"/>
  <c r="D13" i="1"/>
  <c r="B13" i="1"/>
  <c r="D14" i="1"/>
  <c r="B14" i="1"/>
  <c r="D12" i="1"/>
  <c r="B12" i="1"/>
  <c r="D10" i="1"/>
  <c r="B10" i="1"/>
  <c r="D11" i="1"/>
  <c r="B11" i="1"/>
  <c r="D15" i="1"/>
  <c r="B15" i="1"/>
  <c r="H9" i="1"/>
  <c r="D9" i="1"/>
  <c r="B9" i="1"/>
  <c r="H7" i="1"/>
  <c r="D7" i="1"/>
  <c r="B7" i="1"/>
  <c r="H8" i="1"/>
  <c r="H6" i="1"/>
  <c r="D8" i="1"/>
  <c r="B8" i="1"/>
  <c r="D6" i="1"/>
  <c r="B6" i="1"/>
  <c r="E36" i="1"/>
  <c r="C37" i="1" l="1"/>
  <c r="D37" i="1"/>
  <c r="B37" i="1"/>
  <c r="E34" i="1"/>
  <c r="E33" i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7" i="1" l="1"/>
  <c r="H37" i="1"/>
  <c r="C42" i="1" l="1"/>
  <c r="D42" i="1" l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<sst xmlns="http://schemas.openxmlformats.org/spreadsheetml/2006/main" count="11" uniqueCount="11">
  <si>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</si>
  <si>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</si>
  <si>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</si>
  <si>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</si>
  <si>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</si>
  <si>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</si>
  <si>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</si>
  <si>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</si>
  <si>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</si>
  <si>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</si>
  <si>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Október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</si>
</sst>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H32" sqref="H32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172898+251788</f>
        <v>424686</v>
      </c>
      <c r="C6" s="16">
        <v>0</v>
      </c>
      <c r="D6" s="16">
        <f>25560+3910</f>
        <v>29470</v>
      </c>
      <c r="E6" s="16">
        <f>SUM(B6:D6)</f>
        <v>454156</v>
      </c>
      <c r="F6" s="16">
        <v>6840</v>
      </c>
      <c r="G6" s="16"/>
      <c r="H6" s="16">
        <f>7820+74750+11470+159818</f>
        <v>253858</v>
      </c>
    </row>
    <row r="7" spans="1:8" ht="15" customHeight="1" x14ac:dyDescent="0.2">
      <c r="A7" s="14">
        <v>2</v>
      </c>
      <c r="B7" s="16">
        <f>257661+293560</f>
        <v>551221</v>
      </c>
      <c r="C7" s="16">
        <v>1200</v>
      </c>
      <c r="D7" s="16">
        <f>36910+10620</f>
        <v>47530</v>
      </c>
      <c r="E7" s="16">
        <f t="shared" ref="E7:E36" si="0">SUM(B7:D7)</f>
        <v>599951</v>
      </c>
      <c r="F7" s="16"/>
      <c r="G7" s="16"/>
      <c r="H7" s="16">
        <f>17520+113725+181098+5500</f>
        <v>317843</v>
      </c>
    </row>
    <row r="8" spans="1:8" ht="15" customHeight="1" x14ac:dyDescent="0.2">
      <c r="A8" s="6">
        <v>3</v>
      </c>
      <c r="B8" s="16">
        <f>316626+249396</f>
        <v>566022</v>
      </c>
      <c r="C8" s="16">
        <v>0</v>
      </c>
      <c r="D8" s="16">
        <f>16400+63090</f>
        <v>79490</v>
      </c>
      <c r="E8" s="16">
        <f t="shared" si="0"/>
        <v>645512</v>
      </c>
      <c r="F8" s="1"/>
      <c r="G8" s="1"/>
      <c r="H8" s="1">
        <f>29510+134550+192343</f>
        <v>356403</v>
      </c>
    </row>
    <row r="9" spans="1:8" ht="15" customHeight="1" x14ac:dyDescent="0.2">
      <c r="A9" s="6">
        <v>4</v>
      </c>
      <c r="B9" s="1">
        <f>122198+161583</f>
        <v>283781</v>
      </c>
      <c r="C9" s="1">
        <v>0</v>
      </c>
      <c r="D9" s="1">
        <f>40150+6500</f>
        <v>46650</v>
      </c>
      <c r="E9" s="16">
        <f t="shared" si="0"/>
        <v>330431</v>
      </c>
      <c r="F9" s="1"/>
      <c r="G9" s="1"/>
      <c r="H9" s="1">
        <f>7240+40798+104190+16600</f>
        <v>168828</v>
      </c>
    </row>
    <row r="10" spans="1:8" ht="15" customHeight="1" x14ac:dyDescent="0.2">
      <c r="A10" s="6">
        <v>5</v>
      </c>
      <c r="B10" s="1">
        <f>210349+190635</f>
        <v>400984</v>
      </c>
      <c r="C10" s="1">
        <v>0</v>
      </c>
      <c r="D10" s="1">
        <f>4050+25600</f>
        <v>29650</v>
      </c>
      <c r="E10" s="16">
        <f t="shared" si="0"/>
        <v>430634</v>
      </c>
      <c r="F10" s="1"/>
      <c r="G10" s="1"/>
      <c r="H10" s="1">
        <f>109927+4700+18250+73340</f>
        <v>206217</v>
      </c>
    </row>
    <row r="11" spans="1:8" ht="15" customHeight="1" x14ac:dyDescent="0.2">
      <c r="A11" s="6">
        <v>6</v>
      </c>
      <c r="B11" s="15">
        <f>184392+113359</f>
        <v>297751</v>
      </c>
      <c r="C11" s="15">
        <v>5360</v>
      </c>
      <c r="D11" s="16">
        <f>5310+10000</f>
        <v>15310</v>
      </c>
      <c r="E11" s="16">
        <f t="shared" si="0"/>
        <v>318421</v>
      </c>
      <c r="F11" s="16"/>
      <c r="G11" s="16"/>
      <c r="H11" s="16">
        <f>134411+8000+2700+50280</f>
        <v>195391</v>
      </c>
    </row>
    <row r="12" spans="1:8" ht="15" customHeight="1" x14ac:dyDescent="0.2">
      <c r="A12" s="6">
        <v>7</v>
      </c>
      <c r="B12" s="9">
        <f>131569+174097</f>
        <v>305666</v>
      </c>
      <c r="C12" s="9">
        <v>0</v>
      </c>
      <c r="D12" s="1">
        <f>28400+6450</f>
        <v>34850</v>
      </c>
      <c r="E12" s="16">
        <f t="shared" si="0"/>
        <v>340516</v>
      </c>
      <c r="F12" s="1"/>
      <c r="G12" s="1"/>
      <c r="H12" s="1">
        <f>108607+3450+2790+54625</f>
        <v>169472</v>
      </c>
    </row>
    <row r="13" spans="1:8" ht="15" customHeight="1" x14ac:dyDescent="0.2">
      <c r="A13" s="6">
        <v>8</v>
      </c>
      <c r="B13" s="9">
        <f>210795+223821</f>
        <v>434616</v>
      </c>
      <c r="C13" s="9">
        <v>850</v>
      </c>
      <c r="D13" s="1">
        <f>35740+14410</f>
        <v>50150</v>
      </c>
      <c r="E13" s="16">
        <f t="shared" si="0"/>
        <v>485616</v>
      </c>
      <c r="F13" s="1"/>
      <c r="G13" s="1"/>
      <c r="H13" s="1">
        <f>14380+117410+4000+112754</f>
        <v>248544</v>
      </c>
    </row>
    <row r="14" spans="1:8" ht="15" customHeight="1" x14ac:dyDescent="0.2">
      <c r="A14" s="6">
        <v>9</v>
      </c>
      <c r="B14" s="1">
        <f>302333+265699</f>
        <v>568032</v>
      </c>
      <c r="C14" s="1">
        <v>2000</v>
      </c>
      <c r="D14" s="1">
        <f>91590+12580</f>
        <v>104170</v>
      </c>
      <c r="E14" s="16">
        <f t="shared" si="0"/>
        <v>674202</v>
      </c>
      <c r="F14" s="1"/>
      <c r="G14" s="1"/>
      <c r="H14" s="1">
        <f>162228+2400+125380+17180</f>
        <v>307188</v>
      </c>
    </row>
    <row r="15" spans="1:8" ht="15" customHeight="1" x14ac:dyDescent="0.2">
      <c r="A15" s="6">
        <v>10</v>
      </c>
      <c r="B15" s="1">
        <f>191137+338149</f>
        <v>529286</v>
      </c>
      <c r="C15" s="1">
        <v>0</v>
      </c>
      <c r="D15" s="1">
        <f>66810+14380</f>
        <v>81190</v>
      </c>
      <c r="E15" s="16">
        <f t="shared" si="0"/>
        <v>610476</v>
      </c>
      <c r="F15" s="1"/>
      <c r="G15" s="1"/>
      <c r="H15" s="1">
        <f>197044+7450+102134</f>
        <v>306628</v>
      </c>
    </row>
    <row r="16" spans="1:8" ht="15" customHeight="1" x14ac:dyDescent="0.2">
      <c r="A16" s="6">
        <v>11</v>
      </c>
      <c r="B16" s="1">
        <f>183845+181299</f>
        <v>365144</v>
      </c>
      <c r="C16" s="1">
        <v>0</v>
      </c>
      <c r="D16" s="1">
        <f>33907+8260</f>
        <v>42167</v>
      </c>
      <c r="E16" s="16">
        <f t="shared" si="0"/>
        <v>407311</v>
      </c>
      <c r="F16" s="1"/>
      <c r="G16" s="1"/>
      <c r="H16" s="1">
        <f>11820+7600+100025+97909</f>
        <v>217354</v>
      </c>
    </row>
    <row r="17" spans="1:8" ht="15" customHeight="1" x14ac:dyDescent="0.2">
      <c r="A17" s="6">
        <v>12</v>
      </c>
      <c r="B17" s="1">
        <f>106505+224369</f>
        <v>330874</v>
      </c>
      <c r="C17" s="1">
        <v>0</v>
      </c>
      <c r="D17" s="1">
        <f>27850+18000</f>
        <v>45850</v>
      </c>
      <c r="E17" s="16">
        <f t="shared" si="0"/>
        <v>376724</v>
      </c>
      <c r="F17" s="1"/>
      <c r="G17" s="1"/>
      <c r="H17" s="1">
        <f>125959+5300+63740</f>
        <v>194999</v>
      </c>
    </row>
    <row r="18" spans="1:8" ht="15" customHeight="1" x14ac:dyDescent="0.2">
      <c r="A18" s="6">
        <v>13</v>
      </c>
      <c r="B18" s="1">
        <f>133674+197598</f>
        <v>331272</v>
      </c>
      <c r="C18" s="1">
        <v>0</v>
      </c>
      <c r="D18" s="1">
        <f>4370+38000</f>
        <v>42370</v>
      </c>
      <c r="E18" s="16">
        <f t="shared" si="0"/>
        <v>373642</v>
      </c>
      <c r="F18" s="1"/>
      <c r="G18" s="1"/>
      <c r="H18" s="1">
        <f>5100+95250+3720+68818</f>
        <v>172888</v>
      </c>
    </row>
    <row r="19" spans="1:8" ht="15" customHeight="1" x14ac:dyDescent="0.2">
      <c r="A19" s="6">
        <v>14</v>
      </c>
      <c r="B19" s="1">
        <f>157070+198957</f>
        <v>356027</v>
      </c>
      <c r="C19" s="1">
        <v>1300</v>
      </c>
      <c r="D19" s="1">
        <f>38750+8180</f>
        <v>46930</v>
      </c>
      <c r="E19" s="16">
        <f t="shared" si="0"/>
        <v>404257</v>
      </c>
      <c r="F19" s="1"/>
      <c r="G19" s="1"/>
      <c r="H19" s="1">
        <f>125901+5950+62410+7700</f>
        <v>201961</v>
      </c>
    </row>
    <row r="20" spans="1:8" ht="15" customHeight="1" x14ac:dyDescent="0.2">
      <c r="A20" s="6">
        <v>15</v>
      </c>
      <c r="B20" s="1">
        <f>217807+172580</f>
        <v>390387</v>
      </c>
      <c r="C20" s="1">
        <v>650</v>
      </c>
      <c r="D20" s="1">
        <f>5350+50960</f>
        <v>56310</v>
      </c>
      <c r="E20" s="16">
        <f t="shared" si="0"/>
        <v>447347</v>
      </c>
      <c r="F20" s="1"/>
      <c r="G20" s="1"/>
      <c r="H20" s="1">
        <f>119219+19300+20400+82290</f>
        <v>241209</v>
      </c>
    </row>
    <row r="21" spans="1:8" ht="15" customHeight="1" x14ac:dyDescent="0.2">
      <c r="A21" s="6">
        <v>16</v>
      </c>
      <c r="B21" s="1">
        <f>392412+210320</f>
        <v>602732</v>
      </c>
      <c r="C21" s="1">
        <v>0</v>
      </c>
      <c r="D21" s="1">
        <f>14240+14500</f>
        <v>28740</v>
      </c>
      <c r="E21" s="16">
        <f t="shared" si="0"/>
        <v>631472</v>
      </c>
      <c r="F21" s="1"/>
      <c r="G21" s="1"/>
      <c r="H21" s="1">
        <f>224840+2340+90880+3800</f>
        <v>321860</v>
      </c>
    </row>
    <row r="22" spans="1:8" ht="15" customHeight="1" x14ac:dyDescent="0.2">
      <c r="A22" s="6">
        <v>17</v>
      </c>
      <c r="B22" s="1">
        <f>250135+360848</f>
        <v>610983</v>
      </c>
      <c r="C22" s="1">
        <v>13265</v>
      </c>
      <c r="D22" s="1">
        <f>61600+13300</f>
        <v>74900</v>
      </c>
      <c r="E22" s="16">
        <f t="shared" si="0"/>
        <v>699148</v>
      </c>
      <c r="F22" s="1"/>
      <c r="G22" s="1"/>
      <c r="H22" s="1">
        <f>207357+35780+84970+0</f>
        <v>328107</v>
      </c>
    </row>
    <row r="23" spans="1:8" ht="15" customHeight="1" x14ac:dyDescent="0.2">
      <c r="A23" s="6">
        <v>18</v>
      </c>
      <c r="B23" s="1">
        <f>170694+184637</f>
        <v>355331</v>
      </c>
      <c r="C23" s="1">
        <v>2640</v>
      </c>
      <c r="D23" s="1">
        <f>40530+3870</f>
        <v>44400</v>
      </c>
      <c r="E23" s="16">
        <f t="shared" si="0"/>
        <v>402371</v>
      </c>
      <c r="F23" s="1"/>
      <c r="G23" s="1"/>
      <c r="H23" s="1">
        <f>117937+22900+10550+76302</f>
        <v>227689</v>
      </c>
    </row>
    <row r="24" spans="1:8" ht="15" customHeight="1" x14ac:dyDescent="0.2">
      <c r="A24" s="6">
        <v>19</v>
      </c>
      <c r="B24" s="1">
        <f>183043+161790</f>
        <v>344833</v>
      </c>
      <c r="C24" s="1">
        <v>2100</v>
      </c>
      <c r="D24" s="1">
        <f>11590+52750</f>
        <v>64340</v>
      </c>
      <c r="E24" s="16">
        <f t="shared" si="0"/>
        <v>411273</v>
      </c>
      <c r="F24" s="1"/>
      <c r="G24" s="1"/>
      <c r="H24" s="1">
        <f>14680+7850+98275+106777</f>
        <v>227582</v>
      </c>
    </row>
    <row r="25" spans="1:8" ht="15" customHeight="1" x14ac:dyDescent="0.2">
      <c r="A25" s="6">
        <v>20</v>
      </c>
      <c r="B25" s="1">
        <f>186215+167117</f>
        <v>353332</v>
      </c>
      <c r="C25" s="1">
        <v>0</v>
      </c>
      <c r="D25" s="1">
        <f>10320+21700</f>
        <v>32020</v>
      </c>
      <c r="E25" s="16">
        <f t="shared" si="0"/>
        <v>385352</v>
      </c>
      <c r="F25" s="1"/>
      <c r="G25" s="1"/>
      <c r="H25" s="1">
        <f>7820+29740+112822</f>
        <v>150382</v>
      </c>
    </row>
    <row r="26" spans="1:8" ht="15" customHeight="1" x14ac:dyDescent="0.2">
      <c r="A26" s="6">
        <v>21</v>
      </c>
      <c r="B26" s="1">
        <f>154616+178100</f>
        <v>332716</v>
      </c>
      <c r="C26" s="1">
        <v>2600</v>
      </c>
      <c r="D26" s="1">
        <f>28180+9120</f>
        <v>37300</v>
      </c>
      <c r="E26" s="16">
        <f t="shared" si="0"/>
        <v>372616</v>
      </c>
      <c r="F26" s="1"/>
      <c r="G26" s="1"/>
      <c r="H26" s="1">
        <f>5460+97211+100720+5800</f>
        <v>209191</v>
      </c>
    </row>
    <row r="27" spans="1:8" ht="15" customHeight="1" x14ac:dyDescent="0.2">
      <c r="A27" s="6">
        <v>22</v>
      </c>
      <c r="B27" s="1">
        <f>174427+185562</f>
        <v>359989</v>
      </c>
      <c r="C27" s="1">
        <v>0</v>
      </c>
      <c r="D27" s="1">
        <f>48790+5200</f>
        <v>53990</v>
      </c>
      <c r="E27" s="16">
        <f t="shared" si="0"/>
        <v>413979</v>
      </c>
      <c r="F27" s="1"/>
      <c r="G27" s="1"/>
      <c r="H27" s="1">
        <f>104766+11710+15380+67987</f>
        <v>199843</v>
      </c>
    </row>
    <row r="28" spans="1:8" ht="15" customHeight="1" x14ac:dyDescent="0.2">
      <c r="A28" s="6">
        <v>23</v>
      </c>
      <c r="B28" s="1">
        <v>598632</v>
      </c>
      <c r="C28" s="1">
        <v>57600</v>
      </c>
      <c r="D28" s="1">
        <v>68380</v>
      </c>
      <c r="E28" s="16">
        <f t="shared" si="0"/>
        <v>724612</v>
      </c>
      <c r="F28" s="1"/>
      <c r="G28" s="1"/>
      <c r="H28" s="1">
        <f>5000+261011+25959+103080</f>
        <v>395050</v>
      </c>
    </row>
    <row r="29" spans="1:8" ht="15" customHeight="1" x14ac:dyDescent="0.2">
      <c r="A29" s="6">
        <v>24</v>
      </c>
      <c r="B29" s="1">
        <v>557716</v>
      </c>
      <c r="C29" s="1">
        <v>0</v>
      </c>
      <c r="D29" s="1">
        <v>56720</v>
      </c>
      <c r="E29" s="16">
        <f t="shared" si="0"/>
        <v>614436</v>
      </c>
      <c r="F29" s="1"/>
      <c r="G29" s="1"/>
      <c r="H29" s="1">
        <f>2130+77410+4200+170789</f>
        <v>254529</v>
      </c>
    </row>
    <row r="30" spans="1:8" ht="15" customHeight="1" x14ac:dyDescent="0.2">
      <c r="A30" s="14">
        <v>25</v>
      </c>
      <c r="B30" s="15">
        <f>233179+244832</f>
        <v>478011</v>
      </c>
      <c r="C30" s="15">
        <v>0</v>
      </c>
      <c r="D30" s="16">
        <f>6390+27050</f>
        <v>33440</v>
      </c>
      <c r="E30" s="16">
        <f t="shared" si="0"/>
        <v>511451</v>
      </c>
      <c r="F30" s="16"/>
      <c r="G30" s="16"/>
      <c r="H30" s="16">
        <f>31400+26390+79760+136664</f>
        <v>274214</v>
      </c>
    </row>
    <row r="31" spans="1:8" ht="15" customHeight="1" x14ac:dyDescent="0.2">
      <c r="A31" s="14">
        <v>26</v>
      </c>
      <c r="B31" s="15">
        <f>218058+134122</f>
        <v>352180</v>
      </c>
      <c r="C31" s="15">
        <v>0</v>
      </c>
      <c r="D31" s="16">
        <f>8790+54910</f>
        <v>63700</v>
      </c>
      <c r="E31" s="16">
        <f t="shared" si="0"/>
        <v>415880</v>
      </c>
      <c r="F31" s="16"/>
      <c r="G31" s="16"/>
      <c r="H31" s="16">
        <f>11680+46330+14100+97438</f>
        <v>169548</v>
      </c>
    </row>
    <row r="32" spans="1:8" ht="15" customHeight="1" x14ac:dyDescent="0.2">
      <c r="A32" s="14">
        <v>27</v>
      </c>
      <c r="B32" s="15">
        <f>192095+180073</f>
        <v>372168</v>
      </c>
      <c r="C32" s="15">
        <v>700</v>
      </c>
      <c r="D32" s="16">
        <f>9810+32710</f>
        <v>42520</v>
      </c>
      <c r="E32" s="16">
        <f t="shared" si="0"/>
        <v>415388</v>
      </c>
      <c r="F32" s="16"/>
      <c r="G32" s="16"/>
      <c r="H32" s="16">
        <f>21310+96455+90336+5800</f>
        <v>213901</v>
      </c>
    </row>
    <row r="33" spans="1:8" ht="15" customHeight="1" x14ac:dyDescent="0.2">
      <c r="A33" s="14">
        <v>28</v>
      </c>
      <c r="B33" s="15">
        <f>213826+162062</f>
        <v>375888</v>
      </c>
      <c r="C33" s="15">
        <v>0</v>
      </c>
      <c r="D33" s="16">
        <f>32490+1060</f>
        <v>33550</v>
      </c>
      <c r="E33" s="16">
        <f t="shared" si="0"/>
        <v>409438</v>
      </c>
      <c r="F33" s="16"/>
      <c r="G33" s="16"/>
      <c r="H33" s="16">
        <f>98853+20320+69380+3800</f>
        <v>192353</v>
      </c>
    </row>
    <row r="34" spans="1:8" ht="15" customHeight="1" x14ac:dyDescent="0.2">
      <c r="A34" s="14">
        <v>29</v>
      </c>
      <c r="B34" s="15">
        <f>196834+248376</f>
        <v>445210</v>
      </c>
      <c r="C34" s="15">
        <f>5200+10320</f>
        <v>15520</v>
      </c>
      <c r="D34" s="16">
        <f>22940+6650</f>
        <v>29590</v>
      </c>
      <c r="E34" s="16">
        <f t="shared" si="0"/>
        <v>490320</v>
      </c>
      <c r="F34" s="16"/>
      <c r="G34" s="16"/>
      <c r="H34" s="16">
        <f>176818+4000+13375+90185</f>
        <v>284378</v>
      </c>
    </row>
    <row r="35" spans="1:8" ht="15" customHeight="1" x14ac:dyDescent="0.2">
      <c r="A35" s="14">
        <v>30</v>
      </c>
      <c r="B35" s="15">
        <f>273649+251183</f>
        <v>524832</v>
      </c>
      <c r="C35" s="15">
        <v>1050</v>
      </c>
      <c r="D35" s="16">
        <f>7580+85852</f>
        <v>93432</v>
      </c>
      <c r="E35" s="16"/>
      <c r="F35" s="16">
        <v>13270</v>
      </c>
      <c r="G35" s="16">
        <v>1800</v>
      </c>
      <c r="H35" s="16">
        <f>50020+96383+140473+19150</f>
        <v>306026</v>
      </c>
    </row>
    <row r="36" spans="1:8" ht="15" customHeight="1" x14ac:dyDescent="0.2">
      <c r="A36" s="14">
        <v>31</v>
      </c>
      <c r="B36" s="15">
        <f>272089+146965</f>
        <v>419054</v>
      </c>
      <c r="C36" s="15">
        <v>602</v>
      </c>
      <c r="D36" s="16">
        <f>16540+69970</f>
        <v>86510</v>
      </c>
      <c r="E36" s="16">
        <f t="shared" si="0"/>
        <v>506166</v>
      </c>
      <c r="F36" s="16"/>
      <c r="G36" s="16"/>
      <c r="H36" s="16">
        <f>7800+19000+68707+140874</f>
        <v>236381</v>
      </c>
    </row>
    <row r="37" spans="1:8" ht="15" customHeight="1" x14ac:dyDescent="0.2">
      <c r="A37" s="8"/>
      <c r="B37" s="7">
        <f t="shared" ref="B37:H37" si="1">SUM(B6:B36)</f>
        <v>13219356</v>
      </c>
      <c r="C37" s="7">
        <f t="shared" si="1"/>
        <v>107437</v>
      </c>
      <c r="D37" s="7">
        <f t="shared" si="1"/>
        <v>1595619</v>
      </c>
      <c r="E37" s="7">
        <f t="shared" si="1"/>
        <v>14303098</v>
      </c>
      <c r="F37" s="7">
        <f t="shared" si="1"/>
        <v>20110</v>
      </c>
      <c r="G37" s="7">
        <f t="shared" si="1"/>
        <v>1800</v>
      </c>
      <c r="H37" s="7">
        <f t="shared" si="1"/>
        <v>7549817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14900502</v>
      </c>
      <c r="G39" s="7"/>
    </row>
    <row r="41" spans="1:8" x14ac:dyDescent="0.2">
      <c r="B41" s="7">
        <f>B37-F37</f>
        <v>13199246</v>
      </c>
      <c r="D41" s="7"/>
    </row>
    <row r="42" spans="1:8" x14ac:dyDescent="0.2">
      <c r="A42" s="2" t="s">
        <v>8</v>
      </c>
      <c r="B42" s="7">
        <f>B41/1.05</f>
        <v>12570710.476190476</v>
      </c>
      <c r="C42" s="7">
        <f>C37/1.18</f>
        <v>91048.305084745763</v>
      </c>
      <c r="D42" s="7">
        <f>D37/1.27</f>
        <v>1256392.9133858269</v>
      </c>
      <c r="E42" s="7">
        <f>SUM(B42:D42)</f>
        <v>13918151.694661049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2021-10-04T13:20:12Z</cp:lastPrinted>
  <dcterms:created xsi:type="dcterms:W3CDTF">2011-06-24T11:23:00Z</dcterms:created>
  <dcterms:modified xsi:type="dcterms:W3CDTF">2021-11-03T11:30:20Z</dcterms:modified>
</cp:coreProperties>
</file>