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D8468E56-00DF-402A-B822-6274FE3EBA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B36" i="1"/>
  <c r="D35" i="1"/>
  <c r="B35" i="1"/>
  <c r="E35" i="1" s="1"/>
  <c r="H29" i="1"/>
  <c r="H27" i="1"/>
  <c r="H32" i="1"/>
  <c r="H26" i="1"/>
  <c r="H33" i="1"/>
  <c r="H28" i="1"/>
  <c r="H34" i="1"/>
  <c r="D28" i="1"/>
  <c r="B28" i="1"/>
  <c r="D33" i="1"/>
  <c r="B33" i="1"/>
  <c r="B29" i="1"/>
  <c r="D32" i="1"/>
  <c r="B32" i="1"/>
  <c r="D34" i="1"/>
  <c r="C34" i="1"/>
  <c r="B34" i="1"/>
  <c r="D27" i="1"/>
  <c r="B27" i="1"/>
  <c r="D26" i="1"/>
  <c r="B26" i="1"/>
  <c r="H23" i="1"/>
  <c r="D23" i="1"/>
  <c r="B23" i="1"/>
  <c r="H25" i="1"/>
  <c r="H24" i="1"/>
  <c r="H22" i="1"/>
  <c r="H20" i="1"/>
  <c r="H21" i="1"/>
  <c r="D20" i="1"/>
  <c r="B20" i="1"/>
  <c r="D24" i="1"/>
  <c r="B24" i="1"/>
  <c r="D22" i="1"/>
  <c r="B22" i="1"/>
  <c r="D21" i="1"/>
  <c r="B21" i="1"/>
  <c r="D25" i="1"/>
  <c r="B25" i="1"/>
  <c r="H19" i="1"/>
  <c r="H18" i="1"/>
  <c r="H17" i="1"/>
  <c r="H16" i="1"/>
  <c r="H15" i="1"/>
  <c r="D19" i="1"/>
  <c r="B19" i="1"/>
  <c r="D16" i="1"/>
  <c r="C16" i="1"/>
  <c r="B16" i="1"/>
  <c r="D18" i="1"/>
  <c r="B18" i="1"/>
  <c r="D17" i="1"/>
  <c r="B17" i="1"/>
  <c r="D15" i="1"/>
  <c r="B15" i="1"/>
  <c r="H13" i="1"/>
  <c r="H6" i="1"/>
  <c r="H7" i="1"/>
  <c r="H14" i="1"/>
  <c r="H8" i="1"/>
  <c r="H11" i="1"/>
  <c r="H10" i="1"/>
  <c r="H12" i="1"/>
  <c r="H9" i="1"/>
  <c r="D12" i="1"/>
  <c r="B12" i="1"/>
  <c r="D9" i="1"/>
  <c r="B9" i="1"/>
  <c r="D11" i="1"/>
  <c r="B11" i="1"/>
  <c r="D10" i="1"/>
  <c r="B10" i="1"/>
  <c r="D13" i="1"/>
  <c r="B13" i="1"/>
  <c r="D7" i="1"/>
  <c r="B7" i="1"/>
  <c r="D8" i="1"/>
  <c r="B8" i="1"/>
  <c r="D14" i="1"/>
  <c r="B14" i="1"/>
  <c r="D6" i="1"/>
  <c r="B6" i="1"/>
  <c r="E36" i="1"/>
  <c r="E31" i="1"/>
  <c r="E30" i="1"/>
  <c r="C37" i="1" l="1"/>
  <c r="D37" i="1"/>
  <c r="B37" i="1"/>
  <c r="E34" i="1"/>
  <c r="E33" i="1"/>
  <c r="E32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7" i="1" l="1"/>
  <c r="H37" i="1"/>
  <c r="C42" i="1" l="1"/>
  <c r="D42" i="1" l="1"/>
  <c r="F37" i="1"/>
  <c r="B41" i="1" s="1"/>
  <c r="B42" i="1" s="1"/>
  <c r="G37" i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<sst xmlns="http://schemas.openxmlformats.org/spreadsheetml/2006/main" count="11" uniqueCount="11">
  <si>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</si>
  <si>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</si>
  <si>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</si>
  <si>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</si>
  <si>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</si>
  <si>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</si>
  <si>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</si>
  <si>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</si>
  <si>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</si>
  <si>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</si>
  <si>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2021.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</si>
</sst>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3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6" workbookViewId="0">
      <selection activeCell="M46" sqref="M46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137439+94974</f>
        <v>232413</v>
      </c>
      <c r="C6" s="16">
        <v>0</v>
      </c>
      <c r="D6" s="16">
        <f>2730+81470</f>
        <v>84200</v>
      </c>
      <c r="E6" s="16">
        <f>SUM(B6:D6)</f>
        <v>316613</v>
      </c>
      <c r="F6" s="16"/>
      <c r="G6" s="16"/>
      <c r="H6" s="16">
        <f>55307+5764+20010+23350</f>
        <v>104431</v>
      </c>
    </row>
    <row r="7" spans="1:8" ht="15" customHeight="1" x14ac:dyDescent="0.2">
      <c r="A7" s="14">
        <v>2</v>
      </c>
      <c r="B7" s="16">
        <f>201047+141638</f>
        <v>342685</v>
      </c>
      <c r="C7" s="16">
        <v>1030</v>
      </c>
      <c r="D7" s="16">
        <f>5910+22610</f>
        <v>28520</v>
      </c>
      <c r="E7" s="16">
        <f t="shared" ref="E7:E36" si="0">SUM(B7:D7)</f>
        <v>372235</v>
      </c>
      <c r="F7" s="16"/>
      <c r="G7" s="16"/>
      <c r="H7" s="16">
        <f>26830+56545+159730+7500</f>
        <v>250605</v>
      </c>
    </row>
    <row r="8" spans="1:8" ht="15" customHeight="1" x14ac:dyDescent="0.2">
      <c r="A8" s="6">
        <v>3</v>
      </c>
      <c r="B8" s="16">
        <f>214414+166940</f>
        <v>381354</v>
      </c>
      <c r="C8" s="16">
        <v>0</v>
      </c>
      <c r="D8" s="16">
        <f>7350+42290</f>
        <v>49640</v>
      </c>
      <c r="E8" s="16">
        <f t="shared" si="0"/>
        <v>430994</v>
      </c>
      <c r="F8" s="1"/>
      <c r="G8" s="1"/>
      <c r="H8" s="1">
        <f>13400+94095+20200+105659</f>
        <v>233354</v>
      </c>
    </row>
    <row r="9" spans="1:8" ht="15" customHeight="1" x14ac:dyDescent="0.2">
      <c r="A9" s="6">
        <v>4</v>
      </c>
      <c r="B9" s="1">
        <f>151537+243141</f>
        <v>394678</v>
      </c>
      <c r="C9" s="1">
        <v>3300</v>
      </c>
      <c r="D9" s="1">
        <f>52640+4690</f>
        <v>57330</v>
      </c>
      <c r="E9" s="16">
        <f t="shared" si="0"/>
        <v>455308</v>
      </c>
      <c r="F9" s="1"/>
      <c r="G9" s="1"/>
      <c r="H9" s="1">
        <f>8260+71800+5100+164067</f>
        <v>249227</v>
      </c>
    </row>
    <row r="10" spans="1:8" ht="15" customHeight="1" x14ac:dyDescent="0.2">
      <c r="A10" s="6">
        <v>5</v>
      </c>
      <c r="B10" s="1">
        <f>201065+66953</f>
        <v>268018</v>
      </c>
      <c r="C10" s="1">
        <v>34520</v>
      </c>
      <c r="D10" s="1">
        <f>4180+32720</f>
        <v>36900</v>
      </c>
      <c r="E10" s="16">
        <f t="shared" si="0"/>
        <v>339438</v>
      </c>
      <c r="F10" s="1"/>
      <c r="G10" s="1"/>
      <c r="H10" s="1">
        <f>6940+138805+41073</f>
        <v>186818</v>
      </c>
    </row>
    <row r="11" spans="1:8" ht="15" customHeight="1" x14ac:dyDescent="0.2">
      <c r="A11" s="6">
        <v>6</v>
      </c>
      <c r="B11" s="15">
        <f>138614+160247</f>
        <v>298861</v>
      </c>
      <c r="C11" s="15">
        <v>0</v>
      </c>
      <c r="D11" s="16">
        <f>23060+4430</f>
        <v>27490</v>
      </c>
      <c r="E11" s="16">
        <f t="shared" si="0"/>
        <v>326351</v>
      </c>
      <c r="F11" s="16"/>
      <c r="G11" s="16"/>
      <c r="H11" s="16">
        <f>87147+13650+47060+17800</f>
        <v>165657</v>
      </c>
    </row>
    <row r="12" spans="1:8" ht="15" customHeight="1" x14ac:dyDescent="0.2">
      <c r="A12" s="6">
        <v>7</v>
      </c>
      <c r="B12" s="9">
        <f>76999+122580</f>
        <v>199579</v>
      </c>
      <c r="C12" s="9">
        <v>83950</v>
      </c>
      <c r="D12" s="1">
        <f>6310+25030</f>
        <v>31340</v>
      </c>
      <c r="E12" s="16">
        <f t="shared" si="0"/>
        <v>314869</v>
      </c>
      <c r="F12" s="1"/>
      <c r="G12" s="1"/>
      <c r="H12" s="1">
        <f>6250+9900+61990+128044</f>
        <v>206184</v>
      </c>
    </row>
    <row r="13" spans="1:8" ht="15" customHeight="1" x14ac:dyDescent="0.2">
      <c r="A13" s="6">
        <v>8</v>
      </c>
      <c r="B13" s="9">
        <f>148421+169178</f>
        <v>317599</v>
      </c>
      <c r="C13" s="9">
        <v>6850</v>
      </c>
      <c r="D13" s="1">
        <f>26710+1350</f>
        <v>28060</v>
      </c>
      <c r="E13" s="16">
        <f t="shared" si="0"/>
        <v>352509</v>
      </c>
      <c r="F13" s="1"/>
      <c r="G13" s="1"/>
      <c r="H13" s="1">
        <f>24800+47310+114488+4100</f>
        <v>190698</v>
      </c>
    </row>
    <row r="14" spans="1:8" ht="15" customHeight="1" x14ac:dyDescent="0.2">
      <c r="A14" s="6">
        <v>9</v>
      </c>
      <c r="B14" s="1">
        <f>167369+168338</f>
        <v>335707</v>
      </c>
      <c r="C14" s="1">
        <v>2620</v>
      </c>
      <c r="D14" s="1">
        <f>40090+4510</f>
        <v>44600</v>
      </c>
      <c r="E14" s="16">
        <f t="shared" si="0"/>
        <v>382927</v>
      </c>
      <c r="F14" s="1"/>
      <c r="G14" s="1"/>
      <c r="H14" s="1">
        <f>7200+55459+76804+19300</f>
        <v>158763</v>
      </c>
    </row>
    <row r="15" spans="1:8" ht="15" customHeight="1" x14ac:dyDescent="0.2">
      <c r="A15" s="6">
        <v>10</v>
      </c>
      <c r="B15" s="1">
        <f>113407+173527</f>
        <v>286934</v>
      </c>
      <c r="C15" s="1">
        <v>47610</v>
      </c>
      <c r="D15" s="1">
        <f>52450+13920</f>
        <v>66370</v>
      </c>
      <c r="E15" s="16">
        <f t="shared" si="0"/>
        <v>400914</v>
      </c>
      <c r="F15" s="1"/>
      <c r="G15" s="1"/>
      <c r="H15" s="1">
        <f>3660+164635+19660+39367</f>
        <v>227322</v>
      </c>
    </row>
    <row r="16" spans="1:8" ht="15" customHeight="1" x14ac:dyDescent="0.2">
      <c r="A16" s="6">
        <v>11</v>
      </c>
      <c r="B16" s="1">
        <f>146996+214914</f>
        <v>361910</v>
      </c>
      <c r="C16" s="1">
        <f>400+57700</f>
        <v>58100</v>
      </c>
      <c r="D16" s="1">
        <f>24050+6570</f>
        <v>30620</v>
      </c>
      <c r="E16" s="16">
        <f t="shared" si="0"/>
        <v>450630</v>
      </c>
      <c r="F16" s="1"/>
      <c r="G16" s="1"/>
      <c r="H16" s="1">
        <f>154494+18510+89489+20790</f>
        <v>283283</v>
      </c>
    </row>
    <row r="17" spans="1:8" ht="15" customHeight="1" x14ac:dyDescent="0.2">
      <c r="A17" s="6">
        <v>12</v>
      </c>
      <c r="B17" s="1">
        <f>147725+260650</f>
        <v>408375</v>
      </c>
      <c r="C17" s="1">
        <v>1580</v>
      </c>
      <c r="D17" s="1">
        <f>21810+4370</f>
        <v>26180</v>
      </c>
      <c r="E17" s="16">
        <f t="shared" si="0"/>
        <v>436135</v>
      </c>
      <c r="F17" s="1"/>
      <c r="G17" s="1"/>
      <c r="H17" s="1">
        <f>11560+49700+104076+5900</f>
        <v>171236</v>
      </c>
    </row>
    <row r="18" spans="1:8" ht="15" customHeight="1" x14ac:dyDescent="0.2">
      <c r="A18" s="6">
        <v>13</v>
      </c>
      <c r="B18" s="1">
        <f>146436+166731</f>
        <v>313167</v>
      </c>
      <c r="C18" s="1">
        <v>11737</v>
      </c>
      <c r="D18" s="1">
        <f>1010+5970</f>
        <v>6980</v>
      </c>
      <c r="E18" s="16">
        <f t="shared" si="0"/>
        <v>331884</v>
      </c>
      <c r="F18" s="1"/>
      <c r="G18" s="1"/>
      <c r="H18" s="1">
        <f>103410+19780+65665+6000</f>
        <v>194855</v>
      </c>
    </row>
    <row r="19" spans="1:8" ht="15" customHeight="1" x14ac:dyDescent="0.2">
      <c r="A19" s="6">
        <v>14</v>
      </c>
      <c r="B19" s="1">
        <f>137431+120402</f>
        <v>257833</v>
      </c>
      <c r="C19" s="1">
        <v>40370</v>
      </c>
      <c r="D19" s="1">
        <f>9950+1570</f>
        <v>11520</v>
      </c>
      <c r="E19" s="16">
        <f t="shared" si="0"/>
        <v>309723</v>
      </c>
      <c r="F19" s="1"/>
      <c r="G19" s="1"/>
      <c r="H19" s="1">
        <f>14370+25025+47367+97916</f>
        <v>184678</v>
      </c>
    </row>
    <row r="20" spans="1:8" ht="15" customHeight="1" x14ac:dyDescent="0.2">
      <c r="A20" s="6">
        <v>15</v>
      </c>
      <c r="B20" s="1">
        <f>191892+151594</f>
        <v>343486</v>
      </c>
      <c r="C20" s="1">
        <v>20425</v>
      </c>
      <c r="D20" s="1">
        <f>16730+2510</f>
        <v>19240</v>
      </c>
      <c r="E20" s="16">
        <f t="shared" si="0"/>
        <v>383151</v>
      </c>
      <c r="F20" s="1"/>
      <c r="G20" s="1"/>
      <c r="H20" s="1">
        <f>4200+64950+17900+64920</f>
        <v>151970</v>
      </c>
    </row>
    <row r="21" spans="1:8" ht="15" customHeight="1" x14ac:dyDescent="0.2">
      <c r="A21" s="6">
        <v>16</v>
      </c>
      <c r="B21" s="1">
        <f>201010+239202</f>
        <v>440212</v>
      </c>
      <c r="C21" s="1">
        <v>0</v>
      </c>
      <c r="D21" s="1">
        <f>6070+24910</f>
        <v>30980</v>
      </c>
      <c r="E21" s="16">
        <f t="shared" si="0"/>
        <v>471192</v>
      </c>
      <c r="F21" s="1"/>
      <c r="G21" s="1"/>
      <c r="H21" s="1">
        <f>130190+15200+54430+39192</f>
        <v>239012</v>
      </c>
    </row>
    <row r="22" spans="1:8" ht="15" customHeight="1" x14ac:dyDescent="0.2">
      <c r="A22" s="6">
        <v>17</v>
      </c>
      <c r="B22" s="1">
        <f>205615+196713</f>
        <v>402328</v>
      </c>
      <c r="C22" s="1">
        <v>54650</v>
      </c>
      <c r="D22" s="1">
        <f>9450+3830</f>
        <v>13280</v>
      </c>
      <c r="E22" s="16">
        <f t="shared" si="0"/>
        <v>470258</v>
      </c>
      <c r="F22" s="1"/>
      <c r="G22" s="1"/>
      <c r="H22" s="1">
        <f>131803+9800+9640+82510</f>
        <v>233753</v>
      </c>
    </row>
    <row r="23" spans="1:8" ht="15" customHeight="1" x14ac:dyDescent="0.2">
      <c r="A23" s="6">
        <v>18</v>
      </c>
      <c r="B23" s="1">
        <f>309990+348208</f>
        <v>658198</v>
      </c>
      <c r="C23" s="1">
        <v>0</v>
      </c>
      <c r="D23" s="1">
        <f>25120+9410</f>
        <v>34530</v>
      </c>
      <c r="E23" s="16">
        <f t="shared" si="0"/>
        <v>692728</v>
      </c>
      <c r="F23" s="1"/>
      <c r="G23" s="1"/>
      <c r="H23" s="1">
        <f>227954+3730+10480+139105</f>
        <v>381269</v>
      </c>
    </row>
    <row r="24" spans="1:8" ht="15" customHeight="1" x14ac:dyDescent="0.2">
      <c r="A24" s="6">
        <v>19</v>
      </c>
      <c r="B24" s="1">
        <f>326723+176805</f>
        <v>503528</v>
      </c>
      <c r="C24" s="1">
        <v>200</v>
      </c>
      <c r="D24" s="1">
        <f>2880+12590</f>
        <v>15470</v>
      </c>
      <c r="E24" s="16">
        <f t="shared" si="0"/>
        <v>519198</v>
      </c>
      <c r="F24" s="1"/>
      <c r="G24" s="1"/>
      <c r="H24" s="1">
        <f>21550+152243+2230+39660</f>
        <v>215683</v>
      </c>
    </row>
    <row r="25" spans="1:8" ht="15" customHeight="1" x14ac:dyDescent="0.2">
      <c r="A25" s="6">
        <v>20</v>
      </c>
      <c r="B25" s="1">
        <f>254910+139677</f>
        <v>394587</v>
      </c>
      <c r="C25" s="1">
        <v>104740</v>
      </c>
      <c r="D25" s="1">
        <f>6600+4650</f>
        <v>11250</v>
      </c>
      <c r="E25" s="16">
        <f t="shared" si="0"/>
        <v>510577</v>
      </c>
      <c r="F25" s="1"/>
      <c r="G25" s="1"/>
      <c r="H25" s="1">
        <f>56930+150036+18030+77440</f>
        <v>302436</v>
      </c>
    </row>
    <row r="26" spans="1:8" ht="15" customHeight="1" x14ac:dyDescent="0.2">
      <c r="A26" s="6">
        <v>21</v>
      </c>
      <c r="B26" s="1">
        <f>267407+257913</f>
        <v>525320</v>
      </c>
      <c r="C26" s="1">
        <v>0</v>
      </c>
      <c r="D26" s="1">
        <f>3790+20250</f>
        <v>24040</v>
      </c>
      <c r="E26" s="16">
        <f t="shared" si="0"/>
        <v>549360</v>
      </c>
      <c r="F26" s="1"/>
      <c r="G26" s="1"/>
      <c r="H26" s="1">
        <f>5700+3800+101960+157844</f>
        <v>269304</v>
      </c>
    </row>
    <row r="27" spans="1:8" ht="15" customHeight="1" x14ac:dyDescent="0.2">
      <c r="A27" s="6">
        <v>22</v>
      </c>
      <c r="B27" s="1">
        <f>119962+186095</f>
        <v>306057</v>
      </c>
      <c r="C27" s="1">
        <v>44175</v>
      </c>
      <c r="D27" s="1">
        <f>4550+37190</f>
        <v>41740</v>
      </c>
      <c r="E27" s="16">
        <f t="shared" si="0"/>
        <v>391972</v>
      </c>
      <c r="F27" s="1"/>
      <c r="G27" s="1"/>
      <c r="H27" s="1">
        <f>7900+68487+28290+47400</f>
        <v>152077</v>
      </c>
    </row>
    <row r="28" spans="1:8" ht="15" customHeight="1" x14ac:dyDescent="0.2">
      <c r="A28" s="6">
        <v>23</v>
      </c>
      <c r="B28" s="1">
        <f>259180+155331</f>
        <v>414511</v>
      </c>
      <c r="C28" s="1">
        <v>92939</v>
      </c>
      <c r="D28" s="1">
        <f>12080+3000</f>
        <v>15080</v>
      </c>
      <c r="E28" s="16">
        <f t="shared" si="0"/>
        <v>522530</v>
      </c>
      <c r="F28" s="1"/>
      <c r="G28" s="1"/>
      <c r="H28" s="1">
        <f>9680+107780+108225+8170</f>
        <v>233855</v>
      </c>
    </row>
    <row r="29" spans="1:8" ht="15" customHeight="1" x14ac:dyDescent="0.2">
      <c r="A29" s="6">
        <v>24</v>
      </c>
      <c r="B29" s="1">
        <f>192187+47425</f>
        <v>239612</v>
      </c>
      <c r="C29" s="1">
        <v>0</v>
      </c>
      <c r="D29" s="1">
        <v>8695</v>
      </c>
      <c r="E29" s="16">
        <f t="shared" si="0"/>
        <v>248307</v>
      </c>
      <c r="F29" s="1"/>
      <c r="G29" s="1"/>
      <c r="H29" s="1">
        <f>115500+45850+0</f>
        <v>161350</v>
      </c>
    </row>
    <row r="30" spans="1:8" ht="15" customHeight="1" x14ac:dyDescent="0.2">
      <c r="A30" s="14">
        <v>25</v>
      </c>
      <c r="B30" s="17"/>
      <c r="C30" s="17"/>
      <c r="D30" s="18"/>
      <c r="E30" s="18">
        <f t="shared" si="0"/>
        <v>0</v>
      </c>
      <c r="F30" s="18"/>
      <c r="G30" s="18"/>
      <c r="H30" s="18"/>
    </row>
    <row r="31" spans="1:8" ht="15" customHeight="1" x14ac:dyDescent="0.2">
      <c r="A31" s="14">
        <v>26</v>
      </c>
      <c r="B31" s="17"/>
      <c r="C31" s="17"/>
      <c r="D31" s="18"/>
      <c r="E31" s="18">
        <f t="shared" si="0"/>
        <v>0</v>
      </c>
      <c r="F31" s="18"/>
      <c r="G31" s="18"/>
      <c r="H31" s="18"/>
    </row>
    <row r="32" spans="1:8" ht="15" customHeight="1" x14ac:dyDescent="0.2">
      <c r="A32" s="14">
        <v>27</v>
      </c>
      <c r="B32" s="15">
        <f>148660+90463</f>
        <v>239123</v>
      </c>
      <c r="C32" s="15">
        <v>28620</v>
      </c>
      <c r="D32" s="16">
        <f>9510+3400</f>
        <v>12910</v>
      </c>
      <c r="E32" s="16">
        <f t="shared" si="0"/>
        <v>280653</v>
      </c>
      <c r="F32" s="16"/>
      <c r="G32" s="16"/>
      <c r="H32" s="16">
        <f>2100+38315+33970+72670</f>
        <v>147055</v>
      </c>
    </row>
    <row r="33" spans="1:8" ht="15" customHeight="1" x14ac:dyDescent="0.2">
      <c r="A33" s="14">
        <v>28</v>
      </c>
      <c r="B33" s="15">
        <f>92859+179970</f>
        <v>272829</v>
      </c>
      <c r="C33" s="15">
        <v>65028</v>
      </c>
      <c r="D33" s="16">
        <f>6110+24020</f>
        <v>30130</v>
      </c>
      <c r="E33" s="16">
        <f t="shared" si="0"/>
        <v>367987</v>
      </c>
      <c r="F33" s="16"/>
      <c r="G33" s="16"/>
      <c r="H33" s="16">
        <f>12870+64055+84424+17755</f>
        <v>179104</v>
      </c>
    </row>
    <row r="34" spans="1:8" ht="15" customHeight="1" x14ac:dyDescent="0.2">
      <c r="A34" s="14">
        <v>29</v>
      </c>
      <c r="B34" s="15">
        <f>186296+159795</f>
        <v>346091</v>
      </c>
      <c r="C34" s="15">
        <f>650+6280</f>
        <v>6930</v>
      </c>
      <c r="D34" s="16">
        <f>9970+7900</f>
        <v>17870</v>
      </c>
      <c r="E34" s="16">
        <f t="shared" si="0"/>
        <v>370891</v>
      </c>
      <c r="F34" s="16"/>
      <c r="G34" s="16"/>
      <c r="H34" s="16">
        <f>3500+108206+13680+69276</f>
        <v>194662</v>
      </c>
    </row>
    <row r="35" spans="1:8" ht="15" customHeight="1" x14ac:dyDescent="0.2">
      <c r="A35" s="14">
        <v>30</v>
      </c>
      <c r="B35" s="15">
        <f>222840+145176</f>
        <v>368016</v>
      </c>
      <c r="C35" s="15">
        <v>54800</v>
      </c>
      <c r="D35" s="16">
        <f>8490+1540</f>
        <v>10030</v>
      </c>
      <c r="E35" s="16">
        <f t="shared" si="0"/>
        <v>432846</v>
      </c>
      <c r="F35" s="16"/>
      <c r="G35" s="16"/>
      <c r="H35" s="16">
        <f>14200+92660+4370+62720</f>
        <v>173950</v>
      </c>
    </row>
    <row r="36" spans="1:8" ht="15" customHeight="1" x14ac:dyDescent="0.2">
      <c r="A36" s="14">
        <v>31</v>
      </c>
      <c r="B36" s="15">
        <f>179495+190132</f>
        <v>369627</v>
      </c>
      <c r="C36" s="15">
        <v>0</v>
      </c>
      <c r="D36" s="16">
        <v>3200</v>
      </c>
      <c r="E36" s="16">
        <f t="shared" si="0"/>
        <v>372827</v>
      </c>
      <c r="F36" s="16"/>
      <c r="G36" s="16"/>
      <c r="H36" s="16">
        <f>91396+6000+18740+25595</f>
        <v>141731</v>
      </c>
    </row>
    <row r="37" spans="1:8" ht="15" customHeight="1" x14ac:dyDescent="0.2">
      <c r="A37" s="8"/>
      <c r="B37" s="7">
        <f t="shared" ref="B37:H37" si="1">SUM(B6:B36)</f>
        <v>10222638</v>
      </c>
      <c r="C37" s="7">
        <f t="shared" si="1"/>
        <v>764174</v>
      </c>
      <c r="D37" s="7">
        <f t="shared" si="1"/>
        <v>818195</v>
      </c>
      <c r="E37" s="7">
        <f t="shared" si="1"/>
        <v>11805007</v>
      </c>
      <c r="F37" s="7">
        <f t="shared" si="1"/>
        <v>0</v>
      </c>
      <c r="G37" s="7">
        <f t="shared" si="1"/>
        <v>0</v>
      </c>
      <c r="H37" s="7">
        <f t="shared" si="1"/>
        <v>5984322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11805007</v>
      </c>
      <c r="G39" s="7"/>
    </row>
    <row r="41" spans="1:8" x14ac:dyDescent="0.2">
      <c r="B41" s="7">
        <f>B37-F37</f>
        <v>10222638</v>
      </c>
      <c r="D41" s="7"/>
    </row>
    <row r="42" spans="1:8" x14ac:dyDescent="0.2">
      <c r="A42" s="2" t="s">
        <v>8</v>
      </c>
      <c r="B42" s="7">
        <f>B41/1.05</f>
        <v>9735845.7142857146</v>
      </c>
      <c r="C42" s="7">
        <f>C37/1.18</f>
        <v>647605.08474576275</v>
      </c>
      <c r="D42" s="7">
        <f>D37/1.27</f>
        <v>644248.03149606299</v>
      </c>
      <c r="E42" s="7">
        <f>SUM(B42:D42)</f>
        <v>11027698.83052754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2021-10-04T13:20:12Z</cp:lastPrinted>
  <dcterms:created xsi:type="dcterms:W3CDTF">2011-06-24T11:23:00Z</dcterms:created>
  <dcterms:modified xsi:type="dcterms:W3CDTF">2022-01-03T15:29:12Z</dcterms:modified>
</cp:coreProperties>
</file>