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0A099ACE-3429-43C0-8822-F6B69F0B7B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B39" i="1" l="1"/>
  <c r="B38" i="1"/>
  <c r="H31" i="1"/>
  <c r="H32" i="1"/>
  <c r="B31" i="1"/>
  <c r="B32" i="1"/>
  <c r="B33" i="1"/>
  <c r="B30" i="1"/>
  <c r="H23" i="1"/>
  <c r="H27" i="1"/>
  <c r="H26" i="1"/>
  <c r="H25" i="1"/>
  <c r="B24" i="1"/>
  <c r="B25" i="1"/>
  <c r="B26" i="1"/>
  <c r="B27" i="1"/>
  <c r="B28" i="1"/>
  <c r="B29" i="1"/>
  <c r="H16" i="1"/>
  <c r="H21" i="1"/>
  <c r="H22" i="1"/>
  <c r="H18" i="1"/>
  <c r="H20" i="1"/>
  <c r="H15" i="1"/>
  <c r="B20" i="1"/>
  <c r="E20" i="1" s="1"/>
  <c r="B19" i="1"/>
  <c r="B16" i="1"/>
  <c r="B18" i="1"/>
  <c r="B17" i="1"/>
  <c r="E17" i="1" s="1"/>
  <c r="B22" i="1"/>
  <c r="B21" i="1"/>
  <c r="B23" i="1"/>
  <c r="B15" i="1"/>
  <c r="H7" i="1"/>
  <c r="H12" i="1"/>
  <c r="H13" i="1"/>
  <c r="H14" i="1"/>
  <c r="H8" i="1"/>
  <c r="H9" i="1"/>
  <c r="H11" i="1"/>
  <c r="B6" i="1"/>
  <c r="B7" i="1"/>
  <c r="B12" i="1"/>
  <c r="B8" i="1"/>
  <c r="B9" i="1"/>
  <c r="B10" i="1"/>
  <c r="B13" i="1"/>
  <c r="B11" i="1"/>
  <c r="E11" i="1" s="1"/>
  <c r="E7" i="1"/>
  <c r="E8" i="1"/>
  <c r="E9" i="1"/>
  <c r="E10" i="1"/>
  <c r="E12" i="1"/>
  <c r="E13" i="1"/>
  <c r="E14" i="1"/>
  <c r="E15" i="1"/>
  <c r="E16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  <c r="B14" i="1"/>
  <c r="H34" i="1" l="1"/>
  <c r="E34" i="1" l="1"/>
  <c r="B34" i="1"/>
  <c r="C34" i="1"/>
  <c r="C39" i="1" s="1"/>
  <c r="D34" i="1" l="1"/>
  <c r="D39" i="1" s="1"/>
  <c r="E39" i="1" s="1"/>
  <c r="F34" i="1"/>
  <c r="G34" i="1"/>
  <c r="E36" i="1" l="1"/>
</calcChain>
</file>

<file path=xl/sharedStrings.xml><?xml version="1.0" encoding="utf-8"?>
<sst xmlns="http://schemas.openxmlformats.org/spreadsheetml/2006/main" count="11" uniqueCount="11">
  <si>
    <t>Összesen</t>
  </si>
  <si>
    <t>Storno 18%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</si>
  <si>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</si>
  <si>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</si>
  <si>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</si>
  <si>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</si>
  <si>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</si>
  <si>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</si>
  <si>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</si>
  <si>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</si>
  <si>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2021. Február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</si>
</sst>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7</v>
      </c>
      <c r="E1" s="2" t="s">
        <v>6</v>
      </c>
    </row>
    <row r="2" spans="1:8" ht="15" x14ac:dyDescent="0.25">
      <c r="A2" s="13" t="s">
        <v>10</v>
      </c>
      <c r="E2" s="2" t="s">
        <v>5</v>
      </c>
    </row>
    <row r="3" spans="1:8" x14ac:dyDescent="0.2">
      <c r="E3" s="2" t="s">
        <v>4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8</v>
      </c>
      <c r="G5" s="10" t="s">
        <v>1</v>
      </c>
      <c r="H5" s="11" t="s">
        <v>2</v>
      </c>
    </row>
    <row r="6" spans="1:8" ht="15" customHeight="1" x14ac:dyDescent="0.2">
      <c r="A6" s="14">
        <v>1</v>
      </c>
      <c r="B6" s="15">
        <f>33630+122518</f>
        <v>156148</v>
      </c>
      <c r="C6" s="16">
        <v>0</v>
      </c>
      <c r="D6" s="16">
        <v>1710</v>
      </c>
      <c r="E6" s="16">
        <f>SUM(B6:D6)</f>
        <v>157858</v>
      </c>
      <c r="F6" s="16"/>
      <c r="G6" s="16"/>
      <c r="H6" s="16">
        <v>72170</v>
      </c>
    </row>
    <row r="7" spans="1:8" ht="15" customHeight="1" x14ac:dyDescent="0.2">
      <c r="A7" s="14">
        <v>2</v>
      </c>
      <c r="B7" s="16">
        <f>84570+130233</f>
        <v>214803</v>
      </c>
      <c r="C7" s="16">
        <v>0</v>
      </c>
      <c r="D7" s="16">
        <v>4120</v>
      </c>
      <c r="E7" s="16">
        <f t="shared" ref="E7:E33" si="0">SUM(B7:D7)</f>
        <v>218923</v>
      </c>
      <c r="F7" s="16">
        <v>3700</v>
      </c>
      <c r="G7" s="16"/>
      <c r="H7" s="16">
        <f>24500+58420</f>
        <v>82920</v>
      </c>
    </row>
    <row r="8" spans="1:8" ht="15" customHeight="1" x14ac:dyDescent="0.2">
      <c r="A8" s="6">
        <v>3</v>
      </c>
      <c r="B8" s="16">
        <f>81130+176779</f>
        <v>257909</v>
      </c>
      <c r="C8" s="16">
        <v>0</v>
      </c>
      <c r="D8" s="16">
        <v>3120</v>
      </c>
      <c r="E8" s="16">
        <f t="shared" si="0"/>
        <v>261029</v>
      </c>
      <c r="F8" s="1"/>
      <c r="G8" s="1"/>
      <c r="H8" s="1">
        <f>8880+122570</f>
        <v>131450</v>
      </c>
    </row>
    <row r="9" spans="1:8" ht="15" customHeight="1" x14ac:dyDescent="0.2">
      <c r="A9" s="6">
        <v>4</v>
      </c>
      <c r="B9" s="1">
        <f>54420+174874</f>
        <v>229294</v>
      </c>
      <c r="C9" s="1">
        <v>0</v>
      </c>
      <c r="D9" s="1">
        <v>2500</v>
      </c>
      <c r="E9" s="16">
        <f t="shared" si="0"/>
        <v>231794</v>
      </c>
      <c r="F9" s="1"/>
      <c r="G9" s="1"/>
      <c r="H9" s="1">
        <f>5900+88709</f>
        <v>94609</v>
      </c>
    </row>
    <row r="10" spans="1:8" ht="15" customHeight="1" x14ac:dyDescent="0.2">
      <c r="A10" s="6">
        <v>5</v>
      </c>
      <c r="B10" s="1">
        <f>44880+231243</f>
        <v>276123</v>
      </c>
      <c r="C10" s="1">
        <v>0</v>
      </c>
      <c r="D10" s="1">
        <v>6260</v>
      </c>
      <c r="E10" s="16">
        <f t="shared" si="0"/>
        <v>282383</v>
      </c>
      <c r="F10" s="1"/>
      <c r="G10" s="1"/>
      <c r="H10" s="1">
        <v>142300</v>
      </c>
    </row>
    <row r="11" spans="1:8" ht="15" customHeight="1" x14ac:dyDescent="0.2">
      <c r="A11" s="6">
        <v>6</v>
      </c>
      <c r="B11" s="15">
        <f>68440+280214</f>
        <v>348654</v>
      </c>
      <c r="C11" s="15">
        <v>0</v>
      </c>
      <c r="D11" s="16">
        <v>19620</v>
      </c>
      <c r="E11" s="16">
        <f t="shared" si="0"/>
        <v>368274</v>
      </c>
      <c r="F11" s="16"/>
      <c r="G11" s="16"/>
      <c r="H11" s="16">
        <f>18800+173774</f>
        <v>192574</v>
      </c>
    </row>
    <row r="12" spans="1:8" ht="15" customHeight="1" x14ac:dyDescent="0.2">
      <c r="A12" s="6">
        <v>7</v>
      </c>
      <c r="B12" s="9">
        <f>54140+206589</f>
        <v>260729</v>
      </c>
      <c r="C12" s="9">
        <v>0</v>
      </c>
      <c r="D12" s="1">
        <v>2210</v>
      </c>
      <c r="E12" s="16">
        <f t="shared" si="0"/>
        <v>262939</v>
      </c>
      <c r="F12" s="1"/>
      <c r="G12" s="1"/>
      <c r="H12" s="1">
        <f>96630+14200</f>
        <v>110830</v>
      </c>
    </row>
    <row r="13" spans="1:8" ht="15" customHeight="1" x14ac:dyDescent="0.2">
      <c r="A13" s="6">
        <v>8</v>
      </c>
      <c r="B13" s="9">
        <f>36130+111664</f>
        <v>147794</v>
      </c>
      <c r="C13" s="9">
        <v>0</v>
      </c>
      <c r="D13" s="1">
        <v>6060</v>
      </c>
      <c r="E13" s="16">
        <f t="shared" si="0"/>
        <v>153854</v>
      </c>
      <c r="F13" s="1"/>
      <c r="G13" s="1"/>
      <c r="H13" s="1">
        <f>61784+16900</f>
        <v>78684</v>
      </c>
    </row>
    <row r="14" spans="1:8" ht="15" customHeight="1" x14ac:dyDescent="0.2">
      <c r="A14" s="6">
        <v>9</v>
      </c>
      <c r="B14" s="1">
        <f>138290+41130</f>
        <v>179420</v>
      </c>
      <c r="C14" s="1">
        <v>0</v>
      </c>
      <c r="D14" s="1">
        <v>2980</v>
      </c>
      <c r="E14" s="16">
        <f t="shared" si="0"/>
        <v>182400</v>
      </c>
      <c r="F14" s="1"/>
      <c r="G14" s="1"/>
      <c r="H14" s="1">
        <f>71614+6340</f>
        <v>77954</v>
      </c>
    </row>
    <row r="15" spans="1:8" ht="15" customHeight="1" x14ac:dyDescent="0.2">
      <c r="A15" s="6">
        <v>10</v>
      </c>
      <c r="B15" s="1">
        <f>41500+164866</f>
        <v>206366</v>
      </c>
      <c r="C15" s="1">
        <v>0</v>
      </c>
      <c r="D15" s="1">
        <v>1980</v>
      </c>
      <c r="E15" s="16">
        <f t="shared" si="0"/>
        <v>208346</v>
      </c>
      <c r="F15" s="1"/>
      <c r="G15" s="1"/>
      <c r="H15" s="1">
        <f>74220+4100</f>
        <v>78320</v>
      </c>
    </row>
    <row r="16" spans="1:8" ht="15" customHeight="1" x14ac:dyDescent="0.2">
      <c r="A16" s="6">
        <v>11</v>
      </c>
      <c r="B16" s="1">
        <f>46960+154149</f>
        <v>201109</v>
      </c>
      <c r="C16" s="1">
        <v>0</v>
      </c>
      <c r="D16" s="1">
        <v>4610</v>
      </c>
      <c r="E16" s="16">
        <f t="shared" si="0"/>
        <v>205719</v>
      </c>
      <c r="F16" s="1"/>
      <c r="G16" s="1"/>
      <c r="H16" s="1">
        <f>15840+66979</f>
        <v>82819</v>
      </c>
    </row>
    <row r="17" spans="1:8" ht="15" customHeight="1" x14ac:dyDescent="0.2">
      <c r="A17" s="6">
        <v>12</v>
      </c>
      <c r="B17" s="1">
        <f>223659+24010</f>
        <v>247669</v>
      </c>
      <c r="C17" s="1">
        <v>0</v>
      </c>
      <c r="D17" s="1">
        <v>4990</v>
      </c>
      <c r="E17" s="16">
        <f t="shared" si="0"/>
        <v>252659</v>
      </c>
      <c r="F17" s="1"/>
      <c r="G17" s="1"/>
      <c r="H17" s="1">
        <v>133680</v>
      </c>
    </row>
    <row r="18" spans="1:8" ht="15" customHeight="1" x14ac:dyDescent="0.2">
      <c r="A18" s="6">
        <v>13</v>
      </c>
      <c r="B18" s="1">
        <f>69750+370773</f>
        <v>440523</v>
      </c>
      <c r="C18" s="1">
        <v>0</v>
      </c>
      <c r="D18" s="1">
        <v>10540</v>
      </c>
      <c r="E18" s="16">
        <f t="shared" si="0"/>
        <v>451063</v>
      </c>
      <c r="F18" s="1"/>
      <c r="G18" s="1"/>
      <c r="H18" s="1">
        <f>243014+12900</f>
        <v>255914</v>
      </c>
    </row>
    <row r="19" spans="1:8" ht="15" customHeight="1" x14ac:dyDescent="0.2">
      <c r="A19" s="6">
        <v>14</v>
      </c>
      <c r="B19" s="1">
        <f>109540+282584</f>
        <v>392124</v>
      </c>
      <c r="C19" s="1">
        <v>0</v>
      </c>
      <c r="D19" s="1">
        <v>3910</v>
      </c>
      <c r="E19" s="16">
        <f t="shared" si="0"/>
        <v>396034</v>
      </c>
      <c r="F19" s="1"/>
      <c r="G19" s="1"/>
      <c r="H19" s="1">
        <v>105258</v>
      </c>
    </row>
    <row r="20" spans="1:8" ht="15" customHeight="1" x14ac:dyDescent="0.2">
      <c r="A20" s="6">
        <v>15</v>
      </c>
      <c r="B20" s="1">
        <f>79040+169477</f>
        <v>248517</v>
      </c>
      <c r="C20" s="1">
        <v>0</v>
      </c>
      <c r="D20" s="1">
        <v>1190</v>
      </c>
      <c r="E20" s="16">
        <f t="shared" si="0"/>
        <v>249707</v>
      </c>
      <c r="F20" s="1"/>
      <c r="G20" s="1"/>
      <c r="H20" s="1">
        <f>29350+100106</f>
        <v>129456</v>
      </c>
    </row>
    <row r="21" spans="1:8" ht="15" customHeight="1" x14ac:dyDescent="0.2">
      <c r="A21" s="6">
        <v>16</v>
      </c>
      <c r="B21" s="1">
        <f>46380+212074</f>
        <v>258454</v>
      </c>
      <c r="C21" s="1">
        <v>0</v>
      </c>
      <c r="D21" s="1">
        <v>6820</v>
      </c>
      <c r="E21" s="16">
        <f t="shared" si="0"/>
        <v>265274</v>
      </c>
      <c r="F21" s="1"/>
      <c r="G21" s="1"/>
      <c r="H21" s="1">
        <f>3700+122604</f>
        <v>126304</v>
      </c>
    </row>
    <row r="22" spans="1:8" ht="15" customHeight="1" x14ac:dyDescent="0.2">
      <c r="A22" s="6">
        <v>17</v>
      </c>
      <c r="B22" s="1">
        <f>48450+197620</f>
        <v>246070</v>
      </c>
      <c r="C22" s="1">
        <v>0</v>
      </c>
      <c r="D22" s="1">
        <v>2350</v>
      </c>
      <c r="E22" s="16">
        <f t="shared" si="0"/>
        <v>248420</v>
      </c>
      <c r="F22" s="1"/>
      <c r="G22" s="1"/>
      <c r="H22" s="1">
        <f>5600+89400</f>
        <v>95000</v>
      </c>
    </row>
    <row r="23" spans="1:8" ht="15" customHeight="1" x14ac:dyDescent="0.2">
      <c r="A23" s="6">
        <v>18</v>
      </c>
      <c r="B23" s="1">
        <f>25980+187959</f>
        <v>213939</v>
      </c>
      <c r="C23" s="1">
        <v>0</v>
      </c>
      <c r="D23" s="1">
        <v>4740</v>
      </c>
      <c r="E23" s="16">
        <f t="shared" si="0"/>
        <v>218679</v>
      </c>
      <c r="F23" s="1"/>
      <c r="G23" s="1"/>
      <c r="H23" s="1">
        <f>98813+3700</f>
        <v>102513</v>
      </c>
    </row>
    <row r="24" spans="1:8" ht="15" customHeight="1" x14ac:dyDescent="0.2">
      <c r="A24" s="6">
        <v>19</v>
      </c>
      <c r="B24" s="1">
        <f>240775+35670</f>
        <v>276445</v>
      </c>
      <c r="C24" s="1">
        <v>0</v>
      </c>
      <c r="D24" s="1">
        <v>5980</v>
      </c>
      <c r="E24" s="16">
        <f t="shared" si="0"/>
        <v>282425</v>
      </c>
      <c r="F24" s="1"/>
      <c r="G24" s="1"/>
      <c r="H24" s="1">
        <v>143387</v>
      </c>
    </row>
    <row r="25" spans="1:8" ht="15" customHeight="1" x14ac:dyDescent="0.2">
      <c r="A25" s="6">
        <v>20</v>
      </c>
      <c r="B25" s="1">
        <f>25890+309410</f>
        <v>335300</v>
      </c>
      <c r="C25" s="1">
        <v>0</v>
      </c>
      <c r="D25" s="1">
        <v>11780</v>
      </c>
      <c r="E25" s="16">
        <f t="shared" si="0"/>
        <v>347080</v>
      </c>
      <c r="F25" s="1"/>
      <c r="G25" s="1"/>
      <c r="H25" s="1">
        <f>3900+172348</f>
        <v>176248</v>
      </c>
    </row>
    <row r="26" spans="1:8" ht="15" customHeight="1" x14ac:dyDescent="0.2">
      <c r="A26" s="6">
        <v>21</v>
      </c>
      <c r="B26" s="1">
        <f>74010+264320</f>
        <v>338330</v>
      </c>
      <c r="C26" s="1">
        <v>0</v>
      </c>
      <c r="D26" s="1">
        <v>3640</v>
      </c>
      <c r="E26" s="16">
        <f t="shared" si="0"/>
        <v>341970</v>
      </c>
      <c r="F26" s="1"/>
      <c r="G26" s="1"/>
      <c r="H26" s="1">
        <f>138320+6600</f>
        <v>144920</v>
      </c>
    </row>
    <row r="27" spans="1:8" ht="15" customHeight="1" x14ac:dyDescent="0.2">
      <c r="A27" s="6">
        <v>22</v>
      </c>
      <c r="B27" s="1">
        <f>61970+135289</f>
        <v>197259</v>
      </c>
      <c r="C27" s="1">
        <v>0</v>
      </c>
      <c r="D27" s="1">
        <v>5140</v>
      </c>
      <c r="E27" s="16">
        <f t="shared" si="0"/>
        <v>202399</v>
      </c>
      <c r="F27" s="1"/>
      <c r="G27" s="1"/>
      <c r="H27" s="1">
        <f>56170+23700</f>
        <v>79870</v>
      </c>
    </row>
    <row r="28" spans="1:8" ht="15" customHeight="1" x14ac:dyDescent="0.2">
      <c r="A28" s="6">
        <v>23</v>
      </c>
      <c r="B28" s="1">
        <f>27740+203176</f>
        <v>230916</v>
      </c>
      <c r="C28" s="1">
        <v>0</v>
      </c>
      <c r="D28" s="1">
        <v>3180</v>
      </c>
      <c r="E28" s="16">
        <f t="shared" si="0"/>
        <v>234096</v>
      </c>
      <c r="F28" s="1"/>
      <c r="G28" s="1"/>
      <c r="H28" s="1">
        <v>76726</v>
      </c>
    </row>
    <row r="29" spans="1:8" ht="15" customHeight="1" x14ac:dyDescent="0.2">
      <c r="A29" s="6">
        <v>24</v>
      </c>
      <c r="B29" s="1">
        <f>278857+32860</f>
        <v>311717</v>
      </c>
      <c r="C29" s="1">
        <v>0</v>
      </c>
      <c r="D29" s="1">
        <v>4835</v>
      </c>
      <c r="E29" s="16">
        <f t="shared" si="0"/>
        <v>316552</v>
      </c>
      <c r="F29" s="1">
        <v>1610</v>
      </c>
      <c r="G29" s="1"/>
      <c r="H29" s="1">
        <v>144041</v>
      </c>
    </row>
    <row r="30" spans="1:8" ht="15" customHeight="1" x14ac:dyDescent="0.2">
      <c r="A30" s="14">
        <v>25</v>
      </c>
      <c r="B30" s="15">
        <f>53410+267816</f>
        <v>321226</v>
      </c>
      <c r="C30" s="15">
        <v>0</v>
      </c>
      <c r="D30" s="16">
        <v>9800</v>
      </c>
      <c r="E30" s="16">
        <f t="shared" si="0"/>
        <v>331026</v>
      </c>
      <c r="F30" s="16"/>
      <c r="G30" s="16"/>
      <c r="H30" s="16">
        <v>150639</v>
      </c>
    </row>
    <row r="31" spans="1:8" ht="15" customHeight="1" x14ac:dyDescent="0.2">
      <c r="A31" s="14">
        <v>26</v>
      </c>
      <c r="B31" s="15">
        <f>225495+10100+40270</f>
        <v>275865</v>
      </c>
      <c r="C31" s="15">
        <v>0</v>
      </c>
      <c r="D31" s="16">
        <v>5930</v>
      </c>
      <c r="E31" s="16">
        <f t="shared" si="0"/>
        <v>281795</v>
      </c>
      <c r="F31" s="16"/>
      <c r="G31" s="16"/>
      <c r="H31" s="16">
        <f>10450+116685</f>
        <v>127135</v>
      </c>
    </row>
    <row r="32" spans="1:8" ht="15" customHeight="1" x14ac:dyDescent="0.2">
      <c r="A32" s="14">
        <v>27</v>
      </c>
      <c r="B32" s="15">
        <f>327875+117500</f>
        <v>445375</v>
      </c>
      <c r="C32" s="15">
        <v>0</v>
      </c>
      <c r="D32" s="16">
        <v>8620</v>
      </c>
      <c r="E32" s="16">
        <f t="shared" si="0"/>
        <v>453995</v>
      </c>
      <c r="F32" s="16"/>
      <c r="G32" s="16"/>
      <c r="H32" s="16">
        <f>47560+142870</f>
        <v>190430</v>
      </c>
    </row>
    <row r="33" spans="1:8" ht="15" customHeight="1" x14ac:dyDescent="0.2">
      <c r="A33" s="6">
        <v>28</v>
      </c>
      <c r="B33" s="9">
        <f>53090+245650</f>
        <v>298740</v>
      </c>
      <c r="C33" s="9">
        <v>0</v>
      </c>
      <c r="D33" s="1">
        <v>4150</v>
      </c>
      <c r="E33" s="16">
        <f t="shared" si="0"/>
        <v>302890</v>
      </c>
      <c r="F33" s="1"/>
      <c r="G33" s="1"/>
      <c r="H33" s="1">
        <v>123746</v>
      </c>
    </row>
    <row r="34" spans="1:8" ht="15" customHeight="1" x14ac:dyDescent="0.2">
      <c r="A34" s="8"/>
      <c r="B34" s="7">
        <f t="shared" ref="B34:H34" si="1">SUM(B6:B33)</f>
        <v>7556818</v>
      </c>
      <c r="C34" s="7">
        <f t="shared" si="1"/>
        <v>0</v>
      </c>
      <c r="D34" s="7">
        <f t="shared" si="1"/>
        <v>152765</v>
      </c>
      <c r="E34" s="7">
        <f t="shared" si="1"/>
        <v>7709583</v>
      </c>
      <c r="F34" s="7">
        <f t="shared" si="1"/>
        <v>5310</v>
      </c>
      <c r="G34" s="7">
        <f t="shared" si="1"/>
        <v>0</v>
      </c>
      <c r="H34" s="7">
        <f t="shared" si="1"/>
        <v>3449897</v>
      </c>
    </row>
    <row r="35" spans="1:8" ht="15" customHeight="1" x14ac:dyDescent="0.2"/>
    <row r="36" spans="1:8" ht="15" customHeight="1" x14ac:dyDescent="0.2">
      <c r="A36" s="2" t="s">
        <v>3</v>
      </c>
      <c r="E36" s="7">
        <f>B34+D34+C34-F34-G34</f>
        <v>7704273</v>
      </c>
      <c r="G36" s="7"/>
    </row>
    <row r="38" spans="1:8" x14ac:dyDescent="0.2">
      <c r="B38" s="7">
        <f>B34-F34</f>
        <v>7551508</v>
      </c>
      <c r="D38" s="7"/>
    </row>
    <row r="39" spans="1:8" x14ac:dyDescent="0.2">
      <c r="A39" s="2" t="s">
        <v>9</v>
      </c>
      <c r="B39" s="7">
        <f>B38/1.05</f>
        <v>7191912.3809523806</v>
      </c>
      <c r="C39" s="7">
        <f>C34/1.18</f>
        <v>0</v>
      </c>
      <c r="D39" s="7">
        <f>D34/1.27</f>
        <v>120287.40157480315</v>
      </c>
      <c r="E39" s="7">
        <f>SUM(B39:D39)</f>
        <v>7312199.7825271841</v>
      </c>
    </row>
    <row r="41" spans="1:8" x14ac:dyDescent="0.2">
      <c r="E41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2021-03-02T10:01:01Z</cp:lastPrinted>
  <dcterms:created xsi:type="dcterms:W3CDTF">2011-06-24T11:23:00Z</dcterms:created>
  <dcterms:modified xsi:type="dcterms:W3CDTF">2021-03-02T10:01:14Z</dcterms:modified>
</cp:coreProperties>
</file>