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BA5C42E7-9663-4C0C-AAC8-2D8A87990DD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B36" i="1" l="1"/>
  <c r="B35" i="1"/>
  <c r="E34" i="1"/>
  <c r="B34" i="1"/>
  <c r="E33" i="1"/>
  <c r="B33" i="1"/>
  <c r="E32" i="1"/>
  <c r="B32" i="1"/>
  <c r="B31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18" i="1"/>
  <c r="H17" i="1"/>
  <c r="B30" i="1"/>
  <c r="E30" i="1" s="1"/>
  <c r="B29" i="1"/>
  <c r="B28" i="1"/>
  <c r="E28" i="1" s="1"/>
  <c r="B27" i="1"/>
  <c r="E27" i="1" s="1"/>
  <c r="B26" i="1"/>
  <c r="E26" i="1" s="1"/>
  <c r="B25" i="1"/>
  <c r="E25" i="1" s="1"/>
  <c r="B24" i="1"/>
  <c r="B23" i="1"/>
  <c r="E23" i="1" s="1"/>
  <c r="B22" i="1"/>
  <c r="B19" i="1"/>
  <c r="E19" i="1" s="1"/>
  <c r="B18" i="1"/>
  <c r="E18" i="1" s="1"/>
  <c r="B17" i="1"/>
  <c r="E17" i="1" s="1"/>
  <c r="H15" i="1"/>
  <c r="B15" i="1"/>
  <c r="E15" i="1" s="1"/>
  <c r="B16" i="1"/>
  <c r="E16" i="1" s="1"/>
  <c r="H6" i="1"/>
  <c r="H14" i="1"/>
  <c r="H13" i="1"/>
  <c r="H7" i="1"/>
  <c r="H8" i="1"/>
  <c r="H11" i="1"/>
  <c r="B9" i="1"/>
  <c r="E9" i="1" s="1"/>
  <c r="B8" i="1"/>
  <c r="E8" i="1" s="1"/>
  <c r="B10" i="1"/>
  <c r="E10" i="1" s="1"/>
  <c r="B11" i="1"/>
  <c r="E11" i="1" s="1"/>
  <c r="B14" i="1"/>
  <c r="E14" i="1" s="1"/>
  <c r="B13" i="1"/>
  <c r="B12" i="1"/>
  <c r="E12" i="1" s="1"/>
  <c r="B7" i="1"/>
  <c r="E7" i="1" s="1"/>
  <c r="B6" i="1"/>
  <c r="E6" i="1" s="1"/>
  <c r="E20" i="1"/>
  <c r="E13" i="1"/>
  <c r="E21" i="1"/>
  <c r="E22" i="1"/>
  <c r="E24" i="1"/>
  <c r="E29" i="1"/>
  <c r="E31" i="1"/>
  <c r="E35" i="1"/>
  <c r="E36" i="1"/>
  <c r="H37" i="1" l="1"/>
  <c r="E37" i="1" l="1"/>
  <c r="B37" i="1"/>
  <c r="C37" i="1"/>
  <c r="C42" i="1" s="1"/>
  <c r="D37" i="1" l="1"/>
  <c r="D42" i="1" s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<sst xmlns="http://schemas.openxmlformats.org/spreadsheetml/2006/main" count="11" uniqueCount="11">
  <si>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</si>
  <si>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Storno 18%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</si>
  <si>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</si>
  <si>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</si>
  <si>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</si>
  <si>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</si>
  <si>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</si>
  <si>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</si>
  <si>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</si>
  <si>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</si>
  <si>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2021. Március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</si>
</sst>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M35" sqref="M35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7</v>
      </c>
      <c r="E1" s="2" t="s">
        <v>6</v>
      </c>
    </row>
    <row r="2" spans="1:8" ht="15" x14ac:dyDescent="0.25">
      <c r="A2" s="13" t="s">
        <v>10</v>
      </c>
      <c r="E2" s="2" t="s">
        <v>5</v>
      </c>
    </row>
    <row r="3" spans="1:8" x14ac:dyDescent="0.2">
      <c r="E3" s="2" t="s">
        <v>4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8</v>
      </c>
      <c r="G5" s="10" t="s">
        <v>1</v>
      </c>
      <c r="H5" s="11" t="s">
        <v>2</v>
      </c>
    </row>
    <row r="6" spans="1:8" ht="15" customHeight="1" x14ac:dyDescent="0.2">
      <c r="A6" s="14">
        <v>1</v>
      </c>
      <c r="B6" s="15">
        <f>66100+112144</f>
        <v>178244</v>
      </c>
      <c r="C6" s="16">
        <v>0</v>
      </c>
      <c r="D6" s="16">
        <v>2520</v>
      </c>
      <c r="E6" s="16">
        <f>SUM(B6:D6)</f>
        <v>180764</v>
      </c>
      <c r="F6" s="16"/>
      <c r="G6" s="16"/>
      <c r="H6" s="16">
        <f>26250+69712</f>
        <v>95962</v>
      </c>
    </row>
    <row r="7" spans="1:8" ht="15" customHeight="1" x14ac:dyDescent="0.2">
      <c r="A7" s="14">
        <v>2</v>
      </c>
      <c r="B7" s="16">
        <f>152238+62340</f>
        <v>214578</v>
      </c>
      <c r="C7" s="16">
        <v>0</v>
      </c>
      <c r="D7" s="16">
        <v>2580</v>
      </c>
      <c r="E7" s="16">
        <f t="shared" ref="E7:E36" si="0">SUM(B7:D7)</f>
        <v>217158</v>
      </c>
      <c r="F7" s="16"/>
      <c r="G7" s="16"/>
      <c r="H7" s="16">
        <f>8600+67955</f>
        <v>76555</v>
      </c>
    </row>
    <row r="8" spans="1:8" ht="15" customHeight="1" x14ac:dyDescent="0.2">
      <c r="A8" s="6">
        <v>3</v>
      </c>
      <c r="B8" s="16">
        <f>30230+183394+36100</f>
        <v>249724</v>
      </c>
      <c r="C8" s="16">
        <v>0</v>
      </c>
      <c r="D8" s="16">
        <v>1160</v>
      </c>
      <c r="E8" s="16">
        <f t="shared" si="0"/>
        <v>250884</v>
      </c>
      <c r="F8" s="1"/>
      <c r="G8" s="1"/>
      <c r="H8" s="1">
        <f>78590+31400</f>
        <v>109990</v>
      </c>
    </row>
    <row r="9" spans="1:8" ht="15" customHeight="1" x14ac:dyDescent="0.2">
      <c r="A9" s="6">
        <v>4</v>
      </c>
      <c r="B9" s="1">
        <f>37320+228820</f>
        <v>266140</v>
      </c>
      <c r="C9" s="1">
        <v>0</v>
      </c>
      <c r="D9" s="1">
        <v>4710</v>
      </c>
      <c r="E9" s="16">
        <f t="shared" si="0"/>
        <v>270850</v>
      </c>
      <c r="F9" s="1"/>
      <c r="G9" s="1"/>
      <c r="H9" s="1">
        <v>119400</v>
      </c>
    </row>
    <row r="10" spans="1:8" ht="15" customHeight="1" x14ac:dyDescent="0.2">
      <c r="A10" s="6">
        <v>5</v>
      </c>
      <c r="B10" s="1">
        <f>282360+55870</f>
        <v>338230</v>
      </c>
      <c r="C10" s="1">
        <v>0</v>
      </c>
      <c r="D10" s="1">
        <v>5750</v>
      </c>
      <c r="E10" s="16">
        <f t="shared" si="0"/>
        <v>343980</v>
      </c>
      <c r="F10" s="1"/>
      <c r="G10" s="1"/>
      <c r="H10" s="1">
        <v>132122</v>
      </c>
    </row>
    <row r="11" spans="1:8" ht="15" customHeight="1" x14ac:dyDescent="0.2">
      <c r="A11" s="6">
        <v>6</v>
      </c>
      <c r="B11" s="15">
        <f>373990+58940</f>
        <v>432930</v>
      </c>
      <c r="C11" s="15"/>
      <c r="D11" s="16">
        <v>6750</v>
      </c>
      <c r="E11" s="16">
        <f t="shared" si="0"/>
        <v>439680</v>
      </c>
      <c r="F11" s="16"/>
      <c r="G11" s="16"/>
      <c r="H11" s="16">
        <f>214130+6400</f>
        <v>220530</v>
      </c>
    </row>
    <row r="12" spans="1:8" ht="15" customHeight="1" x14ac:dyDescent="0.2">
      <c r="A12" s="6">
        <v>7</v>
      </c>
      <c r="B12" s="9">
        <f>299386+40010</f>
        <v>339396</v>
      </c>
      <c r="C12" s="9">
        <v>0</v>
      </c>
      <c r="D12" s="1">
        <v>2640</v>
      </c>
      <c r="E12" s="16">
        <f t="shared" si="0"/>
        <v>342036</v>
      </c>
      <c r="F12" s="1"/>
      <c r="G12" s="1"/>
      <c r="H12" s="1">
        <v>120360</v>
      </c>
    </row>
    <row r="13" spans="1:8" ht="15" customHeight="1" x14ac:dyDescent="0.2">
      <c r="A13" s="6">
        <v>8</v>
      </c>
      <c r="B13" s="9">
        <f>150829+73010</f>
        <v>223839</v>
      </c>
      <c r="C13" s="9">
        <v>0</v>
      </c>
      <c r="D13" s="1">
        <v>930</v>
      </c>
      <c r="E13" s="16">
        <f t="shared" si="0"/>
        <v>224769</v>
      </c>
      <c r="F13" s="1"/>
      <c r="G13" s="1"/>
      <c r="H13" s="1">
        <f>21050+85749</f>
        <v>106799</v>
      </c>
    </row>
    <row r="14" spans="1:8" ht="15" customHeight="1" x14ac:dyDescent="0.2">
      <c r="A14" s="6">
        <v>9</v>
      </c>
      <c r="B14" s="1">
        <f>204107+19700</f>
        <v>223807</v>
      </c>
      <c r="C14" s="1">
        <v>0</v>
      </c>
      <c r="D14" s="1">
        <v>2870</v>
      </c>
      <c r="E14" s="16">
        <f t="shared" si="0"/>
        <v>226677</v>
      </c>
      <c r="F14" s="1"/>
      <c r="G14" s="1"/>
      <c r="H14" s="1">
        <f>4000+81070</f>
        <v>85070</v>
      </c>
    </row>
    <row r="15" spans="1:8" ht="15" customHeight="1" x14ac:dyDescent="0.2">
      <c r="A15" s="6">
        <v>10</v>
      </c>
      <c r="B15" s="1">
        <f>180432+44600</f>
        <v>225032</v>
      </c>
      <c r="C15" s="1">
        <v>0</v>
      </c>
      <c r="D15" s="1">
        <v>1250</v>
      </c>
      <c r="E15" s="16">
        <f t="shared" si="0"/>
        <v>226282</v>
      </c>
      <c r="F15" s="1"/>
      <c r="G15" s="1"/>
      <c r="H15" s="1">
        <f>7650+91444</f>
        <v>99094</v>
      </c>
    </row>
    <row r="16" spans="1:8" ht="15" customHeight="1" x14ac:dyDescent="0.2">
      <c r="A16" s="6">
        <v>11</v>
      </c>
      <c r="B16" s="1">
        <f>161223+46940</f>
        <v>208163</v>
      </c>
      <c r="C16" s="1">
        <v>0</v>
      </c>
      <c r="D16" s="1">
        <v>3590</v>
      </c>
      <c r="E16" s="16">
        <f t="shared" si="0"/>
        <v>211753</v>
      </c>
      <c r="F16" s="1"/>
      <c r="G16" s="1"/>
      <c r="H16" s="1">
        <v>78155</v>
      </c>
    </row>
    <row r="17" spans="1:8" ht="15" customHeight="1" x14ac:dyDescent="0.2">
      <c r="A17" s="6">
        <v>12</v>
      </c>
      <c r="B17" s="1">
        <f>154701+62280</f>
        <v>216981</v>
      </c>
      <c r="C17" s="1">
        <v>0</v>
      </c>
      <c r="D17" s="1">
        <v>5590</v>
      </c>
      <c r="E17" s="16">
        <f t="shared" si="0"/>
        <v>222571</v>
      </c>
      <c r="F17" s="1"/>
      <c r="G17" s="1"/>
      <c r="H17" s="1">
        <f>7370+68669</f>
        <v>76039</v>
      </c>
    </row>
    <row r="18" spans="1:8" ht="15" customHeight="1" x14ac:dyDescent="0.2">
      <c r="A18" s="6">
        <v>13</v>
      </c>
      <c r="B18" s="1">
        <f>67760+265270</f>
        <v>333030</v>
      </c>
      <c r="C18" s="1">
        <v>0</v>
      </c>
      <c r="D18" s="1">
        <v>9700</v>
      </c>
      <c r="E18" s="16">
        <f t="shared" si="0"/>
        <v>342730</v>
      </c>
      <c r="F18" s="1"/>
      <c r="G18" s="1"/>
      <c r="H18" s="1">
        <f>7400+141460</f>
        <v>148860</v>
      </c>
    </row>
    <row r="19" spans="1:8" ht="15" customHeight="1" x14ac:dyDescent="0.2">
      <c r="A19" s="6">
        <v>14</v>
      </c>
      <c r="B19" s="1">
        <f>258202</f>
        <v>258202</v>
      </c>
      <c r="C19" s="1">
        <v>0</v>
      </c>
      <c r="D19" s="1">
        <v>4060</v>
      </c>
      <c r="E19" s="16">
        <f t="shared" si="0"/>
        <v>262262</v>
      </c>
      <c r="F19" s="1"/>
      <c r="G19" s="1"/>
      <c r="H19" s="1">
        <v>116490</v>
      </c>
    </row>
    <row r="20" spans="1:8" ht="15" customHeight="1" x14ac:dyDescent="0.2">
      <c r="A20" s="6">
        <v>15</v>
      </c>
      <c r="B20" s="1">
        <v>288128</v>
      </c>
      <c r="C20" s="1">
        <v>0</v>
      </c>
      <c r="D20" s="1">
        <v>3780</v>
      </c>
      <c r="E20" s="16">
        <f t="shared" si="0"/>
        <v>291908</v>
      </c>
      <c r="F20" s="1"/>
      <c r="G20" s="1"/>
      <c r="H20" s="1">
        <v>93076</v>
      </c>
    </row>
    <row r="21" spans="1:8" ht="15" customHeight="1" x14ac:dyDescent="0.2">
      <c r="A21" s="6">
        <v>16</v>
      </c>
      <c r="B21" s="1">
        <v>341763</v>
      </c>
      <c r="C21" s="1">
        <v>0</v>
      </c>
      <c r="D21" s="1">
        <v>3630</v>
      </c>
      <c r="E21" s="16">
        <f t="shared" si="0"/>
        <v>345393</v>
      </c>
      <c r="F21" s="1"/>
      <c r="G21" s="1"/>
      <c r="H21" s="1">
        <f>25900+184135</f>
        <v>210035</v>
      </c>
    </row>
    <row r="22" spans="1:8" ht="15" customHeight="1" x14ac:dyDescent="0.2">
      <c r="A22" s="6">
        <v>17</v>
      </c>
      <c r="B22" s="1">
        <f>253481+32580</f>
        <v>286061</v>
      </c>
      <c r="C22" s="1">
        <v>0</v>
      </c>
      <c r="D22" s="1">
        <v>9080</v>
      </c>
      <c r="E22" s="16">
        <f t="shared" si="0"/>
        <v>295141</v>
      </c>
      <c r="F22" s="1"/>
      <c r="G22" s="1"/>
      <c r="H22" s="1">
        <f>3800+108980</f>
        <v>112780</v>
      </c>
    </row>
    <row r="23" spans="1:8" ht="15" customHeight="1" x14ac:dyDescent="0.2">
      <c r="A23" s="6">
        <v>18</v>
      </c>
      <c r="B23" s="1">
        <f>38240+170635</f>
        <v>208875</v>
      </c>
      <c r="C23" s="1">
        <v>0</v>
      </c>
      <c r="D23" s="1">
        <v>6040</v>
      </c>
      <c r="E23" s="16">
        <f t="shared" si="0"/>
        <v>214915</v>
      </c>
      <c r="F23" s="1"/>
      <c r="G23" s="1"/>
      <c r="H23" s="1">
        <f>108655+11800</f>
        <v>120455</v>
      </c>
    </row>
    <row r="24" spans="1:8" ht="15" customHeight="1" x14ac:dyDescent="0.2">
      <c r="A24" s="6">
        <v>19</v>
      </c>
      <c r="B24" s="1">
        <f>202805+48260</f>
        <v>251065</v>
      </c>
      <c r="C24" s="1">
        <v>0</v>
      </c>
      <c r="D24" s="1">
        <v>2680</v>
      </c>
      <c r="E24" s="16">
        <f t="shared" si="0"/>
        <v>253745</v>
      </c>
      <c r="F24" s="1"/>
      <c r="G24" s="1"/>
      <c r="H24" s="1">
        <v>106350</v>
      </c>
    </row>
    <row r="25" spans="1:8" ht="15" customHeight="1" x14ac:dyDescent="0.2">
      <c r="A25" s="6">
        <v>20</v>
      </c>
      <c r="B25" s="1">
        <f>223910+51830</f>
        <v>275740</v>
      </c>
      <c r="C25" s="1">
        <v>0</v>
      </c>
      <c r="D25" s="1">
        <v>2430</v>
      </c>
      <c r="E25" s="16">
        <f t="shared" si="0"/>
        <v>278170</v>
      </c>
      <c r="F25" s="1"/>
      <c r="G25" s="1"/>
      <c r="H25" s="1">
        <f>3800+100970</f>
        <v>104770</v>
      </c>
    </row>
    <row r="26" spans="1:8" ht="15" customHeight="1" x14ac:dyDescent="0.2">
      <c r="A26" s="6">
        <v>21</v>
      </c>
      <c r="B26" s="1">
        <f>33930+228534</f>
        <v>262464</v>
      </c>
      <c r="C26" s="1">
        <v>0</v>
      </c>
      <c r="D26" s="1">
        <v>3570</v>
      </c>
      <c r="E26" s="16">
        <f t="shared" si="0"/>
        <v>266034</v>
      </c>
      <c r="F26" s="1"/>
      <c r="G26" s="1"/>
      <c r="H26" s="1">
        <f>96950</f>
        <v>96950</v>
      </c>
    </row>
    <row r="27" spans="1:8" ht="15" customHeight="1" x14ac:dyDescent="0.2">
      <c r="A27" s="6">
        <v>22</v>
      </c>
      <c r="B27" s="1">
        <f>38930+102210</f>
        <v>141140</v>
      </c>
      <c r="C27" s="1">
        <v>0</v>
      </c>
      <c r="D27" s="1">
        <v>360</v>
      </c>
      <c r="E27" s="16">
        <f t="shared" si="0"/>
        <v>141500</v>
      </c>
      <c r="F27" s="1"/>
      <c r="G27" s="1"/>
      <c r="H27" s="1">
        <f>17700+32190</f>
        <v>49890</v>
      </c>
    </row>
    <row r="28" spans="1:8" ht="15" customHeight="1" x14ac:dyDescent="0.2">
      <c r="A28" s="6">
        <v>23</v>
      </c>
      <c r="B28" s="1">
        <f>60700+130284</f>
        <v>190984</v>
      </c>
      <c r="C28" s="1">
        <v>0</v>
      </c>
      <c r="D28" s="1">
        <v>3740</v>
      </c>
      <c r="E28" s="16">
        <f t="shared" si="0"/>
        <v>194724</v>
      </c>
      <c r="F28" s="1"/>
      <c r="G28" s="1"/>
      <c r="H28" s="1">
        <f>13800+66829</f>
        <v>80629</v>
      </c>
    </row>
    <row r="29" spans="1:8" ht="15" customHeight="1" x14ac:dyDescent="0.2">
      <c r="A29" s="6">
        <v>24</v>
      </c>
      <c r="B29" s="1">
        <f>179036+34820</f>
        <v>213856</v>
      </c>
      <c r="C29" s="1">
        <v>0</v>
      </c>
      <c r="D29" s="1">
        <v>9030</v>
      </c>
      <c r="E29" s="16">
        <f t="shared" si="0"/>
        <v>222886</v>
      </c>
      <c r="F29" s="1"/>
      <c r="G29" s="1"/>
      <c r="H29" s="1">
        <f>8160+89000</f>
        <v>97160</v>
      </c>
    </row>
    <row r="30" spans="1:8" ht="15" customHeight="1" x14ac:dyDescent="0.2">
      <c r="A30" s="14">
        <v>25</v>
      </c>
      <c r="B30" s="15">
        <f>165754+24890</f>
        <v>190644</v>
      </c>
      <c r="C30" s="15">
        <v>0</v>
      </c>
      <c r="D30" s="16">
        <v>3450</v>
      </c>
      <c r="E30" s="16">
        <f t="shared" si="0"/>
        <v>194094</v>
      </c>
      <c r="F30" s="16"/>
      <c r="G30" s="16"/>
      <c r="H30" s="16">
        <f>90058</f>
        <v>90058</v>
      </c>
    </row>
    <row r="31" spans="1:8" ht="15" customHeight="1" x14ac:dyDescent="0.2">
      <c r="A31" s="14">
        <v>26</v>
      </c>
      <c r="B31" s="15">
        <f>173552+81780</f>
        <v>255332</v>
      </c>
      <c r="C31" s="15">
        <v>0</v>
      </c>
      <c r="D31" s="16">
        <v>6300</v>
      </c>
      <c r="E31" s="16">
        <f t="shared" si="0"/>
        <v>261632</v>
      </c>
      <c r="F31" s="16"/>
      <c r="G31" s="16"/>
      <c r="H31" s="16">
        <f>90443+28240</f>
        <v>118683</v>
      </c>
    </row>
    <row r="32" spans="1:8" ht="15" customHeight="1" x14ac:dyDescent="0.2">
      <c r="A32" s="14">
        <v>27</v>
      </c>
      <c r="B32" s="15">
        <f>206566+49240</f>
        <v>255806</v>
      </c>
      <c r="C32" s="15">
        <v>0</v>
      </c>
      <c r="D32" s="16">
        <v>5240</v>
      </c>
      <c r="E32" s="16">
        <f t="shared" si="0"/>
        <v>261046</v>
      </c>
      <c r="F32" s="16"/>
      <c r="G32" s="16"/>
      <c r="H32" s="16">
        <f>129730+20300</f>
        <v>150030</v>
      </c>
    </row>
    <row r="33" spans="1:8" ht="15" customHeight="1" x14ac:dyDescent="0.2">
      <c r="A33" s="14">
        <v>28</v>
      </c>
      <c r="B33" s="15">
        <f>39620+169314</f>
        <v>208934</v>
      </c>
      <c r="C33" s="15">
        <v>0</v>
      </c>
      <c r="D33" s="16">
        <v>1020</v>
      </c>
      <c r="E33" s="16">
        <f t="shared" si="0"/>
        <v>209954</v>
      </c>
      <c r="F33" s="16"/>
      <c r="G33" s="16"/>
      <c r="H33" s="16">
        <f>82671+17420</f>
        <v>100091</v>
      </c>
    </row>
    <row r="34" spans="1:8" ht="15" customHeight="1" x14ac:dyDescent="0.2">
      <c r="A34" s="14">
        <v>29</v>
      </c>
      <c r="B34" s="15">
        <f>132460+69160</f>
        <v>201620</v>
      </c>
      <c r="C34" s="15">
        <v>0</v>
      </c>
      <c r="D34" s="16">
        <v>80</v>
      </c>
      <c r="E34" s="16">
        <f t="shared" si="0"/>
        <v>201700</v>
      </c>
      <c r="F34" s="16"/>
      <c r="G34" s="16"/>
      <c r="H34" s="16">
        <f>40390+58680</f>
        <v>99070</v>
      </c>
    </row>
    <row r="35" spans="1:8" ht="15" customHeight="1" x14ac:dyDescent="0.2">
      <c r="A35" s="14">
        <v>30</v>
      </c>
      <c r="B35" s="15">
        <f>49270+185161</f>
        <v>234431</v>
      </c>
      <c r="C35" s="15">
        <v>0</v>
      </c>
      <c r="D35" s="16">
        <v>930</v>
      </c>
      <c r="E35" s="16">
        <f t="shared" si="0"/>
        <v>235361</v>
      </c>
      <c r="F35" s="16"/>
      <c r="G35" s="16"/>
      <c r="H35" s="16">
        <f>8700+104091</f>
        <v>112791</v>
      </c>
    </row>
    <row r="36" spans="1:8" ht="15" customHeight="1" x14ac:dyDescent="0.2">
      <c r="A36" s="6">
        <v>31</v>
      </c>
      <c r="B36" s="9">
        <f>56860+159888</f>
        <v>216748</v>
      </c>
      <c r="C36" s="9">
        <v>0</v>
      </c>
      <c r="D36" s="1">
        <v>6290</v>
      </c>
      <c r="E36" s="16">
        <f t="shared" si="0"/>
        <v>223038</v>
      </c>
      <c r="F36" s="1"/>
      <c r="G36" s="1"/>
      <c r="H36" s="1">
        <f>12840+73344</f>
        <v>86184</v>
      </c>
    </row>
    <row r="37" spans="1:8" ht="15" customHeight="1" x14ac:dyDescent="0.2">
      <c r="A37" s="8"/>
      <c r="B37" s="7">
        <f t="shared" ref="B37:H37" si="1">SUM(B6:B36)</f>
        <v>7731887</v>
      </c>
      <c r="C37" s="7">
        <f t="shared" si="1"/>
        <v>0</v>
      </c>
      <c r="D37" s="7">
        <f t="shared" si="1"/>
        <v>121750</v>
      </c>
      <c r="E37" s="7">
        <f t="shared" si="1"/>
        <v>7853637</v>
      </c>
      <c r="F37" s="7">
        <f t="shared" si="1"/>
        <v>0</v>
      </c>
      <c r="G37" s="7">
        <f t="shared" si="1"/>
        <v>0</v>
      </c>
      <c r="H37" s="7">
        <f t="shared" si="1"/>
        <v>3414428</v>
      </c>
    </row>
    <row r="38" spans="1:8" ht="15" customHeight="1" x14ac:dyDescent="0.2"/>
    <row r="39" spans="1:8" ht="15" customHeight="1" x14ac:dyDescent="0.2">
      <c r="A39" s="2" t="s">
        <v>3</v>
      </c>
      <c r="E39" s="7">
        <f>B37+D37+C37-F37-G37</f>
        <v>7853637</v>
      </c>
      <c r="G39" s="7"/>
    </row>
    <row r="41" spans="1:8" x14ac:dyDescent="0.2">
      <c r="B41" s="7">
        <f>B37-F37</f>
        <v>7731887</v>
      </c>
      <c r="D41" s="7"/>
    </row>
    <row r="42" spans="1:8" x14ac:dyDescent="0.2">
      <c r="A42" s="2" t="s">
        <v>9</v>
      </c>
      <c r="B42" s="7">
        <f>B41/1.05</f>
        <v>7363701.9047619049</v>
      </c>
      <c r="C42" s="7">
        <f>C37/1.18</f>
        <v>0</v>
      </c>
      <c r="D42" s="7">
        <f>D37/1.27</f>
        <v>95866.14173228346</v>
      </c>
      <c r="E42" s="7">
        <f>SUM(B42:D42)</f>
        <v>7459568.0464941887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2021-03-02T10:01:01Z</cp:lastPrinted>
  <dcterms:created xsi:type="dcterms:W3CDTF">2011-06-24T11:23:00Z</dcterms:created>
  <dcterms:modified xsi:type="dcterms:W3CDTF">2021-04-07T11:00:58Z</dcterms:modified>
</cp:coreProperties>
</file>