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8D95F57D-B86E-46EA-86B5-3DE5528E61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35" i="1" l="1"/>
  <c r="D35" i="1"/>
  <c r="B35" i="1"/>
  <c r="H33" i="1"/>
  <c r="D33" i="1"/>
  <c r="B33" i="1"/>
  <c r="H34" i="1"/>
  <c r="D34" i="1"/>
  <c r="B34" i="1"/>
  <c r="H30" i="1"/>
  <c r="H31" i="1"/>
  <c r="H32" i="1"/>
  <c r="D30" i="1"/>
  <c r="B30" i="1"/>
  <c r="D32" i="1"/>
  <c r="B32" i="1"/>
  <c r="D31" i="1"/>
  <c r="B31" i="1"/>
  <c r="H29" i="1"/>
  <c r="H28" i="1"/>
  <c r="D29" i="1"/>
  <c r="B29" i="1"/>
  <c r="D28" i="1"/>
  <c r="B28" i="1"/>
  <c r="H27" i="1"/>
  <c r="D27" i="1"/>
  <c r="B27" i="1"/>
  <c r="D26" i="1"/>
  <c r="B26" i="1"/>
  <c r="D25" i="1"/>
  <c r="B25" i="1"/>
  <c r="D24" i="1"/>
  <c r="B24" i="1"/>
  <c r="D23" i="1"/>
  <c r="B23" i="1"/>
  <c r="D22" i="1"/>
  <c r="B22" i="1"/>
  <c r="H26" i="1"/>
  <c r="H25" i="1"/>
  <c r="H24" i="1"/>
  <c r="H23" i="1"/>
  <c r="H22" i="1"/>
  <c r="H16" i="1"/>
  <c r="H18" i="1"/>
  <c r="H20" i="1"/>
  <c r="H21" i="1"/>
  <c r="H19" i="1"/>
  <c r="H17" i="1"/>
  <c r="D18" i="1"/>
  <c r="B18" i="1"/>
  <c r="D17" i="1"/>
  <c r="B17" i="1"/>
  <c r="D16" i="1"/>
  <c r="B16" i="1"/>
  <c r="D20" i="1"/>
  <c r="B20" i="1"/>
  <c r="D19" i="1"/>
  <c r="B19" i="1"/>
  <c r="D21" i="1"/>
  <c r="B21" i="1"/>
  <c r="H15" i="1"/>
  <c r="H14" i="1"/>
  <c r="H13" i="1"/>
  <c r="D13" i="1"/>
  <c r="C13" i="1"/>
  <c r="B13" i="1"/>
  <c r="D14" i="1"/>
  <c r="B14" i="1"/>
  <c r="D15" i="1"/>
  <c r="B15" i="1"/>
  <c r="H12" i="1"/>
  <c r="H11" i="1"/>
  <c r="H10" i="1"/>
  <c r="H9" i="1"/>
  <c r="H8" i="1"/>
  <c r="H7" i="1"/>
  <c r="H6" i="1"/>
  <c r="D9" i="1"/>
  <c r="B9" i="1"/>
  <c r="D6" i="1"/>
  <c r="B6" i="1"/>
  <c r="D10" i="1"/>
  <c r="B10" i="1"/>
  <c r="D7" i="1"/>
  <c r="B7" i="1"/>
  <c r="D8" i="1"/>
  <c r="B8" i="1"/>
  <c r="D11" i="1"/>
  <c r="B11" i="1"/>
  <c r="D12" i="1"/>
  <c r="B12" i="1"/>
  <c r="C36" i="1"/>
  <c r="D36" i="1" l="1"/>
  <c r="B36" i="1"/>
  <c r="E34" i="1"/>
  <c r="E33" i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5" i="1"/>
  <c r="E36" i="1" l="1"/>
  <c r="H36" i="1"/>
  <c r="C41" i="1" l="1"/>
  <c r="D41" i="1" l="1"/>
  <c r="F36" i="1"/>
  <c r="B40" i="1" s="1"/>
  <c r="B41" i="1" s="1"/>
  <c r="G36" i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<sst xmlns="http://schemas.openxmlformats.org/spreadsheetml/2006/main" count="11" uniqueCount="11">
  <si>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</si>
  <si>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</si>
  <si>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</si>
  <si>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</si>
  <si>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</si>
  <si>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</si>
  <si>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</si>
  <si>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</si>
  <si>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</si>
  <si>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</si>
  <si>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Június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</si>
</sst>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P28" sqref="P28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147810+164359</f>
        <v>312169</v>
      </c>
      <c r="C6" s="16">
        <v>0</v>
      </c>
      <c r="D6" s="16">
        <f>9850+4360</f>
        <v>14210</v>
      </c>
      <c r="E6" s="16">
        <f>SUM(B6:D6)</f>
        <v>326379</v>
      </c>
      <c r="F6" s="16"/>
      <c r="G6" s="16"/>
      <c r="H6" s="16">
        <f>101984+53710</f>
        <v>155694</v>
      </c>
    </row>
    <row r="7" spans="1:8" ht="15" customHeight="1" x14ac:dyDescent="0.2">
      <c r="A7" s="14">
        <v>2</v>
      </c>
      <c r="B7" s="16">
        <f>135720+255394</f>
        <v>391114</v>
      </c>
      <c r="C7" s="16">
        <v>0</v>
      </c>
      <c r="D7" s="16">
        <f>8650+10765</f>
        <v>19415</v>
      </c>
      <c r="E7" s="16">
        <f t="shared" ref="E7:E34" si="0">SUM(B7:D7)</f>
        <v>410529</v>
      </c>
      <c r="F7" s="16"/>
      <c r="G7" s="16"/>
      <c r="H7" s="16">
        <f>75600+163020</f>
        <v>238620</v>
      </c>
    </row>
    <row r="8" spans="1:8" ht="15" customHeight="1" x14ac:dyDescent="0.2">
      <c r="A8" s="6">
        <v>3</v>
      </c>
      <c r="B8" s="16">
        <f>132740+176561</f>
        <v>309301</v>
      </c>
      <c r="C8" s="16">
        <v>0</v>
      </c>
      <c r="D8" s="16">
        <f>5850+1490</f>
        <v>7340</v>
      </c>
      <c r="E8" s="16">
        <f t="shared" si="0"/>
        <v>316641</v>
      </c>
      <c r="F8" s="1"/>
      <c r="G8" s="1"/>
      <c r="H8" s="1">
        <f>93650+47470</f>
        <v>141120</v>
      </c>
    </row>
    <row r="9" spans="1:8" ht="15" customHeight="1" x14ac:dyDescent="0.2">
      <c r="A9" s="6">
        <v>4</v>
      </c>
      <c r="B9" s="1">
        <f>206156+223115</f>
        <v>429271</v>
      </c>
      <c r="C9" s="1">
        <v>0</v>
      </c>
      <c r="D9" s="1">
        <f>23430+9520</f>
        <v>32950</v>
      </c>
      <c r="E9" s="16">
        <f t="shared" si="0"/>
        <v>462221</v>
      </c>
      <c r="F9" s="1"/>
      <c r="G9" s="1"/>
      <c r="H9" s="1">
        <f>127720+94986</f>
        <v>222706</v>
      </c>
    </row>
    <row r="10" spans="1:8" ht="15" customHeight="1" x14ac:dyDescent="0.2">
      <c r="A10" s="6">
        <v>5</v>
      </c>
      <c r="B10" s="1">
        <f>286033+237108</f>
        <v>523141</v>
      </c>
      <c r="C10" s="1">
        <v>0</v>
      </c>
      <c r="D10" s="1">
        <f>21970+3100</f>
        <v>25070</v>
      </c>
      <c r="E10" s="16">
        <f t="shared" si="0"/>
        <v>548211</v>
      </c>
      <c r="F10" s="1"/>
      <c r="G10" s="1"/>
      <c r="H10" s="1">
        <f>173695+113473</f>
        <v>287168</v>
      </c>
    </row>
    <row r="11" spans="1:8" ht="15" customHeight="1" x14ac:dyDescent="0.2">
      <c r="A11" s="6">
        <v>6</v>
      </c>
      <c r="B11" s="15">
        <f>205946+194815</f>
        <v>400761</v>
      </c>
      <c r="C11" s="15">
        <v>30</v>
      </c>
      <c r="D11" s="16">
        <f>29970+1380</f>
        <v>31350</v>
      </c>
      <c r="E11" s="16">
        <f t="shared" si="0"/>
        <v>432141</v>
      </c>
      <c r="F11" s="16"/>
      <c r="G11" s="16"/>
      <c r="H11" s="16">
        <f>124435+93810</f>
        <v>218245</v>
      </c>
    </row>
    <row r="12" spans="1:8" ht="15" customHeight="1" x14ac:dyDescent="0.2">
      <c r="A12" s="6">
        <v>7</v>
      </c>
      <c r="B12" s="9">
        <f>204687+189005</f>
        <v>393692</v>
      </c>
      <c r="C12" s="9">
        <v>0</v>
      </c>
      <c r="D12" s="1">
        <f>7535+5340</f>
        <v>12875</v>
      </c>
      <c r="E12" s="16">
        <f t="shared" si="0"/>
        <v>406567</v>
      </c>
      <c r="F12" s="1"/>
      <c r="G12" s="1"/>
      <c r="H12" s="1">
        <f>94195+104998</f>
        <v>199193</v>
      </c>
    </row>
    <row r="13" spans="1:8" ht="15" customHeight="1" x14ac:dyDescent="0.2">
      <c r="A13" s="6">
        <v>8</v>
      </c>
      <c r="B13" s="9">
        <f>155430+184480</f>
        <v>339910</v>
      </c>
      <c r="C13" s="9">
        <f>0</f>
        <v>0</v>
      </c>
      <c r="D13" s="1">
        <f>23770+3820</f>
        <v>27590</v>
      </c>
      <c r="E13" s="16">
        <f t="shared" si="0"/>
        <v>367500</v>
      </c>
      <c r="F13" s="1"/>
      <c r="G13" s="1"/>
      <c r="H13" s="1">
        <f>61985+104190</f>
        <v>166175</v>
      </c>
    </row>
    <row r="14" spans="1:8" ht="15" customHeight="1" x14ac:dyDescent="0.2">
      <c r="A14" s="6">
        <v>9</v>
      </c>
      <c r="B14" s="1">
        <f>276107+162000</f>
        <v>438107</v>
      </c>
      <c r="C14" s="1">
        <v>0</v>
      </c>
      <c r="D14" s="1">
        <f>6520+4420</f>
        <v>10940</v>
      </c>
      <c r="E14" s="16">
        <f t="shared" si="0"/>
        <v>449047</v>
      </c>
      <c r="F14" s="1"/>
      <c r="G14" s="1"/>
      <c r="H14" s="1">
        <f>162729+70970</f>
        <v>233699</v>
      </c>
    </row>
    <row r="15" spans="1:8" ht="15" customHeight="1" x14ac:dyDescent="0.2">
      <c r="A15" s="6">
        <v>10</v>
      </c>
      <c r="B15" s="1">
        <f>172823+180358</f>
        <v>353181</v>
      </c>
      <c r="C15" s="1">
        <v>0</v>
      </c>
      <c r="D15" s="1">
        <f>16080+6390</f>
        <v>22470</v>
      </c>
      <c r="E15" s="16">
        <f t="shared" si="0"/>
        <v>375651</v>
      </c>
      <c r="F15" s="1"/>
      <c r="G15" s="1"/>
      <c r="H15" s="1">
        <f>80240+109620</f>
        <v>189860</v>
      </c>
    </row>
    <row r="16" spans="1:8" ht="15" customHeight="1" x14ac:dyDescent="0.2">
      <c r="A16" s="6">
        <v>11</v>
      </c>
      <c r="B16" s="1">
        <f>194369+177599</f>
        <v>371968</v>
      </c>
      <c r="C16" s="1">
        <v>0</v>
      </c>
      <c r="D16" s="1">
        <f>12820+29360</f>
        <v>42180</v>
      </c>
      <c r="E16" s="16">
        <f t="shared" si="0"/>
        <v>414148</v>
      </c>
      <c r="F16" s="1"/>
      <c r="G16" s="1">
        <v>1950</v>
      </c>
      <c r="H16" s="1">
        <f>96873+81569</f>
        <v>178442</v>
      </c>
    </row>
    <row r="17" spans="1:8" ht="15" customHeight="1" x14ac:dyDescent="0.2">
      <c r="A17" s="6">
        <v>12</v>
      </c>
      <c r="B17" s="1">
        <f>196127+264529</f>
        <v>460656</v>
      </c>
      <c r="C17" s="1">
        <v>0</v>
      </c>
      <c r="D17" s="1">
        <f>19070+7070</f>
        <v>26140</v>
      </c>
      <c r="E17" s="16">
        <f t="shared" si="0"/>
        <v>486796</v>
      </c>
      <c r="F17" s="1"/>
      <c r="G17" s="1"/>
      <c r="H17" s="1">
        <f>172985+87126</f>
        <v>260111</v>
      </c>
    </row>
    <row r="18" spans="1:8" ht="15" customHeight="1" x14ac:dyDescent="0.2">
      <c r="A18" s="6">
        <v>13</v>
      </c>
      <c r="B18" s="1">
        <f>265944+180010</f>
        <v>445954</v>
      </c>
      <c r="C18" s="1">
        <v>0</v>
      </c>
      <c r="D18" s="1">
        <f>7870+7700</f>
        <v>15570</v>
      </c>
      <c r="E18" s="16">
        <f t="shared" si="0"/>
        <v>461524</v>
      </c>
      <c r="F18" s="1"/>
      <c r="G18" s="1"/>
      <c r="H18" s="1">
        <f>157580+81290</f>
        <v>238870</v>
      </c>
    </row>
    <row r="19" spans="1:8" ht="15" customHeight="1" x14ac:dyDescent="0.2">
      <c r="A19" s="6">
        <v>14</v>
      </c>
      <c r="B19" s="1">
        <f>165779+180607</f>
        <v>346386</v>
      </c>
      <c r="C19" s="1">
        <v>0</v>
      </c>
      <c r="D19" s="1">
        <f>19140+650</f>
        <v>19790</v>
      </c>
      <c r="E19" s="16">
        <f t="shared" si="0"/>
        <v>366176</v>
      </c>
      <c r="F19" s="1"/>
      <c r="G19" s="1"/>
      <c r="H19" s="1">
        <f>73425+250206</f>
        <v>323631</v>
      </c>
    </row>
    <row r="20" spans="1:8" ht="15" customHeight="1" x14ac:dyDescent="0.2">
      <c r="A20" s="6">
        <v>15</v>
      </c>
      <c r="B20" s="1">
        <f>240705+194870</f>
        <v>435575</v>
      </c>
      <c r="C20" s="1">
        <v>0</v>
      </c>
      <c r="D20" s="1">
        <f>5340+12300</f>
        <v>17640</v>
      </c>
      <c r="E20" s="16">
        <f t="shared" si="0"/>
        <v>453215</v>
      </c>
      <c r="F20" s="1"/>
      <c r="G20" s="1"/>
      <c r="H20" s="1">
        <f>135070+99700</f>
        <v>234770</v>
      </c>
    </row>
    <row r="21" spans="1:8" ht="15" customHeight="1" x14ac:dyDescent="0.2">
      <c r="A21" s="6">
        <v>16</v>
      </c>
      <c r="B21" s="1">
        <f>282354+192444</f>
        <v>474798</v>
      </c>
      <c r="C21" s="1">
        <v>0</v>
      </c>
      <c r="D21" s="1">
        <f>10080+6350</f>
        <v>16430</v>
      </c>
      <c r="E21" s="16">
        <f t="shared" si="0"/>
        <v>491228</v>
      </c>
      <c r="F21" s="1"/>
      <c r="G21" s="1"/>
      <c r="H21" s="1">
        <f>154354+61960</f>
        <v>216314</v>
      </c>
    </row>
    <row r="22" spans="1:8" ht="15" customHeight="1" x14ac:dyDescent="0.2">
      <c r="A22" s="6">
        <v>17</v>
      </c>
      <c r="B22" s="1">
        <f>186220+231016</f>
        <v>417236</v>
      </c>
      <c r="C22" s="1">
        <v>0</v>
      </c>
      <c r="D22" s="1">
        <f>12550+5580</f>
        <v>18130</v>
      </c>
      <c r="E22" s="16">
        <f t="shared" si="0"/>
        <v>435366</v>
      </c>
      <c r="F22" s="1"/>
      <c r="G22" s="1"/>
      <c r="H22" s="1">
        <f>80450+106529</f>
        <v>186979</v>
      </c>
    </row>
    <row r="23" spans="1:8" ht="15" customHeight="1" x14ac:dyDescent="0.2">
      <c r="A23" s="6">
        <v>18</v>
      </c>
      <c r="B23" s="1">
        <f>253863+191930</f>
        <v>445793</v>
      </c>
      <c r="C23" s="1">
        <v>0</v>
      </c>
      <c r="D23" s="1">
        <f>16020+25780</f>
        <v>41800</v>
      </c>
      <c r="E23" s="16">
        <f t="shared" si="0"/>
        <v>487593</v>
      </c>
      <c r="F23" s="1"/>
      <c r="G23" s="1"/>
      <c r="H23" s="1">
        <f>113380+135892</f>
        <v>249272</v>
      </c>
    </row>
    <row r="24" spans="1:8" ht="15" customHeight="1" x14ac:dyDescent="0.2">
      <c r="A24" s="6">
        <v>19</v>
      </c>
      <c r="B24" s="1">
        <f>223070+223130</f>
        <v>446200</v>
      </c>
      <c r="C24" s="1">
        <v>0</v>
      </c>
      <c r="D24" s="1">
        <f>15010+8590</f>
        <v>23600</v>
      </c>
      <c r="E24" s="16">
        <f t="shared" si="0"/>
        <v>469800</v>
      </c>
      <c r="F24" s="1"/>
      <c r="G24" s="1"/>
      <c r="H24" s="1">
        <f>95830+131795</f>
        <v>227625</v>
      </c>
    </row>
    <row r="25" spans="1:8" ht="15" customHeight="1" x14ac:dyDescent="0.2">
      <c r="A25" s="6">
        <v>20</v>
      </c>
      <c r="B25" s="1">
        <f>206800+196560</f>
        <v>403360</v>
      </c>
      <c r="C25" s="1">
        <v>0</v>
      </c>
      <c r="D25" s="1">
        <f>7590+12870</f>
        <v>20460</v>
      </c>
      <c r="E25" s="16">
        <f t="shared" si="0"/>
        <v>423820</v>
      </c>
      <c r="F25" s="1"/>
      <c r="G25" s="1"/>
      <c r="H25" s="1">
        <f>118425+95640</f>
        <v>214065</v>
      </c>
    </row>
    <row r="26" spans="1:8" ht="15" customHeight="1" x14ac:dyDescent="0.2">
      <c r="A26" s="6">
        <v>21</v>
      </c>
      <c r="B26" s="1">
        <f>221120+229846</f>
        <v>450966</v>
      </c>
      <c r="C26" s="1">
        <v>0</v>
      </c>
      <c r="D26" s="1">
        <f>6260+22430</f>
        <v>28690</v>
      </c>
      <c r="E26" s="16">
        <f t="shared" si="0"/>
        <v>479656</v>
      </c>
      <c r="F26" s="1"/>
      <c r="G26" s="1"/>
      <c r="H26" s="1">
        <f>115420+148890</f>
        <v>264310</v>
      </c>
    </row>
    <row r="27" spans="1:8" ht="15" customHeight="1" x14ac:dyDescent="0.2">
      <c r="A27" s="6">
        <v>22</v>
      </c>
      <c r="B27" s="1">
        <f>241417+190305</f>
        <v>431722</v>
      </c>
      <c r="C27" s="1">
        <v>0</v>
      </c>
      <c r="D27" s="1">
        <f>16320+17150</f>
        <v>33470</v>
      </c>
      <c r="E27" s="16">
        <f t="shared" si="0"/>
        <v>465192</v>
      </c>
      <c r="F27" s="1"/>
      <c r="G27" s="1"/>
      <c r="H27" s="1">
        <f>139584+88650</f>
        <v>228234</v>
      </c>
    </row>
    <row r="28" spans="1:8" ht="15" customHeight="1" x14ac:dyDescent="0.2">
      <c r="A28" s="6">
        <v>23</v>
      </c>
      <c r="B28" s="1">
        <f>224472+168435</f>
        <v>392907</v>
      </c>
      <c r="C28" s="1">
        <v>0</v>
      </c>
      <c r="D28" s="1">
        <f>4990+14820</f>
        <v>19810</v>
      </c>
      <c r="E28" s="16">
        <f t="shared" si="0"/>
        <v>412717</v>
      </c>
      <c r="F28" s="1"/>
      <c r="G28" s="1"/>
      <c r="H28" s="1">
        <f>120737+63860</f>
        <v>184597</v>
      </c>
    </row>
    <row r="29" spans="1:8" ht="15" customHeight="1" x14ac:dyDescent="0.2">
      <c r="A29" s="6">
        <v>24</v>
      </c>
      <c r="B29" s="1">
        <f>163140+151640</f>
        <v>314780</v>
      </c>
      <c r="C29" s="1">
        <v>0</v>
      </c>
      <c r="D29" s="1">
        <f>11940+7450</f>
        <v>19390</v>
      </c>
      <c r="E29" s="16">
        <f t="shared" si="0"/>
        <v>334170</v>
      </c>
      <c r="F29" s="1"/>
      <c r="G29" s="1"/>
      <c r="H29" s="1">
        <f>107097+72210</f>
        <v>179307</v>
      </c>
    </row>
    <row r="30" spans="1:8" ht="15" customHeight="1" x14ac:dyDescent="0.2">
      <c r="A30" s="14">
        <v>25</v>
      </c>
      <c r="B30" s="15">
        <f>216980+162439</f>
        <v>379419</v>
      </c>
      <c r="C30" s="15">
        <v>0</v>
      </c>
      <c r="D30" s="16">
        <f>21370+7060</f>
        <v>28430</v>
      </c>
      <c r="E30" s="16">
        <f t="shared" si="0"/>
        <v>407849</v>
      </c>
      <c r="F30" s="16"/>
      <c r="G30" s="16"/>
      <c r="H30" s="16">
        <f>109800+77965</f>
        <v>187765</v>
      </c>
    </row>
    <row r="31" spans="1:8" ht="15" customHeight="1" x14ac:dyDescent="0.2">
      <c r="A31" s="14">
        <v>26</v>
      </c>
      <c r="B31" s="15">
        <f>192493+167080</f>
        <v>359573</v>
      </c>
      <c r="C31" s="15">
        <v>0</v>
      </c>
      <c r="D31" s="16">
        <f>14730+18670</f>
        <v>33400</v>
      </c>
      <c r="E31" s="16">
        <f t="shared" si="0"/>
        <v>392973</v>
      </c>
      <c r="F31" s="16"/>
      <c r="G31" s="16"/>
      <c r="H31" s="16">
        <f>67430+95456</f>
        <v>162886</v>
      </c>
    </row>
    <row r="32" spans="1:8" ht="15" customHeight="1" x14ac:dyDescent="0.2">
      <c r="A32" s="14">
        <v>27</v>
      </c>
      <c r="B32" s="15">
        <f>188410+195676</f>
        <v>384086</v>
      </c>
      <c r="C32" s="15">
        <v>0</v>
      </c>
      <c r="D32" s="16">
        <f>9710+15520</f>
        <v>25230</v>
      </c>
      <c r="E32" s="16">
        <f t="shared" si="0"/>
        <v>409316</v>
      </c>
      <c r="F32" s="16"/>
      <c r="G32" s="16"/>
      <c r="H32" s="16">
        <f>87160+106600</f>
        <v>193760</v>
      </c>
    </row>
    <row r="33" spans="1:8" ht="15" customHeight="1" x14ac:dyDescent="0.2">
      <c r="A33" s="14">
        <v>28</v>
      </c>
      <c r="B33" s="15">
        <f>199128+210770</f>
        <v>409898</v>
      </c>
      <c r="C33" s="15">
        <v>0</v>
      </c>
      <c r="D33" s="16">
        <f>12640+9850</f>
        <v>22490</v>
      </c>
      <c r="E33" s="16">
        <f t="shared" si="0"/>
        <v>432388</v>
      </c>
      <c r="F33" s="16"/>
      <c r="G33" s="16"/>
      <c r="H33" s="16">
        <f>72840+106160</f>
        <v>179000</v>
      </c>
    </row>
    <row r="34" spans="1:8" ht="15" customHeight="1" x14ac:dyDescent="0.2">
      <c r="A34" s="14">
        <v>29</v>
      </c>
      <c r="B34" s="15">
        <f>195592+133621</f>
        <v>329213</v>
      </c>
      <c r="C34" s="15">
        <v>0</v>
      </c>
      <c r="D34" s="16">
        <f>16470+16920</f>
        <v>33390</v>
      </c>
      <c r="E34" s="16">
        <f t="shared" si="0"/>
        <v>362603</v>
      </c>
      <c r="F34" s="16"/>
      <c r="G34" s="16"/>
      <c r="H34" s="16">
        <f>105130+74750</f>
        <v>179880</v>
      </c>
    </row>
    <row r="35" spans="1:8" ht="15" customHeight="1" x14ac:dyDescent="0.2">
      <c r="A35" s="14">
        <v>30</v>
      </c>
      <c r="B35" s="15">
        <f>153910+216561</f>
        <v>370471</v>
      </c>
      <c r="C35" s="15">
        <v>0</v>
      </c>
      <c r="D35" s="16">
        <f>15930+12220</f>
        <v>28150</v>
      </c>
      <c r="E35" s="16">
        <f>SUM(B35:D35)</f>
        <v>398621</v>
      </c>
      <c r="F35" s="16"/>
      <c r="G35" s="16"/>
      <c r="H35" s="16">
        <f>93890+85460</f>
        <v>179350</v>
      </c>
    </row>
    <row r="36" spans="1:8" ht="15" customHeight="1" x14ac:dyDescent="0.2">
      <c r="A36" s="8"/>
      <c r="B36" s="7">
        <f t="shared" ref="B36:H36" si="1">SUM(B6:B35)</f>
        <v>11961608</v>
      </c>
      <c r="C36" s="7">
        <f t="shared" si="1"/>
        <v>30</v>
      </c>
      <c r="D36" s="7">
        <f t="shared" si="1"/>
        <v>718400</v>
      </c>
      <c r="E36" s="7">
        <f t="shared" si="1"/>
        <v>12680038</v>
      </c>
      <c r="F36" s="7">
        <f t="shared" si="1"/>
        <v>0</v>
      </c>
      <c r="G36" s="7">
        <f t="shared" si="1"/>
        <v>1950</v>
      </c>
      <c r="H36" s="7">
        <f t="shared" si="1"/>
        <v>6321648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12678088</v>
      </c>
      <c r="G38" s="7"/>
    </row>
    <row r="40" spans="1:8" x14ac:dyDescent="0.2">
      <c r="B40" s="7">
        <f>B36-F36</f>
        <v>11961608</v>
      </c>
      <c r="D40" s="7"/>
    </row>
    <row r="41" spans="1:8" x14ac:dyDescent="0.2">
      <c r="A41" s="2" t="s">
        <v>8</v>
      </c>
      <c r="B41" s="7">
        <f>B40/1.05</f>
        <v>11392007.619047619</v>
      </c>
      <c r="C41" s="7">
        <f>C36/1.18</f>
        <v>25.423728813559322</v>
      </c>
      <c r="D41" s="7">
        <f>D36/1.27</f>
        <v>565669.29133858264</v>
      </c>
      <c r="E41" s="7">
        <f>SUM(B41:D41)</f>
        <v>11957702.334115017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2021-06-02T14:40:57Z</cp:lastPrinted>
  <dcterms:created xsi:type="dcterms:W3CDTF">2011-06-24T11:23:00Z</dcterms:created>
  <dcterms:modified xsi:type="dcterms:W3CDTF">2021-07-01T09:56:16Z</dcterms:modified>
</cp:coreProperties>
</file>