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0854EE45-A0D8-49F4-BD82-44995FF473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B36" i="1"/>
  <c r="E36" i="1" s="1"/>
  <c r="H36" i="1"/>
  <c r="H35" i="1"/>
  <c r="H34" i="1"/>
  <c r="H33" i="1"/>
  <c r="H32" i="1"/>
  <c r="H31" i="1"/>
  <c r="H30" i="1"/>
  <c r="D35" i="1"/>
  <c r="C35" i="1"/>
  <c r="B35" i="1"/>
  <c r="D31" i="1"/>
  <c r="C31" i="1"/>
  <c r="E31" i="1" s="1"/>
  <c r="B31" i="1"/>
  <c r="D30" i="1"/>
  <c r="C30" i="1"/>
  <c r="B30" i="1"/>
  <c r="E30" i="1" s="1"/>
  <c r="D33" i="1"/>
  <c r="B33" i="1"/>
  <c r="D32" i="1"/>
  <c r="C32" i="1"/>
  <c r="B32" i="1"/>
  <c r="D34" i="1"/>
  <c r="C34" i="1"/>
  <c r="B34" i="1"/>
  <c r="H23" i="1"/>
  <c r="H22" i="1"/>
  <c r="D22" i="1"/>
  <c r="B22" i="1"/>
  <c r="D23" i="1"/>
  <c r="B23" i="1"/>
  <c r="H24" i="1"/>
  <c r="D24" i="1"/>
  <c r="B24" i="1"/>
  <c r="H25" i="1"/>
  <c r="D25" i="1"/>
  <c r="B25" i="1"/>
  <c r="H26" i="1"/>
  <c r="D26" i="1"/>
  <c r="B26" i="1"/>
  <c r="H28" i="1"/>
  <c r="H27" i="1"/>
  <c r="D28" i="1"/>
  <c r="B28" i="1"/>
  <c r="D27" i="1"/>
  <c r="B27" i="1"/>
  <c r="H29" i="1"/>
  <c r="D29" i="1"/>
  <c r="C29" i="1"/>
  <c r="B29" i="1"/>
  <c r="H20" i="1"/>
  <c r="B20" i="1"/>
  <c r="H19" i="1"/>
  <c r="D19" i="1"/>
  <c r="B19" i="1"/>
  <c r="H16" i="1"/>
  <c r="D16" i="1"/>
  <c r="B16" i="1"/>
  <c r="H18" i="1"/>
  <c r="H17" i="1"/>
  <c r="H21" i="1"/>
  <c r="D17" i="1"/>
  <c r="B17" i="1"/>
  <c r="D18" i="1"/>
  <c r="B18" i="1"/>
  <c r="B21" i="1"/>
  <c r="H15" i="1"/>
  <c r="H14" i="1"/>
  <c r="H9" i="1"/>
  <c r="H13" i="1"/>
  <c r="H12" i="1"/>
  <c r="H8" i="1"/>
  <c r="H11" i="1"/>
  <c r="H10" i="1"/>
  <c r="C12" i="1"/>
  <c r="B12" i="1"/>
  <c r="B15" i="1"/>
  <c r="D9" i="1"/>
  <c r="B9" i="1"/>
  <c r="B14" i="1"/>
  <c r="D13" i="1"/>
  <c r="B13" i="1"/>
  <c r="D10" i="1"/>
  <c r="B10" i="1"/>
  <c r="D8" i="1"/>
  <c r="B8" i="1"/>
  <c r="D11" i="1"/>
  <c r="B11" i="1"/>
  <c r="E35" i="1"/>
  <c r="C37" i="1" l="1"/>
  <c r="D37" i="1"/>
  <c r="B37" i="1"/>
  <c r="E34" i="1"/>
  <c r="E33" i="1"/>
  <c r="E32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7" i="1" l="1"/>
  <c r="H37" i="1"/>
  <c r="C42" i="1" l="1"/>
  <c r="D42" i="1" l="1"/>
  <c r="F37" i="1"/>
  <c r="B41" i="1" s="1"/>
  <c r="B42" i="1" s="1"/>
  <c r="G37" i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<sst xmlns="http://schemas.openxmlformats.org/spreadsheetml/2006/main" count="11" uniqueCount="11">
  <si>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</si>
  <si>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</si>
  <si>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</si>
  <si>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</si>
  <si>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</si>
  <si>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</si>
  <si>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</si>
  <si>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</si>
  <si>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</si>
  <si>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</si>
  <si>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2022. Január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</si>
</sst>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3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0" workbookViewId="0">
      <selection activeCell="M24" sqref="M24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7"/>
      <c r="C6" s="18"/>
      <c r="D6" s="18"/>
      <c r="E6" s="18">
        <f>SUM(B6:D6)</f>
        <v>0</v>
      </c>
      <c r="F6" s="16"/>
      <c r="G6" s="16"/>
      <c r="H6" s="16"/>
    </row>
    <row r="7" spans="1:8" ht="15" customHeight="1" x14ac:dyDescent="0.2">
      <c r="A7" s="14">
        <v>2</v>
      </c>
      <c r="B7" s="18"/>
      <c r="C7" s="18"/>
      <c r="D7" s="18"/>
      <c r="E7" s="18">
        <f t="shared" ref="E7:E36" si="0">SUM(B7:D7)</f>
        <v>0</v>
      </c>
      <c r="F7" s="16"/>
      <c r="G7" s="16"/>
      <c r="H7" s="16"/>
    </row>
    <row r="8" spans="1:8" ht="15" customHeight="1" x14ac:dyDescent="0.2">
      <c r="A8" s="6">
        <v>3</v>
      </c>
      <c r="B8" s="16">
        <f>198075+201867</f>
        <v>399942</v>
      </c>
      <c r="C8" s="16">
        <v>8250</v>
      </c>
      <c r="D8" s="16">
        <f>6950+4630</f>
        <v>11580</v>
      </c>
      <c r="E8" s="16">
        <f t="shared" si="0"/>
        <v>419772</v>
      </c>
      <c r="F8" s="1"/>
      <c r="G8" s="1"/>
      <c r="H8" s="1">
        <f>10130+51715+37650+117554</f>
        <v>217049</v>
      </c>
    </row>
    <row r="9" spans="1:8" ht="15" customHeight="1" x14ac:dyDescent="0.2">
      <c r="A9" s="6">
        <v>4</v>
      </c>
      <c r="B9" s="1">
        <f>177280+188663</f>
        <v>365943</v>
      </c>
      <c r="C9" s="1">
        <v>1000</v>
      </c>
      <c r="D9" s="1">
        <f>13840+6160</f>
        <v>20000</v>
      </c>
      <c r="E9" s="16">
        <f t="shared" si="0"/>
        <v>386943</v>
      </c>
      <c r="F9" s="1"/>
      <c r="G9" s="1"/>
      <c r="H9" s="1">
        <f>7330+82160+4100+111054</f>
        <v>204644</v>
      </c>
    </row>
    <row r="10" spans="1:8" ht="15" customHeight="1" x14ac:dyDescent="0.2">
      <c r="A10" s="6">
        <v>5</v>
      </c>
      <c r="B10" s="1">
        <f>204590+185203</f>
        <v>389793</v>
      </c>
      <c r="C10" s="1">
        <v>0</v>
      </c>
      <c r="D10" s="1">
        <f>2600+7540</f>
        <v>10140</v>
      </c>
      <c r="E10" s="16">
        <f t="shared" si="0"/>
        <v>399933</v>
      </c>
      <c r="F10" s="1"/>
      <c r="G10" s="1"/>
      <c r="H10" s="1">
        <f>20920+48365+130147+5000</f>
        <v>204432</v>
      </c>
    </row>
    <row r="11" spans="1:8" ht="15" customHeight="1" x14ac:dyDescent="0.2">
      <c r="A11" s="6">
        <v>6</v>
      </c>
      <c r="B11" s="15">
        <f>193564+222875</f>
        <v>416439</v>
      </c>
      <c r="C11" s="15">
        <v>0</v>
      </c>
      <c r="D11" s="16">
        <f>2270+5570</f>
        <v>7840</v>
      </c>
      <c r="E11" s="16">
        <f t="shared" si="0"/>
        <v>424279</v>
      </c>
      <c r="F11" s="16"/>
      <c r="G11" s="16"/>
      <c r="H11" s="16">
        <f>2300+107085+112546+9000</f>
        <v>230931</v>
      </c>
    </row>
    <row r="12" spans="1:8" ht="15" customHeight="1" x14ac:dyDescent="0.2">
      <c r="A12" s="6">
        <v>7</v>
      </c>
      <c r="B12" s="9">
        <f>259379+206638</f>
        <v>466017</v>
      </c>
      <c r="C12" s="9">
        <f>1150+3690</f>
        <v>4840</v>
      </c>
      <c r="D12" s="1"/>
      <c r="E12" s="16">
        <f t="shared" si="0"/>
        <v>470857</v>
      </c>
      <c r="F12" s="1"/>
      <c r="G12" s="1"/>
      <c r="H12" s="1">
        <f>4400+121307+16740+88883</f>
        <v>231330</v>
      </c>
    </row>
    <row r="13" spans="1:8" ht="15" customHeight="1" x14ac:dyDescent="0.2">
      <c r="A13" s="6">
        <v>8</v>
      </c>
      <c r="B13" s="9">
        <f>309041+253473</f>
        <v>562514</v>
      </c>
      <c r="C13" s="9">
        <v>9450</v>
      </c>
      <c r="D13" s="1">
        <f>8120+2750</f>
        <v>10870</v>
      </c>
      <c r="E13" s="16">
        <f t="shared" si="0"/>
        <v>582834</v>
      </c>
      <c r="F13" s="1"/>
      <c r="G13" s="1"/>
      <c r="H13" s="1">
        <f>212856+6200+15460+97628</f>
        <v>332144</v>
      </c>
    </row>
    <row r="14" spans="1:8" ht="15" customHeight="1" x14ac:dyDescent="0.2">
      <c r="A14" s="6">
        <v>9</v>
      </c>
      <c r="B14" s="1">
        <f>254048+197710</f>
        <v>451758</v>
      </c>
      <c r="C14" s="1">
        <v>1330</v>
      </c>
      <c r="D14" s="1">
        <v>1160</v>
      </c>
      <c r="E14" s="16">
        <f t="shared" si="0"/>
        <v>454248</v>
      </c>
      <c r="F14" s="1"/>
      <c r="G14" s="1"/>
      <c r="H14" s="1">
        <f>5320+155285+63280</f>
        <v>223885</v>
      </c>
    </row>
    <row r="15" spans="1:8" ht="15" customHeight="1" x14ac:dyDescent="0.2">
      <c r="A15" s="6">
        <v>10</v>
      </c>
      <c r="B15" s="1">
        <f>170603+212296</f>
        <v>382899</v>
      </c>
      <c r="C15" s="1">
        <v>0</v>
      </c>
      <c r="D15" s="1">
        <v>1250</v>
      </c>
      <c r="E15" s="16">
        <f t="shared" si="0"/>
        <v>384149</v>
      </c>
      <c r="F15" s="1"/>
      <c r="G15" s="1"/>
      <c r="H15" s="1">
        <f>6965+76698+10600+98631</f>
        <v>192894</v>
      </c>
    </row>
    <row r="16" spans="1:8" ht="15" customHeight="1" x14ac:dyDescent="0.2">
      <c r="A16" s="6">
        <v>11</v>
      </c>
      <c r="B16" s="1">
        <f>180790+149776</f>
        <v>330566</v>
      </c>
      <c r="C16" s="1">
        <v>27809</v>
      </c>
      <c r="D16" s="1">
        <f>3150+3340</f>
        <v>6490</v>
      </c>
      <c r="E16" s="16">
        <f t="shared" si="0"/>
        <v>364865</v>
      </c>
      <c r="F16" s="1"/>
      <c r="G16" s="1"/>
      <c r="H16" s="1">
        <f>120629+28900+22015+51775</f>
        <v>223319</v>
      </c>
    </row>
    <row r="17" spans="1:8" ht="15" customHeight="1" x14ac:dyDescent="0.2">
      <c r="A17" s="6">
        <v>12</v>
      </c>
      <c r="B17" s="1">
        <f>102419+169547</f>
        <v>271966</v>
      </c>
      <c r="C17" s="1">
        <v>46673</v>
      </c>
      <c r="D17" s="1">
        <f>4550+1900</f>
        <v>6450</v>
      </c>
      <c r="E17" s="16">
        <f t="shared" si="0"/>
        <v>325089</v>
      </c>
      <c r="F17" s="1"/>
      <c r="G17" s="1"/>
      <c r="H17" s="1">
        <f>113384+22800+37800+5100</f>
        <v>179084</v>
      </c>
    </row>
    <row r="18" spans="1:8" ht="15" customHeight="1" x14ac:dyDescent="0.2">
      <c r="A18" s="6">
        <v>13</v>
      </c>
      <c r="B18" s="1">
        <f>216891+169390</f>
        <v>386281</v>
      </c>
      <c r="C18" s="1">
        <v>0</v>
      </c>
      <c r="D18" s="1">
        <f>5540+5300</f>
        <v>10840</v>
      </c>
      <c r="E18" s="16">
        <f t="shared" si="0"/>
        <v>397121</v>
      </c>
      <c r="F18" s="1"/>
      <c r="G18" s="1"/>
      <c r="H18" s="1">
        <f>124691+8100+14770+73540</f>
        <v>221101</v>
      </c>
    </row>
    <row r="19" spans="1:8" ht="15" customHeight="1" x14ac:dyDescent="0.2">
      <c r="A19" s="6">
        <v>14</v>
      </c>
      <c r="B19" s="1">
        <f>212120+236821</f>
        <v>448941</v>
      </c>
      <c r="C19" s="1">
        <v>0</v>
      </c>
      <c r="D19" s="1">
        <f>9200+13210</f>
        <v>22410</v>
      </c>
      <c r="E19" s="16">
        <f t="shared" si="0"/>
        <v>471351</v>
      </c>
      <c r="F19" s="1"/>
      <c r="G19" s="1"/>
      <c r="H19" s="1">
        <f>11400+117263+17740+43590</f>
        <v>189993</v>
      </c>
    </row>
    <row r="20" spans="1:8" ht="15" customHeight="1" x14ac:dyDescent="0.2">
      <c r="A20" s="6">
        <v>15</v>
      </c>
      <c r="B20" s="1">
        <f>258595+258510</f>
        <v>517105</v>
      </c>
      <c r="C20" s="1">
        <v>0</v>
      </c>
      <c r="D20" s="1">
        <v>18690</v>
      </c>
      <c r="E20" s="16">
        <f t="shared" si="0"/>
        <v>535795</v>
      </c>
      <c r="F20" s="1"/>
      <c r="G20" s="1"/>
      <c r="H20" s="1">
        <f>170447+33600+12850+84480</f>
        <v>301377</v>
      </c>
    </row>
    <row r="21" spans="1:8" ht="15" customHeight="1" x14ac:dyDescent="0.2">
      <c r="A21" s="6">
        <v>16</v>
      </c>
      <c r="B21" s="1">
        <f>176390+264669</f>
        <v>441059</v>
      </c>
      <c r="C21" s="1">
        <v>0</v>
      </c>
      <c r="D21" s="1">
        <v>4930</v>
      </c>
      <c r="E21" s="16">
        <f t="shared" si="0"/>
        <v>445989</v>
      </c>
      <c r="F21" s="1"/>
      <c r="G21" s="1"/>
      <c r="H21" s="1">
        <f>1990+44930+6740+156490</f>
        <v>210150</v>
      </c>
    </row>
    <row r="22" spans="1:8" ht="15" customHeight="1" x14ac:dyDescent="0.2">
      <c r="A22" s="6">
        <v>17</v>
      </c>
      <c r="B22" s="1">
        <f>135000+158959</f>
        <v>293959</v>
      </c>
      <c r="C22" s="1">
        <v>0</v>
      </c>
      <c r="D22" s="1">
        <f>7600+1160</f>
        <v>8760</v>
      </c>
      <c r="E22" s="16">
        <f t="shared" si="0"/>
        <v>302719</v>
      </c>
      <c r="F22" s="1"/>
      <c r="G22" s="1"/>
      <c r="H22" s="1">
        <f>2300+46710+4950+42764</f>
        <v>96724</v>
      </c>
    </row>
    <row r="23" spans="1:8" ht="15" customHeight="1" x14ac:dyDescent="0.2">
      <c r="A23" s="6">
        <v>18</v>
      </c>
      <c r="B23" s="1">
        <f>194545+149222</f>
        <v>343767</v>
      </c>
      <c r="C23" s="1">
        <v>5660</v>
      </c>
      <c r="D23" s="1">
        <f>7150+8600</f>
        <v>15750</v>
      </c>
      <c r="E23" s="16">
        <f t="shared" si="0"/>
        <v>365177</v>
      </c>
      <c r="F23" s="1"/>
      <c r="G23" s="1"/>
      <c r="H23" s="1">
        <f>95133+54310+6030+26700</f>
        <v>182173</v>
      </c>
    </row>
    <row r="24" spans="1:8" ht="15" customHeight="1" x14ac:dyDescent="0.2">
      <c r="A24" s="6">
        <v>19</v>
      </c>
      <c r="B24" s="1">
        <f>172081+159320</f>
        <v>331401</v>
      </c>
      <c r="C24" s="1">
        <v>3350</v>
      </c>
      <c r="D24" s="1">
        <f>1240+1500</f>
        <v>2740</v>
      </c>
      <c r="E24" s="16">
        <f t="shared" si="0"/>
        <v>337491</v>
      </c>
      <c r="F24" s="1"/>
      <c r="G24" s="1"/>
      <c r="H24" s="1">
        <f>17350+42490+96301</f>
        <v>156141</v>
      </c>
    </row>
    <row r="25" spans="1:8" ht="15" customHeight="1" x14ac:dyDescent="0.2">
      <c r="A25" s="6">
        <v>20</v>
      </c>
      <c r="B25" s="1">
        <f>107556+189570</f>
        <v>297126</v>
      </c>
      <c r="C25" s="1">
        <v>53720</v>
      </c>
      <c r="D25" s="1">
        <f>9690+10150</f>
        <v>19840</v>
      </c>
      <c r="E25" s="16">
        <f t="shared" si="0"/>
        <v>370686</v>
      </c>
      <c r="F25" s="1"/>
      <c r="G25" s="1"/>
      <c r="H25" s="1">
        <f>99806+14720+77100</f>
        <v>191626</v>
      </c>
    </row>
    <row r="26" spans="1:8" ht="15" customHeight="1" x14ac:dyDescent="0.2">
      <c r="A26" s="6">
        <v>21</v>
      </c>
      <c r="B26" s="1">
        <f>193965+201861</f>
        <v>395826</v>
      </c>
      <c r="C26" s="1">
        <v>0</v>
      </c>
      <c r="D26" s="1">
        <f>1250+3880</f>
        <v>5130</v>
      </c>
      <c r="E26" s="16">
        <f t="shared" si="0"/>
        <v>400956</v>
      </c>
      <c r="F26" s="1"/>
      <c r="G26" s="1"/>
      <c r="H26" s="1">
        <f>16720+105664+18200+38805</f>
        <v>179389</v>
      </c>
    </row>
    <row r="27" spans="1:8" ht="15" customHeight="1" x14ac:dyDescent="0.2">
      <c r="A27" s="6">
        <v>22</v>
      </c>
      <c r="B27" s="1">
        <f>306085+306288</f>
        <v>612373</v>
      </c>
      <c r="C27" s="1">
        <v>0</v>
      </c>
      <c r="D27" s="1">
        <f>5080+4410</f>
        <v>9490</v>
      </c>
      <c r="E27" s="16">
        <f t="shared" si="0"/>
        <v>621863</v>
      </c>
      <c r="F27" s="1"/>
      <c r="G27" s="1"/>
      <c r="H27" s="1">
        <f>7110+92270+170375+17700</f>
        <v>287455</v>
      </c>
    </row>
    <row r="28" spans="1:8" ht="15" customHeight="1" x14ac:dyDescent="0.2">
      <c r="A28" s="6">
        <v>23</v>
      </c>
      <c r="B28" s="1">
        <f>160865+266628</f>
        <v>427493</v>
      </c>
      <c r="C28" s="1">
        <v>0</v>
      </c>
      <c r="D28" s="1">
        <f>9310+8540</f>
        <v>17850</v>
      </c>
      <c r="E28" s="16">
        <f t="shared" si="0"/>
        <v>445343</v>
      </c>
      <c r="F28" s="1"/>
      <c r="G28" s="1"/>
      <c r="H28" s="1">
        <f>149048+17780+12570+28760</f>
        <v>208158</v>
      </c>
    </row>
    <row r="29" spans="1:8" ht="15" customHeight="1" x14ac:dyDescent="0.2">
      <c r="A29" s="6">
        <v>24</v>
      </c>
      <c r="B29" s="1">
        <f>180360+126582</f>
        <v>306942</v>
      </c>
      <c r="C29" s="1">
        <f>8650+15620</f>
        <v>24270</v>
      </c>
      <c r="D29" s="1">
        <f>16650+3400</f>
        <v>20050</v>
      </c>
      <c r="E29" s="16">
        <f t="shared" si="0"/>
        <v>351262</v>
      </c>
      <c r="F29" s="1"/>
      <c r="G29" s="1"/>
      <c r="H29" s="1">
        <f>20750+54320+11300+76808</f>
        <v>163178</v>
      </c>
    </row>
    <row r="30" spans="1:8" ht="15" customHeight="1" x14ac:dyDescent="0.2">
      <c r="A30" s="14">
        <v>25</v>
      </c>
      <c r="B30" s="15">
        <f>174635+82459</f>
        <v>257094</v>
      </c>
      <c r="C30" s="15">
        <f>2280+85890</f>
        <v>88170</v>
      </c>
      <c r="D30" s="16">
        <f>9430+3750</f>
        <v>13180</v>
      </c>
      <c r="E30" s="16">
        <f t="shared" si="0"/>
        <v>358444</v>
      </c>
      <c r="F30" s="16"/>
      <c r="G30" s="16"/>
      <c r="H30" s="16">
        <f>24100+11100+50025+125249</f>
        <v>210474</v>
      </c>
    </row>
    <row r="31" spans="1:8" ht="15" customHeight="1" x14ac:dyDescent="0.2">
      <c r="A31" s="14">
        <v>26</v>
      </c>
      <c r="B31" s="15">
        <f>167121+160805</f>
        <v>327926</v>
      </c>
      <c r="C31" s="15">
        <f>1650+5510</f>
        <v>7160</v>
      </c>
      <c r="D31" s="16">
        <f>2770+14950</f>
        <v>17720</v>
      </c>
      <c r="E31" s="16">
        <f t="shared" si="0"/>
        <v>352806</v>
      </c>
      <c r="F31" s="16"/>
      <c r="G31" s="16"/>
      <c r="H31" s="16">
        <f>13670+64270+102629</f>
        <v>180569</v>
      </c>
    </row>
    <row r="32" spans="1:8" ht="15" customHeight="1" x14ac:dyDescent="0.2">
      <c r="A32" s="14">
        <v>27</v>
      </c>
      <c r="B32" s="15">
        <f>206530+106351</f>
        <v>312881</v>
      </c>
      <c r="C32" s="15">
        <f>10100+26148</f>
        <v>36248</v>
      </c>
      <c r="D32" s="16">
        <f>9880+17840</f>
        <v>27720</v>
      </c>
      <c r="E32" s="16">
        <f t="shared" si="0"/>
        <v>376849</v>
      </c>
      <c r="F32" s="16">
        <v>4100</v>
      </c>
      <c r="G32" s="16"/>
      <c r="H32" s="16">
        <f>10740+12360+45080+60253</f>
        <v>128433</v>
      </c>
    </row>
    <row r="33" spans="1:8" ht="15" customHeight="1" x14ac:dyDescent="0.2">
      <c r="A33" s="14">
        <v>28</v>
      </c>
      <c r="B33" s="15">
        <f>176450+191540</f>
        <v>367990</v>
      </c>
      <c r="C33" s="15">
        <v>72116</v>
      </c>
      <c r="D33" s="16">
        <f>1700+10100</f>
        <v>11800</v>
      </c>
      <c r="E33" s="16">
        <f t="shared" si="0"/>
        <v>451906</v>
      </c>
      <c r="F33" s="16"/>
      <c r="G33" s="16"/>
      <c r="H33" s="16">
        <f>24120+51205+130995+19900</f>
        <v>226220</v>
      </c>
    </row>
    <row r="34" spans="1:8" ht="15" customHeight="1" x14ac:dyDescent="0.2">
      <c r="A34" s="14">
        <v>29</v>
      </c>
      <c r="B34" s="15">
        <f>156814+211580</f>
        <v>368394</v>
      </c>
      <c r="C34" s="15">
        <f>93357+3750</f>
        <v>97107</v>
      </c>
      <c r="D34" s="16">
        <f>10100+25590</f>
        <v>35690</v>
      </c>
      <c r="E34" s="16">
        <f t="shared" si="0"/>
        <v>501191</v>
      </c>
      <c r="F34" s="16"/>
      <c r="G34" s="16"/>
      <c r="H34" s="16">
        <f>172391+16600+3980+80145</f>
        <v>273116</v>
      </c>
    </row>
    <row r="35" spans="1:8" ht="15" customHeight="1" x14ac:dyDescent="0.2">
      <c r="A35" s="14">
        <v>30</v>
      </c>
      <c r="B35" s="15">
        <f>135872+174776</f>
        <v>310648</v>
      </c>
      <c r="C35" s="15">
        <f>7500+100082</f>
        <v>107582</v>
      </c>
      <c r="D35" s="16">
        <f>7300+3790</f>
        <v>11090</v>
      </c>
      <c r="E35" s="16">
        <f t="shared" si="0"/>
        <v>429320</v>
      </c>
      <c r="F35" s="16"/>
      <c r="G35" s="16"/>
      <c r="H35" s="16">
        <f>41132+18000+134286</f>
        <v>193418</v>
      </c>
    </row>
    <row r="36" spans="1:8" ht="15" customHeight="1" x14ac:dyDescent="0.2">
      <c r="A36" s="14">
        <v>31</v>
      </c>
      <c r="B36" s="15">
        <f>127366+152210</f>
        <v>279576</v>
      </c>
      <c r="C36" s="15">
        <v>0</v>
      </c>
      <c r="D36" s="16">
        <f>9230+2300</f>
        <v>11530</v>
      </c>
      <c r="E36" s="16">
        <f t="shared" si="0"/>
        <v>291106</v>
      </c>
      <c r="F36" s="16"/>
      <c r="G36" s="16"/>
      <c r="H36" s="15">
        <f>62155+18100+9000+24390</f>
        <v>113645</v>
      </c>
    </row>
    <row r="37" spans="1:8" ht="15" customHeight="1" x14ac:dyDescent="0.2">
      <c r="A37" s="8"/>
      <c r="B37" s="7">
        <f t="shared" ref="B37:H37" si="1">SUM(B6:B36)</f>
        <v>11064619</v>
      </c>
      <c r="C37" s="7">
        <f t="shared" si="1"/>
        <v>594735</v>
      </c>
      <c r="D37" s="7">
        <f t="shared" si="1"/>
        <v>360990</v>
      </c>
      <c r="E37" s="7">
        <f t="shared" si="1"/>
        <v>12020344</v>
      </c>
      <c r="F37" s="7">
        <f t="shared" si="1"/>
        <v>4100</v>
      </c>
      <c r="G37" s="7">
        <f t="shared" si="1"/>
        <v>0</v>
      </c>
      <c r="H37" s="7">
        <f t="shared" si="1"/>
        <v>5953052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12016244</v>
      </c>
      <c r="G39" s="7"/>
    </row>
    <row r="41" spans="1:8" x14ac:dyDescent="0.2">
      <c r="B41" s="7">
        <f>B37-F37</f>
        <v>11060519</v>
      </c>
      <c r="D41" s="7"/>
    </row>
    <row r="42" spans="1:8" x14ac:dyDescent="0.2">
      <c r="A42" s="2" t="s">
        <v>8</v>
      </c>
      <c r="B42" s="7">
        <f>B41/1.05</f>
        <v>10533827.619047619</v>
      </c>
      <c r="C42" s="7">
        <f>C37/1.18</f>
        <v>504012.71186440683</v>
      </c>
      <c r="D42" s="7">
        <f>D37/1.27</f>
        <v>284244.09448818897</v>
      </c>
      <c r="E42" s="7">
        <f>SUM(B42:D42)</f>
        <v>11322084.425400214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2021-10-04T13:20:12Z</cp:lastPrinted>
  <dcterms:created xsi:type="dcterms:W3CDTF">2011-06-24T11:23:00Z</dcterms:created>
  <dcterms:modified xsi:type="dcterms:W3CDTF">2022-02-02T09:39:33Z</dcterms:modified>
</cp:coreProperties>
</file>