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D788A308-D569-4A95-A81A-86D10A2746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B27" i="1"/>
  <c r="D26" i="1"/>
  <c r="B26" i="1"/>
  <c r="D25" i="1"/>
  <c r="C25" i="1"/>
  <c r="B25" i="1"/>
  <c r="D24" i="1"/>
  <c r="B24" i="1"/>
  <c r="H27" i="1"/>
  <c r="H26" i="1"/>
  <c r="H25" i="1"/>
  <c r="H24" i="1"/>
  <c r="D28" i="1"/>
  <c r="B28" i="1"/>
  <c r="H28" i="1"/>
  <c r="D29" i="1"/>
  <c r="B29" i="1"/>
  <c r="H29" i="1"/>
  <c r="H30" i="1"/>
  <c r="D30" i="1"/>
  <c r="B30" i="1"/>
  <c r="H31" i="1"/>
  <c r="D32" i="1"/>
  <c r="C32" i="1"/>
  <c r="B32" i="1"/>
  <c r="D31" i="1"/>
  <c r="C31" i="1"/>
  <c r="B31" i="1"/>
  <c r="H32" i="1"/>
  <c r="H33" i="1"/>
  <c r="D33" i="1"/>
  <c r="B33" i="1"/>
  <c r="E34" i="1"/>
  <c r="D34" i="1"/>
  <c r="B34" i="1"/>
  <c r="H34" i="1"/>
  <c r="H36" i="1"/>
  <c r="D36" i="1"/>
  <c r="B36" i="1"/>
  <c r="H35" i="1"/>
  <c r="D35" i="1"/>
  <c r="C35" i="1"/>
  <c r="B35" i="1"/>
  <c r="D18" i="1"/>
  <c r="B18" i="1"/>
  <c r="H18" i="1"/>
  <c r="H19" i="1"/>
  <c r="D19" i="1"/>
  <c r="C19" i="1"/>
  <c r="B19" i="1"/>
  <c r="H20" i="1"/>
  <c r="D20" i="1"/>
  <c r="C20" i="1"/>
  <c r="B20" i="1"/>
  <c r="D21" i="1"/>
  <c r="C21" i="1"/>
  <c r="B21" i="1"/>
  <c r="H21" i="1"/>
  <c r="D23" i="1"/>
  <c r="C23" i="1"/>
  <c r="B23" i="1"/>
  <c r="H23" i="1"/>
  <c r="H22" i="1"/>
  <c r="D22" i="1"/>
  <c r="B22" i="1"/>
  <c r="H17" i="1" l="1"/>
  <c r="H16" i="1"/>
  <c r="H15" i="1"/>
  <c r="H14" i="1"/>
  <c r="H13" i="1"/>
  <c r="H12" i="1"/>
  <c r="D13" i="1"/>
  <c r="B13" i="1"/>
  <c r="D15" i="1"/>
  <c r="B15" i="1"/>
  <c r="D17" i="1"/>
  <c r="C17" i="1"/>
  <c r="B17" i="1"/>
  <c r="D14" i="1"/>
  <c r="B14" i="1"/>
  <c r="D16" i="1"/>
  <c r="B16" i="1"/>
  <c r="D12" i="1"/>
  <c r="C12" i="1"/>
  <c r="B12" i="1"/>
  <c r="H6" i="1"/>
  <c r="H7" i="1"/>
  <c r="H11" i="1"/>
  <c r="H10" i="1"/>
  <c r="H9" i="1"/>
  <c r="H8" i="1"/>
  <c r="D6" i="1"/>
  <c r="B6" i="1"/>
  <c r="D7" i="1"/>
  <c r="B7" i="1"/>
  <c r="D8" i="1"/>
  <c r="B8" i="1"/>
  <c r="D9" i="1"/>
  <c r="B9" i="1"/>
  <c r="D11" i="1"/>
  <c r="B11" i="1"/>
  <c r="D10" i="1"/>
  <c r="B10" i="1"/>
  <c r="E36" i="1"/>
  <c r="E31" i="1" l="1"/>
  <c r="E35" i="1"/>
  <c r="E33" i="1"/>
  <c r="E32" i="1"/>
  <c r="E30" i="1" l="1"/>
  <c r="C37" i="1"/>
  <c r="D37" i="1"/>
  <c r="B37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7" i="1" l="1"/>
  <c r="H37" i="1"/>
  <c r="C42" i="1" l="1"/>
  <c r="F37" i="1" l="1"/>
  <c r="B41" i="1" s="1"/>
  <c r="B42" i="1" s="1"/>
  <c r="G37" i="1"/>
  <c r="D41" i="1" s="1"/>
  <c r="D42" i="1" s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<sst xmlns="http://schemas.openxmlformats.org/spreadsheetml/2006/main" count="11" uniqueCount="11">
  <si>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</si>
  <si>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</si>
  <si>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</si>
  <si>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</si>
  <si>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</si>
  <si>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</si>
  <si>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</si>
  <si>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</si>
  <si>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</si>
  <si>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</si>
  <si>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2022. Július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</si>
</sst>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13" workbookViewId="0">
      <selection activeCell="I39" sqref="I39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34800+162430+147235</f>
        <v>344465</v>
      </c>
      <c r="C6" s="16">
        <v>95885</v>
      </c>
      <c r="D6" s="16">
        <f>35120+7300+13960</f>
        <v>56380</v>
      </c>
      <c r="E6" s="16">
        <f>SUM(B6:D6)</f>
        <v>496730</v>
      </c>
      <c r="F6" s="16"/>
      <c r="G6" s="16"/>
      <c r="H6" s="16">
        <f>14400+12210+91620+19060+89425</f>
        <v>226715</v>
      </c>
    </row>
    <row r="7" spans="1:8" ht="15" customHeight="1" x14ac:dyDescent="0.2">
      <c r="A7" s="14">
        <v>2</v>
      </c>
      <c r="B7" s="16">
        <f>43510+157501+171875</f>
        <v>372886</v>
      </c>
      <c r="C7" s="16">
        <v>105698</v>
      </c>
      <c r="D7" s="16">
        <f>7300+11650+19510</f>
        <v>38460</v>
      </c>
      <c r="E7" s="16">
        <f t="shared" ref="E7:E36" si="0">SUM(B7:D7)</f>
        <v>517044</v>
      </c>
      <c r="F7" s="16"/>
      <c r="G7" s="16"/>
      <c r="H7" s="16">
        <f>4890+147143+82836+9150</f>
        <v>244019</v>
      </c>
    </row>
    <row r="8" spans="1:8" ht="15" customHeight="1" x14ac:dyDescent="0.2">
      <c r="A8" s="6">
        <v>3</v>
      </c>
      <c r="B8" s="16">
        <f>69121+125330+67990</f>
        <v>262441</v>
      </c>
      <c r="C8" s="16">
        <v>88869</v>
      </c>
      <c r="D8" s="16">
        <f>20204+7140+2990</f>
        <v>30334</v>
      </c>
      <c r="E8" s="16">
        <f t="shared" si="0"/>
        <v>381644</v>
      </c>
      <c r="F8" s="1"/>
      <c r="G8" s="1"/>
      <c r="H8" s="1">
        <f>28200+22490+21530+11900+104573</f>
        <v>188693</v>
      </c>
    </row>
    <row r="9" spans="1:8" ht="15" customHeight="1" x14ac:dyDescent="0.2">
      <c r="A9" s="6">
        <v>4</v>
      </c>
      <c r="B9" s="1">
        <f>22600+111696+253040</f>
        <v>387336</v>
      </c>
      <c r="C9" s="1">
        <v>20746</v>
      </c>
      <c r="D9" s="1">
        <f>44190+7490+17860</f>
        <v>69540</v>
      </c>
      <c r="E9" s="16">
        <f t="shared" si="0"/>
        <v>477622</v>
      </c>
      <c r="F9" s="1"/>
      <c r="G9" s="1"/>
      <c r="H9" s="1">
        <f>7350+64656+7620+14700+147296</f>
        <v>241622</v>
      </c>
    </row>
    <row r="10" spans="1:8" ht="15" customHeight="1" x14ac:dyDescent="0.2">
      <c r="A10" s="6">
        <v>5</v>
      </c>
      <c r="B10" s="1">
        <f>32190+128180+238363</f>
        <v>398733</v>
      </c>
      <c r="C10" s="1">
        <v>59091</v>
      </c>
      <c r="D10" s="1">
        <f>14650+13940+7230</f>
        <v>35820</v>
      </c>
      <c r="E10" s="16">
        <f t="shared" si="0"/>
        <v>493644</v>
      </c>
      <c r="F10" s="1"/>
      <c r="G10" s="1"/>
      <c r="H10" s="1">
        <f>6500+90230+6680+147194</f>
        <v>250604</v>
      </c>
    </row>
    <row r="11" spans="1:8" ht="15" customHeight="1" x14ac:dyDescent="0.2">
      <c r="A11" s="6">
        <v>6</v>
      </c>
      <c r="B11" s="15">
        <f>80900+151860+258791</f>
        <v>491551</v>
      </c>
      <c r="C11" s="15">
        <v>11875</v>
      </c>
      <c r="D11" s="16">
        <f>25270+12580</f>
        <v>37850</v>
      </c>
      <c r="E11" s="16">
        <f t="shared" si="0"/>
        <v>541276</v>
      </c>
      <c r="F11" s="16"/>
      <c r="G11" s="16"/>
      <c r="H11" s="16">
        <f>7100+13430+101549+13640+65060</f>
        <v>200779</v>
      </c>
    </row>
    <row r="12" spans="1:8" ht="15" customHeight="1" x14ac:dyDescent="0.2">
      <c r="A12" s="6">
        <v>7</v>
      </c>
      <c r="B12" s="9">
        <f>36380+223607+163040</f>
        <v>423027</v>
      </c>
      <c r="C12" s="9">
        <f>20804+8880</f>
        <v>29684</v>
      </c>
      <c r="D12" s="1">
        <f>4500+20320+18830</f>
        <v>43650</v>
      </c>
      <c r="E12" s="16">
        <f t="shared" si="0"/>
        <v>496361</v>
      </c>
      <c r="F12" s="1"/>
      <c r="G12" s="1"/>
      <c r="H12" s="1">
        <f>11400+14110+104035+1550+79385</f>
        <v>210480</v>
      </c>
    </row>
    <row r="13" spans="1:8" ht="15" customHeight="1" x14ac:dyDescent="0.2">
      <c r="A13" s="6">
        <v>8</v>
      </c>
      <c r="B13" s="9">
        <f>49210+88888+258170</f>
        <v>396268</v>
      </c>
      <c r="C13" s="9">
        <v>98450</v>
      </c>
      <c r="D13" s="1">
        <f>34700+3820+6580</f>
        <v>45100</v>
      </c>
      <c r="E13" s="16">
        <f t="shared" si="0"/>
        <v>539818</v>
      </c>
      <c r="F13" s="1"/>
      <c r="G13" s="1"/>
      <c r="H13" s="1">
        <f>11000+3950+47713+27280+153440</f>
        <v>243383</v>
      </c>
    </row>
    <row r="14" spans="1:8" ht="15" customHeight="1" x14ac:dyDescent="0.2">
      <c r="A14" s="6">
        <v>9</v>
      </c>
      <c r="B14" s="1">
        <f>35820+289290+193054</f>
        <v>518164</v>
      </c>
      <c r="C14" s="1">
        <v>81694</v>
      </c>
      <c r="D14" s="1">
        <f>42820+16570+17930</f>
        <v>77320</v>
      </c>
      <c r="E14" s="16">
        <f t="shared" si="0"/>
        <v>677178</v>
      </c>
      <c r="F14" s="1"/>
      <c r="G14" s="1"/>
      <c r="H14" s="1">
        <f>4090+173782+5200+27740+76790</f>
        <v>287602</v>
      </c>
    </row>
    <row r="15" spans="1:8" ht="15" customHeight="1" x14ac:dyDescent="0.2">
      <c r="A15" s="6">
        <v>10</v>
      </c>
      <c r="B15" s="1">
        <f>171775+141335+31690</f>
        <v>344800</v>
      </c>
      <c r="C15" s="1">
        <v>85570</v>
      </c>
      <c r="D15" s="1">
        <f>3750+16080+80120</f>
        <v>99950</v>
      </c>
      <c r="E15" s="16">
        <f t="shared" si="0"/>
        <v>530320</v>
      </c>
      <c r="F15" s="1"/>
      <c r="G15" s="1"/>
      <c r="H15" s="1">
        <f>11100+107420+11100+107155</f>
        <v>236775</v>
      </c>
    </row>
    <row r="16" spans="1:8" ht="15" customHeight="1" x14ac:dyDescent="0.2">
      <c r="A16" s="6">
        <v>11</v>
      </c>
      <c r="B16" s="1">
        <f>82400+193091+194086</f>
        <v>469577</v>
      </c>
      <c r="C16" s="1">
        <v>117615</v>
      </c>
      <c r="D16" s="1">
        <f>9150+27800+22980</f>
        <v>59930</v>
      </c>
      <c r="E16" s="16">
        <f t="shared" si="0"/>
        <v>647122</v>
      </c>
      <c r="F16" s="1"/>
      <c r="G16" s="1"/>
      <c r="H16" s="1">
        <f>2100+136257+12300+6560+132982</f>
        <v>290199</v>
      </c>
    </row>
    <row r="17" spans="1:8" ht="15" customHeight="1" x14ac:dyDescent="0.2">
      <c r="A17" s="6">
        <v>12</v>
      </c>
      <c r="B17" s="1">
        <f>46580+216915+248133</f>
        <v>511628</v>
      </c>
      <c r="C17" s="1">
        <f>791+65736</f>
        <v>66527</v>
      </c>
      <c r="D17" s="1">
        <f>4000+19850+2030</f>
        <v>25880</v>
      </c>
      <c r="E17" s="16">
        <f t="shared" si="0"/>
        <v>604035</v>
      </c>
      <c r="F17" s="1"/>
      <c r="G17" s="1"/>
      <c r="H17" s="1">
        <f>19990+151655+32820+130820</f>
        <v>335285</v>
      </c>
    </row>
    <row r="18" spans="1:8" ht="15" customHeight="1" x14ac:dyDescent="0.2">
      <c r="A18" s="6">
        <v>13</v>
      </c>
      <c r="B18" s="1">
        <f>10300+317488+180090</f>
        <v>507878</v>
      </c>
      <c r="C18" s="1">
        <v>66427</v>
      </c>
      <c r="D18" s="1">
        <f>44360+7580+19200</f>
        <v>71140</v>
      </c>
      <c r="E18" s="16">
        <f t="shared" si="0"/>
        <v>645445</v>
      </c>
      <c r="F18" s="1"/>
      <c r="G18" s="1"/>
      <c r="H18" s="1">
        <f>8620+140900+102160+160290+17660</f>
        <v>429630</v>
      </c>
    </row>
    <row r="19" spans="1:8" ht="15" customHeight="1" x14ac:dyDescent="0.2">
      <c r="A19" s="6">
        <v>14</v>
      </c>
      <c r="B19" s="1">
        <f>194170+83160+25550</f>
        <v>302880</v>
      </c>
      <c r="C19" s="1">
        <f>45215+1560</f>
        <v>46775</v>
      </c>
      <c r="D19" s="1">
        <f>8540+18170+15500</f>
        <v>42210</v>
      </c>
      <c r="E19" s="16">
        <f t="shared" si="0"/>
        <v>391865</v>
      </c>
      <c r="F19" s="1"/>
      <c r="G19" s="1"/>
      <c r="H19" s="1">
        <f>9000+112830+70650+5000</f>
        <v>197480</v>
      </c>
    </row>
    <row r="20" spans="1:8" ht="15" customHeight="1" x14ac:dyDescent="0.2">
      <c r="A20" s="6">
        <v>15</v>
      </c>
      <c r="B20" s="1">
        <f>55600+178001+218345</f>
        <v>451946</v>
      </c>
      <c r="C20" s="1">
        <f>5520+29497</f>
        <v>35017</v>
      </c>
      <c r="D20" s="1">
        <f>19540+8330</f>
        <v>27870</v>
      </c>
      <c r="E20" s="16">
        <f t="shared" si="0"/>
        <v>514833</v>
      </c>
      <c r="F20" s="1"/>
      <c r="G20" s="1"/>
      <c r="H20" s="1">
        <f>7110+142430+6900+2100+96811</f>
        <v>255351</v>
      </c>
    </row>
    <row r="21" spans="1:8" ht="15" customHeight="1" x14ac:dyDescent="0.2">
      <c r="A21" s="6">
        <v>16</v>
      </c>
      <c r="B21" s="1">
        <f>214916+117966+28060</f>
        <v>360942</v>
      </c>
      <c r="C21" s="1">
        <f>134628+500</f>
        <v>135128</v>
      </c>
      <c r="D21" s="1">
        <f>15910+13820+50450</f>
        <v>80180</v>
      </c>
      <c r="E21" s="16">
        <f t="shared" si="0"/>
        <v>576250</v>
      </c>
      <c r="F21" s="1"/>
      <c r="G21" s="1"/>
      <c r="H21" s="1">
        <f>19590+129905+14747+73130+23960</f>
        <v>261332</v>
      </c>
    </row>
    <row r="22" spans="1:8" ht="15" customHeight="1" x14ac:dyDescent="0.2">
      <c r="A22" s="6">
        <v>17</v>
      </c>
      <c r="B22" s="1">
        <f>78900+198440+260593</f>
        <v>537933</v>
      </c>
      <c r="C22" s="1">
        <v>58929</v>
      </c>
      <c r="D22" s="1">
        <f>19470+9350</f>
        <v>28820</v>
      </c>
      <c r="E22" s="16">
        <f t="shared" si="0"/>
        <v>625682</v>
      </c>
      <c r="F22" s="1"/>
      <c r="G22" s="1"/>
      <c r="H22" s="1">
        <f>57020+127240+46750+95520</f>
        <v>326530</v>
      </c>
    </row>
    <row r="23" spans="1:8" ht="15" customHeight="1" x14ac:dyDescent="0.2">
      <c r="A23" s="6">
        <v>18</v>
      </c>
      <c r="B23" s="1">
        <f>17800+275690+123320</f>
        <v>416810</v>
      </c>
      <c r="C23" s="1">
        <f>660+74113+1000</f>
        <v>75773</v>
      </c>
      <c r="D23" s="1">
        <f>34570+9020+19760</f>
        <v>63350</v>
      </c>
      <c r="E23" s="16">
        <f t="shared" si="0"/>
        <v>555933</v>
      </c>
      <c r="F23" s="1"/>
      <c r="G23" s="1"/>
      <c r="H23" s="1">
        <f>59930+13000+6750+144135</f>
        <v>223815</v>
      </c>
    </row>
    <row r="24" spans="1:8" ht="15" customHeight="1" x14ac:dyDescent="0.2">
      <c r="A24" s="6">
        <v>19</v>
      </c>
      <c r="B24" s="1">
        <f>52910+165770+275606</f>
        <v>494286</v>
      </c>
      <c r="C24" s="1">
        <v>56341</v>
      </c>
      <c r="D24" s="1">
        <f>22250+11680</f>
        <v>33930</v>
      </c>
      <c r="E24" s="16">
        <f t="shared" si="0"/>
        <v>584557</v>
      </c>
      <c r="F24" s="1"/>
      <c r="G24" s="1"/>
      <c r="H24" s="1">
        <f>19710+39830+144674+38400+95430</f>
        <v>338044</v>
      </c>
    </row>
    <row r="25" spans="1:8" ht="15" customHeight="1" x14ac:dyDescent="0.2">
      <c r="A25" s="6">
        <v>20</v>
      </c>
      <c r="B25" s="1">
        <f>25470+135547+247262</f>
        <v>408279</v>
      </c>
      <c r="C25" s="1">
        <f>343+22890</f>
        <v>23233</v>
      </c>
      <c r="D25" s="1">
        <f>26300+16440+10200</f>
        <v>52940</v>
      </c>
      <c r="E25" s="16">
        <f t="shared" si="0"/>
        <v>484452</v>
      </c>
      <c r="F25" s="1"/>
      <c r="G25" s="1"/>
      <c r="H25" s="1">
        <f>18100+4680+9450+95836+64628</f>
        <v>192694</v>
      </c>
    </row>
    <row r="26" spans="1:8" ht="15" customHeight="1" x14ac:dyDescent="0.2">
      <c r="A26" s="6">
        <v>21</v>
      </c>
      <c r="B26" s="1">
        <f>63890+254345+141668</f>
        <v>459903</v>
      </c>
      <c r="C26" s="1">
        <v>39295</v>
      </c>
      <c r="D26" s="1">
        <f>19350+26210</f>
        <v>45560</v>
      </c>
      <c r="E26" s="16">
        <f t="shared" si="0"/>
        <v>544758</v>
      </c>
      <c r="F26" s="1"/>
      <c r="G26" s="1"/>
      <c r="H26" s="1">
        <f>4400+2700+101973+11400+115290</f>
        <v>235763</v>
      </c>
    </row>
    <row r="27" spans="1:8" ht="15" customHeight="1" x14ac:dyDescent="0.2">
      <c r="A27" s="6">
        <v>22</v>
      </c>
      <c r="B27" s="1">
        <f>238886+125056+31180</f>
        <v>395122</v>
      </c>
      <c r="C27" s="1">
        <v>45995</v>
      </c>
      <c r="D27" s="1">
        <f>19080+12900+9000</f>
        <v>40980</v>
      </c>
      <c r="E27" s="16">
        <f t="shared" si="0"/>
        <v>482097</v>
      </c>
      <c r="F27" s="1"/>
      <c r="G27" s="1"/>
      <c r="H27" s="1">
        <f>12350+56750+11920+142036</f>
        <v>223056</v>
      </c>
    </row>
    <row r="28" spans="1:8" ht="15" customHeight="1" x14ac:dyDescent="0.2">
      <c r="A28" s="6">
        <v>23</v>
      </c>
      <c r="B28" s="1">
        <f>21600+91984+150420</f>
        <v>264004</v>
      </c>
      <c r="C28" s="1">
        <v>57581</v>
      </c>
      <c r="D28" s="1">
        <f>76290+11320+10690</f>
        <v>98300</v>
      </c>
      <c r="E28" s="16">
        <f t="shared" si="0"/>
        <v>419885</v>
      </c>
      <c r="F28" s="1"/>
      <c r="G28" s="1"/>
      <c r="H28" s="1">
        <f>7950+62234+27001+101390</f>
        <v>198575</v>
      </c>
    </row>
    <row r="29" spans="1:8" ht="15" customHeight="1" x14ac:dyDescent="0.2">
      <c r="A29" s="6">
        <v>24</v>
      </c>
      <c r="B29" s="1">
        <f>157763+150405+42660</f>
        <v>350828</v>
      </c>
      <c r="C29" s="1">
        <v>96680</v>
      </c>
      <c r="D29" s="1">
        <f>6200+21950+58780</f>
        <v>86930</v>
      </c>
      <c r="E29" s="16">
        <f t="shared" si="0"/>
        <v>534438</v>
      </c>
      <c r="F29" s="1"/>
      <c r="G29" s="1"/>
      <c r="H29" s="1">
        <f>33250+55885+7620+107315</f>
        <v>204070</v>
      </c>
    </row>
    <row r="30" spans="1:8" ht="15" customHeight="1" x14ac:dyDescent="0.2">
      <c r="A30" s="14">
        <v>25</v>
      </c>
      <c r="B30" s="15">
        <f>60440+134665+249118</f>
        <v>444223</v>
      </c>
      <c r="C30" s="15">
        <v>8860</v>
      </c>
      <c r="D30" s="16">
        <f>12210+13170</f>
        <v>25380</v>
      </c>
      <c r="E30" s="16">
        <f t="shared" si="0"/>
        <v>478463</v>
      </c>
      <c r="F30" s="16"/>
      <c r="G30" s="16"/>
      <c r="H30" s="16">
        <f>8250+76325+19000+18320+112207</f>
        <v>234102</v>
      </c>
    </row>
    <row r="31" spans="1:8" ht="15" customHeight="1" x14ac:dyDescent="0.2">
      <c r="A31" s="14">
        <v>26</v>
      </c>
      <c r="B31" s="15">
        <f>38860+114692+193479</f>
        <v>347031</v>
      </c>
      <c r="C31" s="15">
        <f>910+84593</f>
        <v>85503</v>
      </c>
      <c r="D31" s="16">
        <f>19350+16800+14100</f>
        <v>50250</v>
      </c>
      <c r="E31" s="16">
        <f t="shared" si="0"/>
        <v>482784</v>
      </c>
      <c r="F31" s="16"/>
      <c r="G31" s="16"/>
      <c r="H31" s="16">
        <f>5800+131025+5300+10350+59167</f>
        <v>211642</v>
      </c>
    </row>
    <row r="32" spans="1:8" ht="15" customHeight="1" x14ac:dyDescent="0.2">
      <c r="A32" s="14">
        <v>27</v>
      </c>
      <c r="B32" s="15">
        <f>44540+274165+163435</f>
        <v>482140</v>
      </c>
      <c r="C32" s="15">
        <f>48940+1040</f>
        <v>49980</v>
      </c>
      <c r="D32" s="16">
        <f>18270+21450</f>
        <v>39720</v>
      </c>
      <c r="E32" s="16">
        <f t="shared" si="0"/>
        <v>571840</v>
      </c>
      <c r="F32" s="16"/>
      <c r="G32" s="16"/>
      <c r="H32" s="16">
        <f>17520+68485+11920+16080+166620</f>
        <v>280625</v>
      </c>
    </row>
    <row r="33" spans="1:8" ht="15" customHeight="1" x14ac:dyDescent="0.2">
      <c r="A33" s="14">
        <v>28</v>
      </c>
      <c r="B33" s="15">
        <f>202550+176930+29010</f>
        <v>408490</v>
      </c>
      <c r="C33" s="15">
        <v>78685</v>
      </c>
      <c r="D33" s="16">
        <f>15000+13800+14400</f>
        <v>43200</v>
      </c>
      <c r="E33" s="16">
        <f t="shared" si="0"/>
        <v>530375</v>
      </c>
      <c r="F33" s="16"/>
      <c r="G33" s="16"/>
      <c r="H33" s="16">
        <f>13500+20390+135310+15900+81400</f>
        <v>266500</v>
      </c>
    </row>
    <row r="34" spans="1:8" ht="15" customHeight="1" x14ac:dyDescent="0.2">
      <c r="A34" s="14">
        <v>29</v>
      </c>
      <c r="B34" s="15">
        <f>52020+195650+286297</f>
        <v>533967</v>
      </c>
      <c r="C34" s="15">
        <v>18360</v>
      </c>
      <c r="D34" s="16">
        <f>14460+8320</f>
        <v>22780</v>
      </c>
      <c r="E34" s="16">
        <f t="shared" si="0"/>
        <v>575107</v>
      </c>
      <c r="F34" s="16"/>
      <c r="G34" s="16"/>
      <c r="H34" s="16">
        <f>7600+19800+120875+14525+99980</f>
        <v>262780</v>
      </c>
    </row>
    <row r="35" spans="1:8" ht="15" customHeight="1" x14ac:dyDescent="0.2">
      <c r="A35" s="14">
        <v>30</v>
      </c>
      <c r="B35" s="15">
        <f>98610+144660+167593</f>
        <v>410863</v>
      </c>
      <c r="C35" s="15">
        <f>1260+118695</f>
        <v>119955</v>
      </c>
      <c r="D35" s="16">
        <f>4900+25100+19330</f>
        <v>49330</v>
      </c>
      <c r="E35" s="16">
        <f t="shared" si="0"/>
        <v>580148</v>
      </c>
      <c r="F35" s="16"/>
      <c r="G35" s="16"/>
      <c r="H35" s="16">
        <f>25500+15550+115186+15600+82440</f>
        <v>254276</v>
      </c>
    </row>
    <row r="36" spans="1:8" ht="15" customHeight="1" x14ac:dyDescent="0.2">
      <c r="A36" s="14">
        <v>31</v>
      </c>
      <c r="B36" s="15">
        <f>62430+203960+237618</f>
        <v>504008</v>
      </c>
      <c r="C36" s="15">
        <v>33580</v>
      </c>
      <c r="D36" s="16">
        <f>24210+7550</f>
        <v>31760</v>
      </c>
      <c r="E36" s="16">
        <f t="shared" si="0"/>
        <v>569348</v>
      </c>
      <c r="F36" s="16"/>
      <c r="G36" s="16"/>
      <c r="H36" s="16">
        <f>44440+112390+23640+102732+8800</f>
        <v>292002</v>
      </c>
    </row>
    <row r="37" spans="1:8" ht="15" customHeight="1" x14ac:dyDescent="0.2">
      <c r="A37" s="8"/>
      <c r="B37" s="7">
        <f t="shared" ref="B37:H37" si="1">SUM(B6:B36)</f>
        <v>13002409</v>
      </c>
      <c r="C37" s="7">
        <f t="shared" si="1"/>
        <v>1993801</v>
      </c>
      <c r="D37" s="7">
        <f t="shared" si="1"/>
        <v>1554844</v>
      </c>
      <c r="E37" s="7">
        <f t="shared" si="1"/>
        <v>16551054</v>
      </c>
      <c r="F37" s="7">
        <f t="shared" si="1"/>
        <v>0</v>
      </c>
      <c r="G37" s="7">
        <f t="shared" si="1"/>
        <v>0</v>
      </c>
      <c r="H37" s="7">
        <f t="shared" si="1"/>
        <v>7844423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16551054</v>
      </c>
      <c r="G39" s="7"/>
    </row>
    <row r="41" spans="1:8" x14ac:dyDescent="0.2">
      <c r="B41" s="7">
        <f>B37-F37</f>
        <v>13002409</v>
      </c>
      <c r="D41" s="7">
        <f>D37-G37</f>
        <v>1554844</v>
      </c>
    </row>
    <row r="42" spans="1:8" x14ac:dyDescent="0.2">
      <c r="A42" s="2" t="s">
        <v>8</v>
      </c>
      <c r="B42" s="7">
        <f>B41/1.05</f>
        <v>12383246.666666666</v>
      </c>
      <c r="C42" s="7">
        <f>C37/1.18</f>
        <v>1689661.8644067796</v>
      </c>
      <c r="D42" s="7">
        <f>D41/1.27</f>
        <v>1224286.6141732284</v>
      </c>
      <c r="E42" s="7">
        <f>SUM(B42:D42)</f>
        <v>15297195.145246673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2022-04-01T12:49:04Z</cp:lastPrinted>
  <dcterms:created xsi:type="dcterms:W3CDTF">2011-06-24T11:23:00Z</dcterms:created>
  <dcterms:modified xsi:type="dcterms:W3CDTF">2022-08-02T15:18:04Z</dcterms:modified>
</cp:coreProperties>
</file>