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<sst xmlns="http://schemas.openxmlformats.org/spreadsheetml/2006/main" count="14" uniqueCount="13">
  <si>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rate</t>
  </si>
  <si>
    <t>u</t>
  </si>
  <si>
    <t>d</t>
  </si>
  <si>
    <t>r</t>
  </si>
  <si>
    <t>ZCB</t>
  </si>
  <si>
    <t>Face value</t>
  </si>
  <si>
    <t>p</t>
  </si>
  <si>
    <t>1-p</t>
  </si>
  <si>
    <t>Options</t>
  </si>
  <si>
    <t xml:space="preserve">Strike </t>
  </si>
  <si>
    <t>Futures: Don't discount in the lattice</t>
  </si>
  <si>
    <t>Forward contract</t>
  </si>
  <si>
    <t>ZCB face value 1 matures at t =4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</si>
</sst>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0.05</v>
      </c>
    </row>
    <row r="2">
      <c r="A2" s="3" t="s">
        <v>1</v>
      </c>
      <c r="B2" s="4">
        <v>1.1</v>
      </c>
      <c r="E2" s="5"/>
    </row>
    <row r="3">
      <c r="A3" s="3" t="s">
        <v>2</v>
      </c>
      <c r="B3" s="3">
        <v>0.9</v>
      </c>
      <c r="D3" s="5"/>
      <c r="E3" s="5"/>
    </row>
    <row r="4">
      <c r="C4" s="5"/>
      <c r="D4" s="5"/>
      <c r="E4" s="5"/>
    </row>
    <row r="5">
      <c r="C5" s="5"/>
      <c r="D5" s="5"/>
      <c r="E5" s="5"/>
    </row>
    <row r="6">
      <c r="A6" s="1" t="s">
        <v>3</v>
      </c>
      <c r="B6" s="5"/>
      <c r="C6" s="5"/>
      <c r="D6" s="5"/>
      <c r="E6" s="5"/>
    </row>
    <row r="7">
      <c r="A7" s="3">
        <v>10.0</v>
      </c>
      <c r="B7" s="5"/>
      <c r="C7" s="5"/>
      <c r="D7" s="5"/>
      <c r="E7" s="5"/>
      <c r="L7" s="5">
        <f>$B$2*K8</f>
        <v>0.129687123</v>
      </c>
    </row>
    <row r="8">
      <c r="A8" s="3">
        <v>9.0</v>
      </c>
      <c r="B8" s="5"/>
      <c r="C8" s="5"/>
      <c r="D8" s="5"/>
      <c r="E8" s="5"/>
      <c r="K8" s="5">
        <f t="shared" ref="K8:L8" si="1">$B$2*J9</f>
        <v>0.1178973846</v>
      </c>
      <c r="L8" s="5">
        <f t="shared" si="1"/>
        <v>0.1061076461</v>
      </c>
    </row>
    <row r="9">
      <c r="A9" s="3">
        <v>8.0</v>
      </c>
      <c r="B9" s="5"/>
      <c r="C9" s="5"/>
      <c r="D9" s="5"/>
      <c r="E9" s="5"/>
      <c r="J9" s="5">
        <f t="shared" ref="J9:L9" si="2">$B$2*I10</f>
        <v>0.1071794405</v>
      </c>
      <c r="K9" s="5">
        <f t="shared" si="2"/>
        <v>0.09646149645</v>
      </c>
      <c r="L9" s="5">
        <f t="shared" si="2"/>
        <v>0.08681534681</v>
      </c>
    </row>
    <row r="10">
      <c r="A10" s="3">
        <v>7.0</v>
      </c>
      <c r="B10" s="5"/>
      <c r="C10" s="5"/>
      <c r="D10" s="5"/>
      <c r="E10" s="5"/>
      <c r="I10" s="5">
        <f t="shared" ref="I10:L10" si="3">$B$2*H11</f>
        <v>0.097435855</v>
      </c>
      <c r="J10" s="5">
        <f t="shared" si="3"/>
        <v>0.0876922695</v>
      </c>
      <c r="K10" s="5">
        <f t="shared" si="3"/>
        <v>0.07892304255</v>
      </c>
      <c r="L10" s="5">
        <f t="shared" si="3"/>
        <v>0.0710307383</v>
      </c>
    </row>
    <row r="11">
      <c r="A11" s="3">
        <v>6.0</v>
      </c>
      <c r="H11" s="5">
        <f t="shared" ref="H11:L11" si="4">$B$2*G12</f>
        <v>0.08857805</v>
      </c>
      <c r="I11" s="5">
        <f t="shared" si="4"/>
        <v>0.079720245</v>
      </c>
      <c r="J11" s="5">
        <f t="shared" si="4"/>
        <v>0.0717482205</v>
      </c>
      <c r="K11" s="5">
        <f t="shared" si="4"/>
        <v>0.06457339845</v>
      </c>
      <c r="L11" s="5">
        <f t="shared" si="4"/>
        <v>0.05811605861</v>
      </c>
    </row>
    <row r="12">
      <c r="A12" s="3">
        <v>5.0</v>
      </c>
      <c r="G12" s="5">
        <f t="shared" ref="G12:L12" si="5">$B$2*F13</f>
        <v>0.0805255</v>
      </c>
      <c r="H12" s="5">
        <f t="shared" si="5"/>
        <v>0.07247295</v>
      </c>
      <c r="I12" s="5">
        <f t="shared" si="5"/>
        <v>0.065225655</v>
      </c>
      <c r="J12" s="5">
        <f t="shared" si="5"/>
        <v>0.0587030895</v>
      </c>
      <c r="K12" s="5">
        <f t="shared" si="5"/>
        <v>0.05283278055</v>
      </c>
      <c r="L12" s="5">
        <f t="shared" si="5"/>
        <v>0.0475495025</v>
      </c>
    </row>
    <row r="13">
      <c r="A13" s="3">
        <v>4.0</v>
      </c>
      <c r="F13" s="5">
        <f t="shared" ref="F13:L13" si="6">$B$2*E14</f>
        <v>0.073205</v>
      </c>
      <c r="G13" s="5">
        <f t="shared" si="6"/>
        <v>0.0658845</v>
      </c>
      <c r="H13" s="5">
        <f t="shared" si="6"/>
        <v>0.05929605</v>
      </c>
      <c r="I13" s="5">
        <f t="shared" si="6"/>
        <v>0.053366445</v>
      </c>
      <c r="J13" s="5">
        <f t="shared" si="6"/>
        <v>0.0480298005</v>
      </c>
      <c r="K13" s="5">
        <f t="shared" si="6"/>
        <v>0.04322682045</v>
      </c>
      <c r="L13" s="5">
        <f t="shared" si="6"/>
        <v>0.03890413841</v>
      </c>
    </row>
    <row r="14">
      <c r="A14" s="3">
        <v>3.0</v>
      </c>
      <c r="E14" s="5">
        <f t="shared" ref="E14:L14" si="7">$B$2*D15</f>
        <v>0.06655</v>
      </c>
      <c r="F14" s="5">
        <f t="shared" si="7"/>
        <v>0.059895</v>
      </c>
      <c r="G14" s="5">
        <f t="shared" si="7"/>
        <v>0.0539055</v>
      </c>
      <c r="H14" s="5">
        <f t="shared" si="7"/>
        <v>0.04851495</v>
      </c>
      <c r="I14" s="5">
        <f t="shared" si="7"/>
        <v>0.043663455</v>
      </c>
      <c r="J14" s="5">
        <f t="shared" si="7"/>
        <v>0.0392971095</v>
      </c>
      <c r="K14" s="5">
        <f t="shared" si="7"/>
        <v>0.03536739855</v>
      </c>
      <c r="L14" s="5">
        <f t="shared" si="7"/>
        <v>0.0318306587</v>
      </c>
    </row>
    <row r="15">
      <c r="A15" s="3">
        <v>2.0</v>
      </c>
      <c r="D15" s="5">
        <f t="shared" ref="D15:L15" si="8">$B$2*C16</f>
        <v>0.0605</v>
      </c>
      <c r="E15" s="5">
        <f t="shared" si="8"/>
        <v>0.05445</v>
      </c>
      <c r="F15" s="5">
        <f t="shared" si="8"/>
        <v>0.049005</v>
      </c>
      <c r="G15" s="5">
        <f t="shared" si="8"/>
        <v>0.0441045</v>
      </c>
      <c r="H15" s="5">
        <f t="shared" si="8"/>
        <v>0.03969405</v>
      </c>
      <c r="I15" s="5">
        <f t="shared" si="8"/>
        <v>0.035724645</v>
      </c>
      <c r="J15" s="5">
        <f t="shared" si="8"/>
        <v>0.0321521805</v>
      </c>
      <c r="K15" s="5">
        <f t="shared" si="8"/>
        <v>0.02893696245</v>
      </c>
      <c r="L15" s="5">
        <f t="shared" si="8"/>
        <v>0.02604326621</v>
      </c>
    </row>
    <row r="16">
      <c r="A16" s="3">
        <v>1.0</v>
      </c>
      <c r="C16" s="6">
        <f>$B$2*B17</f>
        <v>0.055</v>
      </c>
      <c r="D16" s="5">
        <f t="shared" ref="D16:F16" si="9">$B$3*C16</f>
        <v>0.0495</v>
      </c>
      <c r="E16" s="5">
        <f t="shared" si="9"/>
        <v>0.04455</v>
      </c>
      <c r="F16" s="5">
        <f t="shared" si="9"/>
        <v>0.040095</v>
      </c>
      <c r="G16" s="5">
        <f t="shared" ref="G16:L16" si="10">$B$2*F17</f>
        <v>0.0360855</v>
      </c>
      <c r="H16" s="5">
        <f t="shared" si="10"/>
        <v>0.03247695</v>
      </c>
      <c r="I16" s="5">
        <f t="shared" si="10"/>
        <v>0.029229255</v>
      </c>
      <c r="J16" s="5">
        <f t="shared" si="10"/>
        <v>0.0263063295</v>
      </c>
      <c r="K16" s="5">
        <f t="shared" si="10"/>
        <v>0.02367569655</v>
      </c>
      <c r="L16" s="5">
        <f t="shared" si="10"/>
        <v>0.0213081269</v>
      </c>
    </row>
    <row r="17">
      <c r="A17" s="1">
        <v>0.0</v>
      </c>
      <c r="B17" s="2">
        <f>B1</f>
        <v>0.05</v>
      </c>
      <c r="C17" s="5">
        <f t="shared" ref="C17:L17" si="11">$B$3*B17</f>
        <v>0.045</v>
      </c>
      <c r="D17" s="5">
        <f t="shared" si="11"/>
        <v>0.0405</v>
      </c>
      <c r="E17" s="5">
        <f t="shared" si="11"/>
        <v>0.03645</v>
      </c>
      <c r="F17" s="5">
        <f t="shared" si="11"/>
        <v>0.032805</v>
      </c>
      <c r="G17" s="5">
        <f t="shared" si="11"/>
        <v>0.0295245</v>
      </c>
      <c r="H17" s="5">
        <f t="shared" si="11"/>
        <v>0.02657205</v>
      </c>
      <c r="I17" s="5">
        <f t="shared" si="11"/>
        <v>0.023914845</v>
      </c>
      <c r="J17" s="5">
        <f t="shared" si="11"/>
        <v>0.0215233605</v>
      </c>
      <c r="K17" s="5">
        <f t="shared" si="11"/>
        <v>0.01937102445</v>
      </c>
      <c r="L17" s="5">
        <f t="shared" si="11"/>
        <v>0.01743392201</v>
      </c>
    </row>
    <row r="20">
      <c r="A20" s="1" t="s">
        <v>4</v>
      </c>
    </row>
    <row r="21">
      <c r="A21" s="3" t="s">
        <v>5</v>
      </c>
      <c r="B21" s="3">
        <v>100.0</v>
      </c>
    </row>
    <row r="22">
      <c r="A22" s="3" t="s">
        <v>6</v>
      </c>
      <c r="B22" s="3">
        <v>0.5</v>
      </c>
    </row>
    <row r="23">
      <c r="A23" s="3" t="s">
        <v>7</v>
      </c>
      <c r="B23" s="7">
        <f>1-B22</f>
        <v>0.5</v>
      </c>
    </row>
    <row r="26">
      <c r="A26" s="3">
        <v>10.0</v>
      </c>
      <c r="L26" s="7">
        <f t="shared" ref="L26:L36" si="12">$B$21</f>
        <v>100</v>
      </c>
    </row>
    <row r="27">
      <c r="A27" s="3">
        <v>9.0</v>
      </c>
      <c r="K27" s="7">
        <f>(1/(1+K8))*($B$22*L26 + $B$23*L27)</f>
        <v>89.45364877</v>
      </c>
      <c r="L27" s="7">
        <f t="shared" si="12"/>
        <v>100</v>
      </c>
    </row>
    <row r="28">
      <c r="A28" s="3">
        <v>8.0</v>
      </c>
      <c r="J28" s="7">
        <f t="shared" ref="J28:K28" si="13">(1/(1+J9))*($B$22*K27 + $B$23*K28)</f>
        <v>81.58393985</v>
      </c>
      <c r="K28" s="7">
        <f t="shared" si="13"/>
        <v>91.20247298</v>
      </c>
      <c r="L28" s="7">
        <f t="shared" si="12"/>
        <v>100</v>
      </c>
    </row>
    <row r="29">
      <c r="A29" s="3">
        <v>7.0</v>
      </c>
      <c r="I29" s="7">
        <f t="shared" ref="I29:K29" si="14">(1/(1+I10))*($B$22*J28 + $B$23*J29)</f>
        <v>75.68322386</v>
      </c>
      <c r="J29" s="7">
        <f t="shared" si="14"/>
        <v>84.53102713</v>
      </c>
      <c r="K29" s="7">
        <f t="shared" si="14"/>
        <v>92.6850165</v>
      </c>
      <c r="L29" s="7">
        <f t="shared" si="12"/>
        <v>100</v>
      </c>
    </row>
    <row r="30">
      <c r="A30" s="3">
        <v>6.0</v>
      </c>
      <c r="H30" s="7">
        <f t="shared" ref="H30:K30" si="15">(1/(1+H11))*($B$22*I29 + $B$23*I30)</f>
        <v>71.26062925</v>
      </c>
      <c r="I30" s="7">
        <f t="shared" si="15"/>
        <v>79.4622898</v>
      </c>
      <c r="J30" s="7">
        <f t="shared" si="15"/>
        <v>87.06305891</v>
      </c>
      <c r="K30" s="7">
        <f t="shared" si="15"/>
        <v>93.93434041</v>
      </c>
      <c r="L30" s="7">
        <f t="shared" si="12"/>
        <v>100</v>
      </c>
    </row>
    <row r="31">
      <c r="A31" s="3">
        <v>5.0</v>
      </c>
      <c r="G31" s="7">
        <f t="shared" ref="G31:K31" si="16">(1/(1+G12))*($B$22*H30 + $B$23*H31)</f>
        <v>67.96856115</v>
      </c>
      <c r="H31" s="7">
        <f t="shared" si="16"/>
        <v>75.62289779</v>
      </c>
      <c r="I31" s="7">
        <f t="shared" si="16"/>
        <v>82.74473475</v>
      </c>
      <c r="J31" s="7">
        <f t="shared" si="16"/>
        <v>89.22056963</v>
      </c>
      <c r="K31" s="7">
        <f t="shared" si="16"/>
        <v>94.98184503</v>
      </c>
      <c r="L31" s="7">
        <f t="shared" si="12"/>
        <v>100</v>
      </c>
    </row>
    <row r="32">
      <c r="A32" s="3">
        <v>4.0</v>
      </c>
      <c r="F32" s="7">
        <f t="shared" ref="F32:K32" si="17">(1/(1+F13))*($B$22*G31 + $B$23*G32)</f>
        <v>65.55598201</v>
      </c>
      <c r="G32" s="7">
        <f t="shared" si="17"/>
        <v>72.7414542</v>
      </c>
      <c r="H32" s="7">
        <f t="shared" si="17"/>
        <v>79.4450793</v>
      </c>
      <c r="I32" s="7">
        <f t="shared" si="17"/>
        <v>85.56698264</v>
      </c>
      <c r="J32" s="7">
        <f t="shared" si="17"/>
        <v>91.04620698</v>
      </c>
      <c r="K32" s="7">
        <f t="shared" si="17"/>
        <v>95.85643126</v>
      </c>
      <c r="L32" s="7">
        <f t="shared" si="12"/>
        <v>100</v>
      </c>
    </row>
    <row r="33">
      <c r="A33" s="3">
        <v>3.0</v>
      </c>
      <c r="E33" s="7">
        <f t="shared" ref="E33:K33" si="18">(1/(1+E14))*($B$22*F32 + $B$23*F33)</f>
        <v>63.83811117</v>
      </c>
      <c r="F33" s="7">
        <f t="shared" si="18"/>
        <v>70.61709293</v>
      </c>
      <c r="G33" s="7">
        <f t="shared" si="18"/>
        <v>76.95195323</v>
      </c>
      <c r="H33" s="7">
        <f t="shared" si="18"/>
        <v>82.75509419</v>
      </c>
      <c r="I33" s="7">
        <f t="shared" si="18"/>
        <v>87.97292426</v>
      </c>
      <c r="J33" s="7">
        <f t="shared" si="18"/>
        <v>92.58204517</v>
      </c>
      <c r="K33" s="7">
        <f t="shared" si="18"/>
        <v>96.58407261</v>
      </c>
      <c r="L33" s="7">
        <f t="shared" si="12"/>
        <v>100</v>
      </c>
    </row>
    <row r="34">
      <c r="A34" s="3">
        <v>2.0</v>
      </c>
      <c r="D34" s="7">
        <f t="shared" ref="D34:K34" si="19">(1/(1+D15))*($B$22*E33 + $B$23*E34)</f>
        <v>62.6764023</v>
      </c>
      <c r="E34" s="7">
        <f t="shared" si="19"/>
        <v>69.09853811</v>
      </c>
      <c r="F34" s="7">
        <f t="shared" si="19"/>
        <v>75.10481409</v>
      </c>
      <c r="G34" s="7">
        <f t="shared" si="19"/>
        <v>80.61869778</v>
      </c>
      <c r="H34" s="7">
        <f t="shared" si="19"/>
        <v>85.59359608</v>
      </c>
      <c r="I34" s="7">
        <f t="shared" si="19"/>
        <v>90.00938088</v>
      </c>
      <c r="J34" s="7">
        <f t="shared" si="19"/>
        <v>93.86782294</v>
      </c>
      <c r="K34" s="7">
        <f t="shared" si="19"/>
        <v>97.18768365</v>
      </c>
      <c r="L34" s="7">
        <f t="shared" si="12"/>
        <v>100</v>
      </c>
    </row>
    <row r="35">
      <c r="A35" s="3">
        <v>1.0</v>
      </c>
      <c r="C35" s="7">
        <f t="shared" ref="C35:K35" si="20">(1/(1+C16))*($B$22*D34 + $B$23*D35)</f>
        <v>61.96508242</v>
      </c>
      <c r="D35" s="7">
        <f t="shared" si="20"/>
        <v>68.06992161</v>
      </c>
      <c r="E35" s="7">
        <f t="shared" si="20"/>
        <v>73.78022735</v>
      </c>
      <c r="F35" s="7">
        <f t="shared" si="20"/>
        <v>79.02945886</v>
      </c>
      <c r="G35" s="7">
        <f t="shared" si="20"/>
        <v>83.77759226</v>
      </c>
      <c r="H35" s="7">
        <f t="shared" si="20"/>
        <v>88.00790104</v>
      </c>
      <c r="I35" s="7">
        <f t="shared" si="20"/>
        <v>91.72287761</v>
      </c>
      <c r="J35" s="7">
        <f t="shared" si="20"/>
        <v>94.93991503</v>
      </c>
      <c r="K35" s="7">
        <f t="shared" si="20"/>
        <v>97.68718779</v>
      </c>
      <c r="L35" s="7">
        <f t="shared" si="12"/>
        <v>100</v>
      </c>
    </row>
    <row r="36">
      <c r="A36" s="3">
        <v>0.0</v>
      </c>
      <c r="B36" s="7">
        <f t="shared" ref="B36:K36" si="21">(1/(1+B17))*($B$22*C35 + $B$23*C36)</f>
        <v>61.62195812</v>
      </c>
      <c r="C36" s="7">
        <f t="shared" si="21"/>
        <v>67.44102962</v>
      </c>
      <c r="D36" s="7">
        <f t="shared" si="21"/>
        <v>72.8818303</v>
      </c>
      <c r="E36" s="7">
        <f t="shared" si="21"/>
        <v>77.88686151</v>
      </c>
      <c r="F36" s="7">
        <f t="shared" si="21"/>
        <v>82.42221636</v>
      </c>
      <c r="G36" s="7">
        <f t="shared" si="21"/>
        <v>86.47456207</v>
      </c>
      <c r="H36" s="7">
        <f t="shared" si="21"/>
        <v>90.04745952</v>
      </c>
      <c r="I36" s="7">
        <f t="shared" si="21"/>
        <v>93.15753262</v>
      </c>
      <c r="J36" s="7">
        <f t="shared" si="21"/>
        <v>95.83084612</v>
      </c>
      <c r="K36" s="7">
        <f t="shared" si="21"/>
        <v>98.09970815</v>
      </c>
      <c r="L36" s="7">
        <f t="shared" si="12"/>
        <v>100</v>
      </c>
    </row>
    <row r="38">
      <c r="A38" s="1" t="s">
        <v>8</v>
      </c>
    </row>
    <row r="39">
      <c r="A39" s="3" t="s">
        <v>9</v>
      </c>
      <c r="B39" s="3">
        <v>80.0</v>
      </c>
    </row>
    <row r="41">
      <c r="A41" s="3">
        <v>6.0</v>
      </c>
      <c r="H41" s="7">
        <f t="shared" ref="H41:H47" si="22">MAX(H30-$B$39,0)</f>
        <v>0</v>
      </c>
    </row>
    <row r="42">
      <c r="A42" s="3">
        <v>5.0</v>
      </c>
      <c r="G42" s="7">
        <f>MAX(G31-$B$39, ($B$22*H41 + $B$23*H42)*(1/(1+G12)))</f>
        <v>0</v>
      </c>
      <c r="H42" s="7">
        <f t="shared" si="22"/>
        <v>0</v>
      </c>
    </row>
    <row r="43">
      <c r="A43" s="3">
        <v>4.0</v>
      </c>
      <c r="F43" s="7">
        <f t="shared" ref="F43:G43" si="23">MAX(F32-$B$39, ($B$22*G42 + $B$23*G43)*(1/(1+F13)))</f>
        <v>0</v>
      </c>
      <c r="G43" s="7">
        <f t="shared" si="23"/>
        <v>0</v>
      </c>
      <c r="H43" s="7">
        <f t="shared" si="22"/>
        <v>0</v>
      </c>
    </row>
    <row r="44">
      <c r="A44" s="3">
        <v>3.0</v>
      </c>
      <c r="E44" s="7">
        <f t="shared" ref="E44:G44" si="24">MAX(E33-$B$39, ($B$22*F43 + $B$23*F44)*(1/(1+E14)))</f>
        <v>0.2890684737</v>
      </c>
      <c r="F44" s="7">
        <f t="shared" si="24"/>
        <v>0.6166119612</v>
      </c>
      <c r="G44" s="7">
        <f t="shared" si="24"/>
        <v>1.307087869</v>
      </c>
      <c r="H44" s="7">
        <f t="shared" si="22"/>
        <v>2.755094189</v>
      </c>
    </row>
    <row r="45">
      <c r="A45" s="3">
        <v>2.0</v>
      </c>
      <c r="D45" s="7">
        <f t="shared" ref="D45:G45" si="25">MAX(D34-$B$39, ($B$22*E44 + $B$23*E45)*(1/(1+D15)))</f>
        <v>0.8394552554</v>
      </c>
      <c r="E45" s="7">
        <f t="shared" si="25"/>
        <v>1.491416123</v>
      </c>
      <c r="F45" s="7">
        <f t="shared" si="25"/>
        <v>2.5286355</v>
      </c>
      <c r="G45" s="7">
        <f t="shared" si="25"/>
        <v>3.998014697</v>
      </c>
      <c r="H45" s="7">
        <f t="shared" si="22"/>
        <v>5.593596084</v>
      </c>
    </row>
    <row r="46">
      <c r="A46" s="3">
        <v>1.0</v>
      </c>
      <c r="C46" s="7">
        <f t="shared" ref="C46:G46" si="26">MAX(C35-$B$39, ($B$22*D45 + $B$23*D46)*(1/(1+C16)))</f>
        <v>1.556651755</v>
      </c>
      <c r="D46" s="7">
        <f t="shared" si="26"/>
        <v>2.445079948</v>
      </c>
      <c r="E46" s="7">
        <f t="shared" si="26"/>
        <v>3.640806687</v>
      </c>
      <c r="F46" s="7">
        <f t="shared" si="26"/>
        <v>5.077373749</v>
      </c>
      <c r="G46" s="7">
        <f t="shared" si="26"/>
        <v>6.563887403</v>
      </c>
      <c r="H46" s="7">
        <f t="shared" si="22"/>
        <v>8.00790104</v>
      </c>
    </row>
    <row r="47">
      <c r="A47" s="3">
        <v>0.0</v>
      </c>
      <c r="B47" s="7">
        <f t="shared" ref="B47:G47" si="27">MAX(B36-$B$39, ($B$22*C46 + $B$23*C47)*(1/(1+B17)))</f>
        <v>2.357215164</v>
      </c>
      <c r="C47" s="7">
        <f t="shared" si="27"/>
        <v>3.393500089</v>
      </c>
      <c r="D47" s="7">
        <f t="shared" si="27"/>
        <v>4.647335239</v>
      </c>
      <c r="E47" s="7">
        <f t="shared" si="27"/>
        <v>6.030297945</v>
      </c>
      <c r="F47" s="7">
        <f t="shared" si="27"/>
        <v>7.42283086</v>
      </c>
      <c r="G47" s="7">
        <f t="shared" si="27"/>
        <v>8.768786249</v>
      </c>
      <c r="H47" s="7">
        <f t="shared" si="22"/>
        <v>10.04745952</v>
      </c>
    </row>
    <row r="51">
      <c r="A51" s="1" t="s">
        <v>10</v>
      </c>
    </row>
    <row r="52">
      <c r="A52" s="3">
        <v>4.0</v>
      </c>
      <c r="F52" s="7">
        <v>65.55598201203055</v>
      </c>
    </row>
    <row r="53">
      <c r="A53" s="3">
        <v>3.0</v>
      </c>
      <c r="E53" s="7">
        <f>$B$22*F52+$B$23*F53</f>
        <v>68.08653747</v>
      </c>
      <c r="F53" s="7">
        <v>70.61709293403402</v>
      </c>
    </row>
    <row r="54">
      <c r="A54" s="3">
        <v>2.0</v>
      </c>
      <c r="D54" s="7">
        <f t="shared" ref="D54:E54" si="28">$B$22*E53+$B$23*E54</f>
        <v>70.47374549</v>
      </c>
      <c r="E54" s="7">
        <f t="shared" si="28"/>
        <v>72.86095351</v>
      </c>
      <c r="F54" s="7">
        <v>75.1048140896881</v>
      </c>
    </row>
    <row r="55">
      <c r="A55" s="3">
        <v>1.0</v>
      </c>
      <c r="C55" s="7">
        <f t="shared" ref="C55:E55" si="29">$B$22*D54+$B$23*D55</f>
        <v>72.71889524</v>
      </c>
      <c r="D55" s="7">
        <f t="shared" si="29"/>
        <v>74.96404499</v>
      </c>
      <c r="E55" s="7">
        <f t="shared" si="29"/>
        <v>77.06713648</v>
      </c>
      <c r="F55" s="7">
        <v>79.02945886497238</v>
      </c>
    </row>
    <row r="56">
      <c r="A56" s="3">
        <v>0.0</v>
      </c>
      <c r="B56" s="7">
        <f t="shared" ref="B56:E56" si="30">$B$22*C55+$B$23*C56</f>
        <v>74.82458063</v>
      </c>
      <c r="C56" s="7">
        <f t="shared" si="30"/>
        <v>76.93026602</v>
      </c>
      <c r="D56" s="7">
        <f t="shared" si="30"/>
        <v>78.89648704</v>
      </c>
      <c r="E56" s="7">
        <f t="shared" si="30"/>
        <v>80.72583761</v>
      </c>
      <c r="F56" s="7">
        <v>82.42221635614638</v>
      </c>
    </row>
    <row r="58">
      <c r="A58" s="1" t="s">
        <v>11</v>
      </c>
    </row>
    <row r="59">
      <c r="A59" s="3" t="s">
        <v>12</v>
      </c>
    </row>
    <row r="61">
      <c r="A61" s="3">
        <v>4.0</v>
      </c>
      <c r="F61" s="3">
        <v>1.0</v>
      </c>
    </row>
    <row r="62">
      <c r="A62" s="3">
        <v>3.0</v>
      </c>
      <c r="E62" s="7">
        <f>(1/(1+E14))*($B$22*F61 + $B$23*F62)</f>
        <v>0.9376025503</v>
      </c>
      <c r="F62" s="3">
        <v>1.0</v>
      </c>
    </row>
    <row r="63">
      <c r="A63" s="3">
        <v>2.0</v>
      </c>
      <c r="D63" s="7">
        <f t="shared" ref="D63:E63" si="31">(1/(1+D15))*($B$22*E62 + $B$23*E63)</f>
        <v>0.8891863533</v>
      </c>
      <c r="E63" s="7">
        <f t="shared" si="31"/>
        <v>0.9483617052</v>
      </c>
      <c r="F63" s="3">
        <v>1.0</v>
      </c>
    </row>
    <row r="64">
      <c r="A64" s="3">
        <v>1.0</v>
      </c>
      <c r="C64" s="7">
        <f t="shared" ref="C64:E64" si="32">(1/(1+C16))*($B$22*D63 + $B$23*D64)</f>
        <v>0.8517063905</v>
      </c>
      <c r="D64" s="7">
        <f t="shared" si="32"/>
        <v>0.9079141306</v>
      </c>
      <c r="E64" s="7">
        <f t="shared" si="32"/>
        <v>0.957350055</v>
      </c>
      <c r="F64" s="3">
        <v>1.0</v>
      </c>
    </row>
    <row r="65">
      <c r="A65" s="3">
        <v>0.0</v>
      </c>
      <c r="B65" s="7">
        <f t="shared" ref="B65:E65" si="33">(1/(1+B17))*($B$22*C64 + $B$23*C65)</f>
        <v>0.8228895736</v>
      </c>
      <c r="C65" s="7">
        <f t="shared" si="33"/>
        <v>0.876361714</v>
      </c>
      <c r="D65" s="7">
        <f t="shared" si="33"/>
        <v>0.9236818516</v>
      </c>
      <c r="E65" s="7">
        <f t="shared" si="33"/>
        <v>0.964831878</v>
      </c>
      <c r="F65" s="3">
        <v>1.0</v>
      </c>
    </row>
    <row r="68">
      <c r="A68" s="3" t="s">
        <v>11</v>
      </c>
      <c r="B68" s="7">
        <f>$B$36/$B$65</f>
        <v>74.88484494</v>
      </c>
    </row>
  </sheetData>
  <drawing r:id="rId1"/>
</worksheet>
</file>