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EWORK_HK\Module-1\"/>
    </mc:Choice>
  </mc:AlternateContent>
  <xr:revisionPtr revIDLastSave="0" documentId="13_ncr:1_{5205B6EC-56ED-49DE-A673-3F252B7E53C7}" xr6:coauthVersionLast="40" xr6:coauthVersionMax="40" xr10:uidLastSave="{00000000-0000-0000-0000-000000000000}"/>
  <bookViews>
    <workbookView xWindow="-108" yWindow="-108" windowWidth="23256" windowHeight="12576" activeTab="4" xr2:uid="{00000000-000D-0000-FFFF-FFFF00000000}"/>
  </bookViews>
  <sheets>
    <sheet name="CategoryPivot" sheetId="6" r:id="rId1"/>
    <sheet name="SubCategoryPivot" sheetId="7" r:id="rId2"/>
    <sheet name="LineGraph" sheetId="8" r:id="rId3"/>
    <sheet name="Sheet1" sheetId="1" r:id="rId4"/>
    <sheet name="NewSheetBonus" sheetId="9" r:id="rId5"/>
  </sheets>
  <definedNames>
    <definedName name="_xlnm._FilterDatabase" localSheetId="3" hidden="1">Sheet1!$A$1:$S$4115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0" i="9"/>
  <c r="B13" i="9"/>
  <c r="B12" i="9"/>
  <c r="B11" i="9"/>
  <c r="B9" i="9"/>
  <c r="B8" i="9"/>
  <c r="B7" i="9"/>
  <c r="B6" i="9"/>
  <c r="B5" i="9"/>
  <c r="B4" i="9"/>
  <c r="B3" i="9"/>
  <c r="B2" i="9"/>
  <c r="G10" i="9" l="1"/>
  <c r="G7" i="9"/>
  <c r="G12" i="9"/>
  <c r="F2" i="9"/>
  <c r="F7" i="9"/>
  <c r="F5" i="9"/>
  <c r="G9" i="9"/>
  <c r="E2" i="9"/>
  <c r="G2" i="9" s="1"/>
  <c r="E10" i="9"/>
  <c r="F10" i="9" s="1"/>
  <c r="E6" i="9"/>
  <c r="F6" i="9" s="1"/>
  <c r="E13" i="9"/>
  <c r="F13" i="9" s="1"/>
  <c r="E9" i="9"/>
  <c r="F9" i="9" s="1"/>
  <c r="E5" i="9"/>
  <c r="H5" i="9" s="1"/>
  <c r="E12" i="9"/>
  <c r="F12" i="9" s="1"/>
  <c r="E8" i="9"/>
  <c r="H8" i="9" s="1"/>
  <c r="E4" i="9"/>
  <c r="H4" i="9" s="1"/>
  <c r="E11" i="9"/>
  <c r="G11" i="9" s="1"/>
  <c r="E7" i="9"/>
  <c r="H7" i="9" s="1"/>
  <c r="E3" i="9"/>
  <c r="G3" i="9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9" l="1"/>
  <c r="F8" i="9"/>
  <c r="H9" i="9"/>
  <c r="G5" i="9"/>
  <c r="H10" i="9"/>
  <c r="H12" i="9"/>
  <c r="G8" i="9"/>
  <c r="F4" i="9"/>
  <c r="G6" i="9"/>
  <c r="H3" i="9"/>
  <c r="H2" i="9"/>
  <c r="G4" i="9"/>
  <c r="H11" i="9"/>
  <c r="F3" i="9"/>
  <c r="G13" i="9"/>
  <c r="F11" i="9"/>
  <c r="H6" i="9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<sst xmlns="http://schemas.openxmlformats.org/spreadsheetml/2006/main" count="24821" uniqueCount="8401">
  <si>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</si>
  <si>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</si>
  <si>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</si>
  <si>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</si>
  <si>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</si>
  <si>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</si>
  <si>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</si>
  <si>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</si>
  <si>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</si>
  <si>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</si>
  <si>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</si>
  <si>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</si>
  <si>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</si>
  <si>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</si>
  <si>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</si>
  <si>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</si>
  <si>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</si>
  <si>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</si>
  <si>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</si>
  <si>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</si>
  <si>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</si>
  <si>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</si>
  <si>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</si>
  <si>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</si>
  <si>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</si>
  <si>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</si>
  <si>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</si>
  <si>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</si>
  <si>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</si>
  <si>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</si>
  <si>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</si>
  <si>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</si>
  <si>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</si>
  <si>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</si>
  <si>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</si>
  <si>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</si>
  <si>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</si>
  <si>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</si>
  <si>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</si>
  <si>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</si>
  <si>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</si>
  <si>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</si>
  <si>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</si>
  <si>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</si>
  <si>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</si>
  <si>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</si>
  <si>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</si>
  <si>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</si>
  <si>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</si>
  <si>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</si>
  <si>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</si>
  <si>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</si>
  <si>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</si>
  <si>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</si>
  <si>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</si>
  <si>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</si>
  <si>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</si>
  <si>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</si>
  <si>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</si>
  <si>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</si>
  <si>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</si>
  <si>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</si>
  <si>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</si>
  <si>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</si>
  <si>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</si>
  <si>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</si>
  <si>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</si>
  <si>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</si>
  <si>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</si>
  <si>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</si>
  <si>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</si>
  <si>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</si>
  <si>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</si>
  <si>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</si>
  <si>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</si>
  <si>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</si>
  <si>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</si>
  <si>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</si>
  <si>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</si>
  <si>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</si>
  <si>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</si>
  <si>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</si>
  <si>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</si>
  <si>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</si>
  <si>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</si>
  <si>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</si>
  <si>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</si>
  <si>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</si>
  <si>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</si>
  <si>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</si>
  <si>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</si>
  <si>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</si>
  <si>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</si>
  <si>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</si>
  <si>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</si>
  <si>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</si>
  <si>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</si>
  <si>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</si>
  <si>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</si>
  <si>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</si>
  <si>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</si>
  <si>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</si>
  <si>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</si>
  <si>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</si>
  <si>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</si>
  <si>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</si>
  <si>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</si>
  <si>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</si>
  <si>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</si>
  <si>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</si>
  <si>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</si>
  <si>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</si>
  <si>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</si>
  <si>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</si>
  <si>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</si>
  <si>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</si>
  <si>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</si>
  <si>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</si>
  <si>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</si>
  <si>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</si>
  <si>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</si>
  <si>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</si>
  <si>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</si>
  <si>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</si>
  <si>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</si>
  <si>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</si>
  <si>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</si>
  <si>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</si>
  <si>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</si>
  <si>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</si>
  <si>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</si>
  <si>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</si>
  <si>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</si>
  <si>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</si>
  <si>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</si>
  <si>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</si>
  <si>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</si>
  <si>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</si>
  <si>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</si>
  <si>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</si>
  <si>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</si>
  <si>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</si>
  <si>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</si>
  <si>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</si>
  <si>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</si>
  <si>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</si>
  <si>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</si>
  <si>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</si>
  <si>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</si>
  <si>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</si>
  <si>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</si>
  <si>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</si>
  <si>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</si>
  <si>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</si>
  <si>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</si>
  <si>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</si>
  <si>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</si>
  <si>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</si>
  <si>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</si>
  <si>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</si>
  <si>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</si>
  <si>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</si>
  <si>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</si>
  <si>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</si>
  <si>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</si>
  <si>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</si>
  <si>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</si>
  <si>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</si>
  <si>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</si>
  <si>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</si>
  <si>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</si>
  <si>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</si>
  <si>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</si>
  <si>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</si>
  <si>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</si>
  <si>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</si>
  <si>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</si>
  <si>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</si>
  <si>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</si>
  <si>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</si>
  <si>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</si>
  <si>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</si>
  <si>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</si>
  <si>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</si>
  <si>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</si>
  <si>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</si>
  <si>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</si>
  <si>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</si>
  <si>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</si>
  <si>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</si>
  <si>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</si>
  <si>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</si>
  <si>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</si>
  <si>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</si>
  <si>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</si>
  <si>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</si>
  <si>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</si>
  <si>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</si>
  <si>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</si>
  <si>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</si>
  <si>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</si>
  <si>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</si>
  <si>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</si>
  <si>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</si>
  <si>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</si>
  <si>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</si>
  <si>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</si>
  <si>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</si>
  <si>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</si>
  <si>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</si>
  <si>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</si>
  <si>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</si>
  <si>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</si>
  <si>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</si>
  <si>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</si>
  <si>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</si>
  <si>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</si>
  <si>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</si>
  <si>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</si>
  <si>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</si>
  <si>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</si>
  <si>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</si>
  <si>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</si>
  <si>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</si>
  <si>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</si>
  <si>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</si>
  <si>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</si>
  <si>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</si>
  <si>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</si>
  <si>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</si>
  <si>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</si>
  <si>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</si>
  <si>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</si>
  <si>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</si>
  <si>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</si>
  <si>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</si>
  <si>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</si>
  <si>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</si>
  <si>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</si>
  <si>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</si>
  <si>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</si>
  <si>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</si>
  <si>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</si>
  <si>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</si>
  <si>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</si>
  <si>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</si>
  <si>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</si>
  <si>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</si>
  <si>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</si>
  <si>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</si>
  <si>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</si>
  <si>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</si>
  <si>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</si>
  <si>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</si>
  <si>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</si>
  <si>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</si>
  <si>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</si>
  <si>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</si>
  <si>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</si>
  <si>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</si>
  <si>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</si>
  <si>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</si>
  <si>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</si>
  <si>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</si>
  <si>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</si>
  <si>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</si>
  <si>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</si>
  <si>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</si>
  <si>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</si>
  <si>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</si>
  <si>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</si>
  <si>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</si>
  <si>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</si>
  <si>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</si>
  <si>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</si>
  <si>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</si>
  <si>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</si>
  <si>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</si>
  <si>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</si>
  <si>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</si>
  <si>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</si>
  <si>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</si>
  <si>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</si>
  <si>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</si>
  <si>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</si>
  <si>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</si>
  <si>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</si>
  <si>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</si>
  <si>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</si>
  <si>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</si>
  <si>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</si>
  <si>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</si>
  <si>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</si>
  <si>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</si>
  <si>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</si>
  <si>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</si>
  <si>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</si>
  <si>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</si>
  <si>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</si>
  <si>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</si>
  <si>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</si>
  <si>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</si>
  <si>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</si>
  <si>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</si>
  <si>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</si>
  <si>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</si>
  <si>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</si>
  <si>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</si>
  <si>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</si>
  <si>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</si>
  <si>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</si>
  <si>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</si>
  <si>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</si>
  <si>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</si>
  <si>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</si>
  <si>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</si>
  <si>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</si>
  <si>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</si>
  <si>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</si>
  <si>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</si>
  <si>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</si>
  <si>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</si>
  <si>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</si>
  <si>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</si>
  <si>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</si>
  <si>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</si>
  <si>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</si>
  <si>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</si>
  <si>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</si>
  <si>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</si>
  <si>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</si>
  <si>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</si>
  <si>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</si>
  <si>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</si>
  <si>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</si>
  <si>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</si>
  <si>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</si>
  <si>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</si>
  <si>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</si>
  <si>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</si>
  <si>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</si>
  <si>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</si>
  <si>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</si>
  <si>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</si>
  <si>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</si>
  <si>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</si>
  <si>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</si>
  <si>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</si>
  <si>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</si>
  <si>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</si>
  <si>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</si>
  <si>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</si>
  <si>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</si>
  <si>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</si>
  <si>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</si>
  <si>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</si>
  <si>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</si>
  <si>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</si>
  <si>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</si>
  <si>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</si>
  <si>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</si>
  <si>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</si>
  <si>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</si>
  <si>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</si>
  <si>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</si>
  <si>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</si>
  <si>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</si>
  <si>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</si>
  <si>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</si>
  <si>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</si>
  <si>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</si>
  <si>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</si>
  <si>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</si>
  <si>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</si>
  <si>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</si>
  <si>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</si>
  <si>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</si>
  <si>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</si>
  <si>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</si>
  <si>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</si>
  <si>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</si>
  <si>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</si>
  <si>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</si>
  <si>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</si>
  <si>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</si>
  <si>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</si>
  <si>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</si>
  <si>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</si>
  <si>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</si>
  <si>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</si>
  <si>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</si>
  <si>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</si>
  <si>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</si>
  <si>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</si>
  <si>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</si>
  <si>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</si>
  <si>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</si>
  <si>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</si>
  <si>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</si>
  <si>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</si>
  <si>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</si>
  <si>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</si>
  <si>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</si>
  <si>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</si>
  <si>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</si>
  <si>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</si>
  <si>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</si>
  <si>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</si>
  <si>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</si>
  <si>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</si>
  <si>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</si>
  <si>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</si>
  <si>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</si>
  <si>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</si>
  <si>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</si>
  <si>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</si>
  <si>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</si>
  <si>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</si>
  <si>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</si>
  <si>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</si>
  <si>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</si>
  <si>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</si>
  <si>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</si>
  <si>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</si>
  <si>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</si>
  <si>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</si>
  <si>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</si>
  <si>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</si>
  <si>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</si>
  <si>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</si>
  <si>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</si>
  <si>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</si>
  <si>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</si>
  <si>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</si>
  <si>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</si>
  <si>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</si>
  <si>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</si>
  <si>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</si>
  <si>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</si>
  <si>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</si>
  <si>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</si>
  <si>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</si>
  <si>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</si>
  <si>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</si>
  <si>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</si>
  <si>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</si>
  <si>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</si>
  <si>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</si>
  <si>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</si>
  <si>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</si>
  <si>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</si>
  <si>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</si>
  <si>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</si>
  <si>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</si>
  <si>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</si>
  <si>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</si>
  <si>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</si>
  <si>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</si>
  <si>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</si>
  <si>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</si>
  <si>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</si>
  <si>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</si>
  <si>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</si>
  <si>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</si>
  <si>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</si>
  <si>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</si>
  <si>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</si>
  <si>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</si>
  <si>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</si>
  <si>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</si>
  <si>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</si>
  <si>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</si>
  <si>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</si>
  <si>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</si>
  <si>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</si>
  <si>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</si>
  <si>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</si>
  <si>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</si>
  <si>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</si>
  <si>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</si>
  <si>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</si>
  <si>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</si>
  <si>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</si>
  <si>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</si>
  <si>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</si>
  <si>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</si>
  <si>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</si>
  <si>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</si>
  <si>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</si>
  <si>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</si>
  <si>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</si>
  <si>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</si>
  <si>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</si>
  <si>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</si>
  <si>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</si>
  <si>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</si>
  <si>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</si>
  <si>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</si>
  <si>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</si>
  <si>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</si>
  <si>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</si>
  <si>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</si>
  <si>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</si>
  <si>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</si>
  <si>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</si>
  <si>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</si>
  <si>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</si>
  <si>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</si>
  <si>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</si>
  <si>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</si>
  <si>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</si>
  <si>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</si>
  <si>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</si>
  <si>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</si>
  <si>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</si>
  <si>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</si>
  <si>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</si>
  <si>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</si>
  <si>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</si>
  <si>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</si>
  <si>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</si>
  <si>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</si>
  <si>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</si>
  <si>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</si>
  <si>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</si>
  <si>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</si>
  <si>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</si>
  <si>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</si>
  <si>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</si>
  <si>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</si>
  <si>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</si>
  <si>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</si>
  <si>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</si>
  <si>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</si>
  <si>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</si>
  <si>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</si>
  <si>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</si>
  <si>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</si>
  <si>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</si>
  <si>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</si>
  <si>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</si>
  <si>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</si>
  <si>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</si>
  <si>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</si>
  <si>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</si>
  <si>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</si>
  <si>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</si>
  <si>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</si>
  <si>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</si>
  <si>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</si>
  <si>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</si>
  <si>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</si>
  <si>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</si>
  <si>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</si>
  <si>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</si>
  <si>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</si>
  <si>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</si>
  <si>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</si>
  <si>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</si>
  <si>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</si>
  <si>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</si>
  <si>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</si>
  <si>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</si>
  <si>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</si>
  <si>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</si>
  <si>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</si>
  <si>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</si>
  <si>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</si>
  <si>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</si>
  <si>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</si>
  <si>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</si>
  <si>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</si>
  <si>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</si>
  <si>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</si>
  <si>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</si>
  <si>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</si>
  <si>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</si>
  <si>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</si>
  <si>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</si>
  <si>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</si>
  <si>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</si>
  <si>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</si>
  <si>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</si>
  <si>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</si>
  <si>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</si>
  <si>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</si>
  <si>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</si>
  <si>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</si>
  <si>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</si>
  <si>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</si>
  <si>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</si>
  <si>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</si>
  <si>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</si>
  <si>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</si>
  <si>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</si>
  <si>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</si>
  <si>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</si>
  <si>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</si>
  <si>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</si>
  <si>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</si>
  <si>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</si>
  <si>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</si>
  <si>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</si>
  <si>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</si>
  <si>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</si>
  <si>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</si>
  <si>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</si>
  <si>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</si>
  <si>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</si>
  <si>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</si>
  <si>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</si>
  <si>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</si>
  <si>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</si>
  <si>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</si>
  <si>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</si>
  <si>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</si>
  <si>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</si>
  <si>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</si>
  <si>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</si>
  <si>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</si>
  <si>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</si>
  <si>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</si>
  <si>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</si>
  <si>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</si>
  <si>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</si>
  <si>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</si>
  <si>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</si>
  <si>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</si>
  <si>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</si>
  <si>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</si>
  <si>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</si>
  <si>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</si>
  <si>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</si>
  <si>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</si>
  <si>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</si>
  <si>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</si>
  <si>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</si>
  <si>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</si>
  <si>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</si>
  <si>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</si>
  <si>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</si>
  <si>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</si>
  <si>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</si>
  <si>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</si>
  <si>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</si>
  <si>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</si>
  <si>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</si>
  <si>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</si>
  <si>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</si>
  <si>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</si>
  <si>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</si>
  <si>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</si>
  <si>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</si>
  <si>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</si>
  <si>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</si>
  <si>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</si>
  <si>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</si>
  <si>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</si>
  <si>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</si>
  <si>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</si>
  <si>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</si>
  <si>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</si>
  <si>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</si>
  <si>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</si>
  <si>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</si>
  <si>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</si>
  <si>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</si>
  <si>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</si>
  <si>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</si>
  <si>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</si>
  <si>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</si>
  <si>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</si>
  <si>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</si>
  <si>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</si>
  <si>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</si>
  <si>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</si>
  <si>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</si>
  <si>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</si>
  <si>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</si>
  <si>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</si>
  <si>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</si>
  <si>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</si>
  <si>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</si>
  <si>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</si>
  <si>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</si>
  <si>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</si>
  <si>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</si>
  <si>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</si>
  <si>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</si>
  <si>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</si>
  <si>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</si>
  <si>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</si>
  <si>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</si>
  <si>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</si>
  <si>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</si>
  <si>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</si>
  <si>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</si>
  <si>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</si>
  <si>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</si>
  <si>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</si>
  <si>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</si>
  <si>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</si>
  <si>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</si>
  <si>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</si>
  <si>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</si>
  <si>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</si>
  <si>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</si>
  <si>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</si>
  <si>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</si>
  <si>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</si>
  <si>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</si>
  <si>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</si>
  <si>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</si>
  <si>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</si>
  <si>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</si>
  <si>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</si>
  <si>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</si>
  <si>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</si>
  <si>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</si>
  <si>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</si>
  <si>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</si>
  <si>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</si>
  <si>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</si>
  <si>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</si>
  <si>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</si>
  <si>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</si>
  <si>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</si>
  <si>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</si>
  <si>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</si>
  <si>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</si>
  <si>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</si>
  <si>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</si>
  <si>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</si>
  <si>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</si>
  <si>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</si>
  <si>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</si>
  <si>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</si>
  <si>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</si>
  <si>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</si>
  <si>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</si>
  <si>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</si>
  <si>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</si>
  <si>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</si>
  <si>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</si>
  <si>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</si>
  <si>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</si>
  <si>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</si>
  <si>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</si>
  <si>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</si>
  <si>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</si>
  <si>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</si>
  <si>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</si>
  <si>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</si>
  <si>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</si>
  <si>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</si>
  <si>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</si>
  <si>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</si>
  <si>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</si>
  <si>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</si>
  <si>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</si>
  <si>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</si>
  <si>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</si>
  <si>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</si>
  <si>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</si>
  <si>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</si>
  <si>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</si>
  <si>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</si>
  <si>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</si>
  <si>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</si>
  <si>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</si>
  <si>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</si>
  <si>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</si>
  <si>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</si>
  <si>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</si>
  <si>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</si>
  <si>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</si>
  <si>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</si>
  <si>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</si>
  <si>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</si>
  <si>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</si>
  <si>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</si>
  <si>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</si>
  <si>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</si>
  <si>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</si>
  <si>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</si>
  <si>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</si>
  <si>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</si>
  <si>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</si>
  <si>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</si>
  <si>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</si>
  <si>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</si>
  <si>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</si>
  <si>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</si>
  <si>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</si>
  <si>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</si>
  <si>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</si>
  <si>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</si>
  <si>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</si>
  <si>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</si>
  <si>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</si>
  <si>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</si>
  <si>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</si>
  <si>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</si>
  <si>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</si>
  <si>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</si>
  <si>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</si>
  <si>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</si>
  <si>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</si>
  <si>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</si>
  <si>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</si>
  <si>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</si>
  <si>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</si>
  <si>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</si>
  <si>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</si>
  <si>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</si>
  <si>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</si>
  <si>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</si>
  <si>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</si>
  <si>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</si>
  <si>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</si>
  <si>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</si>
  <si>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</si>
  <si>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</si>
  <si>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</si>
  <si>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</si>
  <si>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</si>
  <si>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</si>
  <si>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</si>
  <si>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</si>
  <si>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</si>
  <si>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</si>
  <si>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</si>
  <si>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</si>
  <si>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</si>
  <si>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</si>
  <si>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</si>
  <si>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</si>
  <si>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</si>
  <si>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</si>
  <si>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</si>
  <si>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</si>
  <si>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</si>
  <si>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</si>
  <si>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</si>
  <si>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</si>
  <si>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</si>
  <si>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</si>
  <si>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</si>
  <si>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</si>
  <si>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</si>
  <si>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</si>
  <si>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</si>
  <si>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</si>
  <si>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</si>
  <si>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</si>
  <si>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</si>
  <si>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</si>
  <si>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</si>
  <si>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</si>
  <si>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</si>
  <si>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</si>
  <si>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</si>
  <si>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</si>
  <si>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</si>
  <si>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</si>
  <si>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</si>
  <si>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</si>
  <si>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</si>
  <si>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</si>
  <si>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</si>
  <si>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</si>
  <si>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</si>
  <si>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</si>
  <si>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</si>
  <si>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</si>
  <si>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</si>
  <si>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</si>
  <si>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</si>
  <si>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</si>
  <si>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</si>
  <si>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</si>
  <si>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</si>
  <si>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</si>
  <si>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</si>
  <si>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</si>
  <si>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</si>
  <si>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</si>
  <si>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</si>
  <si>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</si>
  <si>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</si>
  <si>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</si>
  <si>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</si>
  <si>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</si>
  <si>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</si>
  <si>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</si>
  <si>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</si>
  <si>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</si>
  <si>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</si>
  <si>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</si>
  <si>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</si>
  <si>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</si>
  <si>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</si>
  <si>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</si>
  <si>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</si>
  <si>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</si>
  <si>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</si>
  <si>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</si>
  <si>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</si>
  <si>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</si>
  <si>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</si>
  <si>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</si>
  <si>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</si>
  <si>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</si>
  <si>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</si>
  <si>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</si>
  <si>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</si>
  <si>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</si>
  <si>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</si>
  <si>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</si>
  <si>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</si>
  <si>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</si>
  <si>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</si>
  <si>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</si>
  <si>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</si>
  <si>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</si>
  <si>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</si>
  <si>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</si>
  <si>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</si>
  <si>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</si>
  <si>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</si>
  <si>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</si>
  <si>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</si>
  <si>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</si>
  <si>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</si>
  <si>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</si>
  <si>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</si>
  <si>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</si>
  <si>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</si>
  <si>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</si>
  <si>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</si>
  <si>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</si>
  <si>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</si>
  <si>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</si>
  <si>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</si>
  <si>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</si>
  <si>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</si>
  <si>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</si>
  <si>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</si>
  <si>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</si>
  <si>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</si>
  <si>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</si>
  <si>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</si>
  <si>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</si>
  <si>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</si>
  <si>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</si>
  <si>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</si>
  <si>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</si>
  <si>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</si>
  <si>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</si>
  <si>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</si>
  <si>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</si>
  <si>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</si>
  <si>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</si>
  <si>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</si>
  <si>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</si>
  <si>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</si>
  <si>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</si>
  <si>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</si>
  <si>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</si>
  <si>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</si>
  <si>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</si>
  <si>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</si>
  <si>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</si>
  <si>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</si>
  <si>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</si>
  <si>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</si>
  <si>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</si>
  <si>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</si>
  <si>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</si>
  <si>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</si>
  <si>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</si>
  <si>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</si>
  <si>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</si>
  <si>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</si>
  <si>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</si>
  <si>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</si>
  <si>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</si>
  <si>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</si>
  <si>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</si>
  <si>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</si>
  <si>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</si>
  <si>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</si>
  <si>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</si>
  <si>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</si>
  <si>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</si>
  <si>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</si>
  <si>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</si>
  <si>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</si>
  <si>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</si>
  <si>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</si>
  <si>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</si>
  <si>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</si>
  <si>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</si>
  <si>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</si>
  <si>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</si>
  <si>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</si>
  <si>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</si>
  <si>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</si>
  <si>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</si>
  <si>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</si>
  <si>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</si>
  <si>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</si>
  <si>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</si>
  <si>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</si>
  <si>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</si>
  <si>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</si>
  <si>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</si>
  <si>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</si>
  <si>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</si>
  <si>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</si>
  <si>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</si>
  <si>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</si>
  <si>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</si>
  <si>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</si>
  <si>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</si>
  <si>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</si>
  <si>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</si>
  <si>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</si>
  <si>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</si>
  <si>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</si>
  <si>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</si>
  <si>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</si>
  <si>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</si>
  <si>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</si>
  <si>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</si>
  <si>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</si>
  <si>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</si>
  <si>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</si>
  <si>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</si>
  <si>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</si>
  <si>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</si>
  <si>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</si>
  <si>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</si>
  <si>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</si>
  <si>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</si>
  <si>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</si>
  <si>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</si>
  <si>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</si>
  <si>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</si>
  <si>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</si>
  <si>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</si>
  <si>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</si>
  <si>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</si>
  <si>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</si>
  <si>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</si>
  <si>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</si>
  <si>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</si>
  <si>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</si>
  <si>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</si>
  <si>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</si>
  <si>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</si>
  <si>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</si>
  <si>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</si>
  <si>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</si>
  <si>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</si>
  <si>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</si>
  <si>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</si>
  <si>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</si>
  <si>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</si>
  <si>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</si>
  <si>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</si>
  <si>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</si>
  <si>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</si>
  <si>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</si>
  <si>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</si>
  <si>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</si>
  <si>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</si>
  <si>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</si>
  <si>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</si>
  <si>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</si>
  <si>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</si>
  <si>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</si>
  <si>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</si>
  <si>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</si>
  <si>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</si>
  <si>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</si>
  <si>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</si>
  <si>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</si>
  <si>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</si>
  <si>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</si>
  <si>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</si>
  <si>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</si>
  <si>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</si>
  <si>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</si>
  <si>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</si>
  <si>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</si>
  <si>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</si>
  <si>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</si>
  <si>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</si>
  <si>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</si>
  <si>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</si>
  <si>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</si>
  <si>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</si>
  <si>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</si>
  <si>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</si>
  <si>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</si>
  <si>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</si>
  <si>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</si>
  <si>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</si>
  <si>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</si>
  <si>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</si>
  <si>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</si>
  <si>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</si>
  <si>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</si>
  <si>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</si>
  <si>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</si>
  <si>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</si>
  <si>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</si>
  <si>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</si>
  <si>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</si>
  <si>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</si>
  <si>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</si>
  <si>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</si>
  <si>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</si>
  <si>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</si>
  <si>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</si>
  <si>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</si>
  <si>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</si>
  <si>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</si>
  <si>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</si>
  <si>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</si>
  <si>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</si>
  <si>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</si>
  <si>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</si>
  <si>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</si>
  <si>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</si>
  <si>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</si>
  <si>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</si>
  <si>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</si>
  <si>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</si>
  <si>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</si>
  <si>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</si>
  <si>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</si>
  <si>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</si>
  <si>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</si>
  <si>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</si>
  <si>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</si>
  <si>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</si>
  <si>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</si>
  <si>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</si>
  <si>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</si>
  <si>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</si>
  <si>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</si>
  <si>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</si>
  <si>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</si>
  <si>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</si>
  <si>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</si>
  <si>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</si>
  <si>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</si>
  <si>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</si>
  <si>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</si>
  <si>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</si>
  <si>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</si>
  <si>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</si>
  <si>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</si>
  <si>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</si>
  <si>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</si>
  <si>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</si>
  <si>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</si>
  <si>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</si>
  <si>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</si>
  <si>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</si>
  <si>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</si>
  <si>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</si>
  <si>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</si>
  <si>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</si>
  <si>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</si>
  <si>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</si>
  <si>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</si>
  <si>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</si>
  <si>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</si>
  <si>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</si>
  <si>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</si>
  <si>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</si>
  <si>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</si>
  <si>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</si>
  <si>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</si>
  <si>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</si>
  <si>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</si>
  <si>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</si>
  <si>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</si>
  <si>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</si>
  <si>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</si>
  <si>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</si>
  <si>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</si>
  <si>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</si>
  <si>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</si>
  <si>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</si>
  <si>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</si>
  <si>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</si>
  <si>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</si>
  <si>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</si>
  <si>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</si>
  <si>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</si>
  <si>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</si>
  <si>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</si>
  <si>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</si>
  <si>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</si>
  <si>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</si>
  <si>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</si>
  <si>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</si>
  <si>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</si>
  <si>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</si>
  <si>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</si>
  <si>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</si>
  <si>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</si>
  <si>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</si>
  <si>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</si>
  <si>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</si>
  <si>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</si>
  <si>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</si>
  <si>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</si>
  <si>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</si>
  <si>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</si>
  <si>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</si>
  <si>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</si>
  <si>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</si>
  <si>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</si>
  <si>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</si>
  <si>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</si>
  <si>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</si>
  <si>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</si>
  <si>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</si>
  <si>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</si>
  <si>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</si>
  <si>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</si>
  <si>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</si>
  <si>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</si>
  <si>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</si>
  <si>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</si>
  <si>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</si>
  <si>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</si>
  <si>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</si>
  <si>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</si>
  <si>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</si>
  <si>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</si>
  <si>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</si>
  <si>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</si>
  <si>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</si>
  <si>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</si>
  <si>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</si>
  <si>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</si>
  <si>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</si>
  <si>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</si>
  <si>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</si>
  <si>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</si>
  <si>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</si>
  <si>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</si>
  <si>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</si>
  <si>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</si>
  <si>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</si>
  <si>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</si>
  <si>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</si>
  <si>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</si>
  <si>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</si>
  <si>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</si>
  <si>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</si>
  <si>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</si>
  <si>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</si>
  <si>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</si>
  <si>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</si>
  <si>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</si>
  <si>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</si>
  <si>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</si>
  <si>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</si>
  <si>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</si>
  <si>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</si>
  <si>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</si>
  <si>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</si>
  <si>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</si>
  <si>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</si>
  <si>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</si>
  <si>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</si>
  <si>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</si>
  <si>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</si>
  <si>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</si>
  <si>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</si>
  <si>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</si>
  <si>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</si>
  <si>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</si>
  <si>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</si>
  <si>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</si>
  <si>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</si>
  <si>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</si>
  <si>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</si>
  <si>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</si>
  <si>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</si>
  <si>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</si>
  <si>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</si>
  <si>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</si>
  <si>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</si>
  <si>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</si>
  <si>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</si>
  <si>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</si>
  <si>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</si>
  <si>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</si>
  <si>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</si>
  <si>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</si>
  <si>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</si>
  <si>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</si>
  <si>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</si>
  <si>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</si>
  <si>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</si>
  <si>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</si>
  <si>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</si>
  <si>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</si>
  <si>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</si>
  <si>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</si>
  <si>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</si>
  <si>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</si>
  <si>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</si>
  <si>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</si>
  <si>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</si>
  <si>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</si>
  <si>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</si>
  <si>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</si>
  <si>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</si>
  <si>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</si>
  <si>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</si>
  <si>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</si>
  <si>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</si>
  <si>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</si>
  <si>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</si>
  <si>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</si>
  <si>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</si>
  <si>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</si>
  <si>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</si>
  <si>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</si>
  <si>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</si>
  <si>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</si>
  <si>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</si>
  <si>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</si>
  <si>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</si>
  <si>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</si>
  <si>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</si>
  <si>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</si>
  <si>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</si>
  <si>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</si>
  <si>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</si>
  <si>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</si>
  <si>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</si>
  <si>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</si>
  <si>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</si>
  <si>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</si>
  <si>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</si>
  <si>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</si>
  <si>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</si>
  <si>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</si>
  <si>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</si>
  <si>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</si>
  <si>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</si>
  <si>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</si>
  <si>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</si>
  <si>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</si>
  <si>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</si>
  <si>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</si>
  <si>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</si>
  <si>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</si>
  <si>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</si>
  <si>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</si>
  <si>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</si>
  <si>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</si>
  <si>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</si>
  <si>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</si>
  <si>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</si>
  <si>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</si>
  <si>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</si>
  <si>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</si>
  <si>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</si>
  <si>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</si>
  <si>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</si>
  <si>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</si>
  <si>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</si>
  <si>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</si>
  <si>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</si>
  <si>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</si>
  <si>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</si>
  <si>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</si>
  <si>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</si>
  <si>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</si>
  <si>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</si>
  <si>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</si>
  <si>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</si>
  <si>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</si>
  <si>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</si>
  <si>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</si>
  <si>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</si>
  <si>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</si>
  <si>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</si>
  <si>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</si>
  <si>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</si>
  <si>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</si>
  <si>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</si>
  <si>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</si>
  <si>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</si>
  <si>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</si>
  <si>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</si>
  <si>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</si>
  <si>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</si>
  <si>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</si>
  <si>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</si>
  <si>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</si>
  <si>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</si>
  <si>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</si>
  <si>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</si>
  <si>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</si>
  <si>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</si>
  <si>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</si>
  <si>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</si>
  <si>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</si>
  <si>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</si>
  <si>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</si>
  <si>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</si>
  <si>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</si>
  <si>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</si>
  <si>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</si>
  <si>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</si>
  <si>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</si>
  <si>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</si>
  <si>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</si>
  <si>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</si>
  <si>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</si>
  <si>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</si>
  <si>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</si>
  <si>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</si>
  <si>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</si>
  <si>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</si>
  <si>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</si>
  <si>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</si>
  <si>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</si>
  <si>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</si>
  <si>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</si>
  <si>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</si>
  <si>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</si>
  <si>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</si>
  <si>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</si>
  <si>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</si>
  <si>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</si>
  <si>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</si>
  <si>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</si>
  <si>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</si>
  <si>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</si>
  <si>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</si>
  <si>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</si>
  <si>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</si>
  <si>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</si>
  <si>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</si>
  <si>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</si>
  <si>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</si>
  <si>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</si>
  <si>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</si>
  <si>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</si>
  <si>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</si>
  <si>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</si>
  <si>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</si>
  <si>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</si>
  <si>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</si>
  <si>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</si>
  <si>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</si>
  <si>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</si>
  <si>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</si>
  <si>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</si>
  <si>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</si>
  <si>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</si>
  <si>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</si>
  <si>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</si>
  <si>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</si>
  <si>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</si>
  <si>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</si>
  <si>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</si>
  <si>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</si>
  <si>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</si>
  <si>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</si>
  <si>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</si>
  <si>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</si>
  <si>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</si>
  <si>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</si>
  <si>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</si>
  <si>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</si>
  <si>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</si>
  <si>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</si>
  <si>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</si>
  <si>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</si>
  <si>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</si>
  <si>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</si>
  <si>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</si>
  <si>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</si>
  <si>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</si>
  <si>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</si>
  <si>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</si>
  <si>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</si>
  <si>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</si>
  <si>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</si>
  <si>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</si>
  <si>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</si>
  <si>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</si>
  <si>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</si>
  <si>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</si>
  <si>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</si>
  <si>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</si>
  <si>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</si>
  <si>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</si>
  <si>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</si>
  <si>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</si>
  <si>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</si>
  <si>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</si>
  <si>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</si>
  <si>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</si>
  <si>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</si>
  <si>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</si>
  <si>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</si>
  <si>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</si>
  <si>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</si>
  <si>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</si>
  <si>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</si>
  <si>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</si>
  <si>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</si>
  <si>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</si>
  <si>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</si>
  <si>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</si>
  <si>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</si>
  <si>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</si>
  <si>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</si>
  <si>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</si>
  <si>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</si>
  <si>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</si>
  <si>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</si>
  <si>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</si>
  <si>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</si>
  <si>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</si>
  <si>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</si>
  <si>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</si>
  <si>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</si>
  <si>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</si>
  <si>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</si>
  <si>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</si>
  <si>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</si>
  <si>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</si>
  <si>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</si>
  <si>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</si>
  <si>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</si>
  <si>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</si>
  <si>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</si>
  <si>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</si>
  <si>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</si>
  <si>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</si>
  <si>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</si>
  <si>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</si>
  <si>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</si>
  <si>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</si>
  <si>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</si>
  <si>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</si>
  <si>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</si>
  <si>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</si>
  <si>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</si>
  <si>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</si>
  <si>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</si>
  <si>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</si>
  <si>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</si>
  <si>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</si>
  <si>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</si>
  <si>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</si>
  <si>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</si>
  <si>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</si>
  <si>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</si>
  <si>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</si>
  <si>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</si>
  <si>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</si>
  <si>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</si>
  <si>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</si>
  <si>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</si>
  <si>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</si>
  <si>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</si>
  <si>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</si>
  <si>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</si>
  <si>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</si>
  <si>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</si>
  <si>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</si>
  <si>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</si>
  <si>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</si>
  <si>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</si>
  <si>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</si>
  <si>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</si>
  <si>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</si>
  <si>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</si>
  <si>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</si>
  <si>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</si>
  <si>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</si>
  <si>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</si>
  <si>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</si>
  <si>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</si>
  <si>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</si>
  <si>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</si>
  <si>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</si>
  <si>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</si>
  <si>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</si>
  <si>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</si>
  <si>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</si>
  <si>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</si>
  <si>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</si>
  <si>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</si>
  <si>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</si>
  <si>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</si>
  <si>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</si>
  <si>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</si>
  <si>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</si>
  <si>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</si>
  <si>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</si>
  <si>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</si>
  <si>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</si>
  <si>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</si>
  <si>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</si>
  <si>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</si>
  <si>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</si>
  <si>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</si>
  <si>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</si>
  <si>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</si>
  <si>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</si>
  <si>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</si>
  <si>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</si>
  <si>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</si>
  <si>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</si>
  <si>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</si>
  <si>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</si>
  <si>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</si>
  <si>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</si>
  <si>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</si>
  <si>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</si>
  <si>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</si>
  <si>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</si>
  <si>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</si>
  <si>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</si>
  <si>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</si>
  <si>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</si>
  <si>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</si>
  <si>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</si>
  <si>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</si>
  <si>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</si>
  <si>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</si>
  <si>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</si>
  <si>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</si>
  <si>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</si>
  <si>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</si>
  <si>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</si>
  <si>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</si>
  <si>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</si>
  <si>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</si>
  <si>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</si>
  <si>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</si>
  <si>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</si>
  <si>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</si>
  <si>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</si>
  <si>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</si>
  <si>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</si>
  <si>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</si>
  <si>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</si>
  <si>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</si>
  <si>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</si>
  <si>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</si>
  <si>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</si>
  <si>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</si>
  <si>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</si>
  <si>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</si>
  <si>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</si>
  <si>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</si>
  <si>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</si>
  <si>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</si>
  <si>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</si>
  <si>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</si>
  <si>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</si>
  <si>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</si>
  <si>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</si>
  <si>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</si>
  <si>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</si>
  <si>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</si>
  <si>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</si>
  <si>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</si>
  <si>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</si>
  <si>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</si>
  <si>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</si>
  <si>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</si>
  <si>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</si>
  <si>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</si>
  <si>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</si>
  <si>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</si>
  <si>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</si>
  <si>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</si>
  <si>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</si>
  <si>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</si>
  <si>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</si>
  <si>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</si>
  <si>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</si>
  <si>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</si>
  <si>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</si>
  <si>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</si>
  <si>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</si>
  <si>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</si>
  <si>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</si>
  <si>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</si>
  <si>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</si>
  <si>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</si>
  <si>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</si>
  <si>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</si>
  <si>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</si>
  <si>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</si>
  <si>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</si>
  <si>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</si>
  <si>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</si>
  <si>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</si>
  <si>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</si>
  <si>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</si>
  <si>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</si>
  <si>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</si>
  <si>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</si>
  <si>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</si>
  <si>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</si>
  <si>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</si>
  <si>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</si>
  <si>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</si>
  <si>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</si>
  <si>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</si>
  <si>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</si>
  <si>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</si>
  <si>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</si>
  <si>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</si>
  <si>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</si>
  <si>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</si>
  <si>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</si>
  <si>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</si>
  <si>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</si>
  <si>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</si>
  <si>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</si>
  <si>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</si>
  <si>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</si>
  <si>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</si>
  <si>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</si>
  <si>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</si>
  <si>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</si>
  <si>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</si>
  <si>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</si>
  <si>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</si>
  <si>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</si>
  <si>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</si>
  <si>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</si>
  <si>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</si>
  <si>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</si>
  <si>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</si>
  <si>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</si>
  <si>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</si>
  <si>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</si>
  <si>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</si>
  <si>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</si>
  <si>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</si>
  <si>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</si>
  <si>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</si>
  <si>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</si>
  <si>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</si>
  <si>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</si>
  <si>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</si>
  <si>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</si>
  <si>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</si>
  <si>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</si>
  <si>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</si>
  <si>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</si>
  <si>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</si>
  <si>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</si>
  <si>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</si>
  <si>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</si>
  <si>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</si>
  <si>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</si>
  <si>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</si>
  <si>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</si>
  <si>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</si>
  <si>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</si>
  <si>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</si>
  <si>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</si>
  <si>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</si>
  <si>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</si>
  <si>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</si>
  <si>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</si>
  <si>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</si>
  <si>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</si>
  <si>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</si>
  <si>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</si>
  <si>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</si>
  <si>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</si>
  <si>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</si>
  <si>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</si>
  <si>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</si>
  <si>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</si>
  <si>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</si>
  <si>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</si>
  <si>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</si>
  <si>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</si>
  <si>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</si>
  <si>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</si>
  <si>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</si>
  <si>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</si>
  <si>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</si>
  <si>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</si>
  <si>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</si>
  <si>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</si>
  <si>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</si>
  <si>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</si>
  <si>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</si>
  <si>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</si>
  <si>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</si>
  <si>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</si>
  <si>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</si>
  <si>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</si>
  <si>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</si>
  <si>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</si>
  <si>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</si>
  <si>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</si>
  <si>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</si>
  <si>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</si>
  <si>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</si>
  <si>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</si>
  <si>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</si>
  <si>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</si>
  <si>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</si>
  <si>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</si>
  <si>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</si>
  <si>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</si>
  <si>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</si>
  <si>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</si>
  <si>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</si>
  <si>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</si>
  <si>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</si>
  <si>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</si>
  <si>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</si>
  <si>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</si>
  <si>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</si>
  <si>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</si>
  <si>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</si>
  <si>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</si>
  <si>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</si>
  <si>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</si>
  <si>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</si>
  <si>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</si>
  <si>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</si>
  <si>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</si>
  <si>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</si>
  <si>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</si>
  <si>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</si>
  <si>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</si>
  <si>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</si>
  <si>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</si>
  <si>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</si>
  <si>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</si>
  <si>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</si>
  <si>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</si>
  <si>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</si>
  <si>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</si>
  <si>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</si>
  <si>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</si>
  <si>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</si>
  <si>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</si>
  <si>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</si>
  <si>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</si>
  <si>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</si>
  <si>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</si>
  <si>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</si>
  <si>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</si>
  <si>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</si>
  <si>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</si>
  <si>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</si>
  <si>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</si>
  <si>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</si>
  <si>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</si>
  <si>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</si>
  <si>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</si>
  <si>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</si>
  <si>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</si>
  <si>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</si>
  <si>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</si>
  <si>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</si>
  <si>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</si>
  <si>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</si>
  <si>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</si>
  <si>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</si>
  <si>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</si>
  <si>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</si>
  <si>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</si>
  <si>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</si>
  <si>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</si>
  <si>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</si>
  <si>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</si>
  <si>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</si>
  <si>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</si>
  <si>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</si>
  <si>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</si>
  <si>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</si>
  <si>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</si>
  <si>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</si>
  <si>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</si>
  <si>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</si>
  <si>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</si>
  <si>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</si>
  <si>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</si>
  <si>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</si>
  <si>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</si>
  <si>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</si>
  <si>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</si>
  <si>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</si>
  <si>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</si>
  <si>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</si>
  <si>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</si>
  <si>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</si>
  <si>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</si>
  <si>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</si>
  <si>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</si>
  <si>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</si>
  <si>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</si>
  <si>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</si>
  <si>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</si>
  <si>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</si>
  <si>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</si>
  <si>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</si>
  <si>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</si>
  <si>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</si>
  <si>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</si>
  <si>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</si>
  <si>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</si>
  <si>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</si>
  <si>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</si>
  <si>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</si>
  <si>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</si>
  <si>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</si>
  <si>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</si>
  <si>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</si>
  <si>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</si>
  <si>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</si>
  <si>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</si>
  <si>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</si>
  <si>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</si>
  <si>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</si>
  <si>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</si>
  <si>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</si>
  <si>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</si>
  <si>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</si>
  <si>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</si>
  <si>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</si>
  <si>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</si>
  <si>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</si>
  <si>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</si>
  <si>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</si>
  <si>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</si>
  <si>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</si>
  <si>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</si>
  <si>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</si>
  <si>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</si>
  <si>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</si>
  <si>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</si>
  <si>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</si>
  <si>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</si>
  <si>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</si>
  <si>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</si>
  <si>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</si>
  <si>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</si>
  <si>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</si>
  <si>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</si>
  <si>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</si>
  <si>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</si>
  <si>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</si>
  <si>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</si>
  <si>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</si>
  <si>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</si>
  <si>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</si>
  <si>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</si>
  <si>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</si>
  <si>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</si>
  <si>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</si>
  <si>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</si>
  <si>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</si>
  <si>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</si>
  <si>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</si>
  <si>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</si>
  <si>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</si>
  <si>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</si>
  <si>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</si>
  <si>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</si>
  <si>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</si>
  <si>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</si>
  <si>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</si>
  <si>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</si>
  <si>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</si>
  <si>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</si>
  <si>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</si>
  <si>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</si>
  <si>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</si>
  <si>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</si>
  <si>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</si>
  <si>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</si>
  <si>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</si>
  <si>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</si>
  <si>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</si>
  <si>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</si>
  <si>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</si>
  <si>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</si>
  <si>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</si>
  <si>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</si>
  <si>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</si>
  <si>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</si>
  <si>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</si>
  <si>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</si>
  <si>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</si>
  <si>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</si>
  <si>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</si>
  <si>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</si>
  <si>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</si>
  <si>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</si>
  <si>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</si>
  <si>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</si>
  <si>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</si>
  <si>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</si>
  <si>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</si>
  <si>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</si>
  <si>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</si>
  <si>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</si>
  <si>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</si>
  <si>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</si>
  <si>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</si>
  <si>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</si>
  <si>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</si>
  <si>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</si>
  <si>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</si>
  <si>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</si>
  <si>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</si>
  <si>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</si>
  <si>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</si>
  <si>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</si>
  <si>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</si>
  <si>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</si>
  <si>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</si>
  <si>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</si>
  <si>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</si>
  <si>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</si>
  <si>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</si>
  <si>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</si>
  <si>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</si>
  <si>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</si>
  <si>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</si>
  <si>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</si>
  <si>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</si>
  <si>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</si>
  <si>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</si>
  <si>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</si>
  <si>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</si>
  <si>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</si>
  <si>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</si>
  <si>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</si>
  <si>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</si>
  <si>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</si>
  <si>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</si>
  <si>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</si>
  <si>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</si>
  <si>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</si>
  <si>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</si>
  <si>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</si>
  <si>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</si>
  <si>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</si>
  <si>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</si>
  <si>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</si>
  <si>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</si>
  <si>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</si>
  <si>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</si>
  <si>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</si>
  <si>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</si>
  <si>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</si>
  <si>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</si>
  <si>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</si>
  <si>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</si>
  <si>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</si>
  <si>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</si>
  <si>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</si>
  <si>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</si>
  <si>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</si>
  <si>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</si>
  <si>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</si>
  <si>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</si>
  <si>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</si>
  <si>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</si>
  <si>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</si>
  <si>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</si>
  <si>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</si>
  <si>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</si>
  <si>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</si>
  <si>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</si>
  <si>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</si>
  <si>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</si>
  <si>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</si>
  <si>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</si>
  <si>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</si>
  <si>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</si>
  <si>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</si>
  <si>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</si>
  <si>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</si>
  <si>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</si>
  <si>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</si>
  <si>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</si>
  <si>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</si>
  <si>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</si>
  <si>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</si>
  <si>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</si>
  <si>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</si>
  <si>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</si>
  <si>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</si>
  <si>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</si>
  <si>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</si>
  <si>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</si>
  <si>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</si>
  <si>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</si>
  <si>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</si>
  <si>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</si>
  <si>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</si>
  <si>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</si>
  <si>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</si>
  <si>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</si>
  <si>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</si>
  <si>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</si>
  <si>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</si>
  <si>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</si>
  <si>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</si>
  <si>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</si>
  <si>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</si>
  <si>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</si>
  <si>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</si>
  <si>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</si>
  <si>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</si>
  <si>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</si>
  <si>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</si>
  <si>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</si>
  <si>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</si>
  <si>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</si>
  <si>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</si>
  <si>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</si>
  <si>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</si>
  <si>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</si>
  <si>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</si>
  <si>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</si>
  <si>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</si>
  <si>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</si>
  <si>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</si>
  <si>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</si>
  <si>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</si>
  <si>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</si>
  <si>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</si>
  <si>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</si>
  <si>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</si>
  <si>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</si>
  <si>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</si>
  <si>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</si>
  <si>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</si>
  <si>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</si>
  <si>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</si>
  <si>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</si>
  <si>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</si>
  <si>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</si>
  <si>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</si>
  <si>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</si>
  <si>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</si>
  <si>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</si>
  <si>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</si>
  <si>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</si>
  <si>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</si>
  <si>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</si>
  <si>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</si>
  <si>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</si>
  <si>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</si>
  <si>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</si>
  <si>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</si>
  <si>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</si>
  <si>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</si>
  <si>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</si>
  <si>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</si>
  <si>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</si>
  <si>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</si>
  <si>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</si>
  <si>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</si>
  <si>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</si>
  <si>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</si>
  <si>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</si>
  <si>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</si>
  <si>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</si>
  <si>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</si>
  <si>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</si>
  <si>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</si>
  <si>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</si>
  <si>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</si>
  <si>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</si>
  <si>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</si>
  <si>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</si>
  <si>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</si>
  <si>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</si>
  <si>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</si>
  <si>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</si>
  <si>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</si>
  <si>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</si>
  <si>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</si>
  <si>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</si>
  <si>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</si>
  <si>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</si>
  <si>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</si>
  <si>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</si>
  <si>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</si>
  <si>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</si>
  <si>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</si>
  <si>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</si>
  <si>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</si>
  <si>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</si>
  <si>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</si>
  <si>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</si>
  <si>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</si>
  <si>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</si>
  <si>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</si>
  <si>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</si>
  <si>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</si>
  <si>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</si>
  <si>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</si>
  <si>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</si>
  <si>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</si>
  <si>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</si>
  <si>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</si>
  <si>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</si>
  <si>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</si>
  <si>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</si>
  <si>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</si>
  <si>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</si>
  <si>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</si>
  <si>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</si>
  <si>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</si>
  <si>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</si>
  <si>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</si>
  <si>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</si>
  <si>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</si>
  <si>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</si>
  <si>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</si>
  <si>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</si>
  <si>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</si>
  <si>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</si>
  <si>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</si>
  <si>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</si>
  <si>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</si>
  <si>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</si>
  <si>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</si>
  <si>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</si>
  <si>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</si>
  <si>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</si>
  <si>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</si>
  <si>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</si>
  <si>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</si>
  <si>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</si>
  <si>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</si>
  <si>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</si>
  <si>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</si>
  <si>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</si>
  <si>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</si>
  <si>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</si>
  <si>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</si>
  <si>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</si>
  <si>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</si>
  <si>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</si>
  <si>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</si>
  <si>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</si>
  <si>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</si>
  <si>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</si>
  <si>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</si>
  <si>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</si>
  <si>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</si>
  <si>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</si>
  <si>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</si>
  <si>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</si>
  <si>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</si>
  <si>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</si>
  <si>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</si>
  <si>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</si>
  <si>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</si>
  <si>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</si>
  <si>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</si>
  <si>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</si>
  <si>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</si>
  <si>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</si>
  <si>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</si>
  <si>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</si>
  <si>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</si>
  <si>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</si>
  <si>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</si>
  <si>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</si>
  <si>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</si>
  <si>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</si>
  <si>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</si>
  <si>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</si>
  <si>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</si>
  <si>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</si>
  <si>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</si>
  <si>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</si>
  <si>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</si>
  <si>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</si>
  <si>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</si>
  <si>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</si>
  <si>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</si>
  <si>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</si>
  <si>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</si>
  <si>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</si>
  <si>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</si>
  <si>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</si>
  <si>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</si>
  <si>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</si>
  <si>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</si>
  <si>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</si>
  <si>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</si>
  <si>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</si>
  <si>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</si>
  <si>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</si>
  <si>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</si>
  <si>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</si>
  <si>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</si>
  <si>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</si>
  <si>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</si>
  <si>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</si>
  <si>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</si>
  <si>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</si>
  <si>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</si>
  <si>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</si>
  <si>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</si>
  <si>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</si>
  <si>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</si>
  <si>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</si>
  <si>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</si>
  <si>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</si>
  <si>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</si>
  <si>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</si>
  <si>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</si>
  <si>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</si>
  <si>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</si>
  <si>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</si>
  <si>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</si>
  <si>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</si>
  <si>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</si>
  <si>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</si>
  <si>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</si>
  <si>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</si>
  <si>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</si>
  <si>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</si>
  <si>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</si>
  <si>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</si>
  <si>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</si>
  <si>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</si>
  <si>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</si>
  <si>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</si>
  <si>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</si>
  <si>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</si>
  <si>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</si>
  <si>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</si>
  <si>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</si>
  <si>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</si>
  <si>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</si>
  <si>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</si>
  <si>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</si>
  <si>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</si>
  <si>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</si>
  <si>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</si>
  <si>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</si>
  <si>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</si>
  <si>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</si>
  <si>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</si>
  <si>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</si>
  <si>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</si>
  <si>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</si>
  <si>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</si>
  <si>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</si>
  <si>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</si>
  <si>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</si>
  <si>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</si>
  <si>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</si>
  <si>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</si>
  <si>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</si>
  <si>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</si>
  <si>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</si>
  <si>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</si>
  <si>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</si>
  <si>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</si>
  <si>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</si>
  <si>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</si>
  <si>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</si>
  <si>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</si>
  <si>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</si>
  <si>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</si>
  <si>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</si>
  <si>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</si>
  <si>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</si>
  <si>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</si>
  <si>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</si>
  <si>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</si>
  <si>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</si>
  <si>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</si>
  <si>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</si>
  <si>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</si>
  <si>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</si>
  <si>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</si>
  <si>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</si>
  <si>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</si>
  <si>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</si>
  <si>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</si>
  <si>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</si>
  <si>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</si>
  <si>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</si>
  <si>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</si>
  <si>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</si>
  <si>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</si>
  <si>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</si>
  <si>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</si>
  <si>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</si>
  <si>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</si>
  <si>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</si>
  <si>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</si>
  <si>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</si>
  <si>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</si>
  <si>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</si>
  <si>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</si>
  <si>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</si>
  <si>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</si>
  <si>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</si>
  <si>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</si>
  <si>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</si>
  <si>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</si>
  <si>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</si>
  <si>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</si>
  <si>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</si>
  <si>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</si>
  <si>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</si>
  <si>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</si>
  <si>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</si>
  <si>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</si>
  <si>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</si>
  <si>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</si>
  <si>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</si>
  <si>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</si>
  <si>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</si>
  <si>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</si>
  <si>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</si>
  <si>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</si>
  <si>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</si>
  <si>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</si>
  <si>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</si>
  <si>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</si>
  <si>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</si>
  <si>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</si>
  <si>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</si>
  <si>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</si>
  <si>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</si>
  <si>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</si>
  <si>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</si>
  <si>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</si>
  <si>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</si>
  <si>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</si>
  <si>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</si>
  <si>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</si>
  <si>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</si>
  <si>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</si>
  <si>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</si>
  <si>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</si>
  <si>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</si>
  <si>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</si>
  <si>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</si>
  <si>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</si>
  <si>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</si>
  <si>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</si>
  <si>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</si>
  <si>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</si>
  <si>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</si>
  <si>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</si>
  <si>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</si>
  <si>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</si>
  <si>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</si>
  <si>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</si>
  <si>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</si>
  <si>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</si>
  <si>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</si>
  <si>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</si>
  <si>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</si>
  <si>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</si>
  <si>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</si>
  <si>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</si>
  <si>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</si>
  <si>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</si>
  <si>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</si>
  <si>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</si>
  <si>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</si>
  <si>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</si>
  <si>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</si>
  <si>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</si>
  <si>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</si>
  <si>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</si>
  <si>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</si>
  <si>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</si>
  <si>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</si>
  <si>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</si>
  <si>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</si>
  <si>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</si>
  <si>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</si>
  <si>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</si>
  <si>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</si>
  <si>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</si>
  <si>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</si>
  <si>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</si>
  <si>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</si>
  <si>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</si>
  <si>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</si>
  <si>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</si>
  <si>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</si>
  <si>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</si>
  <si>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</si>
  <si>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</si>
  <si>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</si>
  <si>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</si>
  <si>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</si>
  <si>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</si>
  <si>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</si>
  <si>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</si>
  <si>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</si>
  <si>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</si>
  <si>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</si>
  <si>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</si>
  <si>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</si>
  <si>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</si>
  <si>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</si>
  <si>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</si>
  <si>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</si>
  <si>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</si>
  <si>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</si>
  <si>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</si>
  <si>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</si>
  <si>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</si>
  <si>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</si>
  <si>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</si>
  <si>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</si>
  <si>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</si>
  <si>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</si>
  <si>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</si>
  <si>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</si>
  <si>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</si>
  <si>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</si>
  <si>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</si>
  <si>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</si>
  <si>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</si>
  <si>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</si>
  <si>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</si>
  <si>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</si>
  <si>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</si>
  <si>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</si>
  <si>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</si>
  <si>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</si>
  <si>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</si>
  <si>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</si>
  <si>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</si>
  <si>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</si>
  <si>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</si>
  <si>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</si>
  <si>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</si>
  <si>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</si>
  <si>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</si>
  <si>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</si>
  <si>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</si>
  <si>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</si>
  <si>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</si>
  <si>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</si>
  <si>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</si>
  <si>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</si>
  <si>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</si>
  <si>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</si>
  <si>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</si>
  <si>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</si>
  <si>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</si>
  <si>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</si>
  <si>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</si>
  <si>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</si>
  <si>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</si>
  <si>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</si>
  <si>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</si>
  <si>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</si>
  <si>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</si>
  <si>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</si>
  <si>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</si>
  <si>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</si>
  <si>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</si>
  <si>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</si>
  <si>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</si>
  <si>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</si>
  <si>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</si>
  <si>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</si>
  <si>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</si>
  <si>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</si>
  <si>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</si>
  <si>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</si>
  <si>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</si>
  <si>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</si>
  <si>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</si>
  <si>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</si>
  <si>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</si>
  <si>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</si>
  <si>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</si>
  <si>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</si>
  <si>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</si>
  <si>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</si>
  <si>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</si>
  <si>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</si>
  <si>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</si>
  <si>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</si>
  <si>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</si>
  <si>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</si>
  <si>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</si>
  <si>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</si>
  <si>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</si>
  <si>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</si>
  <si>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</si>
  <si>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</si>
  <si>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</si>
  <si>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</si>
  <si>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</si>
  <si>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</si>
  <si>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</si>
  <si>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</si>
  <si>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</si>
  <si>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</si>
  <si>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</si>
  <si>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</si>
  <si>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</si>
  <si>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</si>
  <si>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</si>
  <si>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</si>
  <si>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</si>
  <si>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</si>
  <si>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</si>
  <si>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</si>
  <si>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</si>
  <si>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</si>
  <si>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</si>
  <si>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</si>
  <si>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</si>
  <si>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</si>
  <si>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</si>
  <si>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</si>
  <si>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</si>
  <si>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</si>
  <si>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</si>
  <si>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</si>
  <si>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</si>
  <si>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</si>
  <si>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</si>
  <si>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</si>
  <si>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</si>
  <si>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</si>
  <si>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</si>
  <si>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</si>
  <si>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</si>
  <si>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</si>
  <si>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</si>
  <si>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</si>
  <si>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</si>
  <si>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</si>
  <si>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</si>
  <si>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</si>
  <si>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</si>
  <si>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</si>
  <si>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</si>
  <si>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</si>
  <si>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</si>
  <si>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</si>
  <si>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</si>
  <si>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</si>
  <si>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</si>
  <si>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</si>
  <si>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</si>
  <si>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</si>
  <si>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</si>
  <si>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</si>
  <si>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</si>
  <si>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</si>
  <si>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</si>
  <si>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</si>
  <si>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</si>
  <si>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</si>
  <si>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</si>
  <si>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</si>
  <si>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</si>
  <si>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</si>
  <si>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</si>
  <si>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</si>
  <si>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</si>
  <si>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</si>
  <si>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</si>
  <si>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</si>
  <si>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</si>
  <si>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</si>
  <si>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</si>
  <si>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</si>
  <si>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</si>
  <si>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</si>
  <si>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</si>
  <si>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</si>
  <si>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</si>
  <si>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</si>
  <si>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</si>
  <si>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</si>
  <si>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</si>
  <si>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</si>
  <si>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</si>
  <si>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</si>
  <si>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</si>
  <si>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</si>
  <si>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</si>
  <si>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</si>
  <si>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</si>
  <si>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</si>
  <si>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</si>
  <si>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</si>
  <si>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</si>
  <si>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</si>
  <si>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</si>
  <si>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</si>
  <si>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</si>
  <si>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</si>
  <si>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</si>
  <si>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</si>
  <si>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</si>
  <si>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</si>
  <si>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</si>
  <si>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</si>
  <si>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</si>
  <si>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</si>
  <si>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</si>
  <si>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</si>
  <si>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</si>
  <si>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</si>
  <si>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</si>
  <si>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</si>
  <si>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</si>
  <si>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</si>
  <si>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</si>
  <si>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</si>
  <si>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</si>
  <si>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</si>
  <si>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</si>
  <si>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</si>
  <si>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</si>
  <si>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</si>
  <si>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</si>
  <si>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</si>
  <si>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</si>
  <si>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</si>
  <si>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</si>
  <si>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</si>
  <si>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</si>
  <si>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</si>
  <si>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</si>
  <si>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</si>
  <si>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</si>
  <si>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</si>
  <si>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</si>
  <si>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</si>
  <si>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</si>
  <si>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</si>
  <si>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</si>
  <si>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</si>
  <si>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</si>
  <si>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</si>
  <si>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</si>
  <si>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</si>
  <si>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</si>
  <si>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</si>
  <si>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</si>
  <si>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</si>
  <si>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</si>
  <si>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</si>
  <si>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</si>
  <si>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</si>
  <si>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</si>
  <si>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</si>
  <si>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</si>
  <si>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</si>
  <si>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</si>
  <si>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</si>
  <si>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</si>
  <si>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</si>
  <si>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</si>
  <si>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</si>
  <si>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</si>
  <si>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</si>
  <si>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</si>
  <si>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</si>
  <si>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</si>
  <si>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</si>
  <si>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</si>
  <si>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</si>
  <si>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</si>
  <si>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</si>
  <si>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</si>
  <si>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</si>
  <si>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</si>
  <si>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</si>
  <si>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</si>
  <si>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</si>
  <si>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</si>
  <si>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</si>
  <si>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</si>
  <si>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</si>
  <si>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</si>
  <si>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</si>
  <si>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</si>
  <si>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</si>
  <si>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</si>
  <si>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</si>
  <si>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</si>
  <si>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</si>
  <si>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</si>
  <si>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</si>
  <si>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</si>
  <si>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</si>
  <si>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</si>
  <si>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</si>
  <si>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</si>
  <si>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</si>
  <si>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</si>
  <si>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</si>
  <si>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</si>
  <si>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</si>
  <si>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</si>
  <si>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</si>
  <si>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</si>
  <si>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</si>
  <si>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</si>
  <si>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</si>
  <si>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</si>
  <si>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</si>
  <si>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</si>
  <si>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</si>
  <si>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</si>
  <si>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</si>
  <si>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</si>
  <si>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</si>
  <si>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</si>
  <si>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</si>
  <si>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</si>
  <si>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</si>
  <si>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</si>
  <si>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</si>
  <si>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</si>
  <si>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</si>
  <si>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</si>
  <si>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</si>
  <si>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</si>
  <si>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</si>
  <si>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</si>
  <si>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</si>
  <si>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</si>
  <si>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</si>
  <si>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</si>
  <si>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</si>
  <si>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</si>
  <si>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</si>
  <si>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</si>
  <si>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</si>
  <si>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</si>
  <si>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</si>
  <si>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</si>
  <si>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</si>
  <si>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</si>
  <si>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</si>
  <si>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</si>
  <si>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</si>
  <si>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</si>
  <si>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</si>
  <si>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</si>
  <si>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</si>
  <si>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</si>
  <si>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</si>
  <si>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</si>
  <si>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</si>
  <si>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</si>
  <si>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</si>
  <si>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</si>
  <si>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</si>
  <si>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</si>
  <si>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</si>
  <si>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</si>
  <si>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</si>
  <si>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</si>
  <si>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</si>
  <si>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</si>
  <si>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</si>
  <si>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</si>
  <si>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</si>
  <si>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</si>
  <si>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</si>
  <si>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</si>
  <si>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</si>
  <si>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</si>
  <si>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</si>
  <si>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</si>
  <si>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</si>
  <si>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</si>
  <si>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</si>
  <si>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</si>
  <si>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</si>
  <si>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</si>
  <si>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</si>
  <si>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</si>
  <si>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</si>
  <si>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</si>
  <si>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</si>
  <si>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</si>
  <si>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</si>
  <si>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</si>
  <si>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</si>
  <si>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</si>
  <si>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</si>
  <si>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</si>
  <si>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</si>
  <si>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</si>
  <si>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</si>
  <si>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</si>
  <si>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</si>
  <si>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</si>
  <si>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</si>
  <si>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</si>
  <si>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</si>
  <si>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</si>
  <si>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</si>
  <si>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</si>
  <si>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</si>
  <si>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</si>
  <si>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</si>
  <si>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</si>
  <si>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</si>
  <si>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</si>
  <si>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</si>
  <si>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</si>
  <si>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</si>
  <si>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</si>
  <si>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</si>
  <si>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</si>
  <si>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</si>
  <si>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</si>
  <si>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</si>
  <si>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</si>
  <si>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</si>
  <si>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</si>
  <si>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</si>
  <si>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</si>
  <si>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</si>
  <si>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</si>
  <si>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</si>
  <si>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</si>
  <si>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</si>
  <si>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</si>
  <si>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</si>
  <si>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</si>
  <si>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</si>
  <si>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</si>
  <si>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</si>
  <si>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</si>
  <si>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</si>
  <si>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</si>
  <si>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</si>
  <si>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</si>
  <si>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</si>
  <si>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</si>
  <si>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</si>
  <si>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</si>
  <si>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</si>
  <si>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</si>
  <si>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</si>
  <si>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</si>
  <si>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</si>
  <si>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</si>
  <si>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</si>
  <si>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</si>
  <si>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</si>
  <si>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</si>
  <si>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</si>
  <si>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</si>
  <si>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</si>
  <si>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</si>
  <si>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</si>
  <si>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</si>
  <si>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</si>
  <si>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</si>
  <si>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</si>
  <si>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</si>
  <si>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</si>
  <si>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</si>
  <si>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</si>
  <si>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</si>
  <si>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</si>
  <si>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</si>
  <si>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</si>
  <si>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</si>
  <si>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</si>
  <si>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</si>
  <si>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</si>
  <si>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</si>
  <si>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</si>
  <si>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</si>
  <si>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</si>
  <si>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</si>
  <si>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</si>
  <si>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</si>
  <si>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</si>
  <si>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</si>
  <si>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</si>
  <si>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</si>
  <si>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</si>
  <si>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</si>
  <si>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</si>
  <si>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</si>
  <si>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</si>
  <si>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</si>
  <si>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</si>
  <si>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</si>
  <si>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</si>
  <si>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</si>
  <si>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</si>
  <si>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</si>
  <si>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</si>
  <si>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</si>
  <si>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</si>
  <si>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</si>
  <si>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</si>
  <si>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</si>
  <si>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</si>
  <si>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</si>
  <si>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</si>
  <si>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</si>
  <si>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</si>
  <si>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</si>
  <si>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</si>
  <si>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</si>
  <si>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</si>
  <si>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</si>
  <si>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</si>
  <si>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</si>
  <si>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</si>
  <si>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</si>
  <si>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</si>
  <si>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</si>
  <si>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</si>
  <si>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</si>
  <si>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</si>
  <si>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</si>
  <si>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</si>
  <si>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</si>
  <si>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</si>
  <si>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</si>
  <si>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</si>
  <si>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</si>
  <si>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</si>
  <si>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</si>
  <si>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</si>
  <si>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</si>
  <si>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</si>
  <si>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</si>
  <si>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</si>
  <si>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</si>
  <si>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</si>
  <si>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</si>
  <si>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</si>
  <si>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</si>
  <si>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</si>
  <si>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</si>
  <si>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</si>
  <si>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</si>
  <si>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</si>
  <si>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</si>
  <si>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</si>
  <si>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</si>
  <si>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</si>
  <si>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</si>
  <si>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</si>
  <si>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</si>
  <si>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</si>
  <si>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</si>
  <si>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</si>
  <si>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</si>
  <si>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</si>
  <si>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</si>
  <si>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</si>
  <si>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</si>
  <si>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</si>
  <si>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</si>
  <si>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</si>
  <si>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</si>
  <si>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</si>
  <si>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</si>
  <si>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</si>
  <si>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</si>
  <si>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</si>
  <si>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</si>
  <si>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</si>
  <si>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</si>
  <si>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</si>
  <si>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</si>
  <si>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</si>
  <si>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</si>
  <si>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</si>
  <si>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</si>
  <si>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</si>
  <si>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</si>
  <si>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</si>
  <si>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</si>
  <si>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</si>
  <si>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</si>
  <si>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</si>
  <si>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</si>
  <si>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</si>
  <si>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</si>
  <si>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</si>
  <si>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</si>
  <si>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</si>
  <si>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</si>
  <si>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</si>
  <si>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</si>
  <si>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</si>
  <si>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</si>
  <si>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</si>
  <si>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</si>
  <si>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</si>
  <si>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</si>
  <si>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</si>
  <si>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</si>
  <si>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</si>
  <si>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</si>
  <si>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</si>
  <si>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</si>
  <si>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</si>
  <si>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</si>
  <si>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</si>
  <si>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</si>
  <si>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</si>
  <si>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</si>
  <si>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</si>
  <si>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</si>
  <si>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</si>
  <si>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</si>
  <si>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</si>
  <si>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</si>
  <si>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</si>
  <si>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</si>
  <si>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</si>
  <si>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</si>
  <si>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</si>
  <si>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</si>
  <si>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</si>
  <si>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</si>
  <si>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</si>
  <si>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</si>
  <si>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</si>
  <si>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</si>
  <si>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</si>
  <si>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</si>
  <si>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</si>
  <si>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</si>
  <si>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</si>
  <si>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</si>
  <si>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</si>
  <si>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</si>
  <si>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</si>
  <si>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</si>
  <si>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</si>
  <si>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</si>
  <si>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</si>
  <si>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</si>
  <si>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</si>
  <si>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</si>
  <si>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</si>
  <si>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</si>
  <si>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</si>
  <si>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</si>
  <si>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</si>
  <si>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</si>
  <si>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</si>
  <si>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</si>
  <si>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</si>
  <si>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</si>
  <si>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</si>
  <si>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</si>
  <si>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</si>
  <si>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</si>
  <si>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</si>
  <si>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</si>
  <si>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</si>
  <si>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</si>
  <si>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</si>
  <si>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</si>
  <si>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</si>
  <si>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</si>
  <si>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</si>
  <si>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</si>
  <si>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</si>
  <si>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</si>
  <si>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</si>
  <si>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</si>
  <si>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</si>
  <si>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</si>
  <si>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</si>
  <si>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</si>
  <si>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</si>
  <si>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</si>
  <si>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</si>
  <si>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</si>
  <si>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</si>
  <si>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</si>
  <si>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</si>
  <si>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</si>
  <si>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</si>
  <si>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</si>
  <si>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</si>
  <si>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</si>
  <si>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</si>
  <si>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</si>
  <si>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</si>
  <si>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</si>
  <si>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</si>
  <si>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</si>
  <si>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</si>
  <si>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</si>
  <si>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</si>
  <si>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</si>
  <si>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</si>
  <si>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</si>
  <si>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</si>
  <si>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</si>
  <si>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</si>
  <si>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</si>
  <si>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</si>
  <si>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</si>
  <si>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</si>
  <si>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</si>
  <si>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</si>
  <si>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</si>
  <si>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</si>
  <si>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</si>
  <si>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</si>
  <si>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</si>
  <si>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</si>
  <si>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</si>
  <si>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</si>
  <si>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</si>
  <si>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</si>
  <si>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</si>
  <si>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</si>
  <si>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</si>
  <si>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</si>
  <si>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</si>
  <si>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</si>
  <si>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</si>
  <si>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</si>
  <si>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</si>
  <si>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</si>
  <si>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</si>
  <si>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</si>
  <si>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</si>
  <si>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</si>
  <si>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</si>
  <si>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</si>
  <si>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</si>
  <si>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</si>
  <si>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</si>
  <si>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</si>
  <si>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</si>
  <si>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</si>
  <si>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</si>
  <si>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</si>
  <si>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</si>
  <si>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</si>
  <si>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</si>
  <si>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</si>
  <si>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</si>
  <si>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</si>
  <si>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</si>
  <si>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</si>
  <si>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</si>
  <si>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</si>
  <si>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</si>
  <si>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</si>
  <si>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</si>
  <si>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</si>
  <si>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</si>
  <si>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</si>
  <si>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</si>
  <si>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</si>
  <si>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</si>
  <si>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</si>
  <si>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</si>
  <si>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</si>
  <si>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</si>
  <si>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</si>
  <si>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</si>
  <si>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</si>
  <si>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</si>
  <si>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</si>
  <si>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</si>
  <si>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</si>
  <si>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</si>
  <si>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</si>
  <si>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</si>
  <si>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</si>
  <si>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</si>
  <si>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</si>
  <si>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</si>
  <si>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</si>
  <si>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</si>
  <si>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</si>
  <si>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</si>
  <si>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</si>
  <si>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</si>
  <si>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</si>
  <si>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</si>
  <si>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</si>
  <si>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</si>
  <si>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</si>
  <si>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</si>
  <si>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</si>
  <si>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</si>
  <si>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</si>
  <si>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</si>
  <si>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</si>
  <si>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</si>
  <si>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</si>
  <si>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</si>
  <si>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</si>
  <si>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</si>
  <si>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</si>
  <si>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</si>
  <si>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</si>
  <si>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</si>
  <si>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</si>
  <si>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</si>
  <si>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</si>
  <si>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</si>
  <si>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</si>
  <si>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</si>
  <si>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</si>
  <si>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</si>
  <si>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</si>
  <si>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</si>
  <si>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</si>
  <si>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</si>
  <si>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</si>
  <si>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</si>
  <si>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</si>
  <si>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</si>
  <si>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</si>
  <si>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</si>
  <si>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</si>
  <si>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</si>
  <si>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</si>
  <si>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</si>
  <si>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</si>
  <si>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</si>
  <si>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</si>
  <si>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</si>
  <si>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</si>
  <si>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</si>
  <si>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</si>
  <si>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</si>
  <si>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</si>
  <si>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</si>
  <si>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</si>
  <si>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</si>
  <si>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</si>
  <si>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</si>
  <si>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</si>
  <si>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</si>
  <si>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</si>
  <si>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</si>
  <si>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</si>
  <si>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</si>
  <si>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</si>
  <si>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</si>
  <si>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</si>
  <si>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</si>
  <si>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</si>
  <si>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</si>
  <si>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</si>
  <si>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</si>
  <si>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</si>
  <si>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</si>
  <si>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</si>
  <si>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</si>
  <si>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</si>
  <si>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</si>
  <si>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</si>
  <si>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</si>
  <si>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</si>
  <si>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</si>
  <si>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</si>
  <si>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</si>
  <si>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</si>
  <si>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</si>
  <si>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</si>
  <si>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</si>
  <si>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</si>
  <si>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</si>
  <si>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</si>
  <si>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</si>
  <si>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</si>
  <si>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</si>
  <si>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</si>
  <si>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</si>
  <si>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</si>
  <si>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</si>
  <si>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</si>
  <si>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</si>
  <si>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</si>
  <si>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</si>
  <si>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</si>
  <si>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</si>
  <si>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</si>
  <si>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</si>
  <si>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</si>
  <si>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</si>
  <si>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</si>
  <si>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</si>
  <si>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</si>
  <si>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</si>
  <si>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</si>
  <si>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</si>
  <si>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</si>
  <si>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</si>
  <si>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</si>
  <si>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</si>
  <si>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</si>
  <si>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</si>
  <si>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</si>
  <si>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</si>
  <si>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</si>
  <si>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</si>
  <si>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</si>
  <si>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</si>
  <si>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</si>
  <si>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</si>
  <si>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</si>
  <si>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</si>
  <si>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</si>
  <si>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</si>
  <si>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</si>
  <si>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</si>
  <si>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</si>
  <si>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</si>
  <si>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</si>
  <si>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</si>
  <si>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</si>
  <si>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</si>
  <si>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</si>
  <si>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</si>
  <si>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</si>
  <si>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</si>
  <si>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</si>
  <si>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</si>
  <si>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</si>
  <si>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</si>
  <si>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</si>
  <si>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</si>
  <si>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</si>
  <si>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</si>
  <si>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</si>
  <si>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</si>
  <si>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</si>
  <si>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</si>
  <si>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</si>
  <si>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</si>
  <si>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</si>
  <si>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</si>
  <si>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</si>
  <si>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</si>
  <si>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</si>
  <si>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</si>
  <si>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</si>
  <si>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</si>
  <si>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</si>
  <si>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</si>
  <si>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</si>
  <si>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</si>
  <si>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</si>
  <si>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</si>
  <si>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</si>
  <si>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</si>
  <si>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</si>
  <si>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</si>
  <si>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</si>
  <si>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</si>
  <si>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</si>
  <si>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</si>
  <si>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</si>
  <si>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</si>
  <si>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</si>
  <si>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</si>
  <si>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</si>
  <si>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</si>
  <si>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</si>
  <si>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</si>
  <si>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</si>
  <si>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</si>
  <si>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</si>
  <si>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</si>
  <si>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</si>
  <si>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</si>
  <si>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</si>
  <si>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</si>
  <si>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</si>
  <si>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</si>
  <si>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</si>
  <si>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</si>
  <si>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</si>
  <si>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</si>
  <si>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</si>
  <si>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</si>
  <si>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</si>
  <si>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</si>
  <si>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</si>
  <si>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</si>
  <si>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</si>
  <si>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</si>
  <si>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</si>
  <si>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</si>
  <si>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</si>
  <si>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</si>
  <si>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</si>
  <si>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</si>
  <si>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</si>
  <si>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</si>
  <si>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</si>
  <si>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</si>
  <si>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</si>
  <si>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</si>
  <si>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</si>
  <si>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</si>
  <si>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</si>
  <si>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</si>
  <si>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</si>
  <si>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</si>
  <si>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</si>
  <si>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</si>
  <si>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</si>
  <si>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</si>
  <si>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</si>
  <si>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</si>
  <si>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</si>
  <si>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</si>
  <si>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</si>
  <si>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</si>
  <si>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</si>
  <si>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</si>
  <si>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</si>
  <si>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</si>
  <si>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</si>
  <si>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</si>
  <si>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</si>
  <si>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</si>
  <si>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</si>
  <si>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</si>
  <si>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</si>
  <si>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</si>
  <si>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</si>
  <si>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</si>
  <si>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</si>
  <si>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</si>
  <si>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</si>
  <si>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</si>
  <si>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</si>
  <si>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</si>
  <si>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</si>
  <si>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</si>
  <si>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</si>
  <si>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</si>
  <si>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</si>
  <si>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</si>
  <si>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</si>
  <si>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</si>
  <si>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</si>
  <si>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</si>
  <si>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</si>
  <si>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</si>
  <si>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</si>
  <si>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</si>
  <si>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</si>
  <si>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</si>
  <si>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</si>
  <si>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</si>
  <si>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</si>
  <si>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</si>
  <si>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</si>
  <si>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</si>
  <si>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</si>
  <si>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</si>
  <si>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</si>
  <si>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</si>
  <si>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</si>
  <si>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</si>
  <si>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</si>
  <si>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</si>
  <si>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</si>
  <si>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</si>
  <si>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</si>
  <si>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</si>
  <si>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</si>
  <si>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</si>
  <si>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</si>
  <si>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</si>
  <si>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</si>
  <si>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</si>
  <si>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</si>
  <si>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</si>
  <si>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</si>
  <si>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</si>
  <si>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</si>
  <si>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</si>
  <si>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</si>
  <si>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</si>
  <si>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</si>
  <si>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</si>
  <si>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</si>
  <si>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</si>
  <si>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</si>
  <si>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</si>
  <si>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</si>
  <si>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</si>
  <si>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</si>
  <si>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</si>
  <si>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</si>
  <si>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</si>
  <si>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</si>
  <si>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</si>
  <si>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</si>
  <si>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</si>
  <si>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</si>
  <si>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</si>
  <si>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</si>
  <si>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</si>
  <si>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</si>
  <si>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</si>
  <si>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</si>
  <si>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</si>
  <si>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</si>
  <si>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</si>
  <si>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</si>
  <si>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</si>
  <si>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</si>
  <si>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</si>
  <si>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</si>
  <si>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</si>
  <si>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</si>
  <si>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</si>
  <si>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</si>
  <si>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</si>
  <si>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</si>
  <si>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</si>
  <si>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</si>
  <si>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</si>
  <si>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</si>
  <si>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</si>
  <si>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</si>
  <si>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</si>
  <si>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</si>
  <si>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</si>
  <si>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</si>
  <si>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</si>
  <si>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</si>
  <si>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</si>
  <si>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</si>
  <si>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</si>
  <si>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</si>
  <si>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</si>
  <si>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</si>
  <si>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</si>
  <si>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</si>
  <si>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</si>
  <si>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</si>
  <si>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</si>
  <si>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</si>
  <si>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</si>
  <si>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</si>
  <si>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</si>
  <si>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</si>
  <si>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</si>
  <si>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</si>
  <si>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</si>
  <si>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</si>
  <si>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</si>
  <si>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</si>
  <si>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</si>
  <si>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</si>
  <si>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</si>
  <si>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</si>
  <si>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</si>
  <si>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</si>
  <si>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</si>
  <si>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</si>
  <si>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</si>
  <si>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</si>
  <si>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</si>
  <si>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</si>
  <si>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</si>
  <si>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</si>
  <si>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</si>
  <si>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</si>
  <si>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</si>
  <si>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</si>
  <si>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</si>
  <si>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</si>
  <si>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</si>
  <si>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</si>
  <si>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</si>
  <si>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</si>
  <si>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</si>
  <si>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</si>
  <si>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</si>
  <si>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</si>
  <si>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</si>
  <si>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</si>
  <si>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</si>
  <si>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</si>
  <si>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</si>
  <si>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</si>
  <si>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</si>
  <si>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</si>
  <si>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</si>
  <si>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</si>
  <si>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</si>
  <si>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</si>
  <si>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</si>
  <si>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</si>
  <si>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</si>
  <si>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</si>
  <si>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</si>
  <si>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</si>
  <si>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</si>
  <si>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</si>
  <si>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</si>
  <si>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</si>
  <si>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</si>
  <si>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</si>
  <si>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</si>
  <si>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</si>
  <si>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</si>
  <si>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</si>
  <si>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</si>
  <si>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</si>
  <si>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</si>
  <si>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</si>
  <si>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</si>
  <si>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</si>
  <si>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</si>
  <si>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</si>
  <si>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</si>
  <si>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</si>
  <si>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</si>
  <si>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</si>
  <si>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</si>
  <si>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</si>
  <si>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</si>
  <si>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</si>
  <si>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</si>
  <si>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</si>
  <si>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</si>
  <si>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</si>
  <si>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</si>
  <si>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</si>
  <si>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</si>
  <si>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</si>
  <si>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</si>
  <si>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</si>
  <si>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</si>
  <si>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</si>
  <si>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</si>
  <si>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</si>
  <si>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</si>
  <si>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</si>
  <si>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</si>
  <si>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</si>
  <si>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</si>
  <si>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</si>
  <si>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</si>
  <si>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</si>
  <si>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</si>
  <si>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</si>
  <si>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</si>
  <si>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</si>
  <si>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</si>
  <si>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</si>
  <si>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</si>
  <si>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</si>
  <si>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</si>
  <si>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</si>
  <si>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</si>
  <si>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</si>
  <si>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</si>
  <si>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</si>
  <si>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</si>
  <si>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</si>
  <si>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</si>
  <si>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</si>
  <si>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</si>
  <si>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</si>
  <si>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</si>
  <si>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</si>
  <si>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</si>
  <si>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</si>
  <si>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</si>
  <si>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</si>
  <si>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</si>
  <si>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</si>
  <si>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</si>
  <si>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</si>
  <si>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</si>
  <si>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</si>
  <si>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</si>
  <si>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</si>
  <si>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</si>
  <si>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</si>
  <si>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</si>
  <si>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</si>
  <si>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</si>
  <si>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</si>
  <si>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</si>
  <si>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</si>
  <si>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</si>
  <si>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</si>
  <si>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</si>
  <si>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</si>
  <si>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</si>
  <si>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</si>
  <si>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</si>
  <si>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</si>
  <si>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</si>
  <si>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</si>
  <si>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</si>
  <si>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</si>
  <si>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</si>
  <si>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</si>
  <si>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</si>
  <si>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</si>
  <si>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</si>
  <si>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</si>
  <si>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</si>
  <si>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</si>
  <si>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</si>
  <si>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</si>
  <si>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</si>
  <si>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</si>
  <si>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</si>
  <si>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</si>
  <si>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</si>
  <si>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</si>
  <si>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</si>
  <si>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</si>
  <si>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</si>
  <si>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</si>
  <si>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</si>
  <si>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</si>
  <si>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</si>
  <si>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</si>
  <si>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</si>
  <si>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</si>
  <si>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</si>
  <si>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</si>
  <si>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</si>
  <si>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</si>
  <si>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</si>
  <si>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</si>
  <si>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</si>
  <si>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</si>
  <si>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</si>
  <si>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</si>
  <si>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</si>
  <si>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</si>
  <si>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</si>
  <si>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</si>
  <si>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</si>
  <si>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</si>
  <si>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</si>
  <si>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</si>
  <si>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</si>
  <si>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</si>
  <si>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</si>
  <si>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</si>
  <si>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</si>
  <si>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</si>
  <si>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</si>
  <si>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</si>
  <si>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</si>
  <si>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</si>
  <si>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</si>
  <si>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</si>
  <si>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</si>
  <si>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</si>
  <si>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</si>
  <si>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</si>
  <si>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</si>
  <si>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</si>
  <si>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</si>
  <si>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</si>
  <si>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</si>
  <si>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</si>
  <si>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</si>
  <si>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</si>
  <si>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</si>
  <si>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</si>
  <si>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</si>
  <si>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</si>
  <si>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</si>
  <si>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</si>
  <si>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</si>
  <si>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</si>
  <si>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</si>
  <si>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</si>
  <si>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</si>
  <si>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</si>
  <si>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</si>
  <si>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</si>
  <si>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</si>
  <si>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</si>
  <si>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</si>
  <si>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</si>
  <si>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</si>
  <si>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</si>
  <si>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</si>
  <si>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</si>
  <si>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</si>
  <si>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</si>
  <si>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</si>
  <si>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</si>
  <si>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</si>
  <si>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</si>
  <si>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</si>
  <si>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</si>
  <si>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</si>
  <si>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</si>
  <si>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</si>
  <si>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</si>
  <si>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</si>
  <si>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</si>
  <si>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</si>
  <si>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</si>
  <si>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</si>
  <si>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</si>
  <si>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</si>
  <si>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</si>
  <si>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</si>
  <si>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</si>
  <si>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</si>
  <si>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</si>
  <si>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</si>
  <si>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</si>
  <si>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</si>
  <si>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</si>
  <si>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</si>
  <si>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</si>
  <si>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</si>
  <si>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</si>
  <si>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</si>
  <si>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</si>
  <si>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</si>
  <si>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</si>
  <si>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</si>
  <si>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</si>
  <si>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</si>
  <si>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</si>
  <si>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</si>
  <si>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</si>
  <si>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</si>
  <si>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</si>
  <si>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</si>
  <si>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</si>
  <si>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</si>
  <si>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</si>
  <si>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</si>
  <si>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</si>
  <si>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</si>
  <si>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</si>
  <si>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</si>
  <si>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</si>
  <si>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</si>
  <si>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</si>
  <si>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</si>
  <si>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</si>
  <si>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</si>
  <si>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</si>
  <si>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</si>
  <si>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</si>
  <si>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</si>
  <si>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</si>
  <si>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</si>
  <si>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</si>
  <si>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</si>
  <si>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</si>
  <si>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</si>
  <si>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</si>
  <si>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</si>
  <si>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</si>
  <si>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</si>
  <si>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</si>
  <si>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</si>
  <si>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</si>
  <si>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</si>
  <si>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</si>
  <si>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</si>
  <si>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</si>
  <si>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</si>
  <si>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</si>
  <si>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</si>
  <si>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</si>
  <si>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</si>
  <si>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</si>
  <si>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</si>
  <si>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</si>
  <si>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</si>
  <si>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</si>
  <si>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</si>
  <si>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</si>
  <si>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</si>
  <si>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</si>
  <si>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</si>
  <si>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</si>
  <si>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</si>
  <si>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</si>
  <si>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</si>
  <si>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</si>
  <si>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</si>
  <si>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</si>
  <si>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</si>
  <si>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</si>
  <si>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</si>
  <si>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</si>
  <si>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</si>
  <si>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</si>
  <si>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</si>
  <si>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</si>
  <si>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</si>
  <si>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</si>
  <si>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</si>
  <si>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</si>
  <si>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</si>
  <si>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</si>
  <si>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</si>
  <si>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</si>
  <si>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</si>
  <si>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</si>
  <si>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</si>
  <si>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</si>
  <si>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</si>
  <si>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</si>
  <si>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</si>
  <si>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</si>
  <si>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</si>
  <si>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</si>
  <si>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</si>
  <si>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</si>
  <si>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</si>
  <si>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</si>
  <si>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</si>
  <si>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</si>
  <si>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</si>
  <si>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</si>
  <si>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</si>
  <si>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</si>
  <si>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</si>
  <si>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</si>
  <si>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</si>
  <si>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</si>
  <si>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</si>
  <si>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</si>
  <si>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</si>
  <si>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</si>
  <si>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</si>
  <si>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</si>
  <si>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</si>
  <si>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</si>
  <si>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</si>
  <si>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</si>
  <si>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</si>
  <si>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</si>
  <si>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</si>
  <si>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</si>
  <si>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</si>
  <si>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</si>
  <si>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</si>
  <si>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</si>
  <si>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</si>
  <si>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</si>
  <si>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</si>
  <si>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</si>
  <si>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</si>
  <si>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</si>
  <si>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</si>
  <si>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</si>
  <si>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</si>
  <si>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</si>
  <si>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</si>
  <si>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</si>
  <si>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</si>
  <si>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</si>
  <si>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</si>
  <si>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</si>
  <si>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</si>
  <si>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</si>
  <si>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</si>
  <si>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</si>
  <si>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</si>
  <si>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</si>
  <si>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</si>
  <si>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</si>
  <si>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</si>
  <si>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</si>
  <si>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</si>
  <si>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</si>
  <si>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</si>
  <si>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</si>
  <si>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</si>
  <si>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</si>
  <si>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</si>
  <si>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</si>
  <si>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</si>
  <si>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</si>
  <si>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</si>
  <si>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</si>
  <si>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</si>
  <si>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</si>
  <si>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</si>
  <si>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</si>
  <si>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</si>
  <si>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</si>
  <si>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</si>
  <si>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</si>
  <si>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</si>
  <si>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</si>
  <si>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</si>
  <si>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</si>
  <si>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</si>
  <si>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</si>
  <si>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</si>
  <si>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</si>
  <si>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</si>
  <si>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</si>
  <si>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</si>
  <si>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</si>
  <si>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</si>
  <si>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</si>
  <si>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</si>
  <si>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</si>
  <si>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</si>
  <si>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</si>
  <si>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</si>
  <si>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</si>
  <si>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</si>
  <si>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</si>
  <si>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</si>
  <si>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</si>
  <si>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</si>
  <si>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</si>
  <si>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</si>
  <si>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</si>
  <si>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</si>
  <si>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</si>
  <si>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</si>
  <si>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</si>
  <si>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</si>
  <si>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</si>
  <si>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</si>
  <si>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</si>
  <si>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</si>
  <si>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</si>
  <si>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</si>
  <si>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</si>
  <si>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</si>
  <si>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</si>
  <si>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</si>
  <si>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</si>
  <si>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</si>
  <si>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</si>
  <si>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</si>
  <si>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</si>
  <si>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</si>
  <si>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</si>
  <si>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</si>
  <si>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</si>
  <si>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</si>
  <si>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</si>
  <si>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</si>
  <si>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</si>
  <si>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</si>
  <si>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</si>
  <si>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</si>
  <si>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</si>
  <si>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</si>
  <si>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</si>
  <si>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</si>
  <si>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</si>
  <si>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</si>
  <si>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</si>
  <si>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</si>
  <si>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</si>
  <si>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</si>
  <si>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</si>
  <si>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</si>
  <si>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</si>
  <si>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</si>
  <si>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</si>
  <si>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</si>
  <si>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</si>
  <si>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</si>
  <si>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</si>
  <si>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</si>
  <si>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</si>
  <si>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</si>
  <si>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</si>
  <si>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</si>
  <si>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</si>
  <si>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</si>
  <si>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</si>
  <si>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</si>
  <si>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</si>
  <si>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</si>
  <si>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</si>
  <si>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</si>
  <si>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</si>
  <si>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</si>
  <si>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</si>
  <si>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</si>
  <si>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</si>
  <si>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</si>
  <si>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</si>
  <si>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</si>
  <si>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</si>
  <si>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</si>
  <si>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</si>
  <si>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</si>
  <si>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</si>
  <si>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</si>
  <si>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</si>
  <si>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</si>
  <si>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</si>
  <si>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</si>
  <si>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</si>
  <si>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</si>
  <si>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</si>
  <si>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</si>
  <si>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</si>
  <si>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</si>
  <si>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</si>
  <si>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</si>
  <si>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</si>
  <si>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</si>
  <si>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</si>
  <si>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</si>
  <si>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</si>
  <si>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</si>
  <si>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</si>
  <si>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</si>
  <si>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</si>
  <si>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</si>
  <si>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</si>
  <si>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</si>
  <si>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</si>
  <si>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</si>
  <si>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</si>
  <si>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</si>
  <si>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</si>
  <si>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</si>
  <si>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</si>
  <si>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</si>
  <si>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</si>
  <si>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</si>
  <si>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</si>
  <si>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</si>
  <si>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</si>
  <si>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</si>
  <si>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</si>
  <si>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</si>
  <si>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</si>
  <si>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</si>
  <si>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</si>
  <si>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</si>
  <si>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</si>
  <si>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</si>
  <si>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</si>
  <si>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</si>
  <si>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</si>
  <si>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</si>
  <si>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</si>
  <si>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</si>
  <si>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</si>
  <si>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</si>
  <si>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</si>
  <si>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</si>
  <si>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</si>
  <si>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</si>
  <si>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</si>
  <si>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</si>
  <si>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</si>
  <si>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</si>
  <si>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</si>
  <si>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</si>
  <si>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</si>
  <si>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</si>
  <si>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</si>
  <si>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</si>
  <si>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</si>
  <si>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</si>
  <si>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</si>
  <si>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</si>
  <si>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</si>
  <si>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</si>
  <si>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</si>
  <si>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</si>
  <si>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</si>
  <si>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</si>
  <si>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</si>
  <si>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</si>
  <si>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</si>
  <si>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</si>
  <si>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</si>
  <si>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</si>
  <si>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</si>
  <si>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</si>
  <si>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</si>
  <si>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</si>
  <si>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</si>
  <si>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</si>
  <si>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</si>
  <si>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</si>
  <si>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</si>
  <si>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</si>
  <si>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</si>
  <si>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</si>
  <si>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</si>
  <si>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</si>
  <si>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</si>
  <si>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</si>
  <si>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</si>
  <si>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</si>
  <si>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</si>
  <si>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</si>
  <si>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</si>
  <si>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</si>
  <si>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</si>
  <si>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</si>
  <si>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</si>
  <si>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</si>
  <si>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</si>
  <si>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</si>
  <si>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</si>
  <si>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</si>
  <si>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</si>
  <si>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</si>
  <si>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</si>
  <si>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</si>
  <si>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</si>
  <si>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</si>
  <si>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</si>
  <si>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</si>
  <si>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</si>
  <si>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</si>
  <si>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</si>
  <si>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</si>
  <si>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</si>
  <si>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</si>
  <si>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</si>
  <si>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</si>
  <si>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</si>
  <si>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</si>
  <si>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</si>
  <si>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</si>
  <si>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</si>
  <si>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</si>
  <si>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</si>
  <si>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</si>
  <si>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</si>
  <si>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</si>
  <si>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</si>
  <si>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</si>
  <si>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</si>
  <si>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</si>
  <si>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</si>
  <si>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</si>
  <si>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</si>
  <si>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</si>
  <si>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</si>
  <si>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</si>
  <si>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</si>
  <si>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</si>
  <si>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</si>
  <si>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</si>
  <si>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</si>
  <si>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</si>
  <si>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</si>
  <si>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</si>
  <si>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</si>
  <si>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</si>
  <si>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</si>
  <si>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</si>
  <si>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</si>
  <si>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</si>
  <si>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</si>
  <si>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</si>
  <si>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</si>
  <si>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</si>
  <si>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</si>
  <si>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</si>
  <si>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</si>
  <si>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</si>
  <si>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</si>
  <si>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</si>
  <si>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</si>
  <si>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</si>
  <si>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</si>
  <si>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</si>
  <si>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</si>
  <si>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</si>
  <si>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</si>
  <si>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</si>
  <si>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</si>
  <si>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</si>
  <si>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</si>
  <si>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</si>
  <si>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</si>
  <si>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</si>
  <si>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</si>
  <si>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</si>
  <si>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</si>
  <si>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</si>
  <si>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</si>
  <si>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</si>
  <si>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</si>
  <si>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</si>
  <si>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</si>
  <si>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</si>
  <si>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</si>
  <si>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</si>
  <si>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</si>
  <si>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</si>
  <si>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</si>
  <si>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</si>
  <si>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</si>
  <si>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</si>
  <si>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</si>
  <si>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</si>
  <si>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</si>
  <si>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</si>
  <si>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</si>
  <si>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</si>
  <si>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</si>
  <si>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</si>
  <si>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</si>
  <si>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</si>
  <si>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</si>
  <si>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</si>
  <si>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</si>
  <si>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</si>
  <si>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</si>
  <si>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</si>
  <si>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</si>
  <si>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</si>
  <si>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</si>
  <si>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</si>
  <si>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</si>
  <si>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</si>
  <si>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</si>
  <si>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</si>
  <si>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</si>
  <si>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</si>
  <si>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</si>
  <si>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</si>
  <si>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</si>
  <si>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</si>
  <si>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</si>
  <si>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</si>
  <si>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</si>
  <si>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</si>
  <si>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</si>
  <si>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</si>
  <si>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</si>
  <si>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</si>
  <si>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</si>
  <si>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</si>
  <si>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</si>
  <si>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</si>
  <si>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</si>
  <si>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</si>
  <si>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</si>
  <si>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</si>
  <si>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</si>
  <si>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</si>
  <si>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</si>
  <si>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</si>
  <si>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</si>
  <si>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</si>
  <si>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</si>
  <si>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</si>
  <si>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</si>
  <si>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</si>
  <si>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</si>
  <si>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</si>
  <si>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</si>
  <si>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</si>
  <si>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</si>
  <si>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</si>
  <si>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</si>
  <si>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</si>
  <si>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</si>
  <si>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</si>
  <si>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</si>
  <si>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</si>
  <si>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</si>
  <si>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</si>
  <si>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</si>
  <si>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</si>
  <si>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</si>
  <si>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</si>
  <si>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</si>
  <si>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</si>
  <si>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</si>
  <si>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</si>
  <si>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</si>
  <si>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</si>
  <si>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</si>
  <si>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</si>
  <si>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</si>
  <si>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</si>
  <si>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</si>
  <si>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</si>
  <si>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</si>
  <si>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</si>
  <si>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</si>
  <si>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</si>
  <si>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</si>
  <si>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</si>
  <si>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</si>
  <si>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</si>
  <si>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</si>
  <si>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</si>
  <si>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</si>
  <si>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</si>
  <si>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</si>
  <si>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</si>
  <si>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</si>
  <si>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</si>
  <si>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</si>
  <si>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</si>
  <si>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</si>
  <si>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</si>
  <si>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</si>
  <si>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</si>
  <si>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</si>
  <si>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</si>
  <si>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</si>
  <si>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</si>
  <si>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</si>
  <si>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</si>
  <si>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</si>
  <si>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</si>
  <si>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</si>
  <si>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</si>
  <si>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</si>
  <si>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</si>
  <si>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</si>
  <si>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</si>
  <si>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</si>
  <si>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</si>
  <si>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</si>
  <si>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</si>
  <si>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</si>
  <si>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</si>
  <si>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</si>
  <si>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</si>
  <si>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</si>
  <si>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</si>
  <si>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</si>
  <si>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</si>
  <si>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</si>
  <si>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</si>
  <si>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</si>
  <si>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</si>
  <si>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</si>
  <si>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</si>
  <si>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</si>
  <si>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</si>
  <si>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</si>
  <si>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</si>
  <si>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</si>
  <si>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</si>
  <si>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</si>
  <si>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</si>
  <si>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</si>
  <si>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</si>
  <si>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</si>
  <si>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</si>
  <si>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</si>
  <si>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</si>
  <si>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</si>
  <si>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</si>
  <si>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</si>
  <si>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</si>
  <si>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</si>
  <si>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</si>
  <si>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</si>
  <si>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</si>
  <si>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</si>
  <si>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</si>
  <si>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</si>
  <si>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</si>
  <si>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</si>
  <si>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</si>
  <si>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</si>
  <si>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</si>
  <si>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</si>
  <si>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</si>
  <si>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</si>
  <si>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</si>
  <si>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</si>
  <si>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</si>
  <si>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</si>
  <si>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</si>
  <si>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</si>
  <si>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</si>
  <si>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</si>
  <si>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</si>
  <si>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</si>
  <si>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</si>
  <si>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</si>
  <si>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</si>
  <si>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</si>
  <si>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</si>
  <si>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</si>
  <si>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</si>
  <si>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</si>
  <si>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</si>
  <si>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</si>
  <si>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</si>
  <si>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</si>
  <si>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</si>
  <si>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</si>
  <si>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</si>
  <si>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</si>
  <si>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</si>
  <si>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</si>
  <si>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</si>
  <si>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</si>
  <si>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</si>
  <si>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</si>
  <si>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</si>
  <si>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</si>
  <si>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</si>
  <si>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</si>
  <si>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</si>
  <si>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</si>
  <si>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</si>
  <si>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</si>
  <si>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</si>
  <si>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</si>
  <si>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</si>
  <si>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</si>
  <si>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</si>
  <si>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</si>
  <si>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</si>
  <si>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</si>
  <si>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</si>
  <si>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</si>
  <si>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</si>
  <si>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</si>
  <si>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</si>
  <si>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</si>
  <si>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</si>
  <si>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</si>
  <si>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</si>
  <si>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</si>
  <si>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</si>
  <si>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</si>
  <si>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</si>
  <si>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</si>
  <si>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</si>
  <si>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</si>
  <si>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</si>
  <si>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</si>
  <si>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</si>
  <si>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</si>
  <si>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</si>
  <si>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</si>
  <si>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</si>
  <si>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</si>
  <si>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</si>
  <si>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</si>
  <si>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</si>
  <si>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</si>
  <si>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</si>
  <si>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</si>
  <si>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</si>
  <si>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</si>
  <si>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</si>
  <si>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</si>
  <si>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</si>
  <si>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</si>
  <si>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</si>
  <si>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</si>
  <si>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</si>
  <si>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</si>
  <si>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</si>
  <si>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</si>
  <si>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</si>
  <si>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</si>
  <si>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</si>
  <si>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</si>
  <si>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</si>
  <si>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</si>
  <si>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</si>
  <si>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</si>
  <si>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</si>
  <si>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</si>
  <si>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</si>
  <si>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</si>
  <si>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</si>
  <si>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</si>
  <si>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</si>
  <si>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</si>
  <si>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</si>
  <si>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</si>
  <si>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</si>
  <si>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</si>
  <si>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</si>
  <si>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</si>
  <si>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</si>
  <si>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</si>
  <si>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</si>
  <si>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</si>
  <si>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</si>
  <si>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</si>
  <si>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</si>
  <si>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</si>
  <si>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</si>
  <si>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</si>
  <si>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</si>
  <si>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</si>
  <si>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</si>
  <si>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</si>
  <si>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</si>
  <si>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</si>
  <si>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</si>
  <si>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</si>
  <si>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</si>
  <si>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</si>
  <si>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</si>
  <si>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</si>
  <si>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</si>
  <si>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</si>
  <si>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</si>
  <si>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</si>
  <si>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</si>
  <si>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</si>
  <si>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</si>
  <si>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</si>
  <si>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</si>
  <si>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</si>
  <si>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</si>
  <si>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</si>
  <si>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</si>
  <si>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</si>
  <si>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</si>
  <si>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</si>
  <si>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</si>
  <si>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</si>
  <si>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</si>
  <si>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</si>
  <si>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</si>
  <si>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</si>
  <si>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</si>
  <si>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</si>
  <si>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</si>
  <si>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</si>
  <si>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</si>
  <si>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</si>
  <si>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</si>
  <si>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</si>
  <si>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</si>
  <si>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</si>
  <si>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</si>
  <si>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</si>
  <si>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</si>
  <si>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</si>
  <si>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</si>
  <si>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</si>
  <si>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</si>
  <si>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</si>
  <si>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</si>
  <si>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</si>
  <si>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</si>
  <si>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</si>
  <si>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</si>
  <si>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</si>
  <si>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</si>
  <si>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</si>
  <si>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</si>
  <si>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</si>
  <si>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</si>
  <si>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</si>
  <si>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</si>
  <si>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</si>
  <si>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</si>
  <si>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</si>
  <si>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</si>
  <si>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</si>
  <si>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</si>
  <si>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</si>
  <si>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</si>
  <si>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</si>
  <si>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</si>
  <si>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</si>
  <si>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</si>
  <si>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</si>
  <si>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</si>
  <si>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</si>
  <si>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</si>
  <si>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</si>
  <si>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</si>
  <si>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</si>
  <si>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</si>
  <si>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</si>
  <si>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</si>
  <si>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</si>
  <si>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</si>
  <si>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</si>
  <si>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</si>
  <si>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</si>
  <si>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</si>
  <si>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</si>
  <si>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</si>
  <si>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</si>
  <si>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</si>
  <si>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</si>
  <si>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</si>
  <si>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</si>
  <si>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</si>
  <si>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</si>
  <si>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</si>
  <si>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</si>
  <si>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</si>
  <si>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</si>
  <si>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</si>
  <si>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</si>
  <si>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</si>
  <si>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</si>
  <si>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</si>
  <si>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</si>
  <si>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</si>
  <si>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</si>
  <si>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</si>
  <si>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</si>
  <si>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</si>
  <si>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</si>
  <si>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</si>
  <si>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</si>
  <si>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</si>
  <si>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</si>
  <si>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</si>
  <si>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</si>
  <si>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</si>
  <si>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</si>
  <si>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</si>
  <si>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</si>
  <si>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</si>
  <si>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</si>
  <si>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</si>
  <si>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</si>
  <si>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</si>
  <si>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</si>
  <si>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</si>
  <si>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</si>
  <si>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</si>
  <si>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</si>
  <si>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</si>
  <si>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</si>
  <si>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</si>
  <si>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</si>
  <si>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</si>
  <si>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</si>
  <si>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</si>
  <si>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</si>
  <si>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</si>
  <si>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</si>
  <si>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</si>
  <si>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</si>
  <si>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</si>
  <si>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</si>
  <si>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</si>
  <si>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</si>
  <si>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</si>
  <si>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</si>
  <si>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</si>
  <si>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</si>
  <si>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</si>
  <si>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</si>
  <si>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</si>
  <si>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</si>
  <si>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</si>
  <si>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</si>
  <si>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</si>
  <si>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</si>
  <si>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</si>
  <si>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</si>
  <si>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</si>
  <si>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</si>
  <si>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</si>
  <si>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</si>
  <si>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</si>
  <si>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</si>
  <si>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</si>
  <si>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</si>
  <si>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</si>
  <si>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</si>
  <si>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</si>
  <si>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</si>
  <si>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</si>
  <si>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</si>
  <si>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</si>
  <si>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</si>
  <si>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</si>
  <si>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</si>
  <si>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</si>
  <si>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</si>
  <si>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</si>
  <si>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</si>
  <si>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</si>
  <si>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</si>
  <si>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</si>
  <si>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</si>
  <si>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</si>
  <si>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</si>
  <si>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</si>
  <si>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</si>
  <si>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</si>
  <si>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</si>
  <si>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</si>
  <si>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</si>
  <si>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</si>
  <si>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</si>
  <si>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</si>
  <si>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</si>
  <si>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</si>
  <si>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</si>
  <si>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</si>
  <si>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</si>
  <si>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</si>
  <si>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</si>
  <si>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</si>
  <si>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</si>
  <si>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</si>
  <si>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</si>
  <si>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</si>
  <si>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</si>
  <si>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</si>
  <si>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</si>
  <si>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</si>
  <si>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</si>
  <si>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</si>
  <si>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</si>
  <si>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</si>
  <si>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</si>
  <si>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</si>
  <si>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</si>
  <si>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</si>
  <si>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</si>
  <si>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</si>
  <si>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</si>
  <si>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</si>
  <si>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</si>
  <si>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</si>
  <si>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</si>
  <si>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</si>
  <si>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</si>
  <si>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</si>
  <si>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</si>
  <si>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</si>
  <si>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</si>
  <si>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</si>
  <si>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</si>
  <si>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</si>
  <si>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</si>
  <si>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</si>
  <si>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</si>
  <si>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</si>
  <si>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</si>
  <si>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</si>
  <si>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</si>
  <si>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</si>
  <si>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</si>
  <si>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</si>
  <si>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</si>
  <si>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</si>
  <si>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</si>
  <si>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</si>
  <si>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</si>
  <si>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</si>
  <si>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</si>
  <si>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</si>
  <si>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</si>
  <si>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</si>
  <si>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</si>
  <si>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</si>
  <si>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</si>
  <si>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</si>
  <si>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</si>
  <si>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</si>
  <si>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</si>
  <si>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</si>
  <si>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</si>
  <si>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</si>
  <si>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</si>
  <si>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</si>
  <si>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</si>
  <si>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</si>
  <si>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</si>
  <si>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</si>
  <si>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</si>
  <si>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</si>
  <si>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</si>
  <si>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</si>
  <si>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</si>
  <si>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</si>
  <si>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</si>
  <si>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</si>
  <si>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</si>
  <si>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</si>
  <si>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</si>
  <si>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</si>
  <si>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</si>
  <si>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</si>
  <si>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</si>
  <si>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</si>
  <si>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</si>
  <si>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</si>
  <si>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</si>
  <si>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</si>
  <si>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</si>
  <si>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</si>
  <si>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</si>
  <si>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</si>
  <si>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</si>
  <si>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</si>
  <si>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</si>
  <si>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</si>
  <si>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</si>
  <si>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</si>
  <si>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</si>
  <si>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</si>
  <si>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</si>
  <si>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</si>
  <si>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</si>
  <si>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</si>
  <si>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</si>
  <si>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</si>
  <si>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</si>
  <si>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</si>
  <si>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</si>
  <si>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</si>
  <si>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</si>
  <si>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</si>
  <si>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</si>
  <si>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</si>
  <si>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</si>
  <si>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</si>
  <si>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</si>
  <si>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</si>
  <si>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</si>
  <si>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</si>
  <si>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</si>
  <si>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</si>
  <si>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</si>
  <si>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</si>
  <si>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</si>
  <si>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</si>
  <si>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</si>
  <si>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</si>
  <si>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</si>
  <si>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</si>
  <si>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</si>
  <si>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</si>
  <si>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</si>
  <si>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</si>
  <si>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</si>
  <si>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</si>
  <si>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</si>
  <si>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</si>
  <si>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</si>
  <si>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</si>
  <si>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</si>
  <si>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</si>
  <si>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</si>
  <si>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</si>
  <si>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</si>
  <si>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</si>
  <si>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</si>
  <si>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</si>
  <si>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</si>
  <si>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</si>
  <si>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</si>
  <si>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</si>
  <si>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</si>
  <si>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</si>
  <si>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</si>
  <si>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</si>
  <si>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</si>
  <si>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</si>
  <si>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</si>
  <si>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</si>
  <si>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</si>
  <si>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</si>
  <si>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</si>
  <si>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</si>
  <si>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</si>
  <si>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</si>
  <si>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</si>
  <si>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</si>
  <si>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</si>
  <si>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</si>
  <si>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</si>
  <si>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</si>
  <si>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</si>
  <si>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</si>
  <si>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</si>
  <si>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</si>
  <si>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</si>
  <si>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</si>
  <si>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</si>
  <si>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</si>
  <si>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</si>
  <si>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</si>
  <si>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</si>
  <si>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</si>
  <si>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</si>
  <si>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</si>
  <si>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</si>
  <si>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</si>
  <si>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</si>
  <si>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</si>
  <si>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</si>
  <si>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</si>
  <si>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</si>
  <si>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</si>
  <si>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</si>
  <si>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</si>
  <si>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</si>
  <si>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</si>
  <si>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</si>
  <si>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</si>
  <si>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</si>
  <si>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</si>
  <si>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</si>
  <si>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</si>
  <si>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</si>
  <si>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</si>
  <si>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</si>
  <si>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</si>
  <si>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</si>
  <si>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</si>
  <si>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</si>
  <si>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</si>
  <si>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</si>
  <si>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</si>
  <si>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</si>
  <si>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</si>
  <si>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</si>
  <si>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</si>
  <si>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</si>
  <si>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</si>
  <si>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</si>
  <si>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</si>
  <si>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</si>
  <si>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</si>
  <si>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</si>
  <si>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</si>
  <si>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</si>
  <si>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</si>
  <si>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</si>
  <si>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</si>
  <si>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</si>
  <si>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</si>
  <si>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</si>
  <si>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</si>
  <si>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</si>
  <si>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</si>
  <si>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</si>
  <si>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</si>
  <si>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</si>
  <si>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</si>
  <si>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</si>
  <si>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</si>
  <si>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</si>
  <si>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</si>
  <si>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</si>
  <si>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</si>
  <si>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</si>
  <si>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</si>
  <si>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</si>
  <si>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</si>
  <si>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</si>
  <si>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</si>
  <si>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</si>
  <si>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</si>
  <si>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</si>
  <si>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</si>
  <si>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</si>
  <si>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</si>
  <si>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</si>
  <si>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</si>
  <si>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</si>
  <si>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</si>
  <si>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</si>
  <si>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</si>
  <si>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</si>
  <si>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</si>
  <si>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</si>
  <si>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</si>
  <si>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</si>
  <si>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</si>
  <si>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</si>
  <si>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</si>
  <si>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</si>
  <si>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</si>
  <si>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</si>
  <si>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</si>
  <si>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</si>
  <si>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</si>
  <si>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</si>
  <si>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</si>
  <si>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</si>
  <si>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</si>
  <si>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</si>
  <si>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</si>
  <si>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</si>
  <si>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</si>
  <si>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</si>
  <si>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</si>
  <si>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</si>
  <si>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</si>
  <si>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</si>
  <si>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</si>
  <si>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</si>
  <si>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</si>
  <si>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</si>
  <si>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</si>
  <si>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</si>
  <si>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</si>
  <si>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</si>
  <si>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</si>
  <si>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</si>
  <si>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</si>
  <si>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</si>
  <si>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</si>
  <si>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</si>
  <si>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</si>
  <si>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</si>
  <si>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</si>
  <si>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</si>
  <si>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</si>
  <si>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</si>
  <si>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</si>
  <si>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</si>
  <si>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</si>
  <si>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</si>
  <si>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</si>
  <si>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</si>
  <si>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</si>
  <si>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</si>
  <si>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</si>
  <si>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</si>
  <si>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</si>
  <si>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</si>
  <si>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</si>
  <si>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</si>
  <si>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</si>
  <si>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</si>
  <si>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</si>
  <si>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</si>
  <si>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</si>
  <si>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</si>
  <si>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</si>
  <si>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</si>
  <si>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</si>
  <si>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</si>
  <si>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</si>
  <si>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</si>
  <si>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</si>
  <si>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</si>
  <si>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</si>
  <si>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</si>
  <si>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</si>
  <si>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</si>
  <si>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</si>
  <si>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</si>
  <si>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</si>
  <si>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</si>
  <si>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</si>
  <si>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</si>
  <si>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</si>
  <si>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</si>
  <si>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</si>
  <si>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</si>
  <si>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</si>
  <si>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</si>
  <si>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</si>
  <si>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</si>
  <si>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</si>
  <si>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</si>
  <si>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</si>
  <si>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</si>
  <si>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</si>
  <si>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</si>
  <si>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</si>
  <si>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</si>
  <si>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</si>
  <si>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</si>
  <si>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</si>
  <si>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</si>
  <si>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</si>
  <si>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</si>
  <si>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</si>
  <si>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</si>
  <si>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</si>
  <si>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</si>
  <si>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</si>
  <si>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</si>
  <si>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</si>
  <si>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</si>
  <si>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</si>
  <si>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</si>
  <si>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</si>
  <si>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</si>
  <si>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</si>
  <si>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</si>
  <si>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</si>
  <si>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</si>
  <si>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</si>
  <si>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</si>
  <si>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</si>
  <si>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</si>
  <si>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</si>
  <si>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</si>
  <si>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</si>
  <si>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</si>
  <si>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</si>
  <si>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</si>
  <si>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</si>
  <si>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</si>
  <si>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</si>
  <si>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</si>
  <si>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</si>
  <si>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</si>
  <si>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</si>
  <si>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</si>
  <si>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</si>
  <si>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</si>
  <si>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</si>
  <si>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</si>
  <si>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</si>
  <si>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</si>
  <si>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</si>
  <si>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</si>
  <si>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</si>
  <si>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</si>
  <si>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</si>
  <si>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</si>
  <si>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</si>
  <si>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</si>
  <si>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</si>
  <si>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</si>
  <si>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</si>
  <si>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</si>
  <si>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</si>
  <si>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</si>
  <si>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</si>
  <si>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</si>
  <si>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</si>
  <si>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</si>
  <si>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</si>
  <si>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</si>
  <si>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</si>
  <si>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</si>
  <si>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</si>
  <si>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</si>
  <si>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</si>
  <si>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</si>
  <si>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</si>
  <si>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</si>
  <si>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</si>
  <si>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</si>
  <si>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</si>
  <si>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</si>
  <si>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</si>
  <si>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</si>
  <si>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</si>
  <si>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</si>
  <si>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</si>
  <si>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</si>
  <si>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</si>
  <si>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</si>
  <si>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</si>
  <si>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</si>
  <si>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</si>
  <si>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</si>
  <si>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</si>
  <si>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</si>
  <si>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</si>
  <si>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</si>
  <si>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</si>
  <si>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</si>
  <si>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</si>
  <si>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</si>
  <si>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</si>
  <si>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</si>
  <si>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</si>
  <si>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</si>
  <si>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</si>
  <si>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</si>
  <si>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</si>
  <si>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</si>
  <si>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</si>
  <si>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</si>
  <si>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</si>
  <si>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</si>
  <si>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</si>
  <si>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</si>
  <si>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</si>
  <si>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</si>
  <si>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</si>
  <si>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</si>
  <si>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</si>
  <si>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</si>
  <si>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</si>
  <si>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</si>
  <si>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</si>
  <si>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</si>
  <si>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</si>
  <si>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</si>
  <si>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</si>
  <si>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</si>
  <si>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</si>
  <si>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</si>
  <si>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</si>
  <si>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</si>
  <si>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</si>
  <si>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</si>
  <si>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</si>
  <si>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</si>
  <si>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</si>
  <si>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</si>
  <si>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</si>
  <si>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</si>
  <si>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</si>
  <si>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</si>
  <si>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</si>
  <si>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</si>
  <si>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</si>
  <si>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</si>
  <si>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</si>
  <si>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</si>
  <si>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</si>
  <si>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</si>
  <si>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</si>
  <si>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</si>
  <si>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</si>
  <si>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</si>
  <si>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</si>
  <si>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</si>
  <si>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</si>
  <si>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</si>
  <si>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</si>
  <si>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</si>
  <si>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</si>
  <si>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</si>
  <si>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</si>
  <si>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</si>
  <si>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</si>
  <si>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</si>
  <si>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</si>
  <si>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</si>
  <si>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</si>
  <si>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</si>
  <si>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</si>
  <si>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</si>
  <si>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</si>
  <si>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</si>
  <si>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</si>
  <si>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</si>
  <si>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</si>
  <si>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</si>
  <si>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</si>
  <si>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</si>
  <si>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</si>
  <si>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</si>
  <si>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</si>
  <si>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</si>
  <si>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</si>
  <si>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</si>
  <si>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</si>
  <si>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</si>
  <si>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</si>
  <si>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</si>
  <si>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</si>
  <si>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</si>
  <si>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</si>
  <si>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</si>
  <si>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</si>
  <si>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</si>
  <si>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</si>
  <si>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</si>
  <si>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</si>
  <si>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</si>
  <si>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</si>
  <si>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</si>
  <si>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</si>
  <si>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</si>
  <si>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</si>
  <si>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</si>
  <si>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</si>
  <si>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</si>
  <si>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</si>
  <si>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</si>
  <si>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</si>
  <si>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</si>
  <si>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</si>
  <si>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</si>
  <si>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</si>
  <si>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</si>
  <si>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</si>
  <si>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</si>
  <si>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</si>
  <si>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</si>
  <si>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</si>
  <si>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</si>
  <si>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</si>
  <si>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</si>
  <si>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</si>
  <si>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</si>
  <si>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</si>
  <si>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</si>
  <si>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</si>
  <si>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</si>
  <si>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</si>
  <si>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</si>
  <si>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</si>
  <si>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</si>
  <si>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</si>
  <si>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</si>
  <si>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</si>
  <si>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</si>
  <si>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</si>
  <si>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</si>
  <si>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</si>
  <si>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</si>
  <si>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</si>
  <si>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</si>
  <si>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</si>
  <si>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</si>
  <si>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</si>
  <si>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</si>
  <si>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</si>
  <si>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</si>
  <si>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</si>
  <si>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</si>
  <si>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</si>
  <si>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</si>
  <si>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</si>
  <si>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</si>
  <si>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</si>
  <si>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</si>
  <si>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</si>
  <si>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</si>
  <si>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</si>
  <si>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</si>
  <si>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</si>
  <si>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</si>
  <si>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</si>
  <si>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</si>
  <si>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</si>
  <si>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</si>
  <si>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</si>
  <si>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</si>
  <si>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</si>
  <si>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</si>
  <si>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</si>
  <si>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</si>
  <si>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</si>
  <si>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</si>
  <si>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</si>
  <si>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</si>
  <si>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</si>
  <si>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</si>
  <si>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</si>
  <si>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</si>
  <si>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</si>
  <si>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</si>
  <si>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</si>
  <si>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</si>
  <si>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</si>
  <si>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</si>
  <si>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</si>
  <si>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</si>
  <si>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</si>
  <si>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</si>
  <si>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</si>
  <si>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</si>
  <si>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</si>
  <si>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</si>
  <si>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</si>
  <si>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</si>
  <si>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</si>
  <si>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</si>
  <si>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</si>
  <si>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</si>
  <si>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</si>
  <si>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</si>
  <si>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</si>
  <si>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</si>
  <si>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</si>
  <si>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</si>
  <si>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</si>
  <si>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</si>
  <si>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</si>
  <si>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</si>
  <si>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</si>
  <si>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</si>
  <si>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</si>
  <si>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</si>
  <si>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</si>
  <si>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</si>
  <si>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</si>
  <si>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</si>
  <si>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</si>
  <si>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</si>
  <si>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</si>
  <si>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</si>
  <si>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</si>
  <si>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</si>
  <si>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</si>
  <si>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</si>
  <si>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</si>
  <si>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</si>
  <si>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</si>
  <si>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</si>
  <si>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</si>
  <si>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</si>
  <si>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</si>
  <si>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</si>
  <si>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</si>
  <si>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</si>
  <si>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</si>
  <si>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</si>
  <si>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</si>
  <si>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</si>
  <si>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</si>
  <si>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</si>
  <si>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</si>
  <si>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</si>
  <si>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</si>
  <si>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</si>
  <si>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</si>
  <si>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</si>
  <si>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</si>
  <si>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</si>
  <si>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</si>
  <si>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</si>
  <si>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</si>
  <si>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</si>
  <si>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</si>
  <si>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</si>
  <si>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</si>
  <si>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</si>
  <si>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</si>
  <si>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</si>
  <si>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</si>
  <si>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</si>
  <si>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</si>
  <si>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</si>
  <si>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</si>
  <si>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</si>
  <si>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</si>
  <si>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</si>
  <si>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</si>
  <si>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</si>
  <si>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</si>
  <si>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</si>
  <si>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</si>
  <si>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</si>
  <si>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</si>
  <si>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</si>
  <si>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</si>
  <si>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</si>
  <si>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</si>
  <si>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</si>
  <si>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</si>
  <si>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</si>
  <si>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</si>
  <si>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</si>
  <si>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</si>
  <si>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</si>
  <si>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</si>
  <si>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</si>
  <si>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</si>
  <si>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</si>
  <si>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</si>
  <si>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</si>
  <si>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</si>
  <si>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</si>
  <si>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</si>
  <si>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</si>
  <si>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</si>
  <si>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</si>
  <si>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</si>
  <si>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</si>
  <si>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</si>
  <si>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</si>
  <si>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</si>
  <si>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</si>
  <si>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</si>
  <si>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</si>
  <si>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</si>
  <si>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</si>
  <si>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</si>
  <si>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</si>
  <si>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</si>
  <si>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</si>
  <si>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</si>
  <si>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</si>
  <si>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</si>
  <si>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</si>
  <si>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</si>
  <si>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</si>
  <si>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</si>
  <si>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</si>
  <si>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</si>
  <si>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</si>
  <si>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</si>
  <si>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</si>
  <si>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</si>
  <si>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</si>
  <si>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</si>
  <si>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</si>
  <si>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</si>
  <si>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</si>
  <si>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</si>
  <si>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</si>
  <si>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</si>
  <si>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</si>
  <si>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</si>
  <si>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</si>
  <si>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</si>
  <si>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</si>
  <si>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</si>
  <si>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</si>
  <si>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</si>
  <si>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</si>
  <si>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</si>
  <si>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</si>
  <si>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</si>
  <si>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</si>
  <si>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</si>
  <si>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</si>
  <si>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</si>
  <si>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</si>
  <si>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</si>
  <si>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</si>
  <si>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</si>
  <si>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</si>
  <si>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</si>
  <si>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</si>
  <si>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</si>
  <si>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</si>
  <si>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</si>
  <si>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</si>
  <si>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</si>
  <si>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</si>
  <si>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</si>
  <si>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</si>
  <si>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</si>
  <si>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</si>
  <si>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</si>
  <si>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</si>
  <si>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</si>
  <si>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</si>
  <si>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</si>
  <si>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</si>
  <si>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</si>
  <si>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</si>
  <si>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</si>
  <si>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</si>
  <si>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</si>
  <si>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</si>
  <si>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</si>
  <si>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</si>
  <si>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</si>
  <si>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</si>
  <si>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</si>
  <si>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</si>
  <si>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</si>
  <si>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</si>
  <si>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</si>
  <si>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</si>
  <si>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</si>
  <si>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</si>
  <si>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</si>
  <si>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</si>
  <si>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</si>
  <si>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</si>
  <si>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</si>
  <si>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</si>
  <si>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</si>
  <si>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</si>
  <si>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</si>
  <si>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</si>
  <si>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</si>
  <si>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</si>
  <si>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</si>
  <si>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</si>
  <si>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</si>
  <si>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</si>
  <si>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</si>
  <si>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</si>
  <si>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</si>
  <si>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</si>
  <si>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</si>
  <si>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</si>
  <si>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</si>
  <si>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</si>
  <si>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</si>
  <si>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</si>
  <si>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</si>
  <si>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</si>
  <si>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</si>
  <si>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</si>
  <si>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</si>
  <si>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</si>
  <si>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</si>
  <si>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</si>
  <si>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</si>
  <si>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</si>
  <si>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</si>
  <si>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</si>
  <si>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</si>
  <si>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</si>
  <si>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</si>
  <si>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</si>
  <si>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</si>
  <si>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</si>
  <si>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</si>
  <si>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</si>
  <si>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</si>
  <si>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</si>
  <si>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</si>
  <si>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</si>
  <si>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</si>
  <si>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</si>
  <si>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</si>
  <si>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</si>
  <si>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</si>
  <si>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</si>
  <si>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</si>
  <si>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</si>
  <si>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</si>
  <si>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</si>
  <si>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</si>
  <si>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</si>
  <si>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</si>
  <si>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</si>
  <si>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</si>
  <si>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</si>
  <si>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</si>
  <si>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</si>
  <si>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</si>
  <si>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</si>
  <si>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</si>
  <si>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</si>
  <si>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</si>
  <si>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</si>
  <si>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</si>
  <si>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</si>
  <si>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</si>
  <si>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</si>
  <si>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</si>
  <si>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</si>
  <si>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</si>
  <si>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</si>
  <si>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</si>
  <si>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</si>
  <si>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</si>
  <si>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</si>
  <si>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</si>
  <si>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</si>
  <si>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</si>
  <si>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</si>
  <si>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</si>
  <si>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</si>
  <si>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</si>
  <si>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</si>
  <si>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</si>
  <si>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</si>
  <si>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</si>
  <si>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</si>
  <si>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</si>
  <si>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</si>
  <si>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</si>
  <si>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</si>
  <si>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</si>
  <si>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</si>
  <si>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</si>
  <si>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</si>
  <si>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</si>
  <si>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</si>
  <si>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</si>
  <si>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</si>
  <si>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</si>
  <si>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</si>
  <si>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</si>
  <si>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</si>
  <si>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</si>
  <si>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</si>
  <si>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</si>
  <si>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</si>
  <si>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</si>
  <si>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</si>
  <si>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</si>
  <si>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</si>
  <si>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</si>
  <si>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</si>
  <si>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</si>
  <si>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</si>
  <si>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</si>
  <si>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</si>
  <si>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</si>
  <si>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</si>
  <si>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</si>
  <si>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</si>
  <si>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</si>
  <si>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</si>
  <si>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</si>
  <si>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</si>
  <si>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</si>
  <si>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</si>
  <si>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</si>
  <si>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</si>
  <si>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</si>
  <si>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</si>
  <si>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</si>
  <si>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</si>
  <si>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</si>
  <si>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</si>
  <si>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</si>
  <si>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</si>
  <si>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</si>
  <si>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</si>
  <si>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</si>
  <si>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</si>
  <si>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</si>
  <si>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</si>
  <si>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</si>
  <si>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</si>
  <si>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</si>
  <si>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</si>
  <si>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</si>
  <si>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</si>
  <si>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</si>
  <si>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</si>
  <si>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</si>
  <si>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</si>
  <si>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</si>
  <si>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</si>
  <si>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</si>
  <si>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</si>
  <si>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</si>
  <si>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</si>
  <si>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</si>
  <si>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</si>
  <si>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</si>
  <si>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</si>
  <si>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</si>
  <si>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</si>
  <si>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</si>
  <si>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</si>
  <si>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</si>
  <si>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</si>
  <si>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</si>
  <si>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</si>
  <si>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</si>
  <si>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</si>
  <si>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</si>
  <si>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</si>
  <si>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</si>
  <si>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</si>
  <si>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</si>
  <si>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</si>
  <si>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</si>
  <si>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</si>
  <si>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</si>
  <si>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</si>
  <si>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</si>
  <si>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</si>
  <si>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</si>
  <si>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</si>
  <si>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</si>
  <si>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</si>
  <si>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</si>
  <si>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</si>
  <si>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</si>
  <si>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</si>
  <si>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</si>
  <si>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</si>
  <si>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</si>
  <si>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</si>
  <si>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</si>
  <si>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</si>
  <si>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</si>
  <si>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</si>
  <si>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</si>
  <si>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</si>
  <si>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</si>
  <si>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</si>
  <si>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</si>
  <si>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</si>
  <si>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</si>
  <si>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</si>
  <si>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</si>
  <si>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</si>
  <si>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</si>
  <si>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</si>
  <si>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</si>
  <si>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</si>
  <si>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</si>
  <si>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</si>
  <si>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</si>
  <si>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</si>
  <si>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</si>
  <si>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</si>
  <si>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</si>
  <si>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</si>
  <si>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</si>
  <si>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</si>
  <si>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</si>
  <si>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</si>
  <si>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</si>
  <si>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</si>
  <si>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</si>
  <si>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</si>
  <si>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</si>
  <si>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</si>
  <si>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</si>
  <si>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</si>
  <si>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</si>
  <si>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</si>
  <si>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</si>
  <si>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</si>
  <si>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</si>
  <si>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</si>
  <si>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</si>
  <si>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</si>
  <si>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</si>
  <si>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</si>
  <si>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</si>
  <si>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</si>
  <si>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</si>
  <si>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</si>
  <si>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</si>
  <si>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</si>
  <si>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</si>
  <si>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</si>
  <si>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</si>
  <si>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</si>
  <si>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</si>
  <si>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</si>
  <si>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</si>
  <si>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</si>
  <si>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</si>
  <si>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</si>
  <si>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</si>
  <si>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</si>
  <si>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</si>
  <si>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</si>
  <si>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</si>
  <si>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</si>
  <si>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</si>
  <si>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</si>
  <si>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</si>
  <si>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</si>
  <si>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</si>
  <si>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</si>
  <si>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</si>
  <si>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</si>
  <si>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</si>
  <si>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</si>
  <si>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</si>
  <si>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</si>
  <si>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</si>
  <si>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</si>
  <si>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</si>
  <si>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</si>
  <si>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</si>
  <si>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</si>
  <si>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</si>
  <si>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</si>
  <si>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</si>
  <si>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</si>
  <si>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</si>
  <si>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</si>
  <si>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</si>
  <si>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</si>
  <si>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</si>
  <si>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</si>
  <si>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</si>
  <si>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</si>
  <si>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</si>
  <si>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</si>
  <si>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</si>
  <si>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</si>
  <si>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</si>
  <si>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</si>
  <si>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</si>
  <si>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</si>
  <si>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</si>
  <si>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</si>
  <si>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</si>
  <si>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</si>
  <si>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</si>
  <si>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</si>
  <si>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</si>
  <si>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</si>
  <si>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</si>
  <si>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</si>
  <si>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</si>
  <si>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</si>
  <si>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</si>
  <si>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</si>
  <si>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</si>
  <si>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</si>
  <si>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</si>
  <si>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</si>
  <si>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</si>
  <si>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</si>
  <si>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</si>
  <si>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</si>
  <si>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</si>
  <si>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</si>
  <si>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</si>
  <si>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</si>
  <si>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</si>
  <si>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</si>
  <si>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</si>
  <si>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</si>
  <si>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</si>
  <si>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</si>
  <si>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</si>
  <si>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</si>
  <si>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</si>
  <si>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</si>
  <si>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</si>
  <si>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</si>
  <si>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</si>
  <si>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</si>
  <si>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</si>
  <si>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</si>
  <si>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</si>
  <si>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</si>
  <si>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</si>
  <si>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</si>
  <si>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</si>
  <si>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</si>
  <si>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</si>
  <si>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</si>
  <si>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</si>
  <si>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</si>
  <si>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</si>
  <si>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</si>
  <si>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</si>
  <si>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</si>
  <si>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</si>
  <si>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</si>
  <si>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</si>
  <si>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</si>
  <si>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</si>
  <si>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</si>
  <si>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</si>
  <si>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</si>
  <si>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</si>
  <si>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</si>
  <si>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</si>
  <si>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</si>
  <si>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</si>
  <si>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</si>
  <si>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</si>
  <si>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</si>
  <si>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</si>
  <si>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</si>
  <si>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</si>
  <si>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</si>
  <si>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</si>
  <si>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</si>
  <si>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</si>
  <si>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</si>
  <si>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</si>
  <si>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</si>
  <si>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</si>
  <si>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</si>
  <si>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</si>
  <si>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</si>
  <si>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</si>
  <si>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</si>
  <si>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</si>
  <si>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</si>
  <si>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</si>
  <si>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</si>
  <si>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</si>
  <si>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</si>
  <si>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</si>
  <si>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</si>
  <si>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</si>
  <si>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</si>
  <si>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</si>
  <si>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</si>
  <si>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</si>
  <si>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</si>
  <si>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</si>
  <si>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</si>
  <si>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</si>
  <si>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</si>
  <si>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</si>
  <si>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</si>
  <si>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</si>
  <si>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</si>
  <si>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</si>
  <si>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</si>
  <si>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</si>
  <si>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</si>
  <si>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</si>
  <si>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</si>
  <si>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</si>
  <si>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</si>
  <si>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</si>
  <si>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</si>
  <si>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</si>
  <si>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</si>
  <si>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</si>
  <si>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</si>
  <si>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</si>
  <si>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</si>
  <si>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</si>
  <si>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</si>
  <si>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</si>
  <si>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</si>
  <si>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</si>
  <si>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</si>
  <si>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</si>
  <si>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</si>
  <si>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</si>
  <si>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</si>
  <si>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</si>
  <si>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</si>
  <si>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</si>
  <si>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</si>
  <si>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</si>
  <si>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</si>
  <si>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</si>
  <si>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</si>
  <si>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</si>
  <si>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</si>
  <si>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</si>
  <si>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</si>
  <si>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</si>
  <si>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</si>
  <si>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</si>
  <si>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</si>
  <si>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</si>
  <si>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</si>
  <si>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</si>
  <si>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</si>
  <si>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</si>
  <si>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</si>
  <si>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</si>
  <si>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</si>
  <si>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</si>
  <si>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</si>
  <si>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</si>
  <si>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</si>
  <si>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</si>
  <si>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</si>
  <si>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</si>
  <si>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</si>
  <si>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</si>
  <si>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</si>
  <si>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</si>
  <si>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</si>
  <si>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</si>
  <si>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</si>
  <si>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</si>
  <si>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</si>
  <si>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</si>
  <si>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</si>
  <si>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</si>
  <si>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</si>
  <si>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</si>
  <si>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</si>
  <si>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</si>
  <si>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</si>
  <si>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</si>
  <si>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</si>
  <si>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</si>
  <si>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</si>
  <si>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</si>
  <si>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</si>
  <si>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</si>
  <si>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</si>
  <si>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</si>
  <si>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</si>
  <si>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</si>
  <si>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</si>
  <si>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</si>
  <si>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</si>
  <si>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</si>
  <si>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</si>
  <si>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</si>
  <si>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</si>
  <si>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</si>
  <si>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</si>
  <si>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</si>
  <si>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</si>
  <si>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</si>
  <si>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</si>
  <si>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</si>
  <si>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</si>
  <si>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</si>
  <si>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</si>
  <si>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</si>
  <si>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</si>
  <si>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</si>
  <si>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</si>
  <si>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</si>
  <si>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</si>
  <si>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</si>
  <si>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</si>
  <si>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</si>
  <si>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</si>
  <si>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</si>
  <si>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</si>
  <si>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</si>
  <si>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</si>
  <si>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</si>
  <si>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</si>
  <si>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</si>
  <si>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</si>
  <si>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</si>
  <si>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</si>
  <si>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</si>
  <si>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</si>
  <si>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</si>
  <si>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</si>
  <si>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</si>
  <si>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</si>
  <si>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</si>
  <si>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</si>
  <si>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</si>
  <si>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</si>
  <si>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</si>
  <si>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</si>
  <si>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</si>
  <si>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</si>
  <si>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</si>
  <si>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</si>
  <si>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</si>
  <si>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</si>
  <si>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</si>
  <si>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</si>
  <si>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</si>
  <si>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</si>
  <si>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</si>
  <si>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</si>
  <si>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</si>
  <si>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</si>
  <si>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</si>
  <si>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</si>
  <si>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</si>
  <si>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</si>
  <si>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</si>
  <si>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</si>
  <si>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</si>
  <si>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</si>
  <si>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</si>
  <si>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</si>
  <si>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</si>
  <si>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</si>
  <si>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</si>
  <si>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</si>
  <si>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</si>
  <si>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</si>
  <si>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</si>
  <si>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</si>
  <si>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</si>
  <si>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</si>
  <si>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</si>
  <si>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</si>
  <si>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</si>
  <si>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</si>
  <si>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</si>
  <si>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</si>
  <si>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</si>
  <si>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</si>
  <si>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</si>
  <si>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</si>
  <si>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</si>
  <si>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</si>
  <si>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</si>
  <si>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</si>
  <si>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</si>
  <si>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</si>
  <si>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</si>
  <si>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</si>
  <si>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</si>
  <si>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</si>
  <si>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</si>
  <si>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</si>
  <si>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</si>
  <si>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</si>
  <si>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</si>
  <si>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</si>
  <si>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</si>
  <si>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</si>
  <si>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</si>
  <si>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</si>
  <si>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</si>
  <si>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</si>
  <si>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</si>
  <si>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</si>
  <si>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</si>
  <si>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</si>
  <si>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</si>
  <si>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</si>
  <si>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</si>
  <si>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</si>
  <si>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</si>
  <si>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</si>
  <si>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</si>
  <si>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</si>
  <si>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</si>
  <si>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</si>
  <si>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</si>
  <si>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</si>
  <si>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</si>
  <si>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</si>
  <si>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</si>
  <si>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</si>
  <si>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</si>
  <si>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</si>
  <si>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</si>
  <si>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</si>
  <si>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</si>
  <si>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</si>
  <si>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</si>
  <si>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</si>
  <si>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</si>
  <si>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</si>
  <si>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</si>
  <si>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</si>
  <si>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</si>
  <si>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</si>
  <si>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</si>
  <si>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</si>
  <si>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</si>
  <si>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</si>
  <si>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</si>
  <si>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</si>
  <si>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</si>
  <si>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</si>
  <si>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</si>
  <si>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</si>
  <si>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</si>
  <si>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</si>
  <si>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</si>
  <si>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</si>
  <si>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</si>
  <si>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</si>
  <si>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</si>
  <si>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</si>
  <si>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</si>
  <si>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</si>
  <si>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</si>
  <si>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</si>
  <si>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</si>
  <si>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</si>
  <si>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</si>
  <si>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</si>
  <si>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</si>
  <si>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</si>
  <si>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</si>
  <si>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</si>
  <si>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</si>
  <si>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</si>
  <si>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</si>
  <si>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</si>
  <si>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</si>
  <si>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</si>
  <si>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</si>
  <si>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</si>
  <si>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</si>
  <si>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</si>
  <si>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</si>
  <si>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</si>
  <si>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</si>
  <si>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</si>
  <si>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</si>
  <si>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</si>
  <si>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</si>
  <si>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</si>
  <si>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</si>
  <si>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</si>
  <si>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</si>
  <si>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</si>
  <si>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</si>
  <si>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</si>
  <si>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</si>
  <si>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</si>
  <si>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</si>
  <si>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</si>
  <si>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</si>
  <si>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</si>
  <si>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</si>
  <si>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</si>
  <si>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</si>
  <si>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</si>
  <si>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</si>
  <si>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</si>
  <si>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</si>
  <si>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</si>
  <si>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</si>
  <si>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</si>
  <si>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</si>
  <si>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</si>
  <si>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</si>
  <si>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</si>
  <si>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</si>
  <si>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</si>
  <si>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</si>
  <si>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</si>
  <si>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</si>
  <si>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</si>
  <si>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</si>
  <si>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</si>
  <si>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</si>
  <si>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</si>
  <si>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</si>
  <si>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</si>
  <si>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</si>
  <si>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</si>
  <si>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</si>
  <si>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</si>
  <si>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</si>
  <si>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</si>
  <si>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</si>
  <si>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</si>
  <si>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</si>
  <si>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</si>
  <si>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</si>
  <si>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</si>
  <si>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</si>
  <si>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</si>
  <si>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</si>
  <si>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</si>
  <si>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</si>
  <si>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</si>
  <si>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</si>
  <si>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</si>
  <si>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</si>
  <si>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</si>
  <si>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</si>
  <si>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</si>
  <si>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</si>
  <si>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</si>
  <si>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</si>
  <si>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</si>
  <si>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</si>
  <si>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</si>
  <si>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</si>
  <si>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</si>
  <si>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</si>
  <si>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</si>
  <si>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</si>
  <si>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</si>
  <si>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</si>
  <si>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</si>
  <si>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</si>
  <si>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</si>
  <si>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</si>
  <si>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</si>
  <si>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</si>
  <si>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</si>
  <si>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</si>
  <si>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</si>
  <si>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</si>
  <si>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</si>
  <si>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</si>
  <si>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</si>
  <si>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</si>
  <si>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</si>
  <si>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</si>
  <si>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</si>
  <si>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</si>
  <si>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</si>
  <si>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</si>
  <si>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</si>
  <si>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</si>
  <si>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</si>
  <si>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</si>
  <si>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</si>
  <si>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</si>
  <si>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</si>
  <si>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</si>
  <si>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</si>
  <si>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</si>
  <si>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</si>
  <si>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</si>
  <si>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</si>
  <si>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</si>
  <si>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</si>
  <si>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</si>
  <si>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</si>
  <si>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</si>
  <si>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</si>
  <si>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</si>
  <si>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</si>
  <si>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</si>
  <si>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</si>
  <si>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</si>
  <si>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</si>
  <si>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</si>
  <si>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</si>
  <si>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</si>
  <si>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</si>
  <si>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</si>
  <si>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</si>
  <si>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</si>
  <si>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</si>
  <si>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</si>
  <si>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</si>
  <si>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</si>
  <si>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</si>
  <si>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</si>
  <si>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</si>
  <si>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</si>
  <si>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</si>
  <si>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</si>
  <si>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</si>
  <si>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</si>
  <si>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</si>
  <si>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</si>
  <si>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</si>
  <si>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</si>
  <si>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</si>
  <si>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</si>
  <si>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</si>
  <si>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</si>
  <si>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</si>
  <si>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</si>
  <si>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</si>
  <si>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</si>
  <si>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</si>
  <si>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</si>
  <si>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</si>
  <si>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</si>
  <si>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</si>
  <si>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</si>
  <si>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</si>
  <si>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</si>
  <si>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</si>
  <si>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</si>
  <si>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</si>
  <si>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</si>
  <si>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</si>
  <si>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</si>
  <si>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</si>
  <si>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</si>
  <si>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</si>
  <si>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</si>
  <si>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</si>
  <si>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</si>
  <si>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</si>
  <si>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</si>
  <si>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</si>
  <si>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</si>
  <si>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</si>
  <si>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</si>
  <si>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</si>
  <si>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</si>
  <si>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</si>
  <si>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</si>
  <si>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</si>
  <si>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</si>
  <si>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</si>
  <si>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</si>
  <si>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</si>
  <si>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</si>
  <si>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</si>
  <si>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</si>
  <si>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</si>
  <si>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</si>
  <si>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</si>
  <si>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</si>
  <si>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</si>
  <si>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</si>
  <si>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</si>
  <si>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</si>
  <si>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</si>
  <si>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</si>
  <si>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</si>
  <si>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</si>
  <si>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</si>
  <si>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</si>
  <si>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</si>
  <si>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</si>
  <si>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</si>
  <si>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</si>
  <si>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</si>
  <si>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</si>
  <si>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</si>
  <si>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</si>
  <si>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</si>
  <si>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</si>
  <si>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</si>
  <si>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</si>
  <si>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</si>
  <si>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</si>
  <si>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</si>
  <si>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</si>
  <si>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</si>
  <si>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</si>
  <si>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</si>
  <si>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</si>
  <si>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</si>
  <si>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</si>
  <si>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</si>
  <si>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</si>
  <si>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</si>
  <si>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</si>
  <si>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</si>
  <si>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</si>
  <si>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</si>
  <si>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</si>
  <si>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</si>
  <si>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</si>
  <si>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</si>
  <si>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</si>
  <si>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</si>
  <si>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</si>
  <si>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</si>
  <si>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</si>
  <si>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</si>
  <si>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</si>
  <si>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</si>
  <si>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</si>
  <si>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</si>
  <si>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</si>
  <si>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</si>
  <si>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</si>
  <si>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</si>
  <si>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</si>
  <si>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</si>
  <si>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</si>
  <si>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</si>
  <si>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</si>
  <si>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</si>
  <si>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</si>
  <si>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</si>
  <si>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</si>
  <si>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</si>
  <si>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</si>
  <si>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</si>
  <si>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</si>
  <si>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</si>
  <si>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</si>
  <si>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</si>
  <si>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</si>
  <si>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</si>
  <si>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</si>
  <si>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</si>
  <si>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</si>
  <si>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</si>
  <si>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</si>
  <si>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</si>
  <si>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</si>
  <si>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</si>
  <si>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</si>
  <si>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</si>
  <si>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</si>
  <si>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</si>
  <si>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</si>
  <si>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</si>
  <si>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</si>
  <si>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</si>
  <si>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</si>
  <si>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</si>
  <si>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</si>
  <si>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</si>
  <si>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</si>
  <si>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</si>
  <si>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</si>
  <si>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</si>
  <si>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</si>
  <si>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</si>
  <si>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</si>
  <si>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</si>
  <si>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</si>
  <si>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</si>
  <si>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</si>
  <si>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</si>
  <si>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</si>
  <si>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</si>
  <si>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</si>
  <si>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</si>
  <si>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</si>
  <si>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</si>
  <si>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</si>
  <si>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</si>
  <si>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</si>
  <si>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</si>
  <si>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</si>
  <si>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</si>
  <si>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</si>
  <si>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</si>
  <si>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</si>
  <si>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</si>
  <si>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</si>
  <si>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</si>
  <si>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</si>
  <si>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</si>
  <si>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</si>
  <si>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</si>
  <si>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</si>
  <si>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</si>
  <si>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</si>
  <si>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</si>
  <si>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</si>
  <si>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</si>
  <si>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</si>
  <si>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</si>
  <si>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</si>
  <si>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</si>
  <si>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</si>
  <si>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</si>
  <si>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</si>
  <si>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</si>
  <si>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</si>
  <si>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</si>
  <si>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</si>
  <si>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</si>
  <si>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</si>
  <si>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</si>
  <si>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</si>
  <si>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</si>
  <si>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</si>
  <si>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</si>
  <si>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</si>
  <si>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</si>
  <si>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</si>
  <si>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</si>
  <si>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</si>
  <si>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</si>
  <si>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</si>
  <si>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</si>
  <si>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</si>
  <si>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</si>
  <si>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</si>
  <si>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</si>
  <si>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</si>
  <si>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</si>
  <si>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</si>
  <si>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</si>
  <si>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</si>
  <si>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</si>
  <si>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</si>
  <si>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</si>
  <si>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</si>
  <si>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</si>
  <si>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</si>
  <si>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</si>
  <si>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</si>
  <si>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</si>
  <si>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</si>
  <si>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</si>
  <si>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</si>
  <si>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</si>
  <si>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</si>
  <si>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</si>
  <si>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</si>
  <si>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</si>
  <si>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</si>
  <si>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</si>
  <si>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</si>
  <si>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</si>
  <si>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</si>
  <si>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</si>
  <si>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</si>
  <si>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</si>
  <si>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</si>
  <si>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</si>
  <si>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</si>
  <si>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</si>
  <si>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</si>
  <si>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</si>
  <si>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</si>
  <si>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</si>
  <si>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</si>
  <si>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</si>
  <si>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</si>
  <si>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</si>
  <si>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</si>
  <si>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</si>
  <si>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</si>
  <si>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</si>
  <si>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</si>
  <si>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</si>
  <si>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</si>
  <si>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</si>
  <si>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</si>
  <si>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</si>
  <si>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</si>
  <si>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</si>
  <si>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</si>
  <si>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</si>
  <si>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</si>
  <si>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</si>
  <si>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</si>
  <si>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</si>
  <si>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</si>
  <si>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</si>
  <si>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</si>
  <si>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</si>
  <si>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</si>
  <si>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</si>
  <si>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</si>
  <si>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</si>
  <si>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</si>
  <si>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</si>
  <si>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</si>
  <si>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</si>
  <si>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</si>
  <si>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</si>
  <si>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</si>
  <si>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</si>
  <si>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</si>
  <si>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</si>
  <si>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</si>
  <si>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</si>
  <si>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</si>
  <si>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</si>
  <si>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</si>
  <si>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</si>
  <si>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</si>
  <si>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</si>
  <si>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</si>
  <si>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</si>
  <si>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</si>
  <si>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</si>
  <si>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</si>
  <si>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</si>
  <si>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</si>
  <si>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</si>
  <si>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</si>
  <si>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</si>
  <si>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</si>
  <si>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</si>
  <si>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</si>
  <si>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</si>
  <si>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</si>
  <si>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</si>
  <si>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</si>
  <si>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</si>
  <si>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</si>
  <si>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</si>
  <si>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</si>
  <si>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</si>
  <si>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</si>
  <si>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</si>
  <si>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</si>
  <si>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</si>
  <si>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</si>
  <si>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</si>
  <si>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</si>
  <si>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</si>
  <si>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</si>
  <si>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</si>
  <si>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</si>
  <si>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</si>
  <si>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</si>
  <si>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</si>
  <si>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</si>
  <si>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</si>
  <si>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</si>
  <si>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</si>
  <si>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</si>
  <si>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</si>
  <si>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</si>
  <si>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</si>
  <si>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</si>
  <si>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</si>
  <si>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</si>
  <si>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</si>
  <si>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</si>
  <si>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</si>
  <si>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</si>
  <si>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</si>
  <si>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</si>
  <si>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</si>
  <si>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</si>
  <si>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</si>
  <si>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</si>
  <si>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</si>
  <si>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</si>
  <si>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</si>
  <si>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</si>
  <si>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</si>
  <si>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</si>
  <si>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</si>
  <si>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</si>
  <si>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</si>
  <si>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</si>
  <si>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</si>
  <si>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</si>
  <si>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</si>
  <si>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</si>
  <si>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</si>
  <si>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</si>
  <si>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</si>
  <si>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</si>
  <si>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</si>
  <si>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</si>
  <si>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</si>
  <si>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</si>
  <si>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</si>
  <si>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</si>
  <si>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</si>
  <si>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</si>
  <si>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</si>
  <si>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</si>
  <si>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</si>
  <si>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</si>
  <si>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</si>
  <si>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</si>
  <si>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</si>
  <si>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</si>
  <si>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</si>
  <si>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</si>
  <si>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</si>
  <si>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</si>
  <si>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</si>
  <si>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</si>
  <si>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</si>
  <si>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</si>
  <si>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</si>
  <si>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</si>
  <si>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</si>
  <si>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</si>
  <si>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</si>
  <si>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</si>
  <si>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</si>
  <si>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</si>
  <si>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</si>
  <si>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</si>
  <si>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</si>
  <si>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</si>
  <si>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</si>
  <si>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</si>
  <si>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</si>
  <si>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</si>
  <si>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</si>
  <si>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</si>
  <si>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</si>
  <si>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</si>
  <si>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</si>
  <si>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</si>
  <si>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</si>
  <si>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</si>
  <si>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</si>
  <si>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</si>
  <si>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</si>
  <si>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</si>
  <si>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</si>
  <si>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</si>
  <si>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</si>
  <si>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</si>
  <si>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</si>
  <si>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</si>
  <si>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</si>
  <si>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</si>
  <si>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</si>
  <si>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</si>
  <si>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</si>
  <si>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</si>
  <si>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</si>
  <si>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</si>
  <si>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</si>
  <si>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</si>
  <si>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</si>
  <si>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</si>
  <si>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</si>
  <si>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</si>
  <si>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</si>
  <si>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</si>
  <si>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</si>
  <si>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</si>
  <si>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</si>
  <si>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</si>
  <si>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</si>
  <si>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</si>
  <si>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</si>
  <si>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</si>
  <si>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</si>
  <si>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</si>
  <si>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</si>
  <si>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</si>
  <si>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</si>
  <si>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</si>
  <si>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</si>
  <si>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</si>
  <si>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</si>
  <si>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</si>
  <si>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</si>
  <si>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</si>
  <si>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</si>
  <si>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</si>
  <si>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</si>
  <si>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</si>
  <si>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</si>
  <si>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</si>
  <si>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</si>
  <si>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</si>
  <si>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</si>
  <si>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</si>
  <si>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</si>
  <si>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</si>
  <si>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</si>
  <si>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</si>
  <si>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</si>
  <si>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</si>
  <si>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</si>
  <si>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</si>
  <si>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</si>
  <si>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</si>
  <si>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</si>
  <si>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</si>
  <si>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</si>
  <si>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</si>
  <si>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</si>
  <si>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</si>
  <si>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</si>
  <si>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</si>
  <si>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</si>
  <si>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</si>
  <si>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</si>
  <si>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</si>
  <si>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</si>
  <si>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</si>
  <si>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</si>
  <si>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</si>
  <si>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</si>
  <si>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</si>
  <si>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</si>
  <si>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</si>
  <si>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</si>
  <si>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</si>
  <si>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</si>
  <si>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</si>
  <si>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</si>
  <si>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</si>
  <si>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</si>
  <si>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</si>
  <si>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</si>
  <si>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</si>
  <si>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</si>
  <si>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</si>
  <si>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</si>
  <si>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</si>
  <si>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</si>
  <si>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</si>
  <si>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</si>
  <si>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</si>
  <si>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</si>
  <si>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</si>
  <si>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</si>
  <si>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</si>
  <si>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</si>
  <si>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</si>
  <si>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</si>
  <si>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</si>
  <si>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</si>
  <si>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</si>
  <si>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</si>
  <si>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</si>
  <si>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</si>
  <si>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</si>
  <si>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</si>
  <si>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</si>
  <si>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</si>
  <si>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</si>
  <si>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</si>
  <si>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</si>
  <si>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</si>
  <si>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</si>
  <si>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</si>
  <si>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</si>
  <si>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</si>
  <si>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</si>
  <si>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</si>
  <si>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</si>
  <si>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</si>
  <si>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</si>
  <si>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</si>
  <si>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</si>
  <si>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</si>
  <si>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</si>
  <si>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</si>
  <si>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</si>
  <si>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</si>
  <si>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</si>
  <si>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</si>
  <si>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</si>
  <si>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</si>
  <si>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</si>
  <si>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</si>
  <si>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</si>
  <si>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</si>
  <si>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</si>
  <si>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</si>
  <si>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</si>
  <si>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</si>
  <si>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</si>
  <si>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</si>
  <si>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</si>
  <si>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</si>
  <si>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</si>
  <si>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</si>
  <si>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</si>
  <si>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</si>
  <si>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</si>
  <si>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</si>
  <si>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</si>
  <si>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</si>
  <si>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</si>
  <si>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</si>
  <si>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</si>
  <si>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</si>
  <si>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</si>
  <si>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</si>
  <si>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</si>
  <si>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</si>
  <si>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</si>
  <si>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</si>
  <si>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</si>
  <si>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</si>
  <si>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</si>
  <si>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</si>
  <si>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</si>
  <si>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</si>
  <si>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</si>
  <si>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</si>
  <si>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</si>
  <si>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</si>
  <si>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</si>
  <si>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</si>
  <si>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</si>
  <si>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</si>
  <si>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</si>
  <si>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</si>
  <si>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</si>
  <si>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</si>
  <si>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</si>
  <si>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</si>
  <si>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</si>
  <si>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</si>
  <si>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</si>
  <si>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</si>
  <si>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</si>
  <si>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</si>
  <si>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</si>
  <si>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</si>
  <si>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</si>
  <si>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</si>
  <si>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</si>
  <si>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</si>
  <si>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</si>
  <si>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</si>
  <si>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</si>
  <si>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</si>
  <si>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</si>
  <si>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</si>
  <si>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</si>
  <si>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</si>
  <si>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</si>
  <si>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</si>
  <si>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</si>
  <si>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</si>
  <si>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</si>
  <si>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</si>
  <si>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</si>
  <si>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</si>
  <si>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</si>
  <si>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</si>
  <si>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</si>
  <si>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</si>
  <si>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</si>
  <si>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</si>
  <si>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</si>
  <si>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</si>
  <si>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</si>
  <si>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</si>
  <si>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</si>
  <si>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</si>
  <si>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</si>
  <si>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</si>
  <si>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</si>
  <si>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</si>
  <si>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</si>
  <si>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</si>
  <si>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</si>
  <si>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</si>
  <si>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</si>
  <si>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</si>
  <si>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</si>
  <si>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</si>
  <si>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</si>
  <si>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</si>
  <si>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</si>
  <si>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</si>
  <si>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</si>
  <si>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</si>
  <si>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</si>
  <si>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</si>
  <si>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</si>
  <si>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</si>
  <si>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</si>
  <si>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</si>
  <si>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</si>
  <si>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</si>
  <si>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</si>
  <si>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</si>
  <si>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</si>
  <si>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</si>
  <si>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</si>
  <si>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</si>
  <si>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</si>
  <si>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</si>
  <si>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</si>
  <si>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</si>
  <si>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</si>
  <si>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</si>
  <si>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</si>
  <si>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</si>
  <si>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</si>
  <si>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</si>
  <si>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</si>
  <si>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</si>
  <si>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</si>
  <si>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</si>
  <si>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</si>
  <si>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</si>
  <si>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</si>
  <si>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</si>
  <si>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</si>
  <si>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</si>
  <si>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</si>
  <si>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</si>
  <si>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</si>
  <si>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</si>
  <si>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</si>
  <si>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</si>
  <si>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</si>
  <si>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</si>
  <si>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</si>
  <si>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</si>
  <si>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</si>
  <si>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</si>
  <si>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</si>
  <si>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</si>
  <si>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</si>
  <si>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</si>
  <si>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</si>
  <si>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</si>
  <si>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</si>
  <si>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</si>
  <si>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</si>
  <si>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</si>
  <si>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</si>
  <si>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</si>
  <si>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</si>
  <si>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</si>
  <si>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</si>
  <si>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</si>
  <si>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</si>
  <si>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</si>
  <si>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</si>
  <si>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</si>
  <si>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</si>
  <si>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</si>
  <si>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</si>
  <si>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</si>
  <si>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</si>
  <si>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</si>
  <si>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</si>
  <si>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</si>
  <si>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</si>
  <si>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</si>
  <si>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</si>
  <si>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</si>
  <si>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</si>
  <si>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</si>
  <si>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</si>
  <si>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</si>
  <si>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</si>
  <si>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</si>
  <si>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</si>
  <si>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</si>
  <si>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</si>
  <si>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</si>
  <si>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</si>
  <si>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</si>
  <si>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</si>
  <si>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</si>
  <si>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</si>
  <si>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</si>
  <si>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</si>
  <si>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</si>
  <si>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</si>
  <si>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</si>
  <si>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</si>
  <si>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</si>
  <si>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</si>
  <si>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</si>
  <si>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</si>
  <si>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</si>
  <si>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</si>
  <si>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</si>
  <si>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</si>
  <si>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</si>
  <si>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</si>
  <si>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</si>
  <si>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</si>
  <si>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</si>
  <si>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</si>
  <si>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</si>
  <si>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</si>
  <si>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</si>
  <si>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</si>
  <si>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</si>
  <si>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</si>
  <si>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</si>
  <si>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</si>
  <si>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</si>
  <si>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</si>
  <si>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</si>
  <si>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</si>
  <si>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</si>
  <si>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</si>
  <si>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</si>
  <si>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</si>
  <si>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</si>
  <si>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</si>
  <si>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</si>
  <si>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</si>
  <si>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</si>
  <si>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</si>
  <si>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</si>
  <si>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</si>
  <si>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</si>
  <si>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</si>
  <si>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</si>
  <si>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</si>
  <si>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</si>
  <si>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</si>
  <si>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</si>
  <si>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</si>
  <si>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</si>
  <si>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</si>
  <si>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</si>
  <si>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</si>
  <si>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</si>
  <si>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</si>
  <si>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</si>
  <si>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</si>
  <si>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</si>
  <si>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</si>
  <si>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</si>
  <si>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</si>
  <si>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</si>
  <si>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</si>
  <si>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</si>
  <si>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</si>
  <si>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</si>
  <si>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</si>
  <si>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</si>
  <si>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</si>
  <si>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</si>
  <si>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</si>
  <si>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</si>
  <si>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</si>
  <si>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</si>
  <si>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</si>
  <si>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</si>
  <si>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</si>
  <si>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</si>
  <si>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</si>
  <si>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</si>
  <si>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</si>
  <si>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</si>
  <si>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</si>
  <si>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</si>
  <si>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</si>
  <si>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</si>
  <si>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</si>
  <si>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</si>
  <si>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</si>
  <si>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</si>
  <si>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</si>
  <si>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</si>
  <si>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</si>
  <si>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</si>
  <si>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</si>
  <si>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</si>
  <si>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</si>
  <si>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</si>
  <si>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</si>
  <si>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</si>
  <si>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</si>
  <si>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</si>
  <si>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</si>
  <si>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</si>
  <si>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</si>
  <si>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</si>
  <si>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</si>
  <si>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</si>
  <si>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</si>
  <si>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</si>
  <si>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</si>
  <si>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</si>
  <si>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</si>
  <si>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</si>
  <si>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</si>
  <si>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</si>
  <si>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</si>
  <si>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</si>
  <si>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</si>
  <si>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</si>
  <si>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</si>
  <si>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</si>
  <si>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</si>
  <si>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</si>
  <si>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</si>
  <si>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</si>
  <si>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</si>
  <si>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</si>
  <si>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</si>
  <si>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</si>
  <si>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</si>
  <si>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</si>
  <si>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</si>
  <si>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</si>
  <si>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</si>
  <si>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</si>
  <si>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</si>
  <si>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</si>
  <si>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</si>
  <si>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</si>
  <si>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</si>
  <si>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</si>
  <si>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</si>
  <si>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</si>
  <si>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</si>
  <si>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</si>
  <si>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</si>
  <si>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</si>
  <si>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</si>
  <si>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</si>
  <si>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</si>
  <si>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</si>
  <si>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</si>
  <si>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</si>
  <si>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</si>
  <si>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</si>
  <si>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</si>
  <si>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</si>
  <si>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</si>
  <si>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</si>
  <si>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</si>
  <si>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</si>
  <si>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</si>
  <si>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</si>
  <si>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</si>
  <si>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</si>
  <si>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</si>
  <si>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</si>
  <si>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</si>
  <si>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</si>
  <si>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</si>
  <si>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</si>
  <si>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</si>
  <si>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</si>
  <si>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</si>
  <si>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</si>
  <si>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</si>
  <si>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</si>
  <si>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</si>
  <si>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</si>
  <si>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</si>
  <si>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</si>
  <si>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</si>
  <si>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</si>
  <si>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</si>
  <si>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</si>
  <si>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</si>
  <si>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</si>
  <si>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</si>
  <si>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</si>
  <si>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</si>
  <si>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</si>
  <si>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</si>
  <si>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</si>
  <si>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</si>
  <si>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</si>
  <si>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</si>
  <si>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</si>
  <si>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</si>
  <si>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</si>
  <si>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</si>
  <si>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</si>
  <si>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</si>
  <si>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</si>
  <si>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</si>
  <si>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</si>
  <si>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</si>
  <si>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</si>
  <si>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</si>
  <si>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</si>
  <si>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</si>
  <si>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</si>
  <si>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</si>
  <si>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</si>
  <si>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</si>
  <si>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</si>
  <si>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</si>
  <si>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</si>
  <si>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</si>
  <si>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</si>
  <si>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</si>
  <si>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</si>
  <si>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</si>
  <si>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</si>
  <si>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</si>
  <si>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</si>
  <si>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</si>
  <si>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</si>
  <si>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</si>
  <si>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</si>
  <si>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</si>
  <si>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</si>
  <si>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</si>
  <si>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</si>
  <si>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</si>
  <si>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</si>
  <si>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</si>
  <si>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</si>
  <si>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</si>
  <si>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</si>
  <si>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</si>
  <si>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</si>
  <si>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</si>
  <si>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</si>
  <si>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</si>
  <si>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</si>
  <si>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</si>
  <si>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</si>
  <si>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</si>
  <si>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</si>
  <si>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</si>
  <si>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</si>
  <si>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</si>
  <si>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</si>
  <si>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</si>
  <si>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</si>
  <si>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</si>
  <si>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</si>
  <si>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</si>
  <si>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</si>
  <si>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</si>
  <si>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</si>
  <si>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</si>
  <si>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</si>
  <si>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</si>
  <si>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</si>
  <si>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</si>
  <si>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</si>
  <si>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</si>
  <si>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</si>
  <si>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</si>
  <si>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</si>
  <si>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</si>
  <si>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</si>
  <si>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</si>
  <si>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</si>
  <si>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</si>
  <si>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</si>
  <si>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</si>
  <si>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</si>
  <si>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</si>
  <si>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</si>
  <si>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</si>
  <si>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</si>
  <si>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</si>
  <si>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</si>
  <si>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</si>
  <si>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</si>
  <si>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</si>
  <si>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</si>
  <si>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</si>
  <si>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</si>
  <si>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</si>
  <si>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</si>
  <si>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</si>
  <si>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</si>
  <si>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</si>
  <si>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</si>
  <si>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</si>
  <si>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</si>
  <si>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</si>
  <si>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</si>
  <si>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</si>
  <si>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</si>
  <si>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</si>
  <si>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</si>
  <si>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</si>
  <si>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</si>
  <si>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</si>
  <si>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</si>
  <si>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</si>
  <si>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</si>
  <si>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</si>
  <si>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</si>
  <si>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</si>
  <si>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</si>
  <si>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</si>
  <si>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</si>
  <si>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</si>
  <si>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</si>
  <si>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</si>
  <si>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</si>
  <si>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</si>
  <si>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</si>
  <si>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</si>
  <si>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</si>
  <si>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</si>
  <si>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</si>
  <si>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</si>
  <si>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</si>
  <si>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</si>
  <si>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</si>
  <si>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</si>
  <si>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</si>
  <si>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</si>
  <si>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</si>
  <si>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</si>
  <si>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</si>
  <si>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</si>
  <si>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</si>
  <si>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</si>
  <si>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</si>
  <si>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</si>
  <si>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</si>
  <si>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</si>
  <si>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</si>
  <si>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</si>
  <si>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</si>
  <si>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</si>
  <si>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</si>
  <si>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</si>
  <si>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</si>
  <si>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</si>
  <si>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</si>
  <si>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</si>
  <si>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</si>
  <si>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</si>
  <si>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</si>
  <si>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</si>
  <si>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</si>
  <si>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</si>
  <si>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</si>
  <si>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</si>
  <si>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</si>
  <si>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</si>
  <si>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</si>
  <si>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</si>
  <si>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</si>
  <si>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</si>
  <si>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</si>
  <si>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</si>
  <si>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</si>
  <si>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</si>
  <si>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</si>
  <si>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</si>
  <si>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</si>
  <si>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</si>
  <si>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</si>
  <si>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</si>
  <si>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</si>
  <si>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</si>
  <si>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</si>
  <si>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</si>
  <si>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</si>
  <si>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</si>
  <si>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</si>
  <si>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</si>
  <si>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</si>
  <si>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</si>
  <si>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</si>
  <si>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</si>
  <si>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</si>
  <si>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</si>
  <si>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</si>
  <si>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</si>
  <si>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</si>
  <si>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</si>
  <si>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</si>
  <si>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</si>
  <si>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</si>
  <si>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</si>
  <si>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</si>
  <si>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</si>
  <si>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</si>
  <si>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</si>
  <si>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</si>
  <si>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</si>
  <si>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</si>
  <si>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</si>
  <si>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</si>
  <si>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</si>
  <si>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</si>
  <si>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</si>
  <si>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</si>
  <si>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</si>
  <si>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</si>
  <si>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</si>
  <si>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</si>
  <si>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</si>
  <si>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</si>
  <si>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</si>
  <si>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</si>
  <si>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</si>
  <si>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</si>
  <si>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</si>
  <si>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</si>
  <si>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</si>
  <si>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</si>
  <si>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</si>
  <si>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</si>
  <si>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</si>
  <si>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</si>
  <si>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</si>
  <si>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</si>
  <si>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</si>
  <si>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</si>
  <si>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</si>
  <si>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</si>
  <si>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</si>
  <si>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</si>
  <si>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</si>
  <si>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</si>
  <si>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</si>
  <si>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</si>
  <si>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</si>
  <si>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</si>
  <si>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</si>
  <si>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</si>
  <si>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</si>
  <si>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</si>
  <si>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</si>
  <si>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</si>
  <si>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</si>
  <si>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</si>
  <si>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</si>
  <si>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</si>
  <si>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</si>
  <si>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</si>
  <si>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</si>
  <si>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</si>
  <si>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</si>
  <si>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</si>
  <si>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</si>
  <si>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</si>
  <si>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</si>
  <si>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</si>
  <si>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</si>
  <si>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</si>
  <si>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</si>
  <si>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</si>
  <si>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</si>
  <si>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</si>
  <si>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</si>
  <si>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</si>
  <si>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</si>
  <si>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</si>
  <si>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</si>
  <si>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</si>
  <si>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</si>
  <si>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</si>
  <si>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</si>
  <si>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</si>
  <si>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</si>
  <si>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</si>
  <si>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</si>
  <si>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</si>
  <si>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</si>
  <si>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</si>
  <si>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</si>
  <si>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</si>
  <si>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</si>
  <si>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</si>
  <si>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</si>
  <si>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</si>
  <si>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</si>
  <si>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</si>
  <si>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</si>
  <si>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</si>
  <si>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</si>
  <si>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</si>
  <si>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</si>
  <si>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</si>
  <si>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</si>
  <si>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</si>
  <si>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</si>
  <si>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</si>
  <si>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</si>
  <si>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</si>
  <si>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</si>
  <si>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</si>
  <si>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</si>
  <si>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</si>
  <si>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</si>
  <si>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</si>
  <si>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</si>
  <si>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</si>
  <si>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</si>
  <si>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</si>
  <si>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</si>
  <si>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</si>
  <si>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</si>
  <si>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</si>
  <si>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</si>
  <si>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</si>
  <si>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</si>
  <si>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</si>
  <si>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</si>
  <si>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</si>
  <si>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</si>
  <si>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</si>
  <si>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</si>
  <si>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</si>
  <si>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</si>
  <si>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</si>
  <si>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</si>
  <si>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</si>
  <si>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</si>
  <si>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</si>
  <si>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</si>
  <si>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</si>
  <si>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</si>
  <si>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</si>
  <si>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</si>
  <si>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</si>
  <si>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</si>
  <si>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</si>
  <si>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</si>
  <si>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</si>
  <si>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</si>
  <si>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</si>
  <si>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</si>
  <si>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</si>
  <si>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</si>
  <si>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</si>
  <si>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</si>
  <si>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</si>
  <si>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</si>
  <si>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</si>
  <si>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</si>
  <si>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</si>
  <si>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</si>
  <si>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</si>
  <si>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</si>
  <si>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</si>
  <si>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</si>
  <si>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</si>
  <si>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</si>
  <si>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</si>
  <si>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</si>
  <si>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</si>
  <si>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</si>
  <si>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</si>
  <si>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</si>
  <si>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</si>
  <si>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</si>
  <si>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</si>
  <si>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</si>
  <si>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</si>
  <si>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</si>
  <si>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</si>
  <si>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</si>
  <si>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</si>
  <si>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</si>
  <si>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</si>
  <si>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</si>
  <si>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</si>
  <si>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</si>
  <si>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</si>
  <si>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</si>
  <si>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</si>
  <si>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</si>
  <si>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</si>
  <si>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</si>
  <si>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</si>
  <si>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</si>
  <si>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</si>
  <si>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</si>
  <si>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</si>
  <si>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</si>
  <si>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</si>
  <si>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</si>
  <si>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</si>
  <si>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</si>
  <si>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</si>
  <si>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</si>
  <si>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</si>
  <si>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</si>
  <si>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</si>
  <si>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</si>
  <si>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</si>
  <si>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</si>
  <si>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</si>
  <si>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</si>
  <si>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</si>
  <si>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</si>
  <si>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</si>
  <si>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</si>
  <si>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</si>
  <si>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</si>
  <si>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</si>
  <si>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</si>
  <si>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</si>
  <si>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</si>
  <si>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</si>
  <si>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</si>
  <si>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</si>
  <si>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</si>
  <si>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</si>
  <si>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</si>
  <si>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</si>
  <si>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</si>
  <si>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</si>
  <si>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</si>
  <si>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</si>
  <si>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</si>
  <si>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</si>
  <si>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</si>
  <si>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</si>
  <si>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</si>
  <si>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</si>
  <si>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</si>
  <si>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</si>
  <si>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</si>
  <si>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</si>
  <si>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</si>
  <si>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</si>
  <si>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</si>
  <si>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</si>
  <si>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</si>
  <si>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</si>
  <si>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</si>
  <si>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</si>
  <si>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</si>
  <si>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</si>
  <si>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</si>
  <si>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</si>
  <si>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</si>
  <si>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</si>
  <si>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</si>
  <si>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</si>
  <si>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</si>
  <si>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</si>
  <si>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</si>
  <si>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</si>
  <si>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</si>
  <si>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</si>
  <si>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</si>
  <si>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</si>
  <si>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</si>
  <si>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</si>
  <si>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</si>
  <si>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</si>
  <si>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</si>
  <si>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</si>
  <si>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</si>
  <si>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</si>
  <si>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</si>
  <si>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</si>
  <si>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</si>
  <si>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</si>
  <si>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</si>
  <si>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</si>
  <si>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</si>
  <si>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</si>
  <si>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</si>
  <si>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</si>
  <si>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</si>
  <si>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</si>
  <si>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</si>
  <si>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</si>
  <si>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</si>
  <si>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</si>
  <si>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</si>
  <si>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</si>
  <si>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</si>
  <si>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</si>
  <si>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</si>
  <si>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</si>
  <si>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</si>
  <si>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</si>
  <si>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</si>
  <si>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</si>
  <si>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</si>
  <si>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</si>
  <si>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</si>
  <si>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</si>
  <si>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</si>
  <si>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</si>
  <si>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</si>
  <si>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</si>
  <si>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</si>
  <si>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</si>
  <si>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</si>
  <si>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</si>
  <si>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</si>
  <si>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</si>
  <si>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</si>
  <si>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</si>
  <si>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</si>
  <si>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</si>
  <si>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</si>
  <si>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</si>
  <si>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</si>
  <si>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</si>
  <si>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</si>
  <si>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</si>
  <si>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</si>
  <si>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</si>
  <si>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</si>
  <si>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</si>
  <si>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</si>
  <si>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</si>
  <si>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</si>
  <si>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</si>
  <si>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</si>
  <si>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</si>
  <si>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</si>
  <si>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</si>
  <si>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</si>
  <si>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</si>
  <si>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</si>
  <si>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</si>
  <si>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</si>
  <si>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</si>
  <si>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</si>
  <si>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</si>
  <si>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</si>
  <si>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</si>
  <si>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</si>
  <si>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</si>
  <si>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</si>
  <si>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</si>
  <si>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</si>
  <si>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</si>
  <si>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</si>
  <si>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</si>
  <si>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</si>
  <si>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</si>
  <si>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</si>
  <si>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</si>
  <si>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</si>
  <si>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</si>
  <si>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</si>
  <si>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</si>
  <si>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</si>
  <si>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</si>
  <si>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</si>
  <si>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</si>
  <si>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</si>
  <si>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</si>
  <si>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</si>
  <si>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</si>
  <si>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</si>
  <si>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</si>
  <si>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</si>
  <si>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</si>
  <si>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</si>
  <si>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</si>
  <si>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</si>
  <si>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</si>
  <si>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</si>
  <si>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</si>
  <si>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</si>
  <si>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</si>
  <si>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</si>
  <si>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</si>
  <si>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</si>
  <si>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</si>
  <si>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</si>
  <si>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</si>
  <si>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</si>
  <si>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</si>
  <si>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</si>
  <si>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</si>
  <si>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</si>
  <si>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</si>
  <si>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</si>
  <si>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</si>
  <si>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</si>
  <si>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</si>
  <si>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</si>
  <si>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</si>
  <si>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</si>
  <si>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</si>
  <si>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</si>
  <si>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</si>
  <si>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</si>
  <si>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</si>
  <si>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</si>
  <si>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</si>
  <si>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</si>
  <si>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</si>
  <si>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</si>
  <si>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</si>
  <si>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</si>
  <si>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</si>
  <si>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</si>
  <si>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</si>
  <si>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</si>
  <si>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</si>
  <si>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</si>
  <si>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</si>
  <si>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</si>
  <si>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</si>
  <si>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</si>
  <si>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</si>
  <si>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</si>
  <si>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</si>
  <si>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</si>
  <si>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</si>
  <si>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</si>
  <si>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</si>
  <si>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</si>
  <si>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</si>
  <si>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</si>
  <si>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</si>
  <si>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</si>
  <si>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</si>
  <si>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</si>
  <si>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</si>
  <si>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</si>
  <si>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</si>
  <si>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</si>
  <si>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</si>
  <si>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</si>
  <si>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</si>
  <si>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</si>
  <si>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</si>
  <si>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</si>
  <si>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</si>
  <si>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</si>
  <si>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</si>
  <si>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</si>
  <si>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</si>
  <si>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</si>
  <si>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</si>
  <si>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</si>
  <si>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</si>
  <si>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</si>
  <si>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</si>
  <si>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</si>
  <si>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</si>
  <si>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</si>
  <si>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</si>
  <si>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</si>
  <si>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</si>
  <si>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name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</si>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</sst>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0" applyNumberFormat="1" applyFont="1"/>
    <xf numFmtId="2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5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D-4089-BCE2-A95F008A5DA5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3D-4089-BCE2-A95F008A5DA5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3D-4089-BCE2-A95F008A5DA5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3D-4089-BCE2-A95F008A5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1716336"/>
        <c:axId val="481716664"/>
      </c:barChart>
      <c:catAx>
        <c:axId val="48171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16664"/>
        <c:crosses val="autoZero"/>
        <c:auto val="1"/>
        <c:lblAlgn val="ctr"/>
        <c:lblOffset val="100"/>
        <c:noMultiLvlLbl val="0"/>
      </c:catAx>
      <c:valAx>
        <c:axId val="48171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71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[StarterBook.xlsx]SubCategoryPivot!PivotTable6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DD-447C-B697-B2B73CE5DD38}"/>
            </c:ext>
          </c:extLst>
        </c:ser>
        <c:ser>
          <c:idx val="1"/>
          <c:order val="1"/>
          <c:tx>
            <c:strRef>
              <c:f>SubCategoryPivot!$C$4:$C$5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DD-447C-B697-B2B73CE5DD38}"/>
            </c:ext>
          </c:extLst>
        </c:ser>
        <c:ser>
          <c:idx val="2"/>
          <c:order val="2"/>
          <c:tx>
            <c:strRef>
              <c:f>SubCategoryPivot!$D$4:$D$5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DD-447C-B697-B2B73CE5DD38}"/>
            </c:ext>
          </c:extLst>
        </c:ser>
        <c:ser>
          <c:idx val="3"/>
          <c:order val="3"/>
          <c:tx>
            <c:strRef>
              <c:f>SubCategoryPivot!$E$4:$E$5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DD-447C-B697-B2B73CE5D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10824"/>
        <c:axId val="712762456"/>
      </c:barChart>
      <c:catAx>
        <c:axId val="656010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62456"/>
        <c:crosses val="autoZero"/>
        <c:auto val="1"/>
        <c:lblAlgn val="ctr"/>
        <c:lblOffset val="100"/>
        <c:noMultiLvlLbl val="0"/>
      </c:catAx>
      <c:valAx>
        <c:axId val="71276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01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[StarterBook.xlsx]LineGraph!PivotTable1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0B-4DFE-9417-E425FE0F4642}"/>
            </c:ext>
          </c:extLst>
        </c:ser>
        <c:ser>
          <c:idx val="1"/>
          <c:order val="1"/>
          <c:tx>
            <c:strRef>
              <c:f>LineGraph!$C$4:$C$5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0B-4DFE-9417-E425FE0F4642}"/>
            </c:ext>
          </c:extLst>
        </c:ser>
        <c:ser>
          <c:idx val="2"/>
          <c:order val="2"/>
          <c:tx>
            <c:strRef>
              <c:f>LineGraph!$D$4:$D$5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0B-4DFE-9417-E425FE0F4642}"/>
            </c:ext>
          </c:extLst>
        </c:ser>
        <c:ser>
          <c:idx val="3"/>
          <c:order val="3"/>
          <c:tx>
            <c:strRef>
              <c:f>LineGraph!$E$4:$E$5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LineGraph!$E$6:$E$18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0B-4DFE-9417-E425FE0F4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129144"/>
        <c:axId val="593742216"/>
      </c:lineChart>
      <c:catAx>
        <c:axId val="32512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742216"/>
        <c:crosses val="autoZero"/>
        <c:auto val="1"/>
        <c:lblAlgn val="ctr"/>
        <c:lblOffset val="100"/>
        <c:noMultiLvlLbl val="0"/>
      </c:catAx>
      <c:valAx>
        <c:axId val="59374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12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NewSheetBonus!$B$1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NewSheetBonus!$A$2:$A$13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NewSheetBonus!$B$2:$B$13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C-4B02-998F-57AE89A6D0E4}"/>
            </c:ext>
          </c:extLst>
        </c:ser>
        <c:ser>
          <c:idx val="1"/>
          <c:order val="1"/>
          <c:tx>
            <c:strRef>
              <c:f>NewSheetBonus!$C$1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NewSheetBonus!$A$2:$A$13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NewSheetBonus!$C$2:$C$13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DC-4B02-998F-57AE89A6D0E4}"/>
            </c:ext>
          </c:extLst>
        </c:ser>
        <c:ser>
          <c:idx val="2"/>
          <c:order val="2"/>
          <c:tx>
            <c:strRef>
              <c:f>NewSheetBonus!$D$1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NewSheetBonus!$A$2:$A$13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NewSheetBonus!$D$2:$D$13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DC-4B02-998F-57AE89A6D0E4}"/>
            </c:ext>
          </c:extLst>
        </c:ser>
        <c:ser>
          <c:idx val="3"/>
          <c:order val="3"/>
          <c:tx>
            <c:strRef>
              <c:f>NewSheetBonus!$E$1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NewSheetBonus!$A$2:$A$13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NewSheetBonus!$E$2:$E$13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DC-4B02-998F-57AE89A6D0E4}"/>
            </c:ext>
          </c:extLst>
        </c:ser>
        <c:ser>
          <c:idx val="4"/>
          <c:order val="4"/>
          <c:tx>
            <c:strRef>
              <c:f>NewSheetBonus!$F$1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NewSheetBonus!$A$2:$A$13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NewSheetBonus!$F$2:$F$13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DC-4B02-998F-57AE89A6D0E4}"/>
            </c:ext>
          </c:extLst>
        </c:ser>
        <c:ser>
          <c:idx val="5"/>
          <c:order val="5"/>
          <c:tx>
            <c:strRef>
              <c:f>NewSheetBonus!$G$1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NewSheetBonus!$A$2:$A$13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NewSheetBonus!$G$2:$G$13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DC-4B02-998F-57AE89A6D0E4}"/>
            </c:ext>
          </c:extLst>
        </c:ser>
        <c:ser>
          <c:idx val="6"/>
          <c:order val="6"/>
          <c:tx>
            <c:strRef>
              <c:f>NewSheetBonus!$H$1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NewSheetBonus!$A$2:$A$13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NewSheetBonus!$H$2:$H$13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DC-4B02-998F-57AE89A6D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533792"/>
        <c:axId val="652540352"/>
      </c:lineChart>
      <c:catAx>
        <c:axId val="65253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40352"/>
        <c:crosses val="autoZero"/>
        <c:auto val="1"/>
        <c:lblAlgn val="ctr"/>
        <c:lblOffset val="100"/>
        <c:noMultiLvlLbl val="0"/>
      </c:catAx>
      <c:valAx>
        <c:axId val="65254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53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8</xdr:row>
      <xdr:rowOff>152400</xdr:rowOff>
    </xdr:from>
    <xdr:to>
      <xdr:col>14</xdr:col>
      <xdr:colOff>411480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9</xdr:row>
      <xdr:rowOff>45720</xdr:rowOff>
    </xdr:from>
    <xdr:to>
      <xdr:col>13</xdr:col>
      <xdr:colOff>472440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4</xdr:row>
      <xdr:rowOff>121920</xdr:rowOff>
    </xdr:from>
    <xdr:to>
      <xdr:col>14</xdr:col>
      <xdr:colOff>441960</xdr:colOff>
      <xdr:row>19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13</xdr:row>
      <xdr:rowOff>60960</xdr:rowOff>
    </xdr:from>
    <xdr:to>
      <xdr:col>14</xdr:col>
      <xdr:colOff>198120</xdr:colOff>
      <xdr:row>32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kapil" refreshedDate="43504.624905671299" createdVersion="6" refreshedVersion="6" minRefreshableVersion="3" recordCount="4114" xr:uid="{00000000-000A-0000-FFFF-FFFF00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kapil" refreshedDate="43504.639337037035" createdVersion="6" refreshedVersion="6" minRefreshableVersion="3" recordCount="4114" xr:uid="{00000000-000A-0000-FFFF-FFFF0500000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workbookViewId="0">
      <selection activeCell="F14" sqref="A3:F14"/>
    </sheetView>
  </sheetViews>
  <sheetFormatPr defaultRowHeight="14.4" x14ac:dyDescent="0.3"/>
  <cols>
    <col min="1" max="1" width="13.6640625" customWidth="1"/>
    <col min="2" max="2" width="15.5546875" bestFit="1" customWidth="1"/>
    <col min="3" max="3" width="5.6640625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8310</v>
      </c>
      <c r="B3" s="9" t="s">
        <v>8322</v>
      </c>
    </row>
    <row r="4" spans="1:6" x14ac:dyDescent="0.3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10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10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10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10" t="s">
        <v>8316</v>
      </c>
      <c r="B8" s="8">
        <v>24</v>
      </c>
      <c r="C8" s="8"/>
      <c r="D8" s="8"/>
      <c r="E8" s="8"/>
      <c r="F8" s="8">
        <v>24</v>
      </c>
    </row>
    <row r="9" spans="1:6" x14ac:dyDescent="0.3">
      <c r="A9" s="10" t="s">
        <v>8317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10" t="s">
        <v>8318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10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10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10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10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"/>
  <sheetViews>
    <sheetView workbookViewId="0">
      <selection activeCell="J27" sqref="J2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2" spans="1:6" x14ac:dyDescent="0.3">
      <c r="A2" s="9" t="s">
        <v>8308</v>
      </c>
      <c r="B2" t="s">
        <v>8323</v>
      </c>
    </row>
    <row r="4" spans="1:6" x14ac:dyDescent="0.3">
      <c r="A4" s="9" t="s">
        <v>8310</v>
      </c>
      <c r="B4" s="9" t="s">
        <v>8322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0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10" t="s">
        <v>8325</v>
      </c>
      <c r="B7" s="8">
        <v>20</v>
      </c>
      <c r="C7" s="8"/>
      <c r="D7" s="8"/>
      <c r="E7" s="8"/>
      <c r="F7" s="8">
        <v>20</v>
      </c>
    </row>
    <row r="8" spans="1:6" x14ac:dyDescent="0.3">
      <c r="A8" s="10" t="s">
        <v>8326</v>
      </c>
      <c r="B8" s="8">
        <v>24</v>
      </c>
      <c r="C8" s="8"/>
      <c r="D8" s="8"/>
      <c r="E8" s="8"/>
      <c r="F8" s="8">
        <v>24</v>
      </c>
    </row>
    <row r="9" spans="1:6" x14ac:dyDescent="0.3">
      <c r="A9" s="10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10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">
      <c r="A11" s="10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10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">
      <c r="A14" s="10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10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10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10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10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10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10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10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10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10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10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">
      <c r="A32" s="10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10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10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10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10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10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10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">
      <c r="A41" s="10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10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10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10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10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">
      <c r="A47" s="10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"/>
  <sheetViews>
    <sheetView workbookViewId="0">
      <selection sqref="A1:F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8323</v>
      </c>
    </row>
    <row r="2" spans="1:6" x14ac:dyDescent="0.3">
      <c r="A2" s="9" t="s">
        <v>8380</v>
      </c>
      <c r="B2" t="s">
        <v>8323</v>
      </c>
    </row>
    <row r="4" spans="1:6" x14ac:dyDescent="0.3">
      <c r="A4" s="9" t="s">
        <v>8379</v>
      </c>
      <c r="B4" s="9" t="s">
        <v>8322</v>
      </c>
    </row>
    <row r="5" spans="1:6" x14ac:dyDescent="0.3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3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3">
      <c r="A7" s="13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3">
      <c r="A8" s="13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">
      <c r="A9" s="13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">
      <c r="A10" s="13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3">
      <c r="A11" s="13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">
      <c r="A12" s="13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">
      <c r="A13" s="13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">
      <c r="A14" s="13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">
      <c r="A15" s="13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">
      <c r="A16" s="13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3">
      <c r="A17" s="13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">
      <c r="A18" s="13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115"/>
  <sheetViews>
    <sheetView zoomScale="55" zoomScaleNormal="55" workbookViewId="0">
      <selection activeCell="D2" sqref="D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23.66406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4.21875" customWidth="1"/>
    <col min="15" max="15" width="18.5546875" style="5" customWidth="1"/>
    <col min="16" max="16" width="23.6640625" style="5" customWidth="1"/>
    <col min="17" max="17" width="14.109375" customWidth="1"/>
    <col min="18" max="18" width="17.77734375" customWidth="1"/>
    <col min="19" max="19" width="30.33203125" style="12" customWidth="1"/>
    <col min="20" max="20" width="30.6640625" style="12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tr">
        <f>LEFT(N2,(FIND("/",N2,1)-1))</f>
        <v>film &amp; video</v>
      </c>
      <c r="R2" t="str">
        <f>RIGHT(N2,LEN(N2)-FIND("/",N2))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tr">
        <f t="shared" ref="Q3:Q66" si="2">LEFT(N3,(FIND("/",N3,1)-1))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5">
        <f t="shared" ref="P67:P130" si="7">E67/L67</f>
        <v>132.05263157894737</v>
      </c>
      <c r="Q67" t="str">
        <f t="shared" ref="Q67:Q130" si="8">LEFT(N67,(FIND("/",N67,1)-1))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(((J67/60)/60)/24)+DATE(1970,1,1)+(-5/24)</f>
        <v>41835.612893518519</v>
      </c>
      <c r="T67" s="12">
        <f t="shared" ref="T67:T130" si="11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41207.801863425921</v>
      </c>
      <c r="T74" s="12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40996.936539351853</v>
      </c>
      <c r="T79" s="12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41099.950543981482</v>
      </c>
      <c r="T83" s="12">
        <f t="shared" si="11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40322.331053240734</v>
      </c>
      <c r="T89" s="12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41402.543888888889</v>
      </c>
      <c r="T91" s="12">
        <f t="shared" si="11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41214.586504629624</v>
      </c>
      <c r="T100" s="12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40987.568298611113</v>
      </c>
      <c r="T108" s="12">
        <f t="shared" si="11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41717.834699074068</v>
      </c>
      <c r="T114" s="12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40918.530601851846</v>
      </c>
      <c r="T117" s="12">
        <f t="shared" si="11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5" t="e">
        <f t="shared" ref="P131:P194" si="13">E131/L131</f>
        <v>#DIV/0!</v>
      </c>
      <c r="Q131" t="str">
        <f t="shared" ref="Q131:Q194" si="14">LEFT(N131,(FIND("/",N131,1)-1))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(((J131/60)/60)/24)+DATE(1970,1,1)+(-5/24)</f>
        <v>41882.728969907403</v>
      </c>
      <c r="T131" s="12">
        <f t="shared" ref="T131:T194" si="17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41778.707083333327</v>
      </c>
      <c r="T132" s="12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42558.855810185189</v>
      </c>
      <c r="T145" s="12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41874.869212962964</v>
      </c>
      <c r="T154" s="12">
        <f t="shared" si="17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42171.704756944448</v>
      </c>
      <c r="T162" s="12">
        <f t="shared" si="17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5" t="e">
        <f t="shared" ref="P195:P258" si="19">E195/L195</f>
        <v>#DIV/0!</v>
      </c>
      <c r="Q195" t="str">
        <f t="shared" ref="Q195:Q258" si="20">LEFT(N195,(FIND("/",N195,1)-1))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(((J195/60)/60)/24)+DATE(1970,1,1)+(-5/24)</f>
        <v>41911.726458333331</v>
      </c>
      <c r="T195" s="12">
        <f t="shared" ref="T195:T258" si="23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41866.875034722223</v>
      </c>
      <c r="T202" s="12">
        <f t="shared" si="23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42235.951585648152</v>
      </c>
      <c r="T213" s="12">
        <f t="shared" si="23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42129.568877314807</v>
      </c>
      <c r="T232" s="12">
        <f t="shared" si="23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42341.750590277778</v>
      </c>
      <c r="T233" s="12">
        <f t="shared" si="23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42320.876145833325</v>
      </c>
      <c r="T238" s="12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42713.754166666658</v>
      </c>
      <c r="T240" s="12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40266.454375000001</v>
      </c>
      <c r="T254" s="12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42263.744328703695</v>
      </c>
      <c r="T256" s="12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5">
        <f t="shared" ref="P259:P322" si="25">E259/L259</f>
        <v>66.70405357142856</v>
      </c>
      <c r="Q259" t="str">
        <f t="shared" ref="Q259:Q322" si="26">LEFT(N259,(FIND("/",N259,1)-1))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(((J259/60)/60)/24)+DATE(1970,1,1)+(-5/24)</f>
        <v>42479.418541666666</v>
      </c>
      <c r="T259" s="12">
        <f t="shared" ref="T259:T322" si="2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40267.037384259253</v>
      </c>
      <c r="T267" s="12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40637.658217592587</v>
      </c>
      <c r="T272" s="12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41611.891909722224</v>
      </c>
      <c r="T273" s="12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</v>
      </c>
      <c r="T278" s="12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41744.382349537031</v>
      </c>
      <c r="T282" s="12">
        <f t="shared" si="2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</v>
      </c>
      <c r="T288" s="12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42089.519687500004</v>
      </c>
      <c r="T299" s="12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41031.862800925926</v>
      </c>
      <c r="T305" s="12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41282.736122685179</v>
      </c>
      <c r="T309" s="12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5">
        <f t="shared" ref="P323:P386" si="31">E323/L323</f>
        <v>106.62314540059347</v>
      </c>
      <c r="Q323" t="str">
        <f t="shared" ref="Q323:Q386" si="32">LEFT(N323,(FIND("/",N323,1)-1))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(((J323/60)/60)/24)+DATE(1970,1,1)+(-5/24)</f>
        <v>42647.238263888888</v>
      </c>
      <c r="T323" s="12">
        <f t="shared" ref="T323:T386" si="35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42261.291909722226</v>
      </c>
      <c r="T348" s="12">
        <f t="shared" si="35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41934.862152777772</v>
      </c>
      <c r="T361" s="12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41019.584699074068</v>
      </c>
      <c r="T368" s="12">
        <f t="shared" si="35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5">
        <f t="shared" ref="P387:P450" si="37">E387/L387</f>
        <v>111.79535864978902</v>
      </c>
      <c r="Q387" t="str">
        <f t="shared" ref="Q387:Q450" si="38">LEFT(N387,(FIND("/",N387,1)-1))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(((J387/60)/60)/24)+DATE(1970,1,1)+(-5/24)</f>
        <v>41934.376168981478</v>
      </c>
      <c r="T387" s="12">
        <f t="shared" ref="T387:T450" si="41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42548.867824074077</v>
      </c>
      <c r="T390" s="12">
        <f t="shared" si="41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41673.854745370365</v>
      </c>
      <c r="T391" s="12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40864.833923611113</v>
      </c>
      <c r="T393" s="12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41082.356550925921</v>
      </c>
      <c r="T398" s="12">
        <f t="shared" si="41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41646.419699074075</v>
      </c>
      <c r="T406" s="12">
        <f t="shared" si="41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42113.77311342593</v>
      </c>
      <c r="T412" s="12">
        <f t="shared" si="41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41360.76226851852</v>
      </c>
      <c r="T419" s="12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41863.052048611105</v>
      </c>
      <c r="T424" s="12">
        <f t="shared" si="41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42285.700694444437</v>
      </c>
      <c r="T429" s="12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42526.662997685176</v>
      </c>
      <c r="T433" s="12">
        <f t="shared" si="41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42228.42155092593</v>
      </c>
      <c r="T435" s="12">
        <f t="shared" si="41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41919.553449074068</v>
      </c>
      <c r="T441" s="12">
        <f t="shared" si="41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5">
        <f t="shared" ref="P451:P514" si="43">E451/L451</f>
        <v>9</v>
      </c>
      <c r="Q451" t="str">
        <f t="shared" ref="Q451:Q514" si="44">LEFT(N451,(FIND("/",N451,1)-1))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(((J451/60)/60)/24)+DATE(1970,1,1)+(-5/24)</f>
        <v>41534.359780092593</v>
      </c>
      <c r="T451" s="12">
        <f t="shared" ref="T451:T514" si="47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42107.495543981473</v>
      </c>
      <c r="T454" s="12">
        <f t="shared" si="47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40970.794236111105</v>
      </c>
      <c r="T457" s="12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41547.486122685179</v>
      </c>
      <c r="T458" s="12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40704.918298611112</v>
      </c>
      <c r="T464" s="12">
        <f t="shared" si="47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42488.640451388892</v>
      </c>
      <c r="T466" s="12">
        <f t="shared" si="47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41040.959293981476</v>
      </c>
      <c r="T470" s="12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41465.291840277772</v>
      </c>
      <c r="T482" s="12">
        <f t="shared" si="47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42447.68854166667</v>
      </c>
      <c r="T484" s="12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41381.297442129624</v>
      </c>
      <c r="T487" s="12">
        <f t="shared" si="47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41113.760243055556</v>
      </c>
      <c r="T492" s="12">
        <f t="shared" si="47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42366.774293981485</v>
      </c>
      <c r="T493" s="12">
        <f t="shared" si="47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42114.517800925918</v>
      </c>
      <c r="T495" s="12">
        <f t="shared" si="47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40247.677673611113</v>
      </c>
      <c r="T502" s="12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5">
        <f t="shared" ref="P515:P578" si="49">E515/L515</f>
        <v>102.38235294117646</v>
      </c>
      <c r="Q515" t="str">
        <f t="shared" ref="Q515:Q578" si="50">LEFT(N515,(FIND("/",N515,1)-1))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(((J515/60)/60)/24)+DATE(1970,1,1)+(-5/24)</f>
        <v>42552.445659722223</v>
      </c>
      <c r="T515" s="12">
        <f t="shared" ref="T515:T578" si="53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41218.183113425926</v>
      </c>
      <c r="T521" s="12">
        <f t="shared" si="53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42711.336863425917</v>
      </c>
      <c r="T537" s="12">
        <f t="shared" si="53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42179.136655092596</v>
      </c>
      <c r="T538" s="12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42692.18072916667</v>
      </c>
      <c r="T564" s="12">
        <f t="shared" si="53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42165.576956018522</v>
      </c>
      <c r="T567" s="12">
        <f t="shared" si="53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42388.589918981481</v>
      </c>
      <c r="T572" s="12">
        <f t="shared" si="53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42282.507962962954</v>
      </c>
      <c r="T574" s="12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5">
        <f t="shared" ref="P579:P642" si="55">E579/L579</f>
        <v>10</v>
      </c>
      <c r="Q579" t="str">
        <f t="shared" ref="Q579:Q642" si="56">LEFT(N579,(FIND("/",N579,1)-1))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(((J579/60)/60)/24)+DATE(1970,1,1)+(-5/24)</f>
        <v>42450.380810185183</v>
      </c>
      <c r="T579" s="12">
        <f t="shared" ref="T579:T642" si="5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42631.56118055556</v>
      </c>
      <c r="T590" s="12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42082.861550925918</v>
      </c>
      <c r="T597" s="12">
        <f t="shared" si="5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</v>
      </c>
      <c r="T607" s="12">
        <f t="shared" si="5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42584.823449074065</v>
      </c>
      <c r="T614" s="12">
        <f t="shared" si="5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42761.167905092596</v>
      </c>
      <c r="T618" s="12">
        <f t="shared" si="5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42507.090995370374</v>
      </c>
      <c r="T635" s="12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42683.21197916667</v>
      </c>
      <c r="T642" s="12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5">
        <f t="shared" ref="P643:P706" si="61">E643/L643</f>
        <v>151.31746031746033</v>
      </c>
      <c r="Q643" t="str">
        <f t="shared" ref="Q643:Q706" si="62">LEFT(N643,(FIND("/",N643,1)-1))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(((J643/60)/60)/24)+DATE(1970,1,1)+(-5/24)</f>
        <v>42199.361666666664</v>
      </c>
      <c r="T643" s="12">
        <f t="shared" ref="T643:T706" si="65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41838.623819444445</v>
      </c>
      <c r="T668" s="12">
        <f t="shared" si="65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42012.559965277782</v>
      </c>
      <c r="T678" s="12">
        <f t="shared" si="65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</v>
      </c>
      <c r="T700" s="12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5">
        <f t="shared" ref="P707:P770" si="67">E707/L707</f>
        <v>195.4</v>
      </c>
      <c r="Q707" t="str">
        <f t="shared" ref="Q707:Q770" si="68">LEFT(N707,(FIND("/",N707,1)-1))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(((J707/60)/60)/24)+DATE(1970,1,1)+(-5/24)</f>
        <v>42726.283310185179</v>
      </c>
      <c r="T707" s="12">
        <f t="shared" ref="T707:T770" si="71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42384.472592592596</v>
      </c>
      <c r="T714" s="12">
        <f t="shared" si="71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41857.645856481482</v>
      </c>
      <c r="T719" s="12">
        <f t="shared" si="71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42184.608206018522</v>
      </c>
      <c r="T725" s="12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41246.811909722215</v>
      </c>
      <c r="T729" s="12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41943.395763888882</v>
      </c>
      <c r="T740" s="12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41471.238518518512</v>
      </c>
      <c r="T765" s="12">
        <f t="shared" si="71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5">
        <f t="shared" ref="P771:P834" si="73">E771/L771</f>
        <v>31.846153846153847</v>
      </c>
      <c r="Q771" t="str">
        <f t="shared" ref="Q771:Q834" si="74">LEFT(N771,(FIND("/",N771,1)-1))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(((J771/60)/60)/24)+DATE(1970,1,1)+(-5/24)</f>
        <v>41604.788124999999</v>
      </c>
      <c r="T771" s="12">
        <f t="shared" ref="T771:T834" si="77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41289.791307870371</v>
      </c>
      <c r="T772" s="12">
        <f t="shared" si="77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42100.527604166658</v>
      </c>
      <c r="T775" s="12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41402.792523148149</v>
      </c>
      <c r="T783" s="12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41303.385590277772</v>
      </c>
      <c r="T787" s="12">
        <f t="shared" si="77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41276.977777777778</v>
      </c>
      <c r="T791" s="12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41555.665312500001</v>
      </c>
      <c r="T794" s="12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41122.813935185186</v>
      </c>
      <c r="T804" s="12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40729.897291666668</v>
      </c>
      <c r="T806" s="12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41072.84238425926</v>
      </c>
      <c r="T830" s="12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5">
        <f t="shared" ref="P835:P898" si="79">E835/L835</f>
        <v>148.78048780487805</v>
      </c>
      <c r="Q835" t="str">
        <f t="shared" ref="Q835:Q898" si="80">LEFT(N835,(FIND("/",N835,1)-1))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(((J835/60)/60)/24)+DATE(1970,1,1)+(-5/24)</f>
        <v>41718.669849537036</v>
      </c>
      <c r="T835" s="12">
        <f t="shared" ref="T835:T898" si="83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</v>
      </c>
      <c r="T843" s="12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41526.384062500001</v>
      </c>
      <c r="T844" s="12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42165.590000000004</v>
      </c>
      <c r="T849" s="12">
        <f t="shared" si="83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42544.916863425926</v>
      </c>
      <c r="T857" s="12">
        <f t="shared" si="83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41230.564780092594</v>
      </c>
      <c r="T867" s="12">
        <f t="shared" si="83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41342.637233796297</v>
      </c>
      <c r="T871" s="12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41183.958796296298</v>
      </c>
      <c r="T875" s="12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41597.580555555556</v>
      </c>
      <c r="T879" s="12">
        <f t="shared" si="83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40981.594282407401</v>
      </c>
      <c r="T886" s="12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42496.773263888892</v>
      </c>
      <c r="T896" s="12">
        <f t="shared" si="83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42218.664652777778</v>
      </c>
      <c r="T898" s="12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5" t="e">
        <f t="shared" ref="P899:P962" si="85">E899/L899</f>
        <v>#DIV/0!</v>
      </c>
      <c r="Q899" t="str">
        <f t="shared" ref="Q899:Q962" si="86">LEFT(N899,(FIND("/",N899,1)-1))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(((J899/60)/60)/24)+DATE(1970,1,1)+(-5/24)</f>
        <v>41211.480416666665</v>
      </c>
      <c r="T899" s="12">
        <f t="shared" ref="T899:T962" si="8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41116.554942129631</v>
      </c>
      <c r="T916" s="12">
        <f t="shared" si="8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41562.463217592594</v>
      </c>
      <c r="T922" s="12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40846.962685185179</v>
      </c>
      <c r="T923" s="12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41288.734594907408</v>
      </c>
      <c r="T926" s="12">
        <f t="shared" si="8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41710.960752314815</v>
      </c>
      <c r="T935" s="12">
        <f t="shared" si="8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42382.634953703695</v>
      </c>
      <c r="T944" s="12">
        <f t="shared" si="8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42732.664652777778</v>
      </c>
      <c r="T947" s="12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</v>
      </c>
      <c r="T953" s="12">
        <f t="shared" si="8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5">
        <f t="shared" ref="P963:P1026" si="91">E963/L963</f>
        <v>364.35454545454547</v>
      </c>
      <c r="Q963" t="str">
        <f t="shared" ref="Q963:Q1026" si="92">LEFT(N963,(FIND("/",N963,1)-1))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(((J963/60)/60)/24)+DATE(1970,1,1)+(-5/24)</f>
        <v>42740.485358796293</v>
      </c>
      <c r="T963" s="12">
        <f t="shared" ref="T963:T1026" si="95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42506.208657407398</v>
      </c>
      <c r="T981" s="12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42574.459317129629</v>
      </c>
      <c r="T985" s="12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42748.851388888892</v>
      </c>
      <c r="T1002" s="12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42276.416469907403</v>
      </c>
      <c r="T1007" s="12">
        <f t="shared" si="95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42111.438391203708</v>
      </c>
      <c r="T1024" s="12">
        <f t="shared" si="95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5">
        <f t="shared" ref="P1027:P1090" si="97">E1027/L1027</f>
        <v>71.848571428571432</v>
      </c>
      <c r="Q1027" t="str">
        <f t="shared" ref="Q1027:Q1090" si="98">LEFT(N1027,(FIND("/",N1027,1)-1))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(((J1027/60)/60)/24)+DATE(1970,1,1)+(-5/24)</f>
        <v>42049.625428240739</v>
      </c>
      <c r="T1027" s="12">
        <f t="shared" ref="T1027:T1090" si="101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42688.524074074077</v>
      </c>
      <c r="T1035" s="12">
        <f t="shared" si="101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41830.851759259262</v>
      </c>
      <c r="T1043" s="12">
        <f t="shared" si="101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41844.666087962964</v>
      </c>
      <c r="T1047" s="12">
        <f t="shared" si="101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41918.610127314809</v>
      </c>
      <c r="T1049" s="12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42678.662997685176</v>
      </c>
      <c r="T1059" s="12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41445.754421296297</v>
      </c>
      <c r="T1068" s="12">
        <f t="shared" si="101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42440.162777777768</v>
      </c>
      <c r="T1070" s="12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42479.35805555556</v>
      </c>
      <c r="T1081" s="12">
        <f t="shared" si="101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41101.697777777779</v>
      </c>
      <c r="T1084" s="12">
        <f t="shared" si="101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41775.505636574075</v>
      </c>
      <c r="T1089" s="12">
        <f t="shared" si="101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5">
        <f t="shared" ref="P1091:P1154" si="103">E1091/L1091</f>
        <v>23.959183673469386</v>
      </c>
      <c r="Q1091" t="str">
        <f t="shared" ref="Q1091:Q1154" si="104">LEFT(N1091,(FIND("/",N1091,1)-1))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(((J1091/60)/60)/24)+DATE(1970,1,1)+(-5/24)</f>
        <v>42150.981192129628</v>
      </c>
      <c r="T1091" s="12">
        <f t="shared" ref="T1091:T1154" si="107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40795.505011574067</v>
      </c>
      <c r="T1096" s="12">
        <f t="shared" si="107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42346.995254629634</v>
      </c>
      <c r="T1113" s="12">
        <f t="shared" si="107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41009.638981481476</v>
      </c>
      <c r="T1118" s="12">
        <f t="shared" si="107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</v>
      </c>
      <c r="T1128" s="12">
        <f t="shared" si="107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42558.781180555547</v>
      </c>
      <c r="T1137" s="12">
        <f t="shared" si="107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42327.463298611103</v>
      </c>
      <c r="T1138" s="12">
        <f t="shared" si="107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41975.139189814807</v>
      </c>
      <c r="T1141" s="12">
        <f t="shared" si="107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42021.797766203708</v>
      </c>
      <c r="T1144" s="12">
        <f t="shared" si="107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41854.539259259262</v>
      </c>
      <c r="T1147" s="12">
        <f t="shared" si="107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42223.894247685181</v>
      </c>
      <c r="T1153" s="12">
        <f t="shared" si="107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5">
        <f t="shared" ref="P1155:P1218" si="109">E1155/L1155</f>
        <v>50</v>
      </c>
      <c r="Q1155" t="str">
        <f t="shared" ref="Q1155:Q1218" si="110">LEFT(N1155,(FIND("/",N1155,1)-1))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(((J1155/60)/60)/24)+DATE(1970,1,1)+(-5/24)</f>
        <v>42143.505844907406</v>
      </c>
      <c r="T1155" s="12">
        <f t="shared" ref="T1155:T1218" si="113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41792.006134259253</v>
      </c>
      <c r="T1167" s="12">
        <f t="shared" si="113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41841.473981481482</v>
      </c>
      <c r="T1174" s="12">
        <f t="shared" si="113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42409.567743055559</v>
      </c>
      <c r="T1195" s="12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42152.080486111103</v>
      </c>
      <c r="T1204" s="12">
        <f t="shared" si="113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42772.567743055559</v>
      </c>
      <c r="T1208" s="12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5">
        <f t="shared" ref="P1219:P1282" si="115">E1219/L1219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(((J1219/60)/60)/24)+DATE(1970,1,1)+(-5/24)</f>
        <v>42535.6011574074</v>
      </c>
      <c r="T1219" s="12">
        <f t="shared" ref="T1219:T1282" si="11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42633.253622685181</v>
      </c>
      <c r="T1221" s="12">
        <f t="shared" si="11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41506.639699074076</v>
      </c>
      <c r="T1234" s="12">
        <f t="shared" si="11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41355.617164351846</v>
      </c>
      <c r="T1246" s="12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41774.391597222217</v>
      </c>
      <c r="T1247" s="12">
        <f t="shared" si="11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41067.532534722224</v>
      </c>
      <c r="T1251" s="12">
        <f t="shared" si="11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40921.711006944446</v>
      </c>
      <c r="T1258" s="12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42445.614722222213</v>
      </c>
      <c r="T1271" s="12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40933.648634259262</v>
      </c>
      <c r="T1272" s="12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5">
        <f t="shared" ref="P1283:P1346" si="121">E1283/L1283</f>
        <v>104.72972972972973</v>
      </c>
      <c r="Q1283" t="str">
        <f t="shared" ref="Q1283:Q1346" si="122">LEFT(N1283,(FIND("/",N1283,1)-1))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(((J1283/60)/60)/24)+DATE(1970,1,1)+(-5/24)</f>
        <v>41463.535138888888</v>
      </c>
      <c r="T1283" s="12">
        <f t="shared" ref="T1283:T1346" si="125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41586.266840277778</v>
      </c>
      <c r="T1284" s="12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42708.926446759251</v>
      </c>
      <c r="T1291" s="12">
        <f t="shared" si="125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42458.472592592596</v>
      </c>
      <c r="T1300" s="12">
        <f t="shared" si="125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42387.294895833329</v>
      </c>
      <c r="T1309" s="12">
        <f t="shared" si="125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42393.753576388881</v>
      </c>
      <c r="T1318" s="12">
        <f t="shared" si="125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41974.583657407398</v>
      </c>
      <c r="T1328" s="12">
        <f t="shared" si="125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42172.608090277768</v>
      </c>
      <c r="T1344" s="12">
        <f t="shared" si="125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5">
        <f t="shared" ref="P1347:P1410" si="127">E1347/L1347</f>
        <v>53.571428571428569</v>
      </c>
      <c r="Q1347" t="str">
        <f t="shared" ref="Q1347:Q1410" si="128">LEFT(N1347,(FIND("/",N1347,1)-1))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(((J1347/60)/60)/24)+DATE(1970,1,1)+(-5/24)</f>
        <v>41799.606006944443</v>
      </c>
      <c r="T1347" s="12">
        <f t="shared" ref="T1347:T1410" si="131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</v>
      </c>
      <c r="T1350" s="12">
        <f t="shared" si="131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41429.830555555556</v>
      </c>
      <c r="T1358" s="12">
        <f t="shared" si="131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41951.487337962957</v>
      </c>
      <c r="T1366" s="12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42568.551041666658</v>
      </c>
      <c r="T1380" s="12">
        <f t="shared" si="131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42130.28328703704</v>
      </c>
      <c r="T1381" s="12">
        <f t="shared" si="131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42087.594976851848</v>
      </c>
      <c r="T1392" s="12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5" t="e">
        <f t="shared" ref="P1411:P1474" si="133">E1411/L1411</f>
        <v>#DIV/0!</v>
      </c>
      <c r="Q1411" t="str">
        <f t="shared" ref="Q1411:Q1474" si="134">LEFT(N1411,(FIND("/",N1411,1)-1))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(((J1411/60)/60)/24)+DATE(1970,1,1)+(-5/24)</f>
        <v>41944.925173611111</v>
      </c>
      <c r="T1411" s="12">
        <f t="shared" ref="T1411:T1474" si="137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42073.852337962955</v>
      </c>
      <c r="T1431" s="12">
        <f t="shared" si="137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41961.605185185181</v>
      </c>
      <c r="T1432" s="12">
        <f t="shared" si="137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42040.621539351843</v>
      </c>
      <c r="T1441" s="12">
        <f t="shared" si="137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40645.806122685186</v>
      </c>
      <c r="T1470" s="12">
        <f t="shared" si="137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5">
        <f t="shared" ref="P1475:P1538" si="139">E1475/L1475</f>
        <v>38.462553191489363</v>
      </c>
      <c r="Q1475" t="str">
        <f t="shared" ref="Q1475:Q1538" si="140">LEFT(N1475,(FIND("/",N1475,1)-1))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(((J1475/60)/60)/24)+DATE(1970,1,1)+(-5/24)</f>
        <v>40939.771284722221</v>
      </c>
      <c r="T1475" s="12">
        <f t="shared" ref="T1475:T1538" si="143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41500.519583333327</v>
      </c>
      <c r="T1476" s="12">
        <f t="shared" si="143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41136.649722222224</v>
      </c>
      <c r="T1484" s="12">
        <f t="shared" si="143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41411.658275462964</v>
      </c>
      <c r="T1495" s="12">
        <f t="shared" si="143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40254.242002314815</v>
      </c>
      <c r="T1509" s="12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41809.176828703698</v>
      </c>
      <c r="T1512" s="12">
        <f t="shared" si="143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42275.558969907412</v>
      </c>
      <c r="T1532" s="12">
        <f t="shared" si="143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42221.465995370374</v>
      </c>
      <c r="T1536" s="12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5">
        <f t="shared" ref="P1539:P1602" si="145">E1539/L1539</f>
        <v>96.375</v>
      </c>
      <c r="Q1539" t="str">
        <f t="shared" ref="Q1539:Q1602" si="146">LEFT(N1539,(FIND("/",N1539,1)-1))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(((J1539/60)/60)/24)+DATE(1970,1,1)+(-5/24)</f>
        <v>42552.106793981475</v>
      </c>
      <c r="T1539" s="12">
        <f t="shared" ref="T1539:T1602" si="14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42705.710868055547</v>
      </c>
      <c r="T1541" s="12">
        <f t="shared" si="14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42107.844895833325</v>
      </c>
      <c r="T1561" s="12">
        <f t="shared" si="14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41671.728530092587</v>
      </c>
      <c r="T1569" s="12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42144.561145833337</v>
      </c>
      <c r="T1573" s="12">
        <f t="shared" si="14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41799.315925925926</v>
      </c>
      <c r="T1577" s="12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41054.639444444445</v>
      </c>
      <c r="T1579" s="12">
        <f t="shared" si="14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40989.841736111113</v>
      </c>
      <c r="T1582" s="12">
        <f t="shared" si="14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42068.896087962967</v>
      </c>
      <c r="T1588" s="12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41790.848981481482</v>
      </c>
      <c r="T1602" s="12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5">
        <f t="shared" ref="P1603:P1666" si="151">E1603/L1603</f>
        <v>48.325535714285714</v>
      </c>
      <c r="Q1603" t="str">
        <f t="shared" ref="Q1603:Q1666" si="152">LEFT(N1603,(FIND("/",N1603,1)-1))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(((J1603/60)/60)/24)+DATE(1970,1,1)+(-5/24)</f>
        <v>40637.884641203702</v>
      </c>
      <c r="T1603" s="12">
        <f t="shared" ref="T1603:T1666" si="155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41794.772789351846</v>
      </c>
      <c r="T1616" s="12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41875.977847222224</v>
      </c>
      <c r="T1621" s="12">
        <f t="shared" si="155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41950.086504629624</v>
      </c>
      <c r="T1624" s="12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41579.639664351853</v>
      </c>
      <c r="T1628" s="12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40750.132569444439</v>
      </c>
      <c r="T1634" s="12">
        <f t="shared" si="155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41521.409027777772</v>
      </c>
      <c r="T1647" s="12">
        <f t="shared" si="155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40939.553449074068</v>
      </c>
      <c r="T1666" s="12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5">
        <f t="shared" ref="P1667:P1730" si="157">E1667/L1667</f>
        <v>44.956989247311824</v>
      </c>
      <c r="Q1667" t="str">
        <f t="shared" ref="Q1667:Q1730" si="158">LEFT(N1667,(FIND("/",N1667,1)-1))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(((J1667/60)/60)/24)+DATE(1970,1,1)+(-5/24)</f>
        <v>40564.441122685181</v>
      </c>
      <c r="T1667" s="12">
        <f t="shared" ref="T1667:T1730" si="161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40844.941423611104</v>
      </c>
      <c r="T1670" s="12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40313.722210648149</v>
      </c>
      <c r="T1672" s="12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40973.517905092594</v>
      </c>
      <c r="T1678" s="12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</v>
      </c>
      <c r="T1693" s="12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</v>
      </c>
      <c r="T1699" s="12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42187.073344907411</v>
      </c>
      <c r="T1705" s="12">
        <f t="shared" si="161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41841.355486111104</v>
      </c>
      <c r="T1711" s="12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42341.382962962954</v>
      </c>
      <c r="T1712" s="12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42460.773587962954</v>
      </c>
      <c r="T1719" s="12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42044.719641203708</v>
      </c>
      <c r="T1729" s="12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5" t="e">
        <f t="shared" ref="P1731:P1794" si="163">E1731/L1731</f>
        <v>#DIV/0!</v>
      </c>
      <c r="Q1731" t="str">
        <f t="shared" ref="Q1731:Q1794" si="164">LEFT(N1731,(FIND("/",N1731,1)-1))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(((J1731/60)/60)/24)+DATE(1970,1,1)+(-5/24)</f>
        <v>42470.843819444439</v>
      </c>
      <c r="T1731" s="12">
        <f t="shared" ref="T1731:T1794" si="167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42271.879432870373</v>
      </c>
      <c r="T1732" s="12">
        <f t="shared" si="167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42559.605844907412</v>
      </c>
      <c r="T1737" s="12">
        <f t="shared" si="167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42175.740648148152</v>
      </c>
      <c r="T1739" s="12">
        <f t="shared" si="167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42171.60905092593</v>
      </c>
      <c r="T1742" s="12">
        <f t="shared" si="167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42710.668634259251</v>
      </c>
      <c r="T1744" s="12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42292.227199074077</v>
      </c>
      <c r="T1749" s="12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41905.771296296298</v>
      </c>
      <c r="T1773" s="12">
        <f t="shared" si="167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41891.768055555556</v>
      </c>
      <c r="T1777" s="12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42493.392476851855</v>
      </c>
      <c r="T1782" s="12">
        <f t="shared" si="167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42010.466180555559</v>
      </c>
      <c r="T1792" s="12">
        <f t="shared" si="167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5">
        <f t="shared" ref="P1795:P1858" si="169">E1795/L1795</f>
        <v>20</v>
      </c>
      <c r="Q1795" t="str">
        <f t="shared" ref="Q1795:Q1858" si="170">LEFT(N1795,(FIND("/",N1795,1)-1))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(((J1795/60)/60)/24)+DATE(1970,1,1)+(-5/24)</f>
        <v>41940.683333333334</v>
      </c>
      <c r="T1795" s="12">
        <f t="shared" ref="T1795:T1858" si="173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42017.863217592596</v>
      </c>
      <c r="T1805" s="12">
        <f t="shared" si="173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42172.698344907411</v>
      </c>
      <c r="T1817" s="12">
        <f t="shared" si="173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42064.87604166667</v>
      </c>
      <c r="T1822" s="12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41634.588680555549</v>
      </c>
      <c r="T1824" s="12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41626.707951388889</v>
      </c>
      <c r="T1826" s="12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5">
        <f t="shared" ref="P1859:P1922" si="175">E1859/L1859</f>
        <v>136.36363636363637</v>
      </c>
      <c r="Q1859" t="str">
        <f t="shared" ref="Q1859:Q1922" si="176">LEFT(N1859,(FIND("/",N1859,1)-1))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(((J1859/60)/60)/24)+DATE(1970,1,1)+(-5/24)</f>
        <v>41864.560335648144</v>
      </c>
      <c r="T1859" s="12">
        <f t="shared" ref="T1859:T1922" si="17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41655.500972222217</v>
      </c>
      <c r="T1862" s="12">
        <f t="shared" si="17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42755.284421296288</v>
      </c>
      <c r="T1864" s="12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41776.076446759253</v>
      </c>
      <c r="T1878" s="12">
        <f t="shared" si="17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40920.696562500001</v>
      </c>
      <c r="T1896" s="12">
        <f t="shared" si="17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41680.375069444446</v>
      </c>
      <c r="T1899" s="12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42113.667233796288</v>
      </c>
      <c r="T1921" s="12">
        <f t="shared" si="17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5">
        <f t="shared" ref="P1923:P1986" si="181">E1923/L1923</f>
        <v>54</v>
      </c>
      <c r="Q1923" t="str">
        <f t="shared" ref="Q1923:Q1986" si="182">LEFT(N1923,(FIND("/",N1923,1)-1))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(((J1923/60)/60)/24)+DATE(1970,1,1)+(-5/24)</f>
        <v>41074.013229166667</v>
      </c>
      <c r="T1923" s="12">
        <f t="shared" ref="T1923:T1986" si="185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41371.439745370371</v>
      </c>
      <c r="T1930" s="12">
        <f t="shared" si="185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40911.601539351846</v>
      </c>
      <c r="T1934" s="12">
        <f t="shared" si="185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41773.72420138889</v>
      </c>
      <c r="T1937" s="12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42157.043495370373</v>
      </c>
      <c r="T1947" s="12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41688.941678240735</v>
      </c>
      <c r="T1948" s="12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41800.214710648142</v>
      </c>
      <c r="T1951" s="12">
        <f t="shared" si="185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41178.890196759254</v>
      </c>
      <c r="T1959" s="12">
        <f t="shared" si="185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41871.63726851852</v>
      </c>
      <c r="T1961" s="12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5">
        <f t="shared" ref="P1987:P2050" si="187">E1987/L1987</f>
        <v>12.75</v>
      </c>
      <c r="Q1987" t="str">
        <f t="shared" ref="Q1987:Q2050" si="188">LEFT(N1987,(FIND("/",N1987,1)-1))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(((J1987/60)/60)/24)+DATE(1970,1,1)+(-5/24)</f>
        <v>42555.490405092591</v>
      </c>
      <c r="T1987" s="12">
        <f t="shared" ref="T1987:T2050" si="191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42413.225497685176</v>
      </c>
      <c r="T1988" s="12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42329.380057870374</v>
      </c>
      <c r="T1995" s="12">
        <f t="shared" si="191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41312.672442129624</v>
      </c>
      <c r="T2018" s="12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</v>
      </c>
      <c r="T2022" s="12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42048.605543981481</v>
      </c>
      <c r="T2029" s="12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41738.656469907408</v>
      </c>
      <c r="T2038" s="12">
        <f t="shared" si="191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41578.718784722223</v>
      </c>
      <c r="T2042" s="12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41068.880173611105</v>
      </c>
      <c r="T2047" s="12">
        <f t="shared" si="191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5">
        <f t="shared" ref="P2051:P2114" si="193">E2051/L2051</f>
        <v>80.991037735849048</v>
      </c>
      <c r="Q2051" t="str">
        <f t="shared" ref="Q2051:Q2114" si="194">LEFT(N2051,(FIND("/",N2051,1)-1))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(((J2051/60)/60)/24)+DATE(1970,1,1)+(-5/24)</f>
        <v>41575.319016203699</v>
      </c>
      <c r="T2051" s="12">
        <f t="shared" ref="T2051:T2114" si="197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41003.948553240742</v>
      </c>
      <c r="T2083" s="12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40395.506388888884</v>
      </c>
      <c r="T2090" s="12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41299.173090277778</v>
      </c>
      <c r="T2092" s="12">
        <f t="shared" si="197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40555.114328703698</v>
      </c>
      <c r="T2093" s="12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40758.525150462956</v>
      </c>
      <c r="T2097" s="12">
        <f t="shared" si="197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40818.376562499994</v>
      </c>
      <c r="T2099" s="12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5">
        <f t="shared" ref="P2115:P2178" si="199">E2115/L2115</f>
        <v>68.598130841121488</v>
      </c>
      <c r="Q2115" t="str">
        <f t="shared" ref="Q2115:Q2178" si="200">LEFT(N2115,(FIND("/",N2115,1)-1))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(((J2115/60)/60)/24)+DATE(1970,1,1)+(-5/24)</f>
        <v>41870.657129629624</v>
      </c>
      <c r="T2115" s="12">
        <f t="shared" ref="T2115:T2178" si="203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40463.819849537031</v>
      </c>
      <c r="T2126" s="12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42045.297025462954</v>
      </c>
      <c r="T2129" s="12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41156.755011574067</v>
      </c>
      <c r="T2137" s="12">
        <f t="shared" si="203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42520.639050925929</v>
      </c>
      <c r="T2153" s="12">
        <f t="shared" si="203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40710.522847222215</v>
      </c>
      <c r="T2161" s="12">
        <f t="shared" si="203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42240.644201388881</v>
      </c>
      <c r="T2163" s="12">
        <f t="shared" si="203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42082.371759259251</v>
      </c>
      <c r="T2174" s="12">
        <f t="shared" si="203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5">
        <f t="shared" ref="P2179:P2242" si="205">E2179/L2179</f>
        <v>65.868421052631575</v>
      </c>
      <c r="Q2179" t="str">
        <f t="shared" ref="Q2179:Q2242" si="206">LEFT(N2179,(FIND("/",N2179,1)-1))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(((J2179/60)/60)/24)+DATE(1970,1,1)+(-5/24)</f>
        <v>42502.042442129627</v>
      </c>
      <c r="T2179" s="12">
        <f t="shared" ref="T2179:T2242" si="20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42745.157141203708</v>
      </c>
      <c r="T2185" s="12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41319.141655092593</v>
      </c>
      <c r="T2187" s="12">
        <f t="shared" si="20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41276.638483796298</v>
      </c>
      <c r="T2203" s="12">
        <f t="shared" si="20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41031.613298611104</v>
      </c>
      <c r="T2207" s="12">
        <f t="shared" si="20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42194.543344907412</v>
      </c>
      <c r="T2218" s="12">
        <f t="shared" si="20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42331.170590277768</v>
      </c>
      <c r="T2235" s="12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5">
        <f t="shared" ref="P2243:P2306" si="211">E2243/L2243</f>
        <v>49.472392638036808</v>
      </c>
      <c r="Q2243" t="str">
        <f t="shared" ref="Q2243:Q2306" si="212">LEFT(N2243,(FIND("/",N2243,1)-1))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(((J2243/60)/60)/24)+DATE(1970,1,1)+(-5/24)</f>
        <v>42766.619212962956</v>
      </c>
      <c r="T2243" s="12">
        <f t="shared" ref="T2243:T2306" si="215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41660.500196759262</v>
      </c>
      <c r="T2247" s="12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41336.494965277772</v>
      </c>
      <c r="T2251" s="12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42775.874016203699</v>
      </c>
      <c r="T2270" s="12">
        <f t="shared" si="215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42315.491157407399</v>
      </c>
      <c r="T2274" s="12">
        <f t="shared" si="215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41965.408321759263</v>
      </c>
      <c r="T2277" s="12">
        <f t="shared" si="215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42338.500775462955</v>
      </c>
      <c r="T2280" s="12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42020.598368055551</v>
      </c>
      <c r="T2281" s="12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41058.977349537032</v>
      </c>
      <c r="T2287" s="12">
        <f t="shared" si="215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5">
        <f t="shared" ref="P2307:P2370" si="217">E2307/L2307</f>
        <v>109.10778443113773</v>
      </c>
      <c r="Q2307" t="str">
        <f t="shared" ref="Q2307:Q2370" si="218">LEFT(N2307,(FIND("/",N2307,1)-1))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(((J2307/60)/60)/24)+DATE(1970,1,1)+(-5/24)</f>
        <v>41834.486944444441</v>
      </c>
      <c r="T2307" s="12">
        <f t="shared" ref="T2307:T2370" si="221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41004.594131944439</v>
      </c>
      <c r="T2309" s="12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42804.687141203707</v>
      </c>
      <c r="T2324" s="12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</v>
      </c>
      <c r="T2325" s="12">
        <f t="shared" si="221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41842.708796296298</v>
      </c>
      <c r="T2329" s="12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42139.573344907411</v>
      </c>
      <c r="T2330" s="12">
        <f t="shared" si="221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41789.688472222217</v>
      </c>
      <c r="T2340" s="12">
        <f t="shared" si="221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42577.399027777778</v>
      </c>
      <c r="T2349" s="12">
        <f t="shared" si="221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42096.709907407399</v>
      </c>
      <c r="T2357" s="12">
        <f t="shared" si="221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42264.411782407398</v>
      </c>
      <c r="T2359" s="12">
        <f t="shared" si="221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5" t="e">
        <f t="shared" ref="P2371:P2434" si="223">E2371/L2371</f>
        <v>#DIV/0!</v>
      </c>
      <c r="Q2371" t="str">
        <f t="shared" ref="Q2371:Q2434" si="224">LEFT(N2371,(FIND("/",N2371,1)-1))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(((J2371/60)/60)/24)+DATE(1970,1,1)+(-5/24)</f>
        <v>42380.60429398148</v>
      </c>
      <c r="T2371" s="12">
        <f t="shared" ref="T2371:T2434" si="227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42215.453981481485</v>
      </c>
      <c r="T2375" s="12">
        <f t="shared" si="227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42017.634953703695</v>
      </c>
      <c r="T2376" s="12">
        <f t="shared" si="227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42399.674282407403</v>
      </c>
      <c r="T2405" s="12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41993.529965277768</v>
      </c>
      <c r="T2421" s="12">
        <f t="shared" si="227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42163.961712962955</v>
      </c>
      <c r="T2428" s="12">
        <f t="shared" si="227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</v>
      </c>
      <c r="T2429" s="12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5" t="e">
        <f t="shared" ref="P2435:P2498" si="229">E2435/L2435</f>
        <v>#DIV/0!</v>
      </c>
      <c r="Q2435" t="str">
        <f t="shared" ref="Q2435:Q2498" si="230">LEFT(N2435,(FIND("/",N2435,1)-1))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(((J2435/60)/60)/24)+DATE(1970,1,1)+(-5/24)</f>
        <v>42397.691469907404</v>
      </c>
      <c r="T2435" s="12">
        <f t="shared" ref="T2435:T2498" si="233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42179.977708333325</v>
      </c>
      <c r="T2436" s="12">
        <f t="shared" si="233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42252.069282407399</v>
      </c>
      <c r="T2437" s="12">
        <f t="shared" si="233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42383.691122685181</v>
      </c>
      <c r="T2442" s="12">
        <f t="shared" si="233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42052.458657407398</v>
      </c>
      <c r="T2444" s="12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</v>
      </c>
      <c r="T2456" s="12">
        <f t="shared" si="233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41173.945844907401</v>
      </c>
      <c r="T2470" s="12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40310.079340277778</v>
      </c>
      <c r="T2477" s="12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41023.019398148142</v>
      </c>
      <c r="T2492" s="12">
        <f t="shared" si="233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41022.436851851846</v>
      </c>
      <c r="T2496" s="12">
        <f t="shared" si="233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41327.788101851853</v>
      </c>
      <c r="T2498" s="12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5">
        <f t="shared" ref="P2499:P2562" si="235">E2499/L2499</f>
        <v>80.551071428571419</v>
      </c>
      <c r="Q2499" t="str">
        <f t="shared" ref="Q2499:Q2562" si="236">LEFT(N2499,(FIND("/",N2499,1)-1))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(((J2499/60)/60)/24)+DATE(1970,1,1)+(-5/24)</f>
        <v>40730.670578703699</v>
      </c>
      <c r="T2499" s="12">
        <f t="shared" ref="T2499:T2562" si="23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41226.440243055549</v>
      </c>
      <c r="T2501" s="12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41053.564525462964</v>
      </c>
      <c r="T2502" s="12">
        <f t="shared" si="23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42244.568333333329</v>
      </c>
      <c r="T2503" s="12">
        <f t="shared" si="23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</v>
      </c>
      <c r="T2512" s="12">
        <f t="shared" si="23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41058.636238425926</v>
      </c>
      <c r="T2527" s="12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40127.492037037038</v>
      </c>
      <c r="T2536" s="12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41483.240949074068</v>
      </c>
      <c r="T2543" s="12">
        <f t="shared" si="23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42026.929837962954</v>
      </c>
      <c r="T2547" s="12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41524.650219907402</v>
      </c>
      <c r="T2548" s="12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42618.417094907411</v>
      </c>
      <c r="T2550" s="12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41112.99082175926</v>
      </c>
      <c r="T2555" s="12">
        <f t="shared" si="23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42093.651689814818</v>
      </c>
      <c r="T2560" s="12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5" t="e">
        <f t="shared" ref="P2563:P2626" si="241">E2563/L2563</f>
        <v>#DIV/0!</v>
      </c>
      <c r="Q2563" t="str">
        <f t="shared" ref="Q2563:Q2626" si="242">LEFT(N2563,(FIND("/",N2563,1)-1))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(((J2563/60)/60)/24)+DATE(1970,1,1)+(-5/24)</f>
        <v>42260.320474537039</v>
      </c>
      <c r="T2563" s="12">
        <f t="shared" ref="T2563:T2626" si="245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</v>
      </c>
      <c r="T2577" s="12">
        <f t="shared" si="245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42237.814571759263</v>
      </c>
      <c r="T2580" s="12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42139.964918981481</v>
      </c>
      <c r="T2586" s="12">
        <f t="shared" si="245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42089.636875000004</v>
      </c>
      <c r="T2595" s="12">
        <f t="shared" si="245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</v>
      </c>
      <c r="T2603" s="12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41726.504421296297</v>
      </c>
      <c r="T2608" s="12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42115.539212962954</v>
      </c>
      <c r="T2623" s="12">
        <f t="shared" si="245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41144.213217592594</v>
      </c>
      <c r="T2626" s="12">
        <f t="shared" si="245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5">
        <f t="shared" ref="P2627:P2690" si="247">E2627/L2627</f>
        <v>27.576923076923077</v>
      </c>
      <c r="Q2627" t="str">
        <f t="shared" ref="Q2627:Q2690" si="248">LEFT(N2627,(FIND("/",N2627,1)-1))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(((J2627/60)/60)/24)+DATE(1970,1,1)+(-5/24)</f>
        <v>42658.601944444446</v>
      </c>
      <c r="T2627" s="12">
        <f t="shared" ref="T2627:T2690" si="251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42612.448159722226</v>
      </c>
      <c r="T2636" s="12">
        <f t="shared" si="251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42689.374016203699</v>
      </c>
      <c r="T2645" s="12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42327.597326388881</v>
      </c>
      <c r="T2653" s="12">
        <f t="shared" si="251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42055.39266203704</v>
      </c>
      <c r="T2656" s="12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42767.480185185181</v>
      </c>
      <c r="T2658" s="12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42551.675856481481</v>
      </c>
      <c r="T2660" s="12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42081.861226851855</v>
      </c>
      <c r="T2661" s="12">
        <f t="shared" si="251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42275.380381944437</v>
      </c>
      <c r="T2670" s="12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42318.827499999999</v>
      </c>
      <c r="T2671" s="12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41962.540694444448</v>
      </c>
      <c r="T2673" s="12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41792.821099537032</v>
      </c>
      <c r="T2679" s="12">
        <f t="shared" si="251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41820.706307870365</v>
      </c>
      <c r="T2686" s="12">
        <f t="shared" si="251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42027.910532407412</v>
      </c>
      <c r="T2690" s="12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5">
        <f t="shared" ref="P2691:P2754" si="253">E2691/L2691</f>
        <v>1</v>
      </c>
      <c r="Q2691" t="str">
        <f t="shared" ref="Q2691:Q2754" si="254">LEFT(N2691,(FIND("/",N2691,1)-1))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(((J2691/60)/60)/24)+DATE(1970,1,1)+(-5/24)</f>
        <v>42551.753356481473</v>
      </c>
      <c r="T2691" s="12">
        <f t="shared" ref="T2691:T2754" si="257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41870.666342592594</v>
      </c>
      <c r="T2702" s="12">
        <f t="shared" si="257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41780.536921296298</v>
      </c>
      <c r="T2713" s="12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41934.706585648149</v>
      </c>
      <c r="T2719" s="12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42655.257557870362</v>
      </c>
      <c r="T2722" s="12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41044.439780092594</v>
      </c>
      <c r="T2749" s="12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</v>
      </c>
      <c r="T2752" s="12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41747.678726851853</v>
      </c>
      <c r="T2753" s="12">
        <f t="shared" si="257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5">
        <f t="shared" ref="P2755:P2818" si="259">E2755/L2755</f>
        <v>47.5</v>
      </c>
      <c r="Q2755" t="str">
        <f t="shared" ref="Q2755:Q2818" si="260">LEFT(N2755,(FIND("/",N2755,1)-1))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(((J2755/60)/60)/24)+DATE(1970,1,1)+(-5/24)</f>
        <v>41117.692395833328</v>
      </c>
      <c r="T2755" s="12">
        <f t="shared" ref="T2755:T2818" si="263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41863.427673611113</v>
      </c>
      <c r="T2756" s="12">
        <f t="shared" si="263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41620.692141203705</v>
      </c>
      <c r="T2758" s="12">
        <f t="shared" si="263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40736.459699074068</v>
      </c>
      <c r="T2768" s="12">
        <f t="shared" si="263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41745.617939814809</v>
      </c>
      <c r="T2771" s="12">
        <f t="shared" si="263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42550.493553240733</v>
      </c>
      <c r="T2790" s="12">
        <f t="shared" si="263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5">
        <f t="shared" ref="P2819:P2882" si="265">E2819/L2819</f>
        <v>23.636363636363637</v>
      </c>
      <c r="Q2819" t="str">
        <f t="shared" ref="Q2819:Q2882" si="266">LEFT(N2819,(FIND("/",N2819,1)-1))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(((J2819/60)/60)/24)+DATE(1970,1,1)+(-5/24)</f>
        <v>42023.42664351852</v>
      </c>
      <c r="T2819" s="12">
        <f t="shared" ref="T2819:T2882" si="26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</v>
      </c>
      <c r="T2843" s="12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41784.744155092587</v>
      </c>
      <c r="T2844" s="12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42480.592314814807</v>
      </c>
      <c r="T2862" s="12">
        <f t="shared" si="26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42672.746805555551</v>
      </c>
      <c r="T2879" s="12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5" t="e">
        <f t="shared" ref="P2883:P2946" si="271">E2883/L2883</f>
        <v>#DIV/0!</v>
      </c>
      <c r="Q2883" t="str">
        <f t="shared" ref="Q2883:Q2946" si="272">LEFT(N2883,(FIND("/",N2883,1)-1))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(((J2883/60)/60)/24)+DATE(1970,1,1)+(-5/24)</f>
        <v>41916.389305555553</v>
      </c>
      <c r="T2883" s="12">
        <f t="shared" ref="T2883:T2946" si="275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42444.669409722213</v>
      </c>
      <c r="T2909" s="12">
        <f t="shared" si="275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42499.523368055547</v>
      </c>
      <c r="T2910" s="12">
        <f t="shared" si="275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41863.375787037032</v>
      </c>
      <c r="T2927" s="12">
        <f t="shared" si="275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5" t="e">
        <f t="shared" ref="P2947:P3010" si="277">E2947/L2947</f>
        <v>#DIV/0!</v>
      </c>
      <c r="Q2947" t="str">
        <f t="shared" ref="Q2947:Q3010" si="278">LEFT(N2947,(FIND("/",N2947,1)-1))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(((J2947/60)/60)/24)+DATE(1970,1,1)+(-5/24)</f>
        <v>42117.931250000001</v>
      </c>
      <c r="T2947" s="12">
        <f t="shared" ref="T2947:T3010" si="281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42654.765370370362</v>
      </c>
      <c r="T2987" s="12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42511.153715277782</v>
      </c>
      <c r="T2990" s="12">
        <f t="shared" si="281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42090.70416666667</v>
      </c>
      <c r="T2998" s="12">
        <f t="shared" si="281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41957.548506944448</v>
      </c>
      <c r="T3008" s="12">
        <f t="shared" si="281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5">
        <f t="shared" ref="P3011:P3074" si="283">E3011/L3011</f>
        <v>233.8984375</v>
      </c>
      <c r="Q3011" t="str">
        <f t="shared" ref="Q3011:Q3074" si="284">LEFT(N3011,(FIND("/",N3011,1)-1))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(((J3011/60)/60)/24)+DATE(1970,1,1)+(-5/24)</f>
        <v>41939.361574074072</v>
      </c>
      <c r="T3011" s="12">
        <f t="shared" ref="T3011:T3074" si="287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41919.915277777778</v>
      </c>
      <c r="T3016" s="12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42163.090000000004</v>
      </c>
      <c r="T3020" s="12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42121.46743055556</v>
      </c>
      <c r="T3025" s="12">
        <f t="shared" si="287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41975.692847222213</v>
      </c>
      <c r="T3050" s="12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42744.207696759251</v>
      </c>
      <c r="T3053" s="12">
        <f t="shared" si="287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42630.714560185181</v>
      </c>
      <c r="T3065" s="12">
        <f t="shared" si="287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LEFT(N3075,(FIND("/",N3075,1)-1))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(((J3075/60)/60)/24)+DATE(1970,1,1)+(-5/24)</f>
        <v>42111.475694444445</v>
      </c>
      <c r="T3075" s="12">
        <f t="shared" ref="T3075:T3138" si="293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42409.362951388881</v>
      </c>
      <c r="T3076" s="12">
        <f t="shared" si="293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42550.893981481473</v>
      </c>
      <c r="T3077" s="12">
        <f t="shared" si="293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42246.675451388881</v>
      </c>
      <c r="T3087" s="12">
        <f t="shared" si="293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41760.700706018513</v>
      </c>
      <c r="T3095" s="12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42241.22078703704</v>
      </c>
      <c r="T3108" s="12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42128.605914351843</v>
      </c>
      <c r="T3109" s="12">
        <f t="shared" si="293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</v>
      </c>
      <c r="T3113" s="12">
        <f t="shared" si="293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42509.166203703695</v>
      </c>
      <c r="T3119" s="12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42435.733749999999</v>
      </c>
      <c r="T3122" s="12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42426.809745370374</v>
      </c>
      <c r="T3128" s="12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42800.511793981481</v>
      </c>
      <c r="T3136" s="12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5">
        <f t="shared" ref="P3139:P3202" si="295">E3139/L3139</f>
        <v>50</v>
      </c>
      <c r="Q3139" t="str">
        <f t="shared" ref="Q3139:Q3202" si="296">LEFT(N3139,(FIND("/",N3139,1)-1))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(((J3139/60)/60)/24)+DATE(1970,1,1)+(-5/24)</f>
        <v>42807.676724537036</v>
      </c>
      <c r="T3139" s="12">
        <f t="shared" ref="T3139:T3202" si="2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41909.761053240742</v>
      </c>
      <c r="T3149" s="12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41447.631388888884</v>
      </c>
      <c r="T3160" s="12">
        <f t="shared" si="2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41766.597395833334</v>
      </c>
      <c r="T3166" s="12">
        <f t="shared" si="2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41878.670046296291</v>
      </c>
      <c r="T3175" s="12">
        <f t="shared" si="2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41858.553449074068</v>
      </c>
      <c r="T3201" s="12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5">
        <f t="shared" ref="P3203:P3266" si="301">E3203/L3203</f>
        <v>12.5</v>
      </c>
      <c r="Q3203" t="str">
        <f t="shared" ref="Q3203:Q3266" si="302">LEFT(N3203,(FIND("/",N3203,1)-1))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(((J3203/60)/60)/24)+DATE(1970,1,1)+(-5/24)</f>
        <v>41861.558761574073</v>
      </c>
      <c r="T3203" s="12">
        <f t="shared" ref="T3203:T3266" si="305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41778.428912037038</v>
      </c>
      <c r="T3211" s="12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41834.378240740742</v>
      </c>
      <c r="T3213" s="12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42206.62703703704</v>
      </c>
      <c r="T3225" s="12">
        <f t="shared" si="305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41897.959791666668</v>
      </c>
      <c r="T3232" s="12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5">
        <f t="shared" ref="P3267:P3330" si="307">E3267/L3267</f>
        <v>70.285714285714292</v>
      </c>
      <c r="Q3267" t="str">
        <f t="shared" ref="Q3267:Q3330" si="308">LEFT(N3267,(FIND("/",N3267,1)-1))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(((J3267/60)/60)/24)+DATE(1970,1,1)+(-5/24)</f>
        <v>42311.503645833327</v>
      </c>
      <c r="T3267" s="12">
        <f t="shared" ref="T3267:T3330" si="311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42136.32780092593</v>
      </c>
      <c r="T3268" s="12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</v>
      </c>
      <c r="T3271" s="12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41931.474606481483</v>
      </c>
      <c r="T3279" s="12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42430.894201388881</v>
      </c>
      <c r="T3281" s="12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42538.527500000004</v>
      </c>
      <c r="T3303" s="12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42466.095381944448</v>
      </c>
      <c r="T3317" s="12">
        <f t="shared" si="311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42498.831296296288</v>
      </c>
      <c r="T3319" s="12">
        <f t="shared" si="311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5">
        <f t="shared" ref="P3331:P3394" si="313">E3331/L3331</f>
        <v>44.92307692307692</v>
      </c>
      <c r="Q3331" t="str">
        <f t="shared" ref="Q3331:Q3394" si="314">LEFT(N3331,(FIND("/",N3331,1)-1))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(((J3331/60)/60)/24)+DATE(1970,1,1)+(-5/24)</f>
        <v>41837.114675925921</v>
      </c>
      <c r="T3331" s="12">
        <f t="shared" ref="T3331:T3394" si="317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42437.190347222226</v>
      </c>
      <c r="T3338" s="12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42062.088078703695</v>
      </c>
      <c r="T3344" s="12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42320.893425925926</v>
      </c>
      <c r="T3367" s="12">
        <f t="shared" si="317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42053.524293981485</v>
      </c>
      <c r="T3379" s="12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41937.745115740734</v>
      </c>
      <c r="T3382" s="12">
        <f t="shared" si="317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41947.554259259254</v>
      </c>
      <c r="T3389" s="12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</v>
      </c>
      <c r="T3392" s="12">
        <f t="shared" si="317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5">
        <f t="shared" ref="P3395:P3458" si="319">E3395/L3395</f>
        <v>36.06818181818182</v>
      </c>
      <c r="Q3395" t="str">
        <f t="shared" ref="Q3395:Q3458" si="320">LEFT(N3395,(FIND("/",N3395,1)-1))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(((J3395/60)/60)/24)+DATE(1970,1,1)+(-5/24)</f>
        <v>41923.713310185187</v>
      </c>
      <c r="T3395" s="12">
        <f t="shared" ref="T3395:T3458" si="323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42140.503981481481</v>
      </c>
      <c r="T3397" s="12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41764.238298611104</v>
      </c>
      <c r="T3398" s="12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41941.543703703705</v>
      </c>
      <c r="T3400" s="12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42544.605995370373</v>
      </c>
      <c r="T3411" s="12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41775.854803240742</v>
      </c>
      <c r="T3435" s="12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41800.172094907408</v>
      </c>
      <c r="T3436" s="12">
        <f t="shared" si="323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42100.719525462955</v>
      </c>
      <c r="T3440" s="12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</v>
      </c>
      <c r="T3444" s="12">
        <f t="shared" si="323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5">
        <f t="shared" ref="P3459:P3522" si="325">E3459/L3459</f>
        <v>50.981818181818184</v>
      </c>
      <c r="Q3459" t="str">
        <f t="shared" ref="Q3459:Q3522" si="326">LEFT(N3459,(FIND("/",N3459,1)-1))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(((J3459/60)/60)/24)+DATE(1970,1,1)+(-5/24)</f>
        <v>42016.498344907406</v>
      </c>
      <c r="T3459" s="12">
        <f t="shared" ref="T3459:T3522" si="32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41852.318888888884</v>
      </c>
      <c r="T3462" s="12">
        <f t="shared" si="32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42605.557048611103</v>
      </c>
      <c r="T3470" s="12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41841.612152777772</v>
      </c>
      <c r="T3473" s="12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42053.708587962967</v>
      </c>
      <c r="T3480" s="12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41781.646759259253</v>
      </c>
      <c r="T3481" s="12">
        <f t="shared" si="32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41989.039212962954</v>
      </c>
      <c r="T3483" s="12">
        <f t="shared" si="32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41915.554502314815</v>
      </c>
      <c r="T3497" s="12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42511.533611111103</v>
      </c>
      <c r="T3499" s="12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42419.711087962954</v>
      </c>
      <c r="T3502" s="12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41794.609189814815</v>
      </c>
      <c r="T3519" s="12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5">
        <f t="shared" ref="P3523:P3586" si="331">E3523/L3523</f>
        <v>45.615384615384613</v>
      </c>
      <c r="Q3523" t="str">
        <f t="shared" ref="Q3523:Q3586" si="332">LEFT(N3523,(FIND("/",N3523,1)-1))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(((J3523/60)/60)/24)+DATE(1970,1,1)+(-5/24)</f>
        <v>41881.153009259258</v>
      </c>
      <c r="T3523" s="12">
        <f t="shared" ref="T3523:T3586" si="335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42248.431828703695</v>
      </c>
      <c r="T3537" s="12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41923.146018518513</v>
      </c>
      <c r="T3539" s="12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42115.681319444448</v>
      </c>
      <c r="T3562" s="12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42236.414918981485</v>
      </c>
      <c r="T3566" s="12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41976.123645833337</v>
      </c>
      <c r="T3572" s="12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41926.734351851846</v>
      </c>
      <c r="T3576" s="12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5">
        <f t="shared" ref="P3587:P3650" si="337">E3587/L3587</f>
        <v>176.08695652173913</v>
      </c>
      <c r="Q3587" t="str">
        <f t="shared" ref="Q3587:Q3650" si="338">LEFT(N3587,(FIND("/",N3587,1)-1))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(((J3587/60)/60)/24)+DATE(1970,1,1)+(-5/24)</f>
        <v>41964.507986111108</v>
      </c>
      <c r="T3587" s="12">
        <f t="shared" ref="T3587:T3650" si="341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42506.50104166667</v>
      </c>
      <c r="T3610" s="12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42429.783391203695</v>
      </c>
      <c r="T3611" s="12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41789.518645833334</v>
      </c>
      <c r="T3614" s="12">
        <f t="shared" si="341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42660.92391203704</v>
      </c>
      <c r="T3621" s="12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42545.565856481473</v>
      </c>
      <c r="T3626" s="12">
        <f t="shared" si="341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42226.486446759263</v>
      </c>
      <c r="T3638" s="12">
        <f t="shared" si="341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41899.418738425928</v>
      </c>
      <c r="T3643" s="12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5">
        <f t="shared" ref="P3651:P3714" si="343">E3651/L3651</f>
        <v>97.5</v>
      </c>
      <c r="Q3651" t="str">
        <f t="shared" ref="Q3651:Q3714" si="344">LEFT(N3651,(FIND("/",N3651,1)-1))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(((J3651/60)/60)/24)+DATE(1970,1,1)+(-5/24)</f>
        <v>41780.504560185182</v>
      </c>
      <c r="T3651" s="12">
        <f t="shared" ref="T3651:T3714" si="347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42737.70180555556</v>
      </c>
      <c r="T3658" s="12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42499.421516203707</v>
      </c>
      <c r="T3659" s="12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42173.761793981481</v>
      </c>
      <c r="T3669" s="12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41802.365949074068</v>
      </c>
      <c r="T3679" s="12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42627.245763888881</v>
      </c>
      <c r="T3682" s="12">
        <f t="shared" si="347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41940.389849537038</v>
      </c>
      <c r="T3692" s="12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41809.933865740735</v>
      </c>
      <c r="T3710" s="12">
        <f t="shared" si="347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42133.963738425926</v>
      </c>
      <c r="T3714" s="12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5">
        <f t="shared" ref="P3715:P3778" si="349">E3715/L3715</f>
        <v>106.84210526315789</v>
      </c>
      <c r="Q3715" t="str">
        <f t="shared" ref="Q3715:Q3778" si="350">LEFT(N3715,(FIND("/",N3715,1)-1))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(((J3715/60)/60)/24)+DATE(1970,1,1)+(-5/24)</f>
        <v>42505.529699074068</v>
      </c>
      <c r="T3715" s="12">
        <f t="shared" ref="T3715:T3778" si="353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42118.347997685189</v>
      </c>
      <c r="T3716" s="12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41943.544699074075</v>
      </c>
      <c r="T3725" s="12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42465.283101851855</v>
      </c>
      <c r="T3726" s="12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42461.932534722226</v>
      </c>
      <c r="T3728" s="12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41831.489606481482</v>
      </c>
      <c r="T3747" s="12">
        <f t="shared" si="353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</v>
      </c>
      <c r="T3760" s="12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</v>
      </c>
      <c r="T3775" s="12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5">
        <f t="shared" ref="P3779:P3842" si="355">E3779/L3779</f>
        <v>48.542372881355931</v>
      </c>
      <c r="Q3779" t="str">
        <f t="shared" ref="Q3779:Q3842" si="356">LEFT(N3779,(FIND("/",N3779,1)-1))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(((J3779/60)/60)/24)+DATE(1970,1,1)+(-5/24)</f>
        <v>41886.903020833335</v>
      </c>
      <c r="T3779" s="12">
        <f t="shared" ref="T3779:T3842" si="35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42546.653900462967</v>
      </c>
      <c r="T3784" s="12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41831.514444444445</v>
      </c>
      <c r="T3800" s="12">
        <f t="shared" si="35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</v>
      </c>
      <c r="T3835" s="12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42154.934305555551</v>
      </c>
      <c r="T3841" s="12">
        <f t="shared" si="35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5">
        <f t="shared" ref="P3843:P3906" si="361">E3843/L3843</f>
        <v>25.647058823529413</v>
      </c>
      <c r="Q3843" t="str">
        <f t="shared" ref="Q3843:Q3906" si="362">LEFT(N3843,(FIND("/",N3843,1)-1))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(((J3843/60)/60)/24)+DATE(1970,1,1)+(-5/24)</f>
        <v>41780.57739583333</v>
      </c>
      <c r="T3843" s="12">
        <f t="shared" ref="T3843:T3906" si="365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42248.418680555551</v>
      </c>
      <c r="T3847" s="12">
        <f t="shared" si="365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42128.222731481481</v>
      </c>
      <c r="T3860" s="12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41833.452662037031</v>
      </c>
      <c r="T3862" s="12">
        <f t="shared" si="365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41865.451446759253</v>
      </c>
      <c r="T3870" s="12">
        <f t="shared" si="365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41792.963865740734</v>
      </c>
      <c r="T3872" s="12">
        <f t="shared" si="365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41867.44394675926</v>
      </c>
      <c r="T3894" s="12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41843.566678240735</v>
      </c>
      <c r="T3901" s="12">
        <f t="shared" si="365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42317.618043981485</v>
      </c>
      <c r="T3903" s="12">
        <f t="shared" si="365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5">
        <f t="shared" ref="P3907:P3970" si="367">E3907/L3907</f>
        <v>24.714285714285715</v>
      </c>
      <c r="Q3907" t="str">
        <f t="shared" ref="Q3907:Q3970" si="368">LEFT(N3907,(FIND("/",N3907,1)-1))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(((J3907/60)/60)/24)+DATE(1970,1,1)+(-5/24)</f>
        <v>42124.415543981479</v>
      </c>
      <c r="T3907" s="12">
        <f t="shared" ref="T3907:T3970" si="371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42114.610601851848</v>
      </c>
      <c r="T3916" s="12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42221.448449074065</v>
      </c>
      <c r="T3937" s="12">
        <f t="shared" si="371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42151.697384259263</v>
      </c>
      <c r="T3940" s="12">
        <f t="shared" si="371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41829.117164351846</v>
      </c>
      <c r="T3950" s="12">
        <f t="shared" si="371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42513.767986111103</v>
      </c>
      <c r="T3959" s="12">
        <f t="shared" si="371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41816.742037037038</v>
      </c>
      <c r="T3960" s="12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5">
        <f t="shared" ref="P3971:P4034" si="373">E3971/L3971</f>
        <v>35.166666666666664</v>
      </c>
      <c r="Q3971" t="str">
        <f t="shared" ref="Q3971:Q4034" si="374">LEFT(N3971,(FIND("/",N3971,1)-1))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(((J3971/60)/60)/24)+DATE(1970,1,1)+(-5/24)</f>
        <v>42601.646365740737</v>
      </c>
      <c r="T3971" s="12">
        <f t="shared" ref="T3971:T4034" si="377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42447.655219907399</v>
      </c>
      <c r="T3972" s="12">
        <f t="shared" si="377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41920.755138888882</v>
      </c>
      <c r="T3986" s="12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41950.058611111104</v>
      </c>
      <c r="T3998" s="12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42174.572488425918</v>
      </c>
      <c r="T4017" s="12">
        <f t="shared" si="377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41990.375775462955</v>
      </c>
      <c r="T4024" s="12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42408.791238425918</v>
      </c>
      <c r="T4025" s="12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42321.816782407412</v>
      </c>
      <c r="T4031" s="12">
        <f t="shared" si="377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5">
        <f t="shared" ref="P4035:P4098" si="379">E4035/L4035</f>
        <v>65.340319148936175</v>
      </c>
      <c r="Q4035" t="str">
        <f t="shared" ref="Q4035:Q4098" si="380">LEFT(N4035,(FIND("/",N4035,1)-1))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(((J4035/60)/60)/24)+DATE(1970,1,1)+(-5/24)</f>
        <v>42614.06046296296</v>
      </c>
      <c r="T4035" s="12">
        <f t="shared" ref="T4035:T4098" si="383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41903.674618055549</v>
      </c>
      <c r="T4037" s="12">
        <f t="shared" si="383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41804.728749999995</v>
      </c>
      <c r="T4038" s="12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42496.862442129634</v>
      </c>
      <c r="T4039" s="12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41869.59039351852</v>
      </c>
      <c r="T4040" s="12">
        <f t="shared" si="383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41761.601817129631</v>
      </c>
      <c r="T4053" s="12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42534.724988425929</v>
      </c>
      <c r="T4058" s="12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42078.136875000004</v>
      </c>
      <c r="T4075" s="12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41905.587372685186</v>
      </c>
      <c r="T4078" s="12">
        <f t="shared" si="383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5" t="e">
        <f t="shared" ref="P4099:P4115" si="385">E4099/L4099</f>
        <v>#DIV/0!</v>
      </c>
      <c r="Q4099" t="str">
        <f t="shared" ref="Q4099:Q4115" si="386">LEFT(N4099,(FIND("/",N4099,1)-1))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(((J4099/60)/60)/24)+DATE(1970,1,1)+(-5/24)</f>
        <v>42344.616168981483</v>
      </c>
      <c r="T4099" s="12">
        <f t="shared" ref="T4099:T4115" si="38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42766.823344907411</v>
      </c>
      <c r="T4110" s="12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42512.418414351843</v>
      </c>
      <c r="T4112" s="12">
        <f t="shared" si="38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autoFilter ref="A1:S4115" xr:uid="{00000000-0009-0000-0000-000003000000}"/>
  <conditionalFormatting sqref="F1:F1048576">
    <cfRule type="containsText" dxfId="4" priority="7" operator="containsText" text="live">
      <formula>NOT(ISERROR(SEARCH("live",F1)))</formula>
    </cfRule>
    <cfRule type="containsText" dxfId="3" priority="8" operator="containsText" text="cancelled">
      <formula>NOT(ISERROR(SEARCH("cancelled",F1)))</formula>
    </cfRule>
    <cfRule type="containsText" dxfId="2" priority="9" operator="containsText" text="failed">
      <formula>NOT(ISERROR(SEARCH("failed",F1)))</formula>
    </cfRule>
    <cfRule type="containsText" dxfId="1" priority="10" operator="containsText" text="successful">
      <formula>NOT(ISERROR(SEARCH("successful",F1)))</formula>
    </cfRule>
    <cfRule type="containsText" dxfId="0" priority="11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abSelected="1" workbookViewId="0">
      <selection activeCell="H13" sqref="H13"/>
    </sheetView>
  </sheetViews>
  <sheetFormatPr defaultColWidth="8.88671875" defaultRowHeight="11.4" x14ac:dyDescent="0.2"/>
  <cols>
    <col min="1" max="1" width="23.33203125" style="14" customWidth="1"/>
    <col min="2" max="2" width="19.88671875" style="14" customWidth="1"/>
    <col min="3" max="3" width="13.6640625" style="14" customWidth="1"/>
    <col min="4" max="4" width="14.44140625" style="14" customWidth="1"/>
    <col min="5" max="5" width="12.88671875" style="14" customWidth="1"/>
    <col min="6" max="6" width="17.21875" style="14" customWidth="1"/>
    <col min="7" max="7" width="20.21875" style="14" customWidth="1"/>
    <col min="8" max="8" width="20.44140625" style="14" customWidth="1"/>
    <col min="9" max="16384" width="8.88671875" style="14"/>
  </cols>
  <sheetData>
    <row r="1" spans="1:8" x14ac:dyDescent="0.2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ht="22.2" customHeight="1" x14ac:dyDescent="0.2">
      <c r="A2" s="15" t="s">
        <v>8389</v>
      </c>
      <c r="B2" s="14">
        <f>COUNTIFS(Sheet1!$F$2:$F$4115,"successful",Sheet1!$D$2:$D$4115,"&lt;1000")</f>
        <v>322</v>
      </c>
      <c r="C2" s="14">
        <f>COUNTIFS(Sheet1!$F$2:$F$4115,"failed",Sheet1!$D$2:$D$4115,"&lt;1000")</f>
        <v>113</v>
      </c>
      <c r="D2" s="14">
        <f>COUNTIFS(Sheet1!$F$2:$F$4115,"canceled",Sheet1!$D$2:$D$4115,"&lt;1000")</f>
        <v>18</v>
      </c>
      <c r="E2" s="14">
        <f>SUM(B2:D2)</f>
        <v>453</v>
      </c>
      <c r="F2" s="14">
        <f>B2/E2*100</f>
        <v>71.081677704194263</v>
      </c>
      <c r="G2" s="14">
        <f>C2/E2*100</f>
        <v>24.944812362030905</v>
      </c>
      <c r="H2" s="14">
        <f>D2/E2*100</f>
        <v>3.9735099337748347</v>
      </c>
    </row>
    <row r="3" spans="1:8" ht="15" x14ac:dyDescent="0.2">
      <c r="A3" s="15" t="s">
        <v>8390</v>
      </c>
      <c r="B3" s="14">
        <f>COUNTIFS(Sheet1!$F$2:$F$4115,"successful",Sheet1!$D$2:$D$4115,"&gt;999",Sheet1!$D$2:$D$4115,"&lt;5000" )</f>
        <v>932</v>
      </c>
      <c r="C3" s="14">
        <f>COUNTIFS(Sheet1!$F$2:$F$4115,"failed",Sheet1!$D$2:$D$4115,"&gt;999",Sheet1!$D$2:$D$4115,"&lt;5000" )</f>
        <v>420</v>
      </c>
      <c r="D3" s="14">
        <f>COUNTIFS(Sheet1!$F$2:$F$4115,"canceled",Sheet1!$D$2:$D$4115,"&gt;999",Sheet1!$D$2:$D$4115,"&lt;5000" )</f>
        <v>60</v>
      </c>
      <c r="E3" s="14">
        <f t="shared" ref="E3:E13" si="0">SUM(B3:D3)</f>
        <v>1412</v>
      </c>
      <c r="F3" s="14">
        <f t="shared" ref="F3:F13" si="1">B3/E3*100</f>
        <v>66.005665722379604</v>
      </c>
      <c r="G3" s="14">
        <f t="shared" ref="G3:G13" si="2">C3/E3*100</f>
        <v>29.745042492917843</v>
      </c>
      <c r="H3" s="14">
        <f t="shared" ref="H3:H13" si="3">D3/E3*100</f>
        <v>4.2492917847025495</v>
      </c>
    </row>
    <row r="4" spans="1:8" ht="15" x14ac:dyDescent="0.2">
      <c r="A4" s="15" t="s">
        <v>8391</v>
      </c>
      <c r="B4" s="14">
        <f>COUNTIFS(Sheet1!$F$2:$F$4115,"successful",Sheet1!$D$2:$D$4115,"&gt;4999",Sheet1!$D$2:$D$4115,"&lt;10000" )</f>
        <v>381</v>
      </c>
      <c r="C4" s="14">
        <f>COUNTIFS(Sheet1!$F$2:$F$4115,"failed",Sheet1!$D$2:$D$4115,"&gt;4999",Sheet1!$D$2:$D$4115,"&lt;10000" )</f>
        <v>283</v>
      </c>
      <c r="D4" s="14">
        <f>COUNTIFS(Sheet1!$F$2:$F$4115,"canceled",Sheet1!$D$2:$D$4115,"&gt;4999",Sheet1!$D$2:$D$4115,"&lt;10000" )</f>
        <v>52</v>
      </c>
      <c r="E4" s="14">
        <f t="shared" si="0"/>
        <v>716</v>
      </c>
      <c r="F4" s="14">
        <f t="shared" si="1"/>
        <v>53.212290502793294</v>
      </c>
      <c r="G4" s="14">
        <f t="shared" si="2"/>
        <v>39.52513966480447</v>
      </c>
      <c r="H4" s="14">
        <f t="shared" si="3"/>
        <v>7.2625698324022352</v>
      </c>
    </row>
    <row r="5" spans="1:8" ht="15" x14ac:dyDescent="0.2">
      <c r="A5" s="15" t="s">
        <v>8392</v>
      </c>
      <c r="B5" s="14">
        <f>COUNTIFS(Sheet1!$F$2:$F$4115,"successful",Sheet1!$D$2:$D$4115,"&gt;9999",Sheet1!$D$2:$D$4115,"&lt;15000" )</f>
        <v>168</v>
      </c>
      <c r="C5" s="14">
        <f>COUNTIFS(Sheet1!$F$2:$F$4115,"failed",Sheet1!$D$2:$D$4115,"&gt;9999",Sheet1!$D$2:$D$4115,"&lt;15000" )</f>
        <v>144</v>
      </c>
      <c r="D5" s="14">
        <f>COUNTIFS(Sheet1!$F$2:$F$4115,"canceled",Sheet1!$D$2:$D$4115,"&gt;9999",Sheet1!$D$2:$D$4115,"&lt;15000" )</f>
        <v>40</v>
      </c>
      <c r="E5" s="14">
        <f t="shared" si="0"/>
        <v>352</v>
      </c>
      <c r="F5" s="14">
        <f t="shared" si="1"/>
        <v>47.727272727272727</v>
      </c>
      <c r="G5" s="14">
        <f t="shared" si="2"/>
        <v>40.909090909090914</v>
      </c>
      <c r="H5" s="14">
        <f t="shared" si="3"/>
        <v>11.363636363636363</v>
      </c>
    </row>
    <row r="6" spans="1:8" ht="15" x14ac:dyDescent="0.2">
      <c r="A6" s="15" t="s">
        <v>8393</v>
      </c>
      <c r="B6" s="14">
        <f>COUNTIFS(Sheet1!$F$2:$F$4115,"successful",Sheet1!$D$2:$D$4115,"&gt;14999",Sheet1!$D$2:$D$4115,"&lt;20000" )</f>
        <v>94</v>
      </c>
      <c r="C6" s="14">
        <f>COUNTIFS(Sheet1!$F$2:$F$4115,"failed",Sheet1!$D$2:$D$4115,"&gt;14999",Sheet1!$D$2:$D$4115,"&lt;20000" )</f>
        <v>90</v>
      </c>
      <c r="D6" s="14">
        <f>COUNTIFS(Sheet1!$F$2:$F$4115,"canceled",Sheet1!$D$2:$D$4115,"&gt;14999",Sheet1!$D$2:$D$4115,"&lt;20000" )</f>
        <v>17</v>
      </c>
      <c r="E6" s="14">
        <f t="shared" si="0"/>
        <v>201</v>
      </c>
      <c r="F6" s="14">
        <f t="shared" si="1"/>
        <v>46.766169154228855</v>
      </c>
      <c r="G6" s="14">
        <f t="shared" si="2"/>
        <v>44.776119402985074</v>
      </c>
      <c r="H6" s="14">
        <f t="shared" si="3"/>
        <v>8.4577114427860707</v>
      </c>
    </row>
    <row r="7" spans="1:8" ht="15" x14ac:dyDescent="0.2">
      <c r="A7" s="15" t="s">
        <v>8394</v>
      </c>
      <c r="B7" s="14">
        <f>COUNTIFS(Sheet1!$F$2:$F$4115,"successful",Sheet1!$D$2:$D$4115,"&gt;19999",Sheet1!$D$2:$D$4115,"&lt;25000" )</f>
        <v>62</v>
      </c>
      <c r="C7" s="14">
        <f>COUNTIFS(Sheet1!$F$2:$F$4115,"failed",Sheet1!$D$2:$D$4115,"&gt;19999",Sheet1!$D$2:$D$4115,"&lt;25000" )</f>
        <v>72</v>
      </c>
      <c r="D7" s="14">
        <f>COUNTIFS(Sheet1!$F$2:$F$4115,"canceled",Sheet1!$D$2:$D$4115,"&gt;19999",Sheet1!$D$2:$D$4115,"&lt;25000" )</f>
        <v>14</v>
      </c>
      <c r="E7" s="14">
        <f t="shared" si="0"/>
        <v>148</v>
      </c>
      <c r="F7" s="14">
        <f t="shared" si="1"/>
        <v>41.891891891891895</v>
      </c>
      <c r="G7" s="14">
        <f t="shared" si="2"/>
        <v>48.648648648648653</v>
      </c>
      <c r="H7" s="14">
        <f t="shared" si="3"/>
        <v>9.4594594594594597</v>
      </c>
    </row>
    <row r="8" spans="1:8" ht="15" x14ac:dyDescent="0.2">
      <c r="A8" s="15" t="s">
        <v>8395</v>
      </c>
      <c r="B8" s="14">
        <f>COUNTIFS(Sheet1!$F$2:$F$4115,"successful",Sheet1!$D$2:$D$4115,"&gt;24999",Sheet1!$D$2:$D$4115,"&lt;30000" )</f>
        <v>55</v>
      </c>
      <c r="C8" s="14">
        <f>COUNTIFS(Sheet1!$F$2:$F$4115,"failed",Sheet1!$D$2:$D$4115,"&gt;24999",Sheet1!$D$2:$D$4115,"&lt;30000" )</f>
        <v>64</v>
      </c>
      <c r="D8" s="14">
        <f>COUNTIFS(Sheet1!$F$2:$F$4115,"canceled",Sheet1!$D$2:$D$4115,"&gt;24999",Sheet1!$D$2:$D$4115,"&lt;30000" )</f>
        <v>18</v>
      </c>
      <c r="E8" s="14">
        <f t="shared" si="0"/>
        <v>137</v>
      </c>
      <c r="F8" s="14">
        <f t="shared" si="1"/>
        <v>40.145985401459853</v>
      </c>
      <c r="G8" s="14">
        <f t="shared" si="2"/>
        <v>46.715328467153284</v>
      </c>
      <c r="H8" s="14">
        <f t="shared" si="3"/>
        <v>13.138686131386862</v>
      </c>
    </row>
    <row r="9" spans="1:8" ht="15" x14ac:dyDescent="0.2">
      <c r="A9" s="15" t="s">
        <v>8396</v>
      </c>
      <c r="B9" s="14">
        <f>COUNTIFS(Sheet1!$F$2:$F$4115,"successful",Sheet1!$D$2:$D$4115,"&gt;29999",Sheet1!$D$2:$D$4115,"&lt;35000" )</f>
        <v>32</v>
      </c>
      <c r="C9" s="14">
        <f>COUNTIFS(Sheet1!$F$2:$F$4115,"failed",Sheet1!$D$2:$D$4115,"&gt;29999",Sheet1!$D$2:$D$4115,"&lt;35000" )</f>
        <v>37</v>
      </c>
      <c r="D9" s="14">
        <f>COUNTIFS(Sheet1!$F$2:$F$4115,"canceled",Sheet1!$D$2:$D$4115,"&gt;29999",Sheet1!$D$2:$D$4115,"&lt;35000" )</f>
        <v>13</v>
      </c>
      <c r="E9" s="14">
        <f t="shared" si="0"/>
        <v>82</v>
      </c>
      <c r="F9" s="14">
        <f t="shared" si="1"/>
        <v>39.024390243902438</v>
      </c>
      <c r="G9" s="14">
        <f t="shared" si="2"/>
        <v>45.121951219512198</v>
      </c>
      <c r="H9" s="14">
        <f t="shared" si="3"/>
        <v>15.853658536585366</v>
      </c>
    </row>
    <row r="10" spans="1:8" ht="15" x14ac:dyDescent="0.2">
      <c r="A10" s="15" t="s">
        <v>8397</v>
      </c>
      <c r="B10" s="14">
        <f>COUNTIFS(Sheet1!$F$2:$F$4115,"successful",Sheet1!$D$2:$D$4115,"&gt;34999",Sheet1!$D$2:$D$4115,"&lt;40000" )</f>
        <v>26</v>
      </c>
      <c r="C10" s="14">
        <f>COUNTIFS(Sheet1!$F$2:$F$4115,"failed",Sheet1!$D$2:$D$4115,"&gt;34999",Sheet1!$D$2:$D$4115,"&lt;40000" )</f>
        <v>22</v>
      </c>
      <c r="D10" s="14">
        <f>COUNTIFS(Sheet1!$F$2:$F$4115,"canceled",Sheet1!$D$2:$D$4115,"&gt;34999",Sheet1!$D$2:$D$4115,"&lt;40000" )</f>
        <v>7</v>
      </c>
      <c r="E10" s="14">
        <f t="shared" si="0"/>
        <v>55</v>
      </c>
      <c r="F10" s="14">
        <f t="shared" si="1"/>
        <v>47.272727272727273</v>
      </c>
      <c r="G10" s="14">
        <f t="shared" si="2"/>
        <v>40</v>
      </c>
      <c r="H10" s="14">
        <f t="shared" si="3"/>
        <v>12.727272727272727</v>
      </c>
    </row>
    <row r="11" spans="1:8" ht="15" x14ac:dyDescent="0.2">
      <c r="A11" s="15" t="s">
        <v>8398</v>
      </c>
      <c r="B11" s="14">
        <f>COUNTIFS(Sheet1!$F$2:$F$4115,"successful",Sheet1!$D$2:$D$4115,"&gt;39999",Sheet1!$D$2:$D$4115,"&lt;45000" )</f>
        <v>21</v>
      </c>
      <c r="C11" s="14">
        <f>COUNTIFS(Sheet1!$F$2:$F$4115,"failed",Sheet1!$D$2:$D$4115,"&gt;39999",Sheet1!$D$2:$D$4115,"&lt;45000" )</f>
        <v>16</v>
      </c>
      <c r="D11" s="14">
        <f>COUNTIFS(Sheet1!$F$2:$F$4115,"canceled",Sheet1!$D$2:$D$4115,"&gt;39999",Sheet1!$D$2:$D$4115,"&lt;45000" )</f>
        <v>6</v>
      </c>
      <c r="E11" s="14">
        <f t="shared" si="0"/>
        <v>43</v>
      </c>
      <c r="F11" s="14">
        <f t="shared" si="1"/>
        <v>48.837209302325576</v>
      </c>
      <c r="G11" s="14">
        <f t="shared" si="2"/>
        <v>37.209302325581397</v>
      </c>
      <c r="H11" s="14">
        <f t="shared" si="3"/>
        <v>13.953488372093023</v>
      </c>
    </row>
    <row r="12" spans="1:8" ht="15" x14ac:dyDescent="0.2">
      <c r="A12" s="15" t="s">
        <v>8399</v>
      </c>
      <c r="B12" s="14">
        <f>COUNTIFS(Sheet1!$F$2:$F$4115,"successful",Sheet1!$D$2:$D$4115,"&gt;44999",Sheet1!$D$2:$D$4115,"&lt;50000" )</f>
        <v>6</v>
      </c>
      <c r="C12" s="14">
        <f>COUNTIFS(Sheet1!$F$2:$F$4115,"failed",Sheet1!$D$2:$D$4115,"&gt;44999",Sheet1!$D$2:$D$4115,"&lt;50000" )</f>
        <v>11</v>
      </c>
      <c r="D12" s="14">
        <f>COUNTIFS(Sheet1!$F$2:$F$4115,"canceled",Sheet1!$D$2:$D$4115,"&gt;44999",Sheet1!$D$2:$D$4115,"&lt;50000" )</f>
        <v>4</v>
      </c>
      <c r="E12" s="14">
        <f t="shared" si="0"/>
        <v>21</v>
      </c>
      <c r="F12" s="14">
        <f t="shared" si="1"/>
        <v>28.571428571428569</v>
      </c>
      <c r="G12" s="14">
        <f t="shared" si="2"/>
        <v>52.380952380952387</v>
      </c>
      <c r="H12" s="14">
        <f t="shared" si="3"/>
        <v>19.047619047619047</v>
      </c>
    </row>
    <row r="13" spans="1:8" ht="30" x14ac:dyDescent="0.2">
      <c r="A13" s="15" t="s">
        <v>8400</v>
      </c>
      <c r="B13" s="14">
        <f>COUNTIFS(Sheet1!$F$2:$F$4115,"successful",Sheet1!$D$2:$D$4115,"&gt;=50000" )</f>
        <v>86</v>
      </c>
      <c r="C13" s="14">
        <f>COUNTIFS(Sheet1!$F$2:$F$4115,"failed",Sheet1!$D$2:$D$4115,"&gt;=50000" )</f>
        <v>258</v>
      </c>
      <c r="D13" s="14">
        <f>COUNTIFS(Sheet1!$F$2:$F$4115,"canceled",Sheet1!$D$2:$D$4115,"&gt;=50000" )</f>
        <v>100</v>
      </c>
      <c r="E13" s="14">
        <f t="shared" si="0"/>
        <v>444</v>
      </c>
      <c r="F13" s="14">
        <f t="shared" si="1"/>
        <v>19.36936936936937</v>
      </c>
      <c r="G13" s="14">
        <f t="shared" si="2"/>
        <v>58.108108108108105</v>
      </c>
      <c r="H13" s="14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CategoryPivot</vt:lpstr>
      <vt:lpstr>SubCategoryPivot</vt:lpstr>
      <vt:lpstr>LineGraph</vt:lpstr>
      <vt:lpstr>Sheet1</vt:lpstr>
      <vt:lpstr>NewSheetBonus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rkapil</cp:lastModifiedBy>
  <dcterms:created xsi:type="dcterms:W3CDTF">2017-04-20T15:17:24Z</dcterms:created>
  <dcterms:modified xsi:type="dcterms:W3CDTF">2019-02-09T14:59:12Z</dcterms:modified>
</cp:coreProperties>
</file>