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C:\Users\Thomas\Documents\gp1-jupyter\meetings\"/>
    </mc:Choice>
  </mc:AlternateContent>
  <bookViews>
    <workbookView xWindow="0" yWindow="0" windowWidth="16380" windowHeight="8190" tabRatio="500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G20" i="5"/>
  <c r="F20" i="5"/>
  <c r="H20" i="5" s="1"/>
  <c r="I20" i="5" s="1"/>
  <c r="E20" i="5"/>
  <c r="D20" i="5"/>
  <c r="M19" i="5"/>
  <c r="L19" i="5"/>
  <c r="K19" i="5"/>
  <c r="G19" i="5"/>
  <c r="F19" i="5"/>
  <c r="H19" i="5" s="1"/>
  <c r="I19" i="5" s="1"/>
  <c r="E19" i="5"/>
  <c r="D19" i="5"/>
  <c r="M18" i="5"/>
  <c r="L18" i="5"/>
  <c r="G18" i="5"/>
  <c r="F18" i="5"/>
  <c r="H18" i="5" s="1"/>
  <c r="I18" i="5" s="1"/>
  <c r="E18" i="5"/>
  <c r="D18" i="5"/>
  <c r="M17" i="5"/>
  <c r="L17" i="5"/>
  <c r="G17" i="5"/>
  <c r="F17" i="5"/>
  <c r="H17" i="5" s="1"/>
  <c r="I17" i="5" s="1"/>
  <c r="E17" i="5"/>
  <c r="D17" i="5"/>
  <c r="M16" i="5"/>
  <c r="L16" i="5"/>
  <c r="K16" i="5"/>
  <c r="G16" i="5"/>
  <c r="F16" i="5"/>
  <c r="H16" i="5" s="1"/>
  <c r="I16" i="5" s="1"/>
  <c r="E16" i="5"/>
  <c r="D16" i="5"/>
  <c r="M15" i="5"/>
  <c r="L15" i="5"/>
  <c r="K15" i="5"/>
  <c r="G15" i="5"/>
  <c r="F15" i="5"/>
  <c r="H15" i="5" s="1"/>
  <c r="I15" i="5" s="1"/>
  <c r="E15" i="5"/>
  <c r="D15" i="5"/>
  <c r="M14" i="5"/>
  <c r="L14" i="5"/>
  <c r="K14" i="5"/>
  <c r="G14" i="5"/>
  <c r="F14" i="5"/>
  <c r="H14" i="5" s="1"/>
  <c r="I14" i="5" s="1"/>
  <c r="E14" i="5"/>
  <c r="D14" i="5"/>
  <c r="N14" i="5" s="1"/>
  <c r="M13" i="5"/>
  <c r="L13" i="5"/>
  <c r="K13" i="5"/>
  <c r="G13" i="5"/>
  <c r="G22" i="5" s="1"/>
  <c r="F13" i="5"/>
  <c r="E13" i="5"/>
  <c r="D13" i="5"/>
  <c r="I11" i="5"/>
  <c r="H11" i="5"/>
  <c r="G11" i="5"/>
  <c r="F11" i="5"/>
  <c r="E11" i="5"/>
  <c r="D11" i="5"/>
  <c r="K8" i="5"/>
  <c r="K17" i="5" s="1"/>
  <c r="I8" i="5"/>
  <c r="H8" i="5"/>
  <c r="G8" i="5"/>
  <c r="F8" i="5"/>
  <c r="E8" i="5"/>
  <c r="D8" i="5"/>
  <c r="C8" i="5"/>
  <c r="J5" i="5" s="1"/>
  <c r="J11" i="5" s="1"/>
  <c r="C7" i="5"/>
  <c r="C6" i="5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 s="1"/>
  <c r="E4" i="3" s="1"/>
  <c r="D4" i="3" s="1"/>
  <c r="C4" i="3" s="1"/>
  <c r="V3" i="3"/>
  <c r="U3" i="3"/>
  <c r="R3" i="3"/>
  <c r="Q3" i="3"/>
  <c r="P3" i="3"/>
  <c r="I3" i="3"/>
  <c r="H3" i="3"/>
  <c r="F3" i="3"/>
  <c r="E3" i="3" s="1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G4" i="2"/>
  <c r="G5" i="2" s="1"/>
  <c r="S3" i="2"/>
  <c r="R3" i="2"/>
  <c r="Q3" i="2"/>
  <c r="P3" i="2"/>
  <c r="I3" i="2"/>
  <c r="H3" i="2"/>
  <c r="F3" i="2"/>
  <c r="E3" i="2" s="1"/>
  <c r="D3" i="2" s="1"/>
  <c r="C3" i="2" s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F22" i="5" l="1"/>
  <c r="M22" i="5"/>
  <c r="N15" i="5"/>
  <c r="N20" i="5"/>
  <c r="H4" i="2"/>
  <c r="J9" i="5"/>
  <c r="J10" i="5" s="1"/>
  <c r="E22" i="5"/>
  <c r="L22" i="5"/>
  <c r="H5" i="2"/>
  <c r="G6" i="2"/>
  <c r="F5" i="2"/>
  <c r="E5" i="2" s="1"/>
  <c r="D5" i="2" s="1"/>
  <c r="C5" i="2" s="1"/>
  <c r="N17" i="5"/>
  <c r="N19" i="5"/>
  <c r="N16" i="5"/>
  <c r="G5" i="3"/>
  <c r="G9" i="5"/>
  <c r="G10" i="5" s="1"/>
  <c r="K9" i="5"/>
  <c r="K10" i="5" s="1"/>
  <c r="D22" i="5"/>
  <c r="F4" i="2"/>
  <c r="E4" i="2" s="1"/>
  <c r="D4" i="2" s="1"/>
  <c r="C4" i="2" s="1"/>
  <c r="H4" i="3"/>
  <c r="K5" i="5"/>
  <c r="K11" i="5" s="1"/>
  <c r="D9" i="5"/>
  <c r="D10" i="5" s="1"/>
  <c r="H9" i="5"/>
  <c r="H10" i="5" s="1"/>
  <c r="L9" i="5"/>
  <c r="L10" i="5" s="1"/>
  <c r="H13" i="5"/>
  <c r="L5" i="5"/>
  <c r="L11" i="5" s="1"/>
  <c r="E9" i="5"/>
  <c r="E10" i="5" s="1"/>
  <c r="I9" i="5"/>
  <c r="I10" i="5" s="1"/>
  <c r="M9" i="5"/>
  <c r="M10" i="5" s="1"/>
  <c r="K18" i="5"/>
  <c r="N18" i="5" s="1"/>
  <c r="M5" i="5"/>
  <c r="M11" i="5" s="1"/>
  <c r="F9" i="5"/>
  <c r="F10" i="5" s="1"/>
  <c r="N11" i="5" l="1"/>
  <c r="G7" i="2"/>
  <c r="F6" i="2"/>
  <c r="E6" i="2" s="1"/>
  <c r="D6" i="2" s="1"/>
  <c r="C6" i="2" s="1"/>
  <c r="H6" i="2"/>
  <c r="I13" i="5"/>
  <c r="I22" i="5" s="1"/>
  <c r="H22" i="5"/>
  <c r="F5" i="3"/>
  <c r="E5" i="3" s="1"/>
  <c r="D5" i="3" s="1"/>
  <c r="C5" i="3" s="1"/>
  <c r="H5" i="3"/>
  <c r="G6" i="3"/>
  <c r="K22" i="5"/>
  <c r="N7" i="5"/>
  <c r="N6" i="5"/>
  <c r="N8" i="5"/>
  <c r="F6" i="3" l="1"/>
  <c r="E6" i="3" s="1"/>
  <c r="D6" i="3" s="1"/>
  <c r="C6" i="3" s="1"/>
  <c r="H6" i="3"/>
  <c r="G7" i="3"/>
  <c r="O13" i="5"/>
  <c r="N9" i="5"/>
  <c r="O14" i="5"/>
  <c r="O15" i="5"/>
  <c r="O21" i="5"/>
  <c r="O19" i="5"/>
  <c r="O20" i="5"/>
  <c r="O16" i="5"/>
  <c r="O17" i="5"/>
  <c r="O18" i="5"/>
  <c r="N13" i="5"/>
  <c r="N22" i="5" s="1"/>
  <c r="G8" i="2"/>
  <c r="F7" i="2"/>
  <c r="E7" i="2" s="1"/>
  <c r="D7" i="2" s="1"/>
  <c r="C7" i="2" s="1"/>
  <c r="H7" i="2"/>
  <c r="H8" i="2" l="1"/>
  <c r="G9" i="2"/>
  <c r="F8" i="2"/>
  <c r="E8" i="2" s="1"/>
  <c r="D8" i="2" s="1"/>
  <c r="C8" i="2" s="1"/>
  <c r="O22" i="5"/>
  <c r="F7" i="3"/>
  <c r="E7" i="3" s="1"/>
  <c r="D7" i="3" s="1"/>
  <c r="C7" i="3" s="1"/>
  <c r="H7" i="3"/>
  <c r="G8" i="3"/>
  <c r="F8" i="3" l="1"/>
  <c r="E8" i="3" s="1"/>
  <c r="D8" i="3" s="1"/>
  <c r="C8" i="3" s="1"/>
  <c r="H8" i="3"/>
  <c r="G9" i="3"/>
  <c r="H9" i="2"/>
  <c r="G10" i="2"/>
  <c r="F9" i="2"/>
  <c r="E9" i="2" s="1"/>
  <c r="D9" i="2" s="1"/>
  <c r="C9" i="2" s="1"/>
  <c r="G11" i="2" l="1"/>
  <c r="F10" i="2"/>
  <c r="E10" i="2" s="1"/>
  <c r="D10" i="2" s="1"/>
  <c r="C10" i="2" s="1"/>
  <c r="H10" i="2"/>
  <c r="F9" i="3"/>
  <c r="E9" i="3" s="1"/>
  <c r="D9" i="3" s="1"/>
  <c r="C9" i="3" s="1"/>
  <c r="H9" i="3"/>
  <c r="G10" i="3"/>
  <c r="F10" i="3" l="1"/>
  <c r="E10" i="3" s="1"/>
  <c r="D10" i="3" s="1"/>
  <c r="C10" i="3" s="1"/>
  <c r="H10" i="3"/>
  <c r="G11" i="3"/>
  <c r="G12" i="2"/>
  <c r="F11" i="2"/>
  <c r="E11" i="2" s="1"/>
  <c r="D11" i="2" s="1"/>
  <c r="C11" i="2" s="1"/>
  <c r="H11" i="2"/>
  <c r="H12" i="2" l="1"/>
  <c r="G13" i="2"/>
  <c r="F12" i="2"/>
  <c r="E12" i="2" s="1"/>
  <c r="D12" i="2" s="1"/>
  <c r="C12" i="2" s="1"/>
  <c r="F11" i="3"/>
  <c r="E11" i="3" s="1"/>
  <c r="D11" i="3" s="1"/>
  <c r="C11" i="3" s="1"/>
  <c r="H11" i="3"/>
  <c r="G12" i="3"/>
  <c r="F12" i="3" l="1"/>
  <c r="E12" i="3" s="1"/>
  <c r="D12" i="3" s="1"/>
  <c r="C12" i="3" s="1"/>
  <c r="H12" i="3"/>
  <c r="G13" i="3"/>
  <c r="H13" i="2"/>
  <c r="G14" i="2"/>
  <c r="F13" i="2"/>
  <c r="E13" i="2" s="1"/>
  <c r="D13" i="2" s="1"/>
  <c r="C13" i="2" s="1"/>
  <c r="F13" i="3" l="1"/>
  <c r="E13" i="3" s="1"/>
  <c r="D13" i="3" s="1"/>
  <c r="C13" i="3" s="1"/>
  <c r="H13" i="3"/>
  <c r="G14" i="3"/>
  <c r="G15" i="2"/>
  <c r="F14" i="2"/>
  <c r="E14" i="2" s="1"/>
  <c r="D14" i="2" s="1"/>
  <c r="C14" i="2" s="1"/>
  <c r="H14" i="2"/>
  <c r="G16" i="2" l="1"/>
  <c r="F15" i="2"/>
  <c r="E15" i="2" s="1"/>
  <c r="D15" i="2" s="1"/>
  <c r="C15" i="2" s="1"/>
  <c r="H15" i="2"/>
  <c r="F14" i="3"/>
  <c r="E14" i="3" s="1"/>
  <c r="D14" i="3" s="1"/>
  <c r="C14" i="3" s="1"/>
  <c r="H14" i="3"/>
  <c r="G15" i="3"/>
  <c r="F15" i="3" l="1"/>
  <c r="E15" i="3" s="1"/>
  <c r="D15" i="3" s="1"/>
  <c r="C15" i="3" s="1"/>
  <c r="H15" i="3"/>
  <c r="H16" i="2"/>
  <c r="F16" i="2"/>
  <c r="E16" i="2" s="1"/>
  <c r="D16" i="2" s="1"/>
  <c r="C16" i="2" s="1"/>
</calcChain>
</file>

<file path=xl/sharedStrings.xml><?xml version="1.0" encoding="utf-8"?>
<sst xmlns="http://schemas.openxmlformats.org/spreadsheetml/2006/main" count="481" uniqueCount="248">
  <si>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</si>
  <si>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</si>
  <si>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</si>
  <si>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</si>
  <si>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</si>
  <si>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</si>
  <si>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</si>
  <si>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</si>
  <si>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</si>
  <si>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</si>
  <si>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</si>
  <si>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</si>
  <si>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</si>
  <si>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</si>
  <si>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</si>
  <si>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</si>
  <si>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</si>
  <si>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</si>
  <si>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</si>
  <si>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</si>
  <si>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</si>
  <si>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</si>
  <si>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</si>
  <si>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</si>
  <si>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</si>
  <si>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</si>
  <si>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</si>
  <si>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</si>
  <si>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</si>
  <si>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</si>
  <si>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</si>
  <si>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</si>
  <si>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</si>
  <si>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</si>
  <si>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</si>
  <si>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</si>
  <si>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</si>
  <si>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</si>
  <si>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</si>
  <si>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</si>
  <si>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</si>
  <si>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</si>
  <si>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</si>
  <si>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</si>
  <si>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</si>
  <si>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</si>
  <si>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</si>
  <si>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</si>
  <si>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</si>
  <si>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</si>
  <si>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</si>
  <si>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</si>
  <si>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</si>
  <si>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</si>
  <si>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</si>
  <si>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</si>
  <si>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</si>
  <si>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</si>
  <si>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</si>
  <si>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</si>
  <si>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</si>
  <si>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</si>
  <si>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</si>
  <si>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</si>
  <si>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</si>
  <si>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</si>
  <si>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</si>
  <si>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</si>
  <si>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</si>
  <si>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</si>
  <si>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</si>
  <si>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</si>
  <si>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</si>
  <si>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</si>
  <si>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</si>
  <si>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</si>
  <si>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</si>
  <si>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</si>
  <si>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15:-Ende: 16:1-20. (Variablendeklaration mit Typen)</t>
  </si>
  <si>
    <t>16: Klassen als Datentypen</t>
  </si>
  <si>
    <t xml:space="preserve">16: bis Ende. 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</si>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</sst>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16" borderId="0" xfId="0" applyFill="1"/>
    <xf numFmtId="0" fontId="0" fillId="0" borderId="0" xfId="0" applyFont="1" applyBorder="1" applyAlignment="1">
      <alignment wrapText="1"/>
    </xf>
  </cellXfs>
  <cellStyles count="2">
    <cellStyle name="Erklärender Text" xfId="1" builtinId="53" customBuiltin="1"/>
    <cellStyle name="Standard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22" zoomScale="110" zoomScaleNormal="110" workbookViewId="0">
      <selection activeCell="I30" sqref="I30"/>
    </sheetView>
  </sheetViews>
  <sheetFormatPr baseColWidth="10" defaultColWidth="8.625" defaultRowHeight="15.75" x14ac:dyDescent="0.25"/>
  <cols>
    <col min="1" max="5" width="9"/>
    <col min="6" max="6" width="9" style="1"/>
    <col min="7" max="1025" width="9"/>
  </cols>
  <sheetData>
    <row r="1" spans="1:15" x14ac:dyDescent="0.25">
      <c r="A1" t="s">
        <v>0</v>
      </c>
    </row>
    <row r="3" spans="1:15" s="2" customFormat="1" ht="78.75" x14ac:dyDescent="0.25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63" x14ac:dyDescent="0.25">
      <c r="A4">
        <v>1</v>
      </c>
      <c r="B4" s="4">
        <v>42661</v>
      </c>
      <c r="C4" s="5">
        <f t="shared" ref="C4:C33" si="0">WEEKNUM(B4,2)-1</f>
        <v>42</v>
      </c>
      <c r="D4" s="4">
        <v>42661</v>
      </c>
      <c r="E4" s="5">
        <f t="shared" ref="E4:E33" si="1">WEEKNUM(D4,2)-1</f>
        <v>42</v>
      </c>
      <c r="F4" s="2" t="s">
        <v>10</v>
      </c>
      <c r="H4" t="s">
        <v>11</v>
      </c>
      <c r="I4" t="str">
        <f>F4</f>
        <v>Ch 0;  Ch1: Datenstrukturen</v>
      </c>
    </row>
    <row r="5" spans="1:15" ht="47.25" x14ac:dyDescent="0.25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1"/>
        <v>42</v>
      </c>
      <c r="F5" s="2" t="s">
        <v>12</v>
      </c>
      <c r="H5" t="s">
        <v>13</v>
      </c>
      <c r="I5" t="s">
        <v>14</v>
      </c>
    </row>
    <row r="6" spans="1:15" ht="47.25" x14ac:dyDescent="0.25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1"/>
        <v>42</v>
      </c>
      <c r="F6" s="2" t="s">
        <v>15</v>
      </c>
      <c r="H6" t="s">
        <v>16</v>
      </c>
      <c r="I6" t="s">
        <v>17</v>
      </c>
    </row>
    <row r="7" spans="1:15" ht="78.75" x14ac:dyDescent="0.25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1"/>
        <v>42</v>
      </c>
      <c r="F7" s="2" t="s">
        <v>18</v>
      </c>
      <c r="H7" t="s">
        <v>19</v>
      </c>
      <c r="I7" t="s">
        <v>20</v>
      </c>
    </row>
    <row r="8" spans="1:15" ht="94.5" x14ac:dyDescent="0.25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1"/>
        <v>43</v>
      </c>
      <c r="F8" s="2" t="s">
        <v>21</v>
      </c>
      <c r="H8" t="s">
        <v>22</v>
      </c>
      <c r="I8" t="s">
        <v>23</v>
      </c>
    </row>
    <row r="9" spans="1:15" ht="63" x14ac:dyDescent="0.25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1"/>
        <v>43</v>
      </c>
      <c r="F9" s="2" t="s">
        <v>24</v>
      </c>
      <c r="H9" t="s">
        <v>25</v>
      </c>
      <c r="I9" t="s">
        <v>26</v>
      </c>
    </row>
    <row r="10" spans="1:15" ht="47.25" x14ac:dyDescent="0.25">
      <c r="A10">
        <v>7</v>
      </c>
      <c r="B10" s="4">
        <v>42676</v>
      </c>
      <c r="C10" s="5">
        <f t="shared" si="0"/>
        <v>44</v>
      </c>
      <c r="D10" s="4">
        <v>42676</v>
      </c>
      <c r="E10" s="5">
        <f t="shared" si="1"/>
        <v>44</v>
      </c>
      <c r="F10" s="2" t="s">
        <v>27</v>
      </c>
      <c r="H10" t="s">
        <v>28</v>
      </c>
      <c r="I10" t="s">
        <v>29</v>
      </c>
    </row>
    <row r="11" spans="1:15" ht="63" x14ac:dyDescent="0.25">
      <c r="A11">
        <v>8</v>
      </c>
      <c r="B11" s="4">
        <v>42682</v>
      </c>
      <c r="C11" s="5">
        <f t="shared" si="0"/>
        <v>45</v>
      </c>
      <c r="D11" s="4">
        <v>42682</v>
      </c>
      <c r="E11" s="5">
        <f t="shared" si="1"/>
        <v>45</v>
      </c>
      <c r="F11" s="2" t="s">
        <v>30</v>
      </c>
      <c r="H11" t="s">
        <v>31</v>
      </c>
      <c r="I11" t="s">
        <v>32</v>
      </c>
    </row>
    <row r="12" spans="1:15" ht="63" x14ac:dyDescent="0.25">
      <c r="A12">
        <v>9</v>
      </c>
      <c r="B12" s="4">
        <v>42683</v>
      </c>
      <c r="C12" s="5">
        <f t="shared" si="0"/>
        <v>45</v>
      </c>
      <c r="D12" s="4">
        <v>42683</v>
      </c>
      <c r="E12" s="5">
        <f t="shared" si="1"/>
        <v>45</v>
      </c>
      <c r="F12" s="2" t="s">
        <v>33</v>
      </c>
      <c r="H12" t="s">
        <v>34</v>
      </c>
      <c r="I12" t="s">
        <v>35</v>
      </c>
    </row>
    <row r="13" spans="1:15" ht="63" x14ac:dyDescent="0.25">
      <c r="A13">
        <v>10</v>
      </c>
      <c r="B13" s="4">
        <v>42689</v>
      </c>
      <c r="C13" s="5">
        <f t="shared" si="0"/>
        <v>46</v>
      </c>
      <c r="D13" s="4">
        <v>42689</v>
      </c>
      <c r="E13" s="5">
        <f t="shared" si="1"/>
        <v>46</v>
      </c>
      <c r="F13" s="2" t="s">
        <v>36</v>
      </c>
      <c r="H13" s="2" t="s">
        <v>37</v>
      </c>
      <c r="I13" t="s">
        <v>38</v>
      </c>
    </row>
    <row r="14" spans="1:15" ht="31.5" x14ac:dyDescent="0.25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1"/>
        <v>46</v>
      </c>
      <c r="F14" s="2" t="s">
        <v>39</v>
      </c>
      <c r="H14" t="s">
        <v>40</v>
      </c>
      <c r="I14" s="2" t="s">
        <v>39</v>
      </c>
    </row>
    <row r="15" spans="1:15" ht="189" x14ac:dyDescent="0.25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1"/>
        <v>46</v>
      </c>
      <c r="F15" s="2" t="s">
        <v>41</v>
      </c>
      <c r="H15" t="s">
        <v>42</v>
      </c>
      <c r="I15" s="2" t="s">
        <v>43</v>
      </c>
      <c r="O15" s="4">
        <v>42696</v>
      </c>
    </row>
    <row r="16" spans="1:15" ht="252" x14ac:dyDescent="0.25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1"/>
        <v>46</v>
      </c>
      <c r="F16" s="2" t="s">
        <v>44</v>
      </c>
      <c r="H16" t="s">
        <v>45</v>
      </c>
      <c r="I16" s="2" t="s">
        <v>46</v>
      </c>
      <c r="O16" s="4">
        <v>42697</v>
      </c>
    </row>
    <row r="17" spans="1:15" ht="236.25" x14ac:dyDescent="0.25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1"/>
        <v>47</v>
      </c>
      <c r="F17" s="2" t="s">
        <v>47</v>
      </c>
      <c r="H17" s="2" t="s">
        <v>48</v>
      </c>
      <c r="I17" s="2" t="s">
        <v>49</v>
      </c>
      <c r="O17" s="4">
        <v>42703</v>
      </c>
    </row>
    <row r="18" spans="1:15" ht="220.5" x14ac:dyDescent="0.25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1"/>
        <v>47</v>
      </c>
      <c r="F18" s="2" t="s">
        <v>50</v>
      </c>
      <c r="H18" s="2" t="s">
        <v>51</v>
      </c>
      <c r="I18" s="2" t="s">
        <v>52</v>
      </c>
      <c r="O18" s="4">
        <v>42704</v>
      </c>
    </row>
    <row r="19" spans="1:15" ht="110.25" x14ac:dyDescent="0.25">
      <c r="A19">
        <v>16</v>
      </c>
      <c r="B19" s="4">
        <v>42703</v>
      </c>
      <c r="C19" s="5">
        <f t="shared" si="0"/>
        <v>48</v>
      </c>
      <c r="D19" s="4">
        <v>42703</v>
      </c>
      <c r="E19" s="5">
        <f t="shared" si="1"/>
        <v>48</v>
      </c>
      <c r="F19" s="2" t="s">
        <v>53</v>
      </c>
      <c r="H19" s="2" t="s">
        <v>54</v>
      </c>
      <c r="I19" s="2" t="s">
        <v>55</v>
      </c>
      <c r="O19" s="4">
        <v>42710</v>
      </c>
    </row>
    <row r="20" spans="1:15" ht="157.5" x14ac:dyDescent="0.25">
      <c r="A20">
        <v>17</v>
      </c>
      <c r="B20" s="4">
        <v>42704</v>
      </c>
      <c r="C20" s="5">
        <f t="shared" si="0"/>
        <v>48</v>
      </c>
      <c r="D20" s="4">
        <v>42704</v>
      </c>
      <c r="E20" s="5">
        <f t="shared" si="1"/>
        <v>48</v>
      </c>
      <c r="F20" s="2" t="s">
        <v>56</v>
      </c>
      <c r="H20" s="2" t="s">
        <v>57</v>
      </c>
      <c r="I20" s="2" t="s">
        <v>58</v>
      </c>
      <c r="O20" s="4">
        <v>42711</v>
      </c>
    </row>
    <row r="21" spans="1:15" ht="94.5" x14ac:dyDescent="0.25">
      <c r="A21">
        <v>18</v>
      </c>
      <c r="B21" s="4">
        <v>42710</v>
      </c>
      <c r="C21" s="5">
        <f t="shared" si="0"/>
        <v>49</v>
      </c>
      <c r="D21" s="4">
        <v>42710</v>
      </c>
      <c r="E21" s="5">
        <f t="shared" si="1"/>
        <v>49</v>
      </c>
      <c r="F21" s="2" t="s">
        <v>59</v>
      </c>
      <c r="H21" s="2" t="s">
        <v>60</v>
      </c>
      <c r="I21" s="2" t="s">
        <v>61</v>
      </c>
      <c r="O21" s="4">
        <v>42717</v>
      </c>
    </row>
    <row r="22" spans="1:15" ht="94.5" x14ac:dyDescent="0.25">
      <c r="A22">
        <v>19</v>
      </c>
      <c r="B22" s="4">
        <v>42711</v>
      </c>
      <c r="C22" s="5">
        <f t="shared" si="0"/>
        <v>49</v>
      </c>
      <c r="D22" s="4">
        <v>42711</v>
      </c>
      <c r="E22" s="5">
        <f t="shared" si="1"/>
        <v>49</v>
      </c>
      <c r="F22" s="2" t="s">
        <v>62</v>
      </c>
      <c r="H22" s="2" t="s">
        <v>63</v>
      </c>
      <c r="I22" s="2" t="s">
        <v>64</v>
      </c>
      <c r="O22" s="4">
        <v>42724</v>
      </c>
    </row>
    <row r="23" spans="1:15" ht="94.5" x14ac:dyDescent="0.25">
      <c r="A23">
        <v>20</v>
      </c>
      <c r="B23" s="4">
        <v>42717</v>
      </c>
      <c r="C23" s="5">
        <f t="shared" si="0"/>
        <v>50</v>
      </c>
      <c r="D23" s="4">
        <v>42717</v>
      </c>
      <c r="E23" s="5">
        <f t="shared" si="1"/>
        <v>50</v>
      </c>
      <c r="F23" s="2" t="s">
        <v>65</v>
      </c>
      <c r="H23" s="2" t="s">
        <v>66</v>
      </c>
      <c r="I23" s="2" t="s">
        <v>67</v>
      </c>
      <c r="O23" s="4">
        <v>42725</v>
      </c>
    </row>
    <row r="24" spans="1:15" ht="173.25" x14ac:dyDescent="0.25">
      <c r="A24">
        <v>21</v>
      </c>
      <c r="B24" s="4">
        <v>42724</v>
      </c>
      <c r="C24" s="5">
        <f t="shared" si="0"/>
        <v>51</v>
      </c>
      <c r="D24" s="4">
        <v>42724</v>
      </c>
      <c r="E24" s="5">
        <f t="shared" si="1"/>
        <v>51</v>
      </c>
      <c r="F24" s="2" t="s">
        <v>68</v>
      </c>
      <c r="H24" s="2" t="s">
        <v>68</v>
      </c>
      <c r="I24" s="2" t="s">
        <v>69</v>
      </c>
      <c r="O24" s="4">
        <v>42745</v>
      </c>
    </row>
    <row r="25" spans="1:15" ht="126" x14ac:dyDescent="0.25">
      <c r="A25">
        <v>22</v>
      </c>
      <c r="B25" s="4">
        <v>42725</v>
      </c>
      <c r="C25" s="5">
        <f t="shared" si="0"/>
        <v>51</v>
      </c>
      <c r="D25" s="4">
        <v>42725</v>
      </c>
      <c r="E25" s="5">
        <f t="shared" si="1"/>
        <v>51</v>
      </c>
      <c r="F25" s="2" t="s">
        <v>70</v>
      </c>
      <c r="H25" s="2" t="s">
        <v>70</v>
      </c>
      <c r="I25" s="2" t="s">
        <v>71</v>
      </c>
      <c r="O25" s="4">
        <v>42746</v>
      </c>
    </row>
    <row r="26" spans="1:15" ht="47.25" x14ac:dyDescent="0.25">
      <c r="A26">
        <v>23</v>
      </c>
      <c r="B26" s="4">
        <v>42745</v>
      </c>
      <c r="C26" s="5">
        <f t="shared" si="0"/>
        <v>2</v>
      </c>
      <c r="D26" s="4">
        <v>42745</v>
      </c>
      <c r="E26" s="5">
        <f t="shared" si="1"/>
        <v>2</v>
      </c>
      <c r="F26" s="2" t="s">
        <v>72</v>
      </c>
      <c r="H26" s="2" t="s">
        <v>73</v>
      </c>
      <c r="I26" s="2" t="s">
        <v>74</v>
      </c>
      <c r="O26" s="4">
        <v>42752</v>
      </c>
    </row>
    <row r="27" spans="1:15" ht="110.25" x14ac:dyDescent="0.25">
      <c r="A27">
        <v>24</v>
      </c>
      <c r="B27" s="4">
        <v>42746</v>
      </c>
      <c r="C27" s="5">
        <f t="shared" si="0"/>
        <v>2</v>
      </c>
      <c r="D27" s="4">
        <v>42746</v>
      </c>
      <c r="E27" s="5">
        <f t="shared" si="1"/>
        <v>2</v>
      </c>
      <c r="F27" s="2" t="s">
        <v>75</v>
      </c>
      <c r="H27" s="2" t="s">
        <v>75</v>
      </c>
      <c r="I27" s="2" t="s">
        <v>76</v>
      </c>
      <c r="O27" s="4">
        <v>42753</v>
      </c>
    </row>
    <row r="28" spans="1:15" ht="94.5" x14ac:dyDescent="0.25">
      <c r="A28">
        <v>25</v>
      </c>
      <c r="B28" s="4">
        <v>42752</v>
      </c>
      <c r="C28" s="5">
        <f t="shared" si="0"/>
        <v>3</v>
      </c>
      <c r="D28" s="4">
        <v>42752</v>
      </c>
      <c r="E28" s="5">
        <f t="shared" si="1"/>
        <v>3</v>
      </c>
      <c r="F28" s="2" t="s">
        <v>77</v>
      </c>
      <c r="H28" s="2" t="s">
        <v>77</v>
      </c>
      <c r="I28" s="2" t="s">
        <v>78</v>
      </c>
      <c r="O28" s="4">
        <v>42759</v>
      </c>
    </row>
    <row r="29" spans="1:15" ht="78.75" x14ac:dyDescent="0.25">
      <c r="A29">
        <v>26</v>
      </c>
      <c r="B29" s="4">
        <v>42753</v>
      </c>
      <c r="C29" s="5">
        <f t="shared" si="0"/>
        <v>3</v>
      </c>
      <c r="D29" s="4">
        <v>42753</v>
      </c>
      <c r="E29" s="5">
        <f t="shared" si="1"/>
        <v>3</v>
      </c>
      <c r="F29" s="2" t="s">
        <v>79</v>
      </c>
      <c r="H29" s="2" t="s">
        <v>79</v>
      </c>
      <c r="I29" s="2" t="s">
        <v>80</v>
      </c>
      <c r="O29" s="4">
        <v>42760</v>
      </c>
    </row>
    <row r="30" spans="1:15" ht="47.25" x14ac:dyDescent="0.25">
      <c r="A30">
        <v>27</v>
      </c>
      <c r="B30" s="4">
        <v>42759</v>
      </c>
      <c r="C30" s="5">
        <f t="shared" si="0"/>
        <v>4</v>
      </c>
      <c r="E30" s="5">
        <f t="shared" si="1"/>
        <v>0</v>
      </c>
      <c r="F30" s="2" t="s">
        <v>81</v>
      </c>
      <c r="H30" s="2" t="s">
        <v>81</v>
      </c>
      <c r="O30" s="4">
        <v>42766</v>
      </c>
    </row>
    <row r="31" spans="1:15" ht="47.25" x14ac:dyDescent="0.25">
      <c r="A31">
        <v>28</v>
      </c>
      <c r="B31" s="4">
        <v>42760</v>
      </c>
      <c r="C31" s="5">
        <f t="shared" si="0"/>
        <v>4</v>
      </c>
      <c r="E31" s="5">
        <f t="shared" si="1"/>
        <v>0</v>
      </c>
      <c r="F31" s="2" t="s">
        <v>82</v>
      </c>
      <c r="H31" s="2" t="s">
        <v>82</v>
      </c>
      <c r="O31" s="4">
        <v>42767</v>
      </c>
    </row>
    <row r="32" spans="1:15" ht="47.25" x14ac:dyDescent="0.25">
      <c r="A32">
        <v>29</v>
      </c>
      <c r="B32" s="4">
        <v>42766</v>
      </c>
      <c r="C32" s="5">
        <f t="shared" si="0"/>
        <v>5</v>
      </c>
      <c r="E32" s="5">
        <f t="shared" si="1"/>
        <v>0</v>
      </c>
      <c r="F32" s="2" t="s">
        <v>83</v>
      </c>
      <c r="H32" s="2" t="s">
        <v>83</v>
      </c>
      <c r="O32" s="4">
        <v>42773</v>
      </c>
    </row>
    <row r="33" spans="1:15" x14ac:dyDescent="0.25">
      <c r="A33">
        <v>30</v>
      </c>
      <c r="B33" s="4">
        <v>42767</v>
      </c>
      <c r="C33" s="5">
        <f t="shared" si="0"/>
        <v>5</v>
      </c>
      <c r="E33" s="5">
        <f t="shared" si="1"/>
        <v>0</v>
      </c>
      <c r="F33" s="2" t="s">
        <v>84</v>
      </c>
      <c r="H33" s="2" t="s">
        <v>84</v>
      </c>
      <c r="O33" s="4">
        <v>42774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D13" sqref="D13"/>
    </sheetView>
  </sheetViews>
  <sheetFormatPr baseColWidth="10" defaultColWidth="8.625" defaultRowHeight="15.75" x14ac:dyDescent="0.25"/>
  <cols>
    <col min="1" max="1025" width="9"/>
  </cols>
  <sheetData>
    <row r="1" spans="1:20" s="2" customFormat="1" ht="47.25" customHeight="1" x14ac:dyDescent="0.25">
      <c r="A1" s="2" t="s">
        <v>85</v>
      </c>
      <c r="B1" s="2" t="s">
        <v>86</v>
      </c>
      <c r="C1" s="2" t="s">
        <v>87</v>
      </c>
      <c r="J1" s="2" t="s">
        <v>88</v>
      </c>
      <c r="M1" s="59" t="s">
        <v>89</v>
      </c>
      <c r="N1" s="59"/>
      <c r="O1" s="59"/>
      <c r="P1" s="2" t="s">
        <v>90</v>
      </c>
      <c r="T1" s="2" t="s">
        <v>91</v>
      </c>
    </row>
    <row r="2" spans="1:20" ht="31.5" x14ac:dyDescent="0.25">
      <c r="C2" s="2" t="s">
        <v>92</v>
      </c>
      <c r="D2" s="2" t="s">
        <v>93</v>
      </c>
      <c r="E2" s="2" t="s">
        <v>94</v>
      </c>
      <c r="F2" s="2" t="s">
        <v>95</v>
      </c>
      <c r="G2" s="2" t="s">
        <v>96</v>
      </c>
      <c r="H2" s="2" t="s">
        <v>97</v>
      </c>
      <c r="I2" s="2" t="s">
        <v>98</v>
      </c>
      <c r="J2" s="2" t="s">
        <v>99</v>
      </c>
      <c r="K2" s="2" t="s">
        <v>100</v>
      </c>
      <c r="L2" s="2" t="s">
        <v>101</v>
      </c>
      <c r="M2" s="2" t="s">
        <v>102</v>
      </c>
      <c r="N2" s="2" t="s">
        <v>103</v>
      </c>
      <c r="O2" s="2" t="s">
        <v>104</v>
      </c>
      <c r="P2" s="2" t="s">
        <v>102</v>
      </c>
      <c r="Q2" s="2" t="s">
        <v>103</v>
      </c>
      <c r="R2" s="2" t="s">
        <v>104</v>
      </c>
      <c r="S2" s="2" t="s">
        <v>105</v>
      </c>
    </row>
    <row r="3" spans="1:20" ht="31.5" x14ac:dyDescent="0.25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106</v>
      </c>
      <c r="K3" s="7" t="s">
        <v>107</v>
      </c>
      <c r="L3" s="7" t="s">
        <v>108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2" t="s">
        <v>109</v>
      </c>
    </row>
    <row r="4" spans="1:20" x14ac:dyDescent="0.25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6">G3+7</f>
        <v>42671</v>
      </c>
      <c r="H4" s="7">
        <f t="shared" si="4"/>
        <v>42678</v>
      </c>
      <c r="I4" s="7">
        <f>VLOOKUP(MAX(M4:O4),vorlesung!A$4:B$33,2,1)</f>
        <v>42665</v>
      </c>
      <c r="J4" t="s">
        <v>110</v>
      </c>
      <c r="K4" s="4" t="s">
        <v>111</v>
      </c>
      <c r="L4" s="4" t="s">
        <v>108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112</v>
      </c>
    </row>
    <row r="5" spans="1:20" x14ac:dyDescent="0.25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6"/>
        <v>42678</v>
      </c>
      <c r="H5" s="7">
        <f t="shared" si="4"/>
        <v>42685</v>
      </c>
      <c r="I5" s="7">
        <f>VLOOKUP(MAX(M5:O5),vorlesung!A$4:B$33,2,1)</f>
        <v>42668</v>
      </c>
      <c r="J5" t="s">
        <v>111</v>
      </c>
      <c r="K5" t="s">
        <v>110</v>
      </c>
      <c r="L5" s="4" t="s">
        <v>108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6"/>
        <v>42685</v>
      </c>
      <c r="H6" s="7">
        <f t="shared" si="4"/>
        <v>42692</v>
      </c>
      <c r="I6" s="7">
        <f>VLOOKUP(MAX(M6:O6),vorlesung!A$4:B$33,2,1)</f>
        <v>42669</v>
      </c>
      <c r="J6" t="s">
        <v>113</v>
      </c>
      <c r="K6" t="s">
        <v>114</v>
      </c>
      <c r="L6" s="4" t="s">
        <v>108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6"/>
        <v>42692</v>
      </c>
      <c r="H7" s="7">
        <f t="shared" si="4"/>
        <v>42699</v>
      </c>
      <c r="I7" s="7">
        <f>VLOOKUP(MAX(M7:O7),vorlesung!A$4:B$33,2,1)</f>
        <v>42682</v>
      </c>
      <c r="J7" t="s">
        <v>114</v>
      </c>
      <c r="K7" s="4" t="s">
        <v>115</v>
      </c>
      <c r="L7" s="4" t="s">
        <v>108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6"/>
        <v>42699</v>
      </c>
      <c r="H8" s="7">
        <f t="shared" si="4"/>
        <v>42706</v>
      </c>
      <c r="I8" s="7">
        <f>VLOOKUP(MAX(M8:O8),vorlesung!A$4:B$33,2,1)</f>
        <v>42690</v>
      </c>
      <c r="J8" t="s">
        <v>110</v>
      </c>
      <c r="K8" s="4" t="s">
        <v>114</v>
      </c>
      <c r="L8" s="4" t="s">
        <v>116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8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6"/>
        <v>42706</v>
      </c>
      <c r="H9" s="7">
        <f t="shared" si="4"/>
        <v>42713</v>
      </c>
      <c r="I9" s="7">
        <f>VLOOKUP(MAX(M9:O9),vorlesung!A$4:B$33,2,1)</f>
        <v>42693</v>
      </c>
      <c r="J9" t="s">
        <v>114</v>
      </c>
      <c r="K9" s="4" t="s">
        <v>110</v>
      </c>
      <c r="L9" s="7" t="s">
        <v>116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 s="9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6"/>
        <v>42713</v>
      </c>
      <c r="H10" s="7">
        <f t="shared" si="4"/>
        <v>42720</v>
      </c>
      <c r="I10" s="7">
        <f>VLOOKUP(MAX(M10:O10),vorlesung!A$4:B$33,2,1)</f>
        <v>42703</v>
      </c>
      <c r="J10" t="s">
        <v>115</v>
      </c>
      <c r="K10" s="4" t="s">
        <v>113</v>
      </c>
      <c r="L10" s="7" t="s">
        <v>116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5">
      <c r="A11" s="9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6"/>
        <v>42720</v>
      </c>
      <c r="H11" s="7">
        <f t="shared" si="4"/>
        <v>42727</v>
      </c>
      <c r="I11" s="7">
        <f>VLOOKUP(MAX(M11:N11),vorlesung!A$4:B$33,2,1)</f>
        <v>42710</v>
      </c>
      <c r="J11" t="s">
        <v>115</v>
      </c>
      <c r="K11" s="4" t="s">
        <v>113</v>
      </c>
      <c r="L11" s="7" t="s">
        <v>116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6"/>
        <v>42727</v>
      </c>
      <c r="H12" s="7">
        <f>G12+21</f>
        <v>42748</v>
      </c>
      <c r="I12" s="7">
        <f>VLOOKUP(MAX(M12:O12),vorlesung!A$4:B$33,2,1)</f>
        <v>42724</v>
      </c>
      <c r="J12" t="s">
        <v>107</v>
      </c>
      <c r="K12" s="4" t="s">
        <v>113</v>
      </c>
      <c r="L12" s="7" t="s">
        <v>116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107</v>
      </c>
      <c r="K13" s="4" t="s">
        <v>111</v>
      </c>
      <c r="L13" s="7" t="s">
        <v>106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107</v>
      </c>
      <c r="K14" s="4" t="s">
        <v>110</v>
      </c>
      <c r="L14" s="7" t="s">
        <v>106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VLOOKUP(MAX(M15:N15),vorlesung!A$4:B$33,2,1)</f>
        <v>42760</v>
      </c>
      <c r="J15" t="s">
        <v>115</v>
      </c>
      <c r="K15" s="4" t="s">
        <v>107</v>
      </c>
      <c r="L15" s="7" t="s">
        <v>106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107</v>
      </c>
      <c r="L16" s="4" t="s">
        <v>106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workbookViewId="0">
      <selection activeCell="F13" sqref="F13"/>
    </sheetView>
  </sheetViews>
  <sheetFormatPr baseColWidth="10" defaultColWidth="8.625" defaultRowHeight="15.75" x14ac:dyDescent="0.25"/>
  <cols>
    <col min="1" max="1025" width="9"/>
  </cols>
  <sheetData>
    <row r="1" spans="1:22" s="2" customFormat="1" ht="31.5" customHeight="1" x14ac:dyDescent="0.25">
      <c r="A1" s="2" t="s">
        <v>85</v>
      </c>
      <c r="C1" s="2" t="s">
        <v>87</v>
      </c>
      <c r="J1" s="2" t="s">
        <v>88</v>
      </c>
      <c r="M1" s="59" t="s">
        <v>89</v>
      </c>
      <c r="N1" s="59"/>
      <c r="O1" s="59"/>
      <c r="P1" s="2" t="s">
        <v>90</v>
      </c>
      <c r="T1" s="2" t="s">
        <v>91</v>
      </c>
      <c r="U1" s="2" t="s">
        <v>117</v>
      </c>
      <c r="V1" s="2" t="s">
        <v>118</v>
      </c>
    </row>
    <row r="2" spans="1:22" ht="31.5" x14ac:dyDescent="0.25">
      <c r="B2" s="2"/>
      <c r="C2" s="2" t="s">
        <v>92</v>
      </c>
      <c r="D2" s="2" t="s">
        <v>93</v>
      </c>
      <c r="E2" s="2" t="s">
        <v>94</v>
      </c>
      <c r="F2" s="2" t="s">
        <v>95</v>
      </c>
      <c r="G2" s="2" t="s">
        <v>96</v>
      </c>
      <c r="H2" s="2" t="s">
        <v>119</v>
      </c>
      <c r="I2" s="2" t="s">
        <v>120</v>
      </c>
      <c r="J2" s="2" t="s">
        <v>121</v>
      </c>
      <c r="K2" s="2" t="s">
        <v>100</v>
      </c>
      <c r="L2" s="2" t="s">
        <v>122</v>
      </c>
      <c r="M2" s="2" t="s">
        <v>102</v>
      </c>
      <c r="N2" s="2" t="s">
        <v>103</v>
      </c>
      <c r="O2" s="2" t="s">
        <v>104</v>
      </c>
      <c r="P2" s="2" t="s">
        <v>102</v>
      </c>
      <c r="Q2" s="2" t="s">
        <v>103</v>
      </c>
      <c r="R2" s="2" t="s">
        <v>104</v>
      </c>
      <c r="T2" s="2" t="s">
        <v>109</v>
      </c>
    </row>
    <row r="3" spans="1:22" x14ac:dyDescent="0.25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108</v>
      </c>
      <c r="K3" s="6" t="s">
        <v>106</v>
      </c>
      <c r="L3" s="6" t="s">
        <v>110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112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108</v>
      </c>
      <c r="K4" s="7" t="s">
        <v>106</v>
      </c>
      <c r="L4" s="7" t="s">
        <v>107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108</v>
      </c>
      <c r="K5" s="7" t="s">
        <v>106</v>
      </c>
      <c r="L5" s="7" t="s">
        <v>114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108</v>
      </c>
      <c r="K6" s="7" t="s">
        <v>106</v>
      </c>
      <c r="L6" s="7" t="s">
        <v>115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108</v>
      </c>
      <c r="K7" s="7" t="s">
        <v>106</v>
      </c>
      <c r="L7" s="7" t="s">
        <v>113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116</v>
      </c>
      <c r="K8" s="7" t="s">
        <v>108</v>
      </c>
      <c r="L8" s="7" t="s">
        <v>111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116</v>
      </c>
      <c r="K9" s="7" t="s">
        <v>108</v>
      </c>
      <c r="L9" s="7" t="s">
        <v>110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116</v>
      </c>
      <c r="K10" s="7" t="s">
        <v>108</v>
      </c>
      <c r="L10" s="7" t="s">
        <v>107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116</v>
      </c>
      <c r="K11" s="7" t="s">
        <v>108</v>
      </c>
      <c r="L11" s="7" t="s">
        <v>114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106</v>
      </c>
      <c r="K12" s="7" t="s">
        <v>116</v>
      </c>
      <c r="L12" s="7" t="s">
        <v>115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106</v>
      </c>
      <c r="K13" s="7" t="s">
        <v>116</v>
      </c>
      <c r="L13" s="7" t="s">
        <v>107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106</v>
      </c>
      <c r="K14" s="7" t="s">
        <v>116</v>
      </c>
      <c r="L14" s="7" t="s">
        <v>114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106</v>
      </c>
      <c r="K15" s="7" t="s">
        <v>116</v>
      </c>
      <c r="L15" s="7" t="s">
        <v>115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A2" zoomScaleNormal="100" workbookViewId="0">
      <selection activeCell="H12" sqref="H12"/>
    </sheetView>
  </sheetViews>
  <sheetFormatPr baseColWidth="10" defaultColWidth="8.625" defaultRowHeight="15.75" x14ac:dyDescent="0.25"/>
  <cols>
    <col min="1" max="1025" width="9"/>
  </cols>
  <sheetData>
    <row r="1" spans="1:10" s="2" customFormat="1" ht="31.5" x14ac:dyDescent="0.25">
      <c r="A1" s="2" t="s">
        <v>123</v>
      </c>
      <c r="B1" s="2" t="s">
        <v>124</v>
      </c>
      <c r="C1" s="2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</row>
    <row r="2" spans="1:10" ht="27" customHeight="1" x14ac:dyDescent="0.25">
      <c r="A2" t="s">
        <v>85</v>
      </c>
      <c r="B2" t="s">
        <v>108</v>
      </c>
      <c r="C2" t="s">
        <v>106</v>
      </c>
      <c r="D2" t="s">
        <v>116</v>
      </c>
      <c r="E2" t="s">
        <v>110</v>
      </c>
      <c r="F2" t="s">
        <v>113</v>
      </c>
      <c r="G2" t="s">
        <v>111</v>
      </c>
      <c r="H2" t="s">
        <v>107</v>
      </c>
      <c r="I2" t="s">
        <v>114</v>
      </c>
      <c r="J2" t="s">
        <v>115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5">
      <c r="A6">
        <v>4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25">
      <c r="A7">
        <v>5</v>
      </c>
      <c r="B7" s="10"/>
      <c r="C7" s="10"/>
      <c r="D7" s="10"/>
      <c r="E7" s="10"/>
      <c r="F7" s="10"/>
      <c r="G7" s="10"/>
      <c r="H7" s="11"/>
      <c r="I7" s="10"/>
      <c r="J7" s="10"/>
    </row>
    <row r="8" spans="1:10" x14ac:dyDescent="0.25">
      <c r="A8">
        <v>6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25">
      <c r="A9">
        <v>7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 x14ac:dyDescent="0.25">
      <c r="A10">
        <v>8</v>
      </c>
      <c r="B10" s="10"/>
      <c r="C10" s="10"/>
      <c r="D10" s="10"/>
      <c r="E10" s="10"/>
      <c r="F10" s="10"/>
      <c r="G10" s="10"/>
      <c r="H10" s="10"/>
      <c r="I10" s="10"/>
      <c r="J10" s="10"/>
    </row>
    <row r="11" spans="1:10" x14ac:dyDescent="0.25">
      <c r="A11">
        <v>9</v>
      </c>
      <c r="B11" s="10"/>
      <c r="C11" s="10"/>
      <c r="D11" s="10"/>
      <c r="E11" s="10"/>
      <c r="F11" s="10"/>
      <c r="G11" s="10"/>
      <c r="H11" s="58"/>
      <c r="I11" s="10"/>
      <c r="J11" s="10"/>
    </row>
    <row r="12" spans="1:10" x14ac:dyDescent="0.25">
      <c r="A12">
        <v>10</v>
      </c>
      <c r="D12" s="10"/>
      <c r="H12" s="58"/>
    </row>
    <row r="13" spans="1:10" x14ac:dyDescent="0.25">
      <c r="A13">
        <v>11</v>
      </c>
    </row>
    <row r="14" spans="1:10" x14ac:dyDescent="0.25">
      <c r="A14">
        <v>12</v>
      </c>
    </row>
    <row r="15" spans="1:10" x14ac:dyDescent="0.25">
      <c r="A15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sqref="B21"/>
    </sheetView>
  </sheetViews>
  <sheetFormatPr baseColWidth="10" defaultColWidth="8.625" defaultRowHeight="15.75" x14ac:dyDescent="0.25"/>
  <cols>
    <col min="1" max="1025" width="9"/>
  </cols>
  <sheetData>
    <row r="2" spans="1:20" s="2" customFormat="1" ht="78.75" x14ac:dyDescent="0.25">
      <c r="D2" s="12" t="s">
        <v>133</v>
      </c>
      <c r="E2" s="13" t="s">
        <v>134</v>
      </c>
      <c r="F2" s="12" t="s">
        <v>135</v>
      </c>
      <c r="G2" s="13" t="s">
        <v>136</v>
      </c>
      <c r="H2" s="12" t="s">
        <v>137</v>
      </c>
      <c r="I2" s="13" t="s">
        <v>138</v>
      </c>
      <c r="J2" s="12" t="s">
        <v>139</v>
      </c>
      <c r="K2" s="12" t="s">
        <v>140</v>
      </c>
      <c r="L2" s="12" t="s">
        <v>141</v>
      </c>
      <c r="M2" s="12" t="s">
        <v>142</v>
      </c>
    </row>
    <row r="3" spans="1:20" ht="47.25" x14ac:dyDescent="0.25">
      <c r="A3" s="2"/>
      <c r="B3" s="2"/>
      <c r="C3" s="2"/>
      <c r="D3" s="14">
        <v>4</v>
      </c>
      <c r="E3" s="15">
        <v>1</v>
      </c>
      <c r="F3" s="14">
        <v>8</v>
      </c>
      <c r="G3" s="15">
        <v>2</v>
      </c>
      <c r="H3" s="14">
        <v>2</v>
      </c>
      <c r="I3" s="15">
        <v>1</v>
      </c>
      <c r="J3" s="14">
        <v>3</v>
      </c>
      <c r="K3" s="14">
        <v>2</v>
      </c>
      <c r="L3" s="14">
        <v>4</v>
      </c>
      <c r="M3" s="14">
        <v>2</v>
      </c>
      <c r="N3" s="2" t="s">
        <v>143</v>
      </c>
      <c r="P3" s="16"/>
    </row>
    <row r="4" spans="1:20" ht="63" x14ac:dyDescent="0.25">
      <c r="A4" s="2"/>
      <c r="B4" s="2"/>
      <c r="C4" s="2"/>
      <c r="D4" s="17">
        <v>14</v>
      </c>
      <c r="E4" s="18">
        <v>14</v>
      </c>
      <c r="F4" s="17">
        <v>13</v>
      </c>
      <c r="G4" s="18">
        <v>13</v>
      </c>
      <c r="H4" s="17">
        <v>14</v>
      </c>
      <c r="I4" s="18">
        <v>14</v>
      </c>
      <c r="J4" s="17">
        <v>14</v>
      </c>
      <c r="K4" s="17">
        <v>14</v>
      </c>
      <c r="L4" s="17">
        <v>14</v>
      </c>
      <c r="M4" s="17">
        <v>14</v>
      </c>
      <c r="N4" s="2" t="s">
        <v>144</v>
      </c>
      <c r="P4" s="19"/>
      <c r="Q4" s="19"/>
      <c r="R4" s="19"/>
      <c r="S4" s="19"/>
      <c r="T4" s="19"/>
    </row>
    <row r="5" spans="1:20" ht="47.25" x14ac:dyDescent="0.25">
      <c r="A5" s="2"/>
      <c r="B5" s="2"/>
      <c r="C5" s="2" t="s">
        <v>145</v>
      </c>
      <c r="D5" s="17">
        <v>1</v>
      </c>
      <c r="E5" s="18">
        <v>2</v>
      </c>
      <c r="F5" s="17">
        <v>1</v>
      </c>
      <c r="G5" s="18">
        <v>2</v>
      </c>
      <c r="H5" s="17">
        <v>1</v>
      </c>
      <c r="I5" s="18">
        <v>1</v>
      </c>
      <c r="J5" s="17">
        <f>SUM(C6:C8)</f>
        <v>9</v>
      </c>
      <c r="K5" s="17">
        <f>SUMPRODUCT(K6:K8,C6:C8)</f>
        <v>16</v>
      </c>
      <c r="L5" s="17">
        <f>SUM(C6:C8)</f>
        <v>9</v>
      </c>
      <c r="M5" s="17">
        <f>SUM(C6:C8)</f>
        <v>9</v>
      </c>
      <c r="N5" s="2" t="s">
        <v>146</v>
      </c>
      <c r="P5" s="19"/>
      <c r="Q5" s="19"/>
      <c r="R5" s="19"/>
      <c r="S5" s="19"/>
      <c r="T5" s="19"/>
    </row>
    <row r="6" spans="1:20" x14ac:dyDescent="0.25">
      <c r="A6" s="2" t="s">
        <v>147</v>
      </c>
      <c r="B6" s="2" t="s">
        <v>148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20">
        <v>2</v>
      </c>
      <c r="L6" s="2">
        <v>0</v>
      </c>
      <c r="M6" s="2">
        <v>1</v>
      </c>
      <c r="N6" s="2">
        <f>SUMPRODUCT(D6:M6,D$10:M$10,D$11:M$11)</f>
        <v>174.66666666666666</v>
      </c>
      <c r="P6" s="19"/>
      <c r="Q6" s="19"/>
      <c r="R6" s="19"/>
      <c r="S6" s="19"/>
      <c r="T6" s="19"/>
    </row>
    <row r="7" spans="1:20" x14ac:dyDescent="0.25">
      <c r="B7" s="2" t="s">
        <v>149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9"/>
      <c r="Q7" s="19"/>
      <c r="R7" s="19"/>
      <c r="S7" s="19"/>
      <c r="T7" s="19"/>
    </row>
    <row r="8" spans="1:20" x14ac:dyDescent="0.25">
      <c r="B8" t="s">
        <v>150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9"/>
      <c r="Q8" s="19"/>
      <c r="R8" s="19"/>
      <c r="S8" s="19"/>
      <c r="T8" s="19"/>
    </row>
    <row r="9" spans="1:20" ht="31.5" x14ac:dyDescent="0.25">
      <c r="B9" s="21" t="s">
        <v>151</v>
      </c>
      <c r="C9" s="21"/>
      <c r="D9" s="21">
        <f t="shared" ref="D9:M9" si="1">SUMPRODUCT($C6:$C8,D6:D8)</f>
        <v>5</v>
      </c>
      <c r="E9" s="21">
        <f t="shared" si="1"/>
        <v>5</v>
      </c>
      <c r="F9" s="21">
        <f t="shared" si="1"/>
        <v>3</v>
      </c>
      <c r="G9" s="21">
        <f t="shared" si="1"/>
        <v>5</v>
      </c>
      <c r="H9" s="21">
        <f t="shared" si="1"/>
        <v>3</v>
      </c>
      <c r="I9" s="21">
        <f t="shared" si="1"/>
        <v>3</v>
      </c>
      <c r="J9" s="21">
        <f t="shared" si="1"/>
        <v>9</v>
      </c>
      <c r="K9" s="21">
        <f t="shared" si="1"/>
        <v>16</v>
      </c>
      <c r="L9" s="21">
        <f t="shared" si="1"/>
        <v>10</v>
      </c>
      <c r="M9" s="21">
        <f t="shared" si="1"/>
        <v>9</v>
      </c>
      <c r="N9" s="2">
        <f>SUMPRODUCT(N6:N8,C6:C8)</f>
        <v>1864</v>
      </c>
      <c r="P9" s="19"/>
      <c r="Q9" s="19"/>
      <c r="R9" s="19"/>
      <c r="S9" s="19"/>
      <c r="T9" s="19"/>
    </row>
    <row r="10" spans="1:20" s="16" customFormat="1" ht="24" customHeight="1" x14ac:dyDescent="0.25">
      <c r="B10" s="16" t="s">
        <v>152</v>
      </c>
      <c r="D10" s="16">
        <f t="shared" ref="D10:M10" si="2">1/D9</f>
        <v>0.2</v>
      </c>
      <c r="E10" s="16">
        <f t="shared" si="2"/>
        <v>0.2</v>
      </c>
      <c r="F10" s="16">
        <f t="shared" si="2"/>
        <v>0.33333333333333331</v>
      </c>
      <c r="G10" s="16">
        <f t="shared" si="2"/>
        <v>0.2</v>
      </c>
      <c r="H10" s="16">
        <f t="shared" si="2"/>
        <v>0.33333333333333331</v>
      </c>
      <c r="I10" s="16">
        <f t="shared" si="2"/>
        <v>0.33333333333333331</v>
      </c>
      <c r="J10" s="16">
        <f t="shared" si="2"/>
        <v>0.1111111111111111</v>
      </c>
      <c r="K10" s="16">
        <f t="shared" si="2"/>
        <v>6.25E-2</v>
      </c>
      <c r="L10" s="16">
        <f t="shared" si="2"/>
        <v>0.1</v>
      </c>
      <c r="M10" s="16">
        <f t="shared" si="2"/>
        <v>0.1111111111111111</v>
      </c>
    </row>
    <row r="11" spans="1:20" s="2" customFormat="1" ht="47.25" x14ac:dyDescent="0.25">
      <c r="B11" s="2" t="s">
        <v>153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9"/>
      <c r="Q11" s="19"/>
      <c r="R11" s="19"/>
      <c r="S11" s="19"/>
      <c r="T11" s="19"/>
    </row>
    <row r="12" spans="1:20" ht="31.5" x14ac:dyDescent="0.25">
      <c r="A12" s="2" t="s">
        <v>154</v>
      </c>
      <c r="B12" s="2" t="s">
        <v>155</v>
      </c>
      <c r="C12" s="2" t="s">
        <v>156</v>
      </c>
      <c r="D12" s="2" t="s">
        <v>157</v>
      </c>
      <c r="N12" s="17" t="s">
        <v>158</v>
      </c>
      <c r="O12" s="17" t="s">
        <v>159</v>
      </c>
      <c r="P12" s="22"/>
      <c r="Q12" s="22"/>
      <c r="R12" s="22"/>
      <c r="S12" s="22"/>
      <c r="T12" s="19"/>
    </row>
    <row r="13" spans="1:20" x14ac:dyDescent="0.25">
      <c r="A13" t="s">
        <v>124</v>
      </c>
      <c r="B13" t="s">
        <v>108</v>
      </c>
      <c r="C13" t="s">
        <v>148</v>
      </c>
      <c r="D13" s="23">
        <f>COUNTIF(PUE!J$3:J$16,Tutoren!$B13)</f>
        <v>0</v>
      </c>
      <c r="E13" s="24">
        <f>COUNTIF(PUE!K$3:L$16,$B13)</f>
        <v>5</v>
      </c>
      <c r="F13" s="25">
        <f>COUNTIF(HUE!J$3:J$16,Tutoren!$B13)</f>
        <v>5</v>
      </c>
      <c r="G13" s="25">
        <f>COUNTIF(HUE!K$3:$L16,Tutoren!$B13)</f>
        <v>4</v>
      </c>
      <c r="H13" s="25">
        <f t="shared" ref="H13:H21" si="4">F13</f>
        <v>5</v>
      </c>
      <c r="I13" s="24">
        <f t="shared" ref="I13:I21" si="5">H13</f>
        <v>5</v>
      </c>
      <c r="J13" s="24">
        <v>14</v>
      </c>
      <c r="K13" s="24">
        <f t="shared" ref="K13:K21" si="6">VLOOKUP($C13,$B$6:$L$9,10,0)*K$4</f>
        <v>28</v>
      </c>
      <c r="L13" s="26">
        <f t="shared" ref="L13:L21" si="7">VLOOKUP($C13,$B$6:$L$9,11,0)*L$4</f>
        <v>0</v>
      </c>
      <c r="M13" s="27">
        <f t="shared" ref="M13:M21" si="8">VLOOKUP($C13,$B$6:$M$9,12,0)*M$4</f>
        <v>14</v>
      </c>
      <c r="N13" s="14">
        <f t="shared" ref="N13:N21" si="9">SUMPRODUCT(D$3:M$3,D13:M13)</f>
        <v>194</v>
      </c>
      <c r="O13" s="28">
        <f t="shared" ref="O13:O21" si="10">VLOOKUP(C13,B$6:N$8,13,0)</f>
        <v>174.66666666666666</v>
      </c>
      <c r="P13" s="22"/>
      <c r="Q13" s="22"/>
      <c r="R13" s="22"/>
      <c r="S13" s="22"/>
      <c r="T13" s="22"/>
    </row>
    <row r="14" spans="1:20" x14ac:dyDescent="0.25">
      <c r="A14" t="s">
        <v>125</v>
      </c>
      <c r="B14" t="s">
        <v>106</v>
      </c>
      <c r="C14" t="s">
        <v>148</v>
      </c>
      <c r="D14" s="29">
        <f>COUNTIF(PUE!J$3:J$16,Tutoren!$B14)</f>
        <v>1</v>
      </c>
      <c r="E14" s="30">
        <f>COUNTIF(PUE!K$3:L$16,$B14)</f>
        <v>4</v>
      </c>
      <c r="F14" s="31">
        <f>COUNTIF(HUE!J$3:J$16,Tutoren!$B14)</f>
        <v>4</v>
      </c>
      <c r="G14" s="31">
        <f>COUNTIF(HUE!K$3:$L17,Tutoren!$B14)</f>
        <v>5</v>
      </c>
      <c r="H14" s="31">
        <f t="shared" si="4"/>
        <v>4</v>
      </c>
      <c r="I14" s="30">
        <f t="shared" si="5"/>
        <v>4</v>
      </c>
      <c r="J14" s="30">
        <v>14</v>
      </c>
      <c r="K14" s="30">
        <f t="shared" si="6"/>
        <v>28</v>
      </c>
      <c r="L14" s="32">
        <f t="shared" si="7"/>
        <v>0</v>
      </c>
      <c r="M14" s="33">
        <f t="shared" si="8"/>
        <v>14</v>
      </c>
      <c r="N14" s="14">
        <f t="shared" si="9"/>
        <v>188</v>
      </c>
      <c r="O14" s="28">
        <f t="shared" si="10"/>
        <v>174.66666666666666</v>
      </c>
      <c r="P14" s="22"/>
      <c r="Q14" s="22"/>
      <c r="R14" s="22"/>
      <c r="S14" s="22"/>
      <c r="T14" s="22"/>
    </row>
    <row r="15" spans="1:20" x14ac:dyDescent="0.25">
      <c r="A15" t="s">
        <v>126</v>
      </c>
      <c r="B15" t="s">
        <v>116</v>
      </c>
      <c r="C15" t="s">
        <v>148</v>
      </c>
      <c r="D15" s="34">
        <f>COUNTIF(PUE!J$3:J$16,Tutoren!$B15)</f>
        <v>0</v>
      </c>
      <c r="E15" s="35">
        <f>COUNTIF(PUE!K$3:L$16,$B15)</f>
        <v>5</v>
      </c>
      <c r="F15" s="36">
        <f>COUNTIF(HUE!J$3:J$16,Tutoren!$B15)</f>
        <v>4</v>
      </c>
      <c r="G15" s="36">
        <f>COUNTIF(HUE!K$3:$L18,Tutoren!$B15)</f>
        <v>4</v>
      </c>
      <c r="H15" s="36">
        <f t="shared" si="4"/>
        <v>4</v>
      </c>
      <c r="I15" s="35">
        <f t="shared" si="5"/>
        <v>4</v>
      </c>
      <c r="J15" s="35">
        <v>14</v>
      </c>
      <c r="K15" s="35">
        <f t="shared" si="6"/>
        <v>28</v>
      </c>
      <c r="L15" s="37">
        <f t="shared" si="7"/>
        <v>0</v>
      </c>
      <c r="M15" s="38">
        <f t="shared" si="8"/>
        <v>14</v>
      </c>
      <c r="N15" s="14">
        <f t="shared" si="9"/>
        <v>183</v>
      </c>
      <c r="O15" s="28">
        <f t="shared" si="10"/>
        <v>174.66666666666666</v>
      </c>
      <c r="P15" s="22"/>
      <c r="Q15" s="22"/>
      <c r="R15" s="22"/>
      <c r="S15" s="22"/>
      <c r="T15" s="22"/>
    </row>
    <row r="16" spans="1:20" x14ac:dyDescent="0.25">
      <c r="A16" t="s">
        <v>127</v>
      </c>
      <c r="B16" t="s">
        <v>110</v>
      </c>
      <c r="C16" t="s">
        <v>149</v>
      </c>
      <c r="D16" s="29">
        <f>COUNTIF(PUE!J$3:J$16,Tutoren!$B16)</f>
        <v>2</v>
      </c>
      <c r="E16" s="30">
        <f>COUNTIF(PUE!K$3:L$16,$B16)</f>
        <v>3</v>
      </c>
      <c r="F16" s="31">
        <f>COUNTIF(HUE!J$3:J$16,Tutoren!$B16)</f>
        <v>0</v>
      </c>
      <c r="G16" s="31">
        <f>COUNTIF(HUE!K$3:$L19,Tutoren!$B16)</f>
        <v>2</v>
      </c>
      <c r="H16" s="31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32">
        <f t="shared" si="7"/>
        <v>28</v>
      </c>
      <c r="M16" s="33">
        <f t="shared" si="8"/>
        <v>14</v>
      </c>
      <c r="N16" s="14">
        <f t="shared" si="9"/>
        <v>253</v>
      </c>
      <c r="O16" s="28">
        <f t="shared" si="10"/>
        <v>254</v>
      </c>
      <c r="P16" s="22"/>
      <c r="Q16" s="22"/>
      <c r="R16" s="22"/>
      <c r="S16" s="22"/>
      <c r="T16" s="22"/>
    </row>
    <row r="17" spans="1:20" x14ac:dyDescent="0.25">
      <c r="A17" t="s">
        <v>128</v>
      </c>
      <c r="B17" t="s">
        <v>113</v>
      </c>
      <c r="C17" t="s">
        <v>150</v>
      </c>
      <c r="D17" s="29">
        <f>COUNTIF(PUE!J$3:J$16,Tutoren!$B17)</f>
        <v>1</v>
      </c>
      <c r="E17" s="30">
        <f>COUNTIF(PUE!K$3:L$16,$B17)</f>
        <v>3</v>
      </c>
      <c r="F17" s="31">
        <f>COUNTIF(HUE!J$3:J$16,Tutoren!$B17)</f>
        <v>0</v>
      </c>
      <c r="G17" s="31">
        <f>COUNTIF(HUE!K$3:$L20,Tutoren!$B17)</f>
        <v>1</v>
      </c>
      <c r="H17" s="31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32">
        <f t="shared" si="7"/>
        <v>14</v>
      </c>
      <c r="M17" s="33">
        <f t="shared" si="8"/>
        <v>14</v>
      </c>
      <c r="N17" s="14">
        <f t="shared" si="9"/>
        <v>163</v>
      </c>
      <c r="O17" s="28">
        <f t="shared" si="10"/>
        <v>162</v>
      </c>
      <c r="P17" s="22"/>
      <c r="Q17" s="22"/>
      <c r="R17" s="22"/>
      <c r="S17" s="22"/>
      <c r="T17" s="22"/>
    </row>
    <row r="18" spans="1:20" x14ac:dyDescent="0.25">
      <c r="A18" t="s">
        <v>129</v>
      </c>
      <c r="B18" t="s">
        <v>111</v>
      </c>
      <c r="C18" t="s">
        <v>150</v>
      </c>
      <c r="D18" s="29">
        <f>COUNTIF(PUE!J$3:J$16,Tutoren!$B18)</f>
        <v>1</v>
      </c>
      <c r="E18" s="30">
        <f>COUNTIF(PUE!K$3:L$16,$B18)</f>
        <v>2</v>
      </c>
      <c r="F18" s="31">
        <f>COUNTIF(HUE!J$3:J$16,Tutoren!$B18)</f>
        <v>0</v>
      </c>
      <c r="G18" s="31">
        <f>COUNTIF(HUE!K$3:$L21,Tutoren!$B18)</f>
        <v>1</v>
      </c>
      <c r="H18" s="31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32">
        <f t="shared" si="7"/>
        <v>14</v>
      </c>
      <c r="M18" s="33">
        <f t="shared" si="8"/>
        <v>14</v>
      </c>
      <c r="N18" s="14">
        <f t="shared" si="9"/>
        <v>162</v>
      </c>
      <c r="O18" s="28">
        <f t="shared" si="10"/>
        <v>162</v>
      </c>
      <c r="P18" s="22"/>
      <c r="Q18" s="22"/>
      <c r="R18" s="22"/>
      <c r="S18" s="22"/>
      <c r="T18" s="22"/>
    </row>
    <row r="19" spans="1:20" x14ac:dyDescent="0.25">
      <c r="A19" t="s">
        <v>130</v>
      </c>
      <c r="B19" t="s">
        <v>107</v>
      </c>
      <c r="C19" t="s">
        <v>149</v>
      </c>
      <c r="D19" s="29">
        <f>COUNTIF(PUE!J$3:J$16,Tutoren!$B19)</f>
        <v>3</v>
      </c>
      <c r="E19" s="30">
        <f>COUNTIF(PUE!K$3:L$16,$B19)</f>
        <v>3</v>
      </c>
      <c r="F19" s="31">
        <f>COUNTIF(HUE!J$3:J$16,Tutoren!$B19)</f>
        <v>0</v>
      </c>
      <c r="G19" s="31">
        <f>COUNTIF(HUE!K$3:$L22,Tutoren!$B19)</f>
        <v>3</v>
      </c>
      <c r="H19" s="31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32">
        <f t="shared" si="7"/>
        <v>28</v>
      </c>
      <c r="M19" s="33">
        <f t="shared" si="8"/>
        <v>14</v>
      </c>
      <c r="N19" s="14">
        <f t="shared" si="9"/>
        <v>259</v>
      </c>
      <c r="O19" s="28">
        <f t="shared" si="10"/>
        <v>254</v>
      </c>
      <c r="P19" s="22"/>
      <c r="Q19" s="22"/>
      <c r="R19" s="22"/>
      <c r="S19" s="22"/>
      <c r="T19" s="22"/>
    </row>
    <row r="20" spans="1:20" x14ac:dyDescent="0.25">
      <c r="A20" t="s">
        <v>131</v>
      </c>
      <c r="B20" t="s">
        <v>114</v>
      </c>
      <c r="C20" t="s">
        <v>149</v>
      </c>
      <c r="D20" s="29">
        <f>COUNTIF(PUE!J$3:J$16,Tutoren!$B20)</f>
        <v>2</v>
      </c>
      <c r="E20" s="30">
        <f>COUNTIF(PUE!K$3:L$16,$B20)</f>
        <v>2</v>
      </c>
      <c r="F20" s="31">
        <f>COUNTIF(HUE!J$3:J$16,Tutoren!$B20)</f>
        <v>0</v>
      </c>
      <c r="G20" s="31">
        <f>COUNTIF(HUE!K$3:$L23,Tutoren!$B20)</f>
        <v>3</v>
      </c>
      <c r="H20" s="31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32">
        <f t="shared" si="7"/>
        <v>28</v>
      </c>
      <c r="M20" s="33">
        <f t="shared" si="8"/>
        <v>14</v>
      </c>
      <c r="N20" s="14">
        <f t="shared" si="9"/>
        <v>254</v>
      </c>
      <c r="O20" s="28">
        <f t="shared" si="10"/>
        <v>254</v>
      </c>
      <c r="P20" s="22"/>
      <c r="Q20" s="22"/>
      <c r="R20" s="22"/>
      <c r="S20" s="22"/>
      <c r="T20" s="22"/>
    </row>
    <row r="21" spans="1:20" x14ac:dyDescent="0.25">
      <c r="A21" t="s">
        <v>132</v>
      </c>
      <c r="B21" t="s">
        <v>115</v>
      </c>
      <c r="C21" t="s">
        <v>149</v>
      </c>
      <c r="D21" s="39">
        <f>COUNTIF(PUE!J$3:J$16,Tutoren!$B21)</f>
        <v>3</v>
      </c>
      <c r="E21" s="40">
        <f>COUNTIF(PUE!K$3:L$16,$B21)</f>
        <v>1</v>
      </c>
      <c r="F21" s="41">
        <f>COUNTIF(HUE!J$3:J$16,Tutoren!$B21)</f>
        <v>0</v>
      </c>
      <c r="G21" s="41">
        <f>COUNTIF(HUE!K$3:$L24,Tutoren!$B21)</f>
        <v>3</v>
      </c>
      <c r="H21" s="41">
        <f t="shared" si="4"/>
        <v>0</v>
      </c>
      <c r="I21" s="40">
        <f t="shared" si="5"/>
        <v>0</v>
      </c>
      <c r="J21" s="40">
        <v>14</v>
      </c>
      <c r="K21" s="40">
        <f t="shared" si="6"/>
        <v>28</v>
      </c>
      <c r="L21" s="42">
        <f t="shared" si="7"/>
        <v>28</v>
      </c>
      <c r="M21" s="43">
        <f t="shared" si="8"/>
        <v>14</v>
      </c>
      <c r="N21" s="14">
        <f t="shared" si="9"/>
        <v>257</v>
      </c>
      <c r="O21" s="28">
        <f t="shared" si="10"/>
        <v>254</v>
      </c>
    </row>
    <row r="22" spans="1:20" x14ac:dyDescent="0.25">
      <c r="D22" s="44">
        <f t="shared" ref="D22:M22" si="11">D3*SUM(D13:D21)</f>
        <v>52</v>
      </c>
      <c r="E22" s="44">
        <f t="shared" si="11"/>
        <v>28</v>
      </c>
      <c r="F22" s="44">
        <f t="shared" si="11"/>
        <v>104</v>
      </c>
      <c r="G22" s="44">
        <f t="shared" si="11"/>
        <v>52</v>
      </c>
      <c r="H22" s="44">
        <f t="shared" si="11"/>
        <v>26</v>
      </c>
      <c r="I22" s="44">
        <f t="shared" si="11"/>
        <v>13</v>
      </c>
      <c r="J22" s="44">
        <f t="shared" si="11"/>
        <v>378</v>
      </c>
      <c r="K22" s="44">
        <f t="shared" si="11"/>
        <v>448</v>
      </c>
      <c r="L22" s="44">
        <f t="shared" si="11"/>
        <v>560</v>
      </c>
      <c r="M22" s="44">
        <f t="shared" si="11"/>
        <v>252</v>
      </c>
      <c r="N22" s="14">
        <f>SUM(N13:N21)</f>
        <v>1913</v>
      </c>
      <c r="O22" s="14">
        <f>SUM(O13:O21)</f>
        <v>1864</v>
      </c>
      <c r="P22" s="22"/>
      <c r="Q22" s="22"/>
      <c r="R22" s="22"/>
      <c r="S22" s="22"/>
      <c r="T22" s="22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I4" sqref="I4"/>
    </sheetView>
  </sheetViews>
  <sheetFormatPr baseColWidth="10" defaultColWidth="8.625" defaultRowHeight="15.75" x14ac:dyDescent="0.25"/>
  <cols>
    <col min="1" max="1025" width="9"/>
  </cols>
  <sheetData>
    <row r="1" spans="1:9" x14ac:dyDescent="0.25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25">
      <c r="A2" s="45" t="s">
        <v>126</v>
      </c>
      <c r="B2" s="46" t="s">
        <v>168</v>
      </c>
      <c r="C2" s="46"/>
      <c r="D2" s="46"/>
      <c r="E2" s="46"/>
      <c r="F2" s="46"/>
      <c r="G2" s="46" t="s">
        <v>169</v>
      </c>
      <c r="H2" s="46"/>
      <c r="I2" s="46"/>
    </row>
    <row r="3" spans="1:9" x14ac:dyDescent="0.25">
      <c r="A3" s="45" t="s">
        <v>125</v>
      </c>
      <c r="B3" s="46"/>
      <c r="C3" s="46"/>
      <c r="D3" s="46"/>
      <c r="E3" s="46"/>
      <c r="F3" s="46"/>
      <c r="G3" s="46" t="s">
        <v>168</v>
      </c>
      <c r="H3" s="46"/>
      <c r="I3" s="46" t="s">
        <v>170</v>
      </c>
    </row>
    <row r="4" spans="1:9" x14ac:dyDescent="0.25">
      <c r="A4" s="47" t="s">
        <v>131</v>
      </c>
      <c r="B4" s="46"/>
      <c r="C4" s="46" t="s">
        <v>168</v>
      </c>
      <c r="D4" s="46"/>
      <c r="E4" s="46"/>
      <c r="F4" s="46" t="s">
        <v>168</v>
      </c>
      <c r="G4" s="46"/>
      <c r="H4" s="46"/>
      <c r="I4" s="46"/>
    </row>
    <row r="5" spans="1:9" x14ac:dyDescent="0.25">
      <c r="A5" s="45" t="s">
        <v>130</v>
      </c>
      <c r="B5" s="46"/>
      <c r="C5" s="46"/>
      <c r="D5" s="46" t="s">
        <v>168</v>
      </c>
      <c r="E5" s="46" t="s">
        <v>168</v>
      </c>
      <c r="F5" s="46"/>
      <c r="G5" s="46"/>
      <c r="H5" s="46"/>
      <c r="I5" s="46"/>
    </row>
    <row r="6" spans="1:9" x14ac:dyDescent="0.25">
      <c r="A6" s="45" t="s">
        <v>132</v>
      </c>
      <c r="B6" s="46"/>
      <c r="C6" s="46"/>
      <c r="D6" s="46"/>
      <c r="E6" s="46"/>
      <c r="F6" s="46" t="s">
        <v>169</v>
      </c>
      <c r="G6" s="46"/>
      <c r="H6" s="46" t="s">
        <v>168</v>
      </c>
      <c r="I6" s="46"/>
    </row>
    <row r="7" spans="1:9" x14ac:dyDescent="0.25">
      <c r="A7" s="45" t="s">
        <v>129</v>
      </c>
      <c r="B7" s="46"/>
      <c r="C7" s="46"/>
      <c r="D7" s="46"/>
      <c r="E7" s="46" t="s">
        <v>169</v>
      </c>
      <c r="F7" s="46"/>
      <c r="G7" s="46"/>
      <c r="H7" s="46"/>
      <c r="I7" s="46"/>
    </row>
    <row r="8" spans="1:9" x14ac:dyDescent="0.25">
      <c r="A8" s="45" t="s">
        <v>128</v>
      </c>
      <c r="B8" s="46"/>
      <c r="C8" s="46"/>
      <c r="D8" s="46" t="s">
        <v>169</v>
      </c>
      <c r="E8" s="46"/>
      <c r="F8" s="46"/>
      <c r="G8" s="46"/>
      <c r="H8" s="46"/>
      <c r="I8" s="46"/>
    </row>
    <row r="9" spans="1:9" x14ac:dyDescent="0.25">
      <c r="A9" s="45" t="s">
        <v>124</v>
      </c>
      <c r="B9" s="46" t="s">
        <v>169</v>
      </c>
      <c r="C9" s="46"/>
      <c r="D9" s="46"/>
      <c r="E9" s="46"/>
      <c r="F9" s="46"/>
      <c r="G9" s="46"/>
      <c r="H9" s="46"/>
      <c r="I9" s="46" t="s">
        <v>169</v>
      </c>
    </row>
    <row r="10" spans="1:9" x14ac:dyDescent="0.25">
      <c r="A10" s="45" t="s">
        <v>127</v>
      </c>
      <c r="B10" s="46"/>
      <c r="C10" s="46" t="s">
        <v>169</v>
      </c>
      <c r="D10" s="46"/>
      <c r="E10" s="46"/>
      <c r="F10" s="46"/>
      <c r="G10" s="46"/>
      <c r="H10" s="46" t="s">
        <v>169</v>
      </c>
      <c r="I10" s="46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F43" sqref="F43"/>
    </sheetView>
  </sheetViews>
  <sheetFormatPr baseColWidth="10" defaultColWidth="8.625" defaultRowHeight="15.75" x14ac:dyDescent="0.25"/>
  <cols>
    <col min="1" max="1025" width="9"/>
  </cols>
  <sheetData>
    <row r="1" spans="1:21" x14ac:dyDescent="0.25">
      <c r="A1" t="s">
        <v>171</v>
      </c>
      <c r="L1" t="s">
        <v>172</v>
      </c>
    </row>
    <row r="2" spans="1:21" x14ac:dyDescent="0.25">
      <c r="A2" s="35" t="s">
        <v>173</v>
      </c>
      <c r="B2" s="36"/>
      <c r="C2" s="35" t="s">
        <v>174</v>
      </c>
      <c r="D2" s="36"/>
      <c r="E2" s="35" t="s">
        <v>175</v>
      </c>
      <c r="F2" s="36"/>
      <c r="G2" s="35" t="s">
        <v>176</v>
      </c>
      <c r="H2" s="36"/>
      <c r="I2" s="35" t="s">
        <v>177</v>
      </c>
      <c r="J2" s="36"/>
      <c r="L2" s="35" t="s">
        <v>173</v>
      </c>
      <c r="M2" s="36"/>
      <c r="N2" s="35" t="s">
        <v>174</v>
      </c>
      <c r="O2" s="36"/>
      <c r="P2" s="35" t="s">
        <v>175</v>
      </c>
      <c r="Q2" s="36"/>
      <c r="R2" s="35" t="s">
        <v>176</v>
      </c>
      <c r="S2" s="36"/>
      <c r="T2" s="35" t="s">
        <v>177</v>
      </c>
      <c r="U2" s="36"/>
    </row>
    <row r="3" spans="1:21" x14ac:dyDescent="0.25">
      <c r="A3" s="30">
        <v>1</v>
      </c>
      <c r="B3" s="48" t="s">
        <v>178</v>
      </c>
      <c r="C3" s="30">
        <v>1</v>
      </c>
      <c r="D3" s="49" t="s">
        <v>179</v>
      </c>
      <c r="E3" s="30">
        <v>1</v>
      </c>
      <c r="G3" s="30">
        <v>1</v>
      </c>
      <c r="I3" s="30">
        <v>1</v>
      </c>
      <c r="J3" s="50" t="s">
        <v>180</v>
      </c>
      <c r="L3" s="30">
        <v>1</v>
      </c>
      <c r="N3" s="30">
        <v>1</v>
      </c>
      <c r="O3" s="51" t="s">
        <v>181</v>
      </c>
      <c r="P3" s="30">
        <v>1</v>
      </c>
      <c r="R3" s="30">
        <v>1</v>
      </c>
      <c r="T3" s="30">
        <v>1</v>
      </c>
      <c r="U3" s="52" t="s">
        <v>182</v>
      </c>
    </row>
    <row r="4" spans="1:21" x14ac:dyDescent="0.25">
      <c r="A4" s="30">
        <v>2</v>
      </c>
      <c r="C4" s="30">
        <v>2</v>
      </c>
      <c r="D4" s="50" t="s">
        <v>183</v>
      </c>
      <c r="E4" s="30">
        <v>2</v>
      </c>
      <c r="F4" s="53" t="s">
        <v>184</v>
      </c>
      <c r="G4" s="30">
        <v>2</v>
      </c>
      <c r="I4" s="30">
        <v>2</v>
      </c>
      <c r="L4" s="30">
        <v>2</v>
      </c>
      <c r="N4" s="30">
        <v>2</v>
      </c>
      <c r="O4" s="52" t="s">
        <v>185</v>
      </c>
      <c r="P4" s="30">
        <v>2</v>
      </c>
      <c r="Q4" s="54" t="s">
        <v>186</v>
      </c>
      <c r="R4" s="30">
        <v>2</v>
      </c>
      <c r="T4" s="30">
        <v>2</v>
      </c>
    </row>
    <row r="5" spans="1:21" x14ac:dyDescent="0.25">
      <c r="A5" s="30">
        <v>3</v>
      </c>
      <c r="C5" s="30">
        <v>3</v>
      </c>
      <c r="E5" s="30">
        <v>3</v>
      </c>
      <c r="F5" s="48" t="s">
        <v>187</v>
      </c>
      <c r="G5" s="30">
        <v>3</v>
      </c>
      <c r="H5" s="49" t="s">
        <v>188</v>
      </c>
      <c r="I5" s="30">
        <v>3</v>
      </c>
      <c r="J5" s="53" t="s">
        <v>189</v>
      </c>
      <c r="L5" s="30">
        <v>3</v>
      </c>
      <c r="N5" s="30">
        <v>3</v>
      </c>
      <c r="P5" s="30">
        <v>3</v>
      </c>
      <c r="Q5" s="55" t="s">
        <v>190</v>
      </c>
      <c r="R5" s="30">
        <v>3</v>
      </c>
      <c r="S5" s="51" t="s">
        <v>191</v>
      </c>
      <c r="T5" s="30">
        <v>3</v>
      </c>
      <c r="U5" s="54" t="s">
        <v>192</v>
      </c>
    </row>
    <row r="6" spans="1:21" x14ac:dyDescent="0.25">
      <c r="A6" s="30">
        <v>4</v>
      </c>
      <c r="C6" s="30">
        <v>4</v>
      </c>
      <c r="D6" s="53" t="s">
        <v>193</v>
      </c>
      <c r="E6" s="30">
        <v>4</v>
      </c>
      <c r="F6" s="56" t="s">
        <v>194</v>
      </c>
      <c r="G6" s="30">
        <v>4</v>
      </c>
      <c r="I6" s="30">
        <v>4</v>
      </c>
      <c r="L6" s="30">
        <v>4</v>
      </c>
      <c r="N6" s="30">
        <v>4</v>
      </c>
      <c r="O6" s="54" t="s">
        <v>195</v>
      </c>
      <c r="P6" s="30">
        <v>4</v>
      </c>
      <c r="Q6" s="57" t="s">
        <v>196</v>
      </c>
      <c r="R6" s="30">
        <v>4</v>
      </c>
      <c r="T6" s="30">
        <v>4</v>
      </c>
    </row>
    <row r="7" spans="1:21" x14ac:dyDescent="0.25">
      <c r="A7" s="30">
        <v>5</v>
      </c>
      <c r="C7" s="30">
        <v>5</v>
      </c>
      <c r="D7" s="48" t="s">
        <v>197</v>
      </c>
      <c r="E7" s="30">
        <v>5</v>
      </c>
      <c r="G7" s="30">
        <v>5</v>
      </c>
      <c r="I7" s="30">
        <v>5</v>
      </c>
      <c r="L7" s="30">
        <v>5</v>
      </c>
      <c r="N7" s="30">
        <v>5</v>
      </c>
      <c r="O7" s="55" t="s">
        <v>198</v>
      </c>
      <c r="P7" s="30">
        <v>5</v>
      </c>
      <c r="R7" s="30">
        <v>5</v>
      </c>
      <c r="T7" s="30">
        <v>5</v>
      </c>
    </row>
    <row r="8" spans="1:21" x14ac:dyDescent="0.25">
      <c r="A8" s="30">
        <v>6</v>
      </c>
      <c r="C8" s="30">
        <v>6</v>
      </c>
      <c r="D8" s="56" t="s">
        <v>199</v>
      </c>
      <c r="E8" s="30">
        <v>6</v>
      </c>
      <c r="F8" s="49" t="s">
        <v>200</v>
      </c>
      <c r="G8" s="30">
        <v>6</v>
      </c>
      <c r="I8" s="30">
        <v>6</v>
      </c>
      <c r="L8" s="30">
        <v>6</v>
      </c>
      <c r="N8" s="30">
        <v>6</v>
      </c>
      <c r="O8" s="57" t="s">
        <v>201</v>
      </c>
      <c r="P8" s="30">
        <v>6</v>
      </c>
      <c r="Q8" s="51" t="s">
        <v>202</v>
      </c>
      <c r="R8" s="30">
        <v>6</v>
      </c>
      <c r="T8" s="30">
        <v>6</v>
      </c>
    </row>
    <row r="9" spans="1:21" x14ac:dyDescent="0.25">
      <c r="A9" s="30">
        <v>7</v>
      </c>
      <c r="C9" s="30">
        <v>7</v>
      </c>
      <c r="E9" s="30">
        <v>7</v>
      </c>
      <c r="F9" s="50" t="s">
        <v>203</v>
      </c>
      <c r="G9" s="30">
        <v>7</v>
      </c>
      <c r="H9" s="48" t="s">
        <v>204</v>
      </c>
      <c r="I9" s="30">
        <v>7</v>
      </c>
      <c r="L9" s="30">
        <v>7</v>
      </c>
      <c r="N9" s="30">
        <v>7</v>
      </c>
      <c r="P9" s="30">
        <v>7</v>
      </c>
      <c r="Q9" s="52" t="s">
        <v>205</v>
      </c>
      <c r="R9" s="30">
        <v>7</v>
      </c>
      <c r="S9" s="55" t="s">
        <v>206</v>
      </c>
      <c r="T9" s="30">
        <v>7</v>
      </c>
    </row>
    <row r="10" spans="1:21" x14ac:dyDescent="0.25">
      <c r="A10" s="30">
        <v>8</v>
      </c>
      <c r="B10" s="48" t="s">
        <v>207</v>
      </c>
      <c r="C10" s="30">
        <v>8</v>
      </c>
      <c r="D10" s="49" t="s">
        <v>208</v>
      </c>
      <c r="E10" s="30">
        <v>8</v>
      </c>
      <c r="G10" s="30">
        <v>8</v>
      </c>
      <c r="H10" s="56" t="s">
        <v>209</v>
      </c>
      <c r="I10" s="30">
        <v>8</v>
      </c>
      <c r="L10" s="30">
        <v>8</v>
      </c>
      <c r="M10" s="55" t="s">
        <v>178</v>
      </c>
      <c r="N10" s="30">
        <v>8</v>
      </c>
      <c r="O10" s="51" t="s">
        <v>179</v>
      </c>
      <c r="P10" s="30">
        <v>8</v>
      </c>
      <c r="R10" s="30">
        <v>8</v>
      </c>
      <c r="S10" s="57" t="s">
        <v>210</v>
      </c>
      <c r="T10" s="30">
        <v>8</v>
      </c>
    </row>
    <row r="11" spans="1:21" x14ac:dyDescent="0.25">
      <c r="A11" s="30">
        <v>9</v>
      </c>
      <c r="C11" s="30">
        <v>9</v>
      </c>
      <c r="D11" s="50" t="s">
        <v>211</v>
      </c>
      <c r="E11" s="30">
        <v>9</v>
      </c>
      <c r="F11" s="53" t="s">
        <v>212</v>
      </c>
      <c r="G11" s="30">
        <v>9</v>
      </c>
      <c r="I11" s="30">
        <v>9</v>
      </c>
      <c r="L11" s="30">
        <v>9</v>
      </c>
      <c r="N11" s="30">
        <v>9</v>
      </c>
      <c r="O11" s="52" t="s">
        <v>183</v>
      </c>
      <c r="P11" s="30">
        <v>9</v>
      </c>
      <c r="Q11" s="54" t="s">
        <v>184</v>
      </c>
      <c r="R11" s="30">
        <v>9</v>
      </c>
      <c r="T11" s="30">
        <v>9</v>
      </c>
    </row>
    <row r="12" spans="1:21" x14ac:dyDescent="0.25">
      <c r="A12" s="30">
        <v>10</v>
      </c>
      <c r="C12" s="30">
        <v>10</v>
      </c>
      <c r="E12" s="30">
        <v>10</v>
      </c>
      <c r="G12" s="30">
        <v>10</v>
      </c>
      <c r="H12" s="49" t="s">
        <v>213</v>
      </c>
      <c r="I12" s="30">
        <v>10</v>
      </c>
      <c r="L12" s="30">
        <v>10</v>
      </c>
      <c r="N12" s="30">
        <v>10</v>
      </c>
      <c r="P12" s="30">
        <v>10</v>
      </c>
      <c r="R12" s="30">
        <v>10</v>
      </c>
      <c r="S12" s="51" t="s">
        <v>188</v>
      </c>
      <c r="T12" s="30">
        <v>10</v>
      </c>
    </row>
    <row r="13" spans="1:21" x14ac:dyDescent="0.25">
      <c r="A13" s="30">
        <v>11</v>
      </c>
      <c r="B13" s="49" t="s">
        <v>214</v>
      </c>
      <c r="C13" s="30">
        <v>11</v>
      </c>
      <c r="D13" s="53" t="s">
        <v>215</v>
      </c>
      <c r="E13" s="30">
        <v>11</v>
      </c>
      <c r="F13" s="56" t="s">
        <v>216</v>
      </c>
      <c r="G13" s="30">
        <v>11</v>
      </c>
      <c r="H13" s="50" t="s">
        <v>217</v>
      </c>
      <c r="I13" s="30">
        <v>11</v>
      </c>
      <c r="L13" s="30">
        <v>11</v>
      </c>
      <c r="N13" s="30">
        <v>11</v>
      </c>
      <c r="O13" s="54" t="s">
        <v>193</v>
      </c>
      <c r="P13" s="30">
        <v>11</v>
      </c>
      <c r="Q13" s="57" t="s">
        <v>194</v>
      </c>
      <c r="R13" s="30">
        <v>11</v>
      </c>
      <c r="S13" s="52" t="s">
        <v>218</v>
      </c>
      <c r="T13" s="30">
        <v>11</v>
      </c>
    </row>
    <row r="14" spans="1:21" x14ac:dyDescent="0.25">
      <c r="A14" s="30">
        <v>12</v>
      </c>
      <c r="C14" s="30">
        <v>12</v>
      </c>
      <c r="D14" s="48" t="s">
        <v>219</v>
      </c>
      <c r="E14" s="30">
        <v>12</v>
      </c>
      <c r="G14" s="30">
        <v>12</v>
      </c>
      <c r="I14" s="30">
        <v>12</v>
      </c>
      <c r="L14" s="30">
        <v>12</v>
      </c>
      <c r="N14" s="30">
        <v>12</v>
      </c>
      <c r="O14" s="55" t="s">
        <v>197</v>
      </c>
      <c r="P14" s="30">
        <v>12</v>
      </c>
      <c r="R14" s="30">
        <v>12</v>
      </c>
      <c r="T14" s="30">
        <v>12</v>
      </c>
    </row>
    <row r="15" spans="1:21" x14ac:dyDescent="0.25">
      <c r="A15" s="30">
        <v>13</v>
      </c>
      <c r="C15" s="30">
        <v>13</v>
      </c>
      <c r="D15" s="56" t="s">
        <v>220</v>
      </c>
      <c r="E15" s="30">
        <v>13</v>
      </c>
      <c r="F15" s="49" t="s">
        <v>191</v>
      </c>
      <c r="G15" s="30">
        <v>13</v>
      </c>
      <c r="H15" s="53" t="s">
        <v>221</v>
      </c>
      <c r="I15" s="30">
        <v>13</v>
      </c>
      <c r="L15" s="30">
        <v>13</v>
      </c>
      <c r="N15" s="30">
        <v>13</v>
      </c>
      <c r="O15" s="57" t="s">
        <v>199</v>
      </c>
      <c r="P15" s="30">
        <v>13</v>
      </c>
      <c r="Q15" s="51" t="s">
        <v>200</v>
      </c>
      <c r="R15" s="30">
        <v>13</v>
      </c>
      <c r="S15" s="54" t="s">
        <v>222</v>
      </c>
      <c r="T15" s="30">
        <v>13</v>
      </c>
    </row>
    <row r="16" spans="1:21" x14ac:dyDescent="0.25">
      <c r="A16" s="30">
        <v>14</v>
      </c>
      <c r="C16" s="30">
        <v>14</v>
      </c>
      <c r="E16" s="30">
        <v>14</v>
      </c>
      <c r="F16" s="50" t="s">
        <v>223</v>
      </c>
      <c r="G16" s="30">
        <v>14</v>
      </c>
      <c r="H16" s="48" t="s">
        <v>224</v>
      </c>
      <c r="I16" s="30">
        <v>14</v>
      </c>
      <c r="L16" s="30">
        <v>14</v>
      </c>
      <c r="N16" s="30">
        <v>14</v>
      </c>
      <c r="P16" s="30">
        <v>14</v>
      </c>
      <c r="Q16" s="52" t="s">
        <v>203</v>
      </c>
      <c r="R16" s="30">
        <v>14</v>
      </c>
      <c r="S16" s="55" t="s">
        <v>204</v>
      </c>
      <c r="T16" s="30">
        <v>14</v>
      </c>
    </row>
    <row r="17" spans="1:20" x14ac:dyDescent="0.25">
      <c r="A17" s="30">
        <v>15</v>
      </c>
      <c r="B17" s="48" t="s">
        <v>225</v>
      </c>
      <c r="C17" s="30">
        <v>15</v>
      </c>
      <c r="D17" s="49" t="s">
        <v>226</v>
      </c>
      <c r="E17" s="30">
        <v>15</v>
      </c>
      <c r="G17" s="30">
        <v>15</v>
      </c>
      <c r="H17" s="56" t="s">
        <v>227</v>
      </c>
      <c r="I17" s="30">
        <v>15</v>
      </c>
      <c r="L17" s="30">
        <v>15</v>
      </c>
      <c r="M17" s="55" t="s">
        <v>207</v>
      </c>
      <c r="N17" s="30">
        <v>15</v>
      </c>
      <c r="O17" s="51" t="s">
        <v>208</v>
      </c>
      <c r="P17" s="30">
        <v>15</v>
      </c>
      <c r="R17" s="30">
        <v>15</v>
      </c>
      <c r="S17" s="57" t="s">
        <v>209</v>
      </c>
      <c r="T17" s="30">
        <v>15</v>
      </c>
    </row>
    <row r="18" spans="1:20" x14ac:dyDescent="0.25">
      <c r="A18" s="30">
        <v>16</v>
      </c>
      <c r="B18" s="56" t="s">
        <v>228</v>
      </c>
      <c r="C18" s="30">
        <v>16</v>
      </c>
      <c r="D18" s="50" t="s">
        <v>229</v>
      </c>
      <c r="E18" s="30">
        <v>16</v>
      </c>
      <c r="F18" s="53" t="s">
        <v>230</v>
      </c>
      <c r="G18" s="30">
        <v>16</v>
      </c>
      <c r="I18" s="30">
        <v>16</v>
      </c>
      <c r="L18" s="30">
        <v>16</v>
      </c>
      <c r="N18" s="30">
        <v>16</v>
      </c>
      <c r="O18" s="52" t="s">
        <v>211</v>
      </c>
      <c r="P18" s="30">
        <v>16</v>
      </c>
      <c r="Q18" s="54" t="s">
        <v>212</v>
      </c>
      <c r="R18" s="30">
        <v>16</v>
      </c>
      <c r="T18" s="30">
        <v>16</v>
      </c>
    </row>
    <row r="19" spans="1:20" x14ac:dyDescent="0.25">
      <c r="A19" s="30">
        <v>17</v>
      </c>
      <c r="C19" s="30">
        <v>17</v>
      </c>
      <c r="E19" s="30">
        <v>17</v>
      </c>
      <c r="G19" s="30">
        <v>17</v>
      </c>
      <c r="H19" s="49" t="s">
        <v>231</v>
      </c>
      <c r="I19" s="30">
        <v>17</v>
      </c>
      <c r="L19" s="30">
        <v>17</v>
      </c>
      <c r="N19" s="30">
        <v>17</v>
      </c>
      <c r="P19" s="30">
        <v>17</v>
      </c>
      <c r="R19" s="30">
        <v>17</v>
      </c>
      <c r="S19" s="51" t="s">
        <v>213</v>
      </c>
      <c r="T19" s="30">
        <v>17</v>
      </c>
    </row>
    <row r="20" spans="1:20" x14ac:dyDescent="0.25">
      <c r="A20" s="30">
        <v>18</v>
      </c>
      <c r="B20" s="49" t="s">
        <v>232</v>
      </c>
      <c r="C20" s="30">
        <v>18</v>
      </c>
      <c r="D20" s="53" t="s">
        <v>233</v>
      </c>
      <c r="E20" s="30">
        <v>18</v>
      </c>
      <c r="F20" s="56" t="s">
        <v>210</v>
      </c>
      <c r="G20" s="30">
        <v>18</v>
      </c>
      <c r="H20" s="50" t="s">
        <v>234</v>
      </c>
      <c r="I20" s="30">
        <v>18</v>
      </c>
      <c r="L20" s="30">
        <v>18</v>
      </c>
      <c r="M20" s="51" t="s">
        <v>214</v>
      </c>
      <c r="N20" s="30">
        <v>18</v>
      </c>
      <c r="O20" s="54" t="s">
        <v>215</v>
      </c>
      <c r="P20" s="30">
        <v>18</v>
      </c>
      <c r="Q20" s="57" t="s">
        <v>216</v>
      </c>
      <c r="R20" s="30">
        <v>18</v>
      </c>
      <c r="S20" s="52" t="s">
        <v>217</v>
      </c>
      <c r="T20" s="30">
        <v>18</v>
      </c>
    </row>
    <row r="21" spans="1:20" x14ac:dyDescent="0.25">
      <c r="A21" s="30">
        <v>19</v>
      </c>
      <c r="B21" s="50" t="s">
        <v>235</v>
      </c>
      <c r="C21" s="30">
        <v>19</v>
      </c>
      <c r="D21" s="48" t="s">
        <v>236</v>
      </c>
      <c r="E21" s="30">
        <v>19</v>
      </c>
      <c r="G21" s="30">
        <v>19</v>
      </c>
      <c r="I21" s="30">
        <v>19</v>
      </c>
      <c r="L21" s="30">
        <v>19</v>
      </c>
      <c r="N21" s="30">
        <v>19</v>
      </c>
      <c r="O21" s="55" t="s">
        <v>219</v>
      </c>
      <c r="P21" s="30">
        <v>19</v>
      </c>
      <c r="R21" s="30">
        <v>19</v>
      </c>
      <c r="T21" s="30">
        <v>19</v>
      </c>
    </row>
    <row r="22" spans="1:20" x14ac:dyDescent="0.25">
      <c r="A22" s="30">
        <v>20</v>
      </c>
      <c r="C22" s="30">
        <v>20</v>
      </c>
      <c r="D22" s="56" t="s">
        <v>237</v>
      </c>
      <c r="E22" s="30">
        <v>20</v>
      </c>
      <c r="G22" s="30">
        <v>20</v>
      </c>
      <c r="H22" s="53" t="s">
        <v>238</v>
      </c>
      <c r="I22" s="30">
        <v>20</v>
      </c>
      <c r="L22" s="30">
        <v>20</v>
      </c>
      <c r="N22" s="30">
        <v>20</v>
      </c>
      <c r="O22" s="57" t="s">
        <v>220</v>
      </c>
      <c r="P22" s="30">
        <v>20</v>
      </c>
      <c r="R22" s="30">
        <v>20</v>
      </c>
      <c r="S22" s="54" t="s">
        <v>221</v>
      </c>
      <c r="T22" s="30">
        <v>20</v>
      </c>
    </row>
    <row r="23" spans="1:20" x14ac:dyDescent="0.25">
      <c r="A23" s="30">
        <v>21</v>
      </c>
      <c r="B23" s="53" t="s">
        <v>239</v>
      </c>
      <c r="C23" s="30">
        <v>21</v>
      </c>
      <c r="E23" s="30">
        <v>21</v>
      </c>
      <c r="F23" s="50" t="s">
        <v>218</v>
      </c>
      <c r="G23" s="30">
        <v>21</v>
      </c>
      <c r="I23" s="30">
        <v>21</v>
      </c>
      <c r="L23" s="30">
        <v>21</v>
      </c>
      <c r="N23" s="30">
        <v>21</v>
      </c>
      <c r="P23" s="30">
        <v>21</v>
      </c>
      <c r="Q23" s="52" t="s">
        <v>223</v>
      </c>
      <c r="R23" s="30">
        <v>21</v>
      </c>
      <c r="T23" s="30">
        <v>21</v>
      </c>
    </row>
    <row r="24" spans="1:20" x14ac:dyDescent="0.25">
      <c r="A24" s="30">
        <v>22</v>
      </c>
      <c r="B24" s="48" t="s">
        <v>240</v>
      </c>
      <c r="C24" s="30">
        <v>22</v>
      </c>
      <c r="D24" s="49" t="s">
        <v>241</v>
      </c>
      <c r="E24" s="30">
        <v>22</v>
      </c>
      <c r="G24" s="30">
        <v>22</v>
      </c>
      <c r="H24" s="56" t="s">
        <v>242</v>
      </c>
      <c r="I24" s="30">
        <v>22</v>
      </c>
      <c r="L24" s="30">
        <v>22</v>
      </c>
      <c r="M24" s="55" t="s">
        <v>225</v>
      </c>
      <c r="N24" s="30">
        <v>22</v>
      </c>
      <c r="O24" s="51" t="s">
        <v>226</v>
      </c>
      <c r="P24" s="30">
        <v>22</v>
      </c>
      <c r="R24" s="30">
        <v>22</v>
      </c>
      <c r="S24" s="57" t="s">
        <v>227</v>
      </c>
      <c r="T24" s="30">
        <v>22</v>
      </c>
    </row>
    <row r="25" spans="1:20" x14ac:dyDescent="0.25">
      <c r="A25" s="30">
        <v>23</v>
      </c>
      <c r="B25" s="56" t="s">
        <v>243</v>
      </c>
      <c r="C25" s="30">
        <v>23</v>
      </c>
      <c r="D25" s="50" t="s">
        <v>244</v>
      </c>
      <c r="E25" s="30">
        <v>23</v>
      </c>
      <c r="F25" s="53" t="s">
        <v>222</v>
      </c>
      <c r="G25" s="30">
        <v>23</v>
      </c>
      <c r="I25" s="30">
        <v>23</v>
      </c>
      <c r="L25" s="30">
        <v>23</v>
      </c>
      <c r="M25" s="57" t="s">
        <v>228</v>
      </c>
      <c r="N25" s="30">
        <v>23</v>
      </c>
      <c r="O25" s="52" t="s">
        <v>229</v>
      </c>
      <c r="P25" s="30">
        <v>23</v>
      </c>
      <c r="Q25" s="54" t="s">
        <v>230</v>
      </c>
      <c r="R25" s="30">
        <v>23</v>
      </c>
      <c r="T25" s="30">
        <v>23</v>
      </c>
    </row>
    <row r="26" spans="1:20" x14ac:dyDescent="0.25">
      <c r="A26" s="30">
        <v>24</v>
      </c>
      <c r="C26" s="30">
        <v>24</v>
      </c>
      <c r="E26" s="30">
        <v>24</v>
      </c>
      <c r="F26" s="48" t="s">
        <v>245</v>
      </c>
      <c r="G26" s="30">
        <v>24</v>
      </c>
      <c r="H26" s="49" t="s">
        <v>246</v>
      </c>
      <c r="I26" s="30">
        <v>24</v>
      </c>
      <c r="L26" s="30">
        <v>24</v>
      </c>
      <c r="N26" s="30">
        <v>24</v>
      </c>
      <c r="P26" s="30">
        <v>24</v>
      </c>
      <c r="Q26" s="55" t="s">
        <v>187</v>
      </c>
      <c r="R26" s="30">
        <v>24</v>
      </c>
      <c r="S26" s="51" t="s">
        <v>231</v>
      </c>
      <c r="T26" s="30">
        <v>24</v>
      </c>
    </row>
    <row r="27" spans="1:20" x14ac:dyDescent="0.25">
      <c r="A27" s="30">
        <v>25</v>
      </c>
      <c r="B27" s="49" t="s">
        <v>181</v>
      </c>
      <c r="C27" s="30">
        <v>25</v>
      </c>
      <c r="D27" s="53" t="s">
        <v>186</v>
      </c>
      <c r="E27" s="30">
        <v>25</v>
      </c>
      <c r="G27" s="30">
        <v>25</v>
      </c>
      <c r="H27" s="50" t="s">
        <v>182</v>
      </c>
      <c r="I27" s="30">
        <v>25</v>
      </c>
      <c r="L27" s="30">
        <v>25</v>
      </c>
      <c r="M27" s="51" t="s">
        <v>232</v>
      </c>
      <c r="N27" s="30">
        <v>25</v>
      </c>
      <c r="O27" s="54" t="s">
        <v>233</v>
      </c>
      <c r="P27" s="30">
        <v>25</v>
      </c>
      <c r="R27" s="30">
        <v>25</v>
      </c>
      <c r="S27" s="52" t="s">
        <v>234</v>
      </c>
      <c r="T27" s="30">
        <v>25</v>
      </c>
    </row>
    <row r="28" spans="1:20" x14ac:dyDescent="0.25">
      <c r="A28" s="30">
        <v>26</v>
      </c>
      <c r="B28" s="50" t="s">
        <v>185</v>
      </c>
      <c r="C28" s="30">
        <v>26</v>
      </c>
      <c r="D28" s="48" t="s">
        <v>190</v>
      </c>
      <c r="E28" s="30">
        <v>26</v>
      </c>
      <c r="G28" s="30">
        <v>26</v>
      </c>
      <c r="I28" s="30">
        <v>26</v>
      </c>
      <c r="L28" s="30">
        <v>26</v>
      </c>
      <c r="M28" s="52" t="s">
        <v>235</v>
      </c>
      <c r="N28" s="30">
        <v>26</v>
      </c>
      <c r="O28" s="55" t="s">
        <v>236</v>
      </c>
      <c r="P28" s="30">
        <v>26</v>
      </c>
      <c r="R28" s="30">
        <v>26</v>
      </c>
      <c r="T28" s="30">
        <v>26</v>
      </c>
    </row>
    <row r="29" spans="1:20" x14ac:dyDescent="0.25">
      <c r="A29" s="30">
        <v>27</v>
      </c>
      <c r="C29" s="30">
        <v>27</v>
      </c>
      <c r="D29" s="56" t="s">
        <v>196</v>
      </c>
      <c r="E29" s="30">
        <v>27</v>
      </c>
      <c r="G29" s="30">
        <v>27</v>
      </c>
      <c r="H29" s="53" t="s">
        <v>192</v>
      </c>
      <c r="I29" s="30">
        <v>27</v>
      </c>
      <c r="L29" s="30">
        <v>27</v>
      </c>
      <c r="N29" s="30">
        <v>27</v>
      </c>
      <c r="O29" s="57" t="s">
        <v>237</v>
      </c>
      <c r="P29" s="30">
        <v>27</v>
      </c>
      <c r="R29" s="30">
        <v>27</v>
      </c>
      <c r="S29" s="54" t="s">
        <v>238</v>
      </c>
      <c r="T29" s="30">
        <v>27</v>
      </c>
    </row>
    <row r="30" spans="1:20" x14ac:dyDescent="0.25">
      <c r="A30" s="30">
        <v>28</v>
      </c>
      <c r="B30" s="53" t="s">
        <v>195</v>
      </c>
      <c r="C30" s="30">
        <v>28</v>
      </c>
      <c r="E30" s="30">
        <v>28</v>
      </c>
      <c r="G30" s="30">
        <v>28</v>
      </c>
      <c r="I30" s="30">
        <v>28</v>
      </c>
      <c r="L30" s="30">
        <v>28</v>
      </c>
      <c r="M30" s="54" t="s">
        <v>239</v>
      </c>
      <c r="N30" s="30">
        <v>28</v>
      </c>
      <c r="P30" s="30">
        <v>28</v>
      </c>
      <c r="R30" s="30">
        <v>28</v>
      </c>
      <c r="T30" s="30">
        <v>28</v>
      </c>
    </row>
    <row r="31" spans="1:20" x14ac:dyDescent="0.25">
      <c r="A31" s="30">
        <v>29</v>
      </c>
      <c r="B31" s="48" t="s">
        <v>198</v>
      </c>
      <c r="C31" s="30">
        <v>29</v>
      </c>
      <c r="D31" s="49" t="s">
        <v>202</v>
      </c>
      <c r="E31" s="30">
        <v>29</v>
      </c>
      <c r="G31" s="30">
        <v>29</v>
      </c>
      <c r="H31" s="56" t="s">
        <v>247</v>
      </c>
      <c r="L31" s="30">
        <v>29</v>
      </c>
      <c r="M31" s="55" t="s">
        <v>240</v>
      </c>
      <c r="N31" s="30">
        <v>29</v>
      </c>
      <c r="O31" s="51" t="s">
        <v>241</v>
      </c>
      <c r="P31" s="30">
        <v>29</v>
      </c>
      <c r="R31" s="30">
        <v>29</v>
      </c>
      <c r="S31" s="57" t="s">
        <v>242</v>
      </c>
    </row>
    <row r="32" spans="1:20" x14ac:dyDescent="0.25">
      <c r="A32" s="30">
        <v>30</v>
      </c>
      <c r="B32" s="56" t="s">
        <v>201</v>
      </c>
      <c r="C32" s="30">
        <v>30</v>
      </c>
      <c r="D32" s="50" t="s">
        <v>205</v>
      </c>
      <c r="E32" s="30">
        <v>30</v>
      </c>
      <c r="G32" s="30">
        <v>30</v>
      </c>
      <c r="L32" s="30">
        <v>30</v>
      </c>
      <c r="M32" s="57" t="s">
        <v>243</v>
      </c>
      <c r="N32" s="30">
        <v>30</v>
      </c>
      <c r="O32" s="52" t="s">
        <v>244</v>
      </c>
      <c r="P32" s="30">
        <v>30</v>
      </c>
      <c r="R32" s="30">
        <v>30</v>
      </c>
    </row>
    <row r="33" spans="1:18" x14ac:dyDescent="0.25">
      <c r="A33" s="30">
        <v>31</v>
      </c>
      <c r="E33" s="30">
        <v>31</v>
      </c>
      <c r="F33" s="48" t="s">
        <v>206</v>
      </c>
      <c r="G33" s="30">
        <v>31</v>
      </c>
      <c r="L33" s="30">
        <v>31</v>
      </c>
      <c r="P33" s="30">
        <v>31</v>
      </c>
      <c r="Q33" s="55" t="s">
        <v>245</v>
      </c>
      <c r="R33" s="30">
        <v>31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Thomas</cp:lastModifiedBy>
  <cp:revision>34</cp:revision>
  <dcterms:created xsi:type="dcterms:W3CDTF">2016-09-14T12:29:52Z</dcterms:created>
  <dcterms:modified xsi:type="dcterms:W3CDTF">2017-01-24T12:42:33Z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