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<sst xmlns="http://schemas.openxmlformats.org/spreadsheetml/2006/main" count="479" uniqueCount="246">
  <si>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</si>
  <si>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</si>
  <si>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</si>
  <si>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</si>
  <si>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</si>
  <si>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</si>
  <si>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</si>
  <si>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</si>
  <si>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</si>
  <si>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</si>
  <si>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</si>
  <si>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</si>
  <si>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</si>
  <si>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</si>
  <si>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</si>
  <si>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</si>
  <si>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</si>
  <si>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</si>
  <si>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</si>
  <si>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</si>
  <si>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</si>
  <si>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</si>
  <si>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</si>
  <si>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</si>
  <si>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</si>
  <si>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</si>
  <si>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</si>
  <si>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</si>
  <si>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</si>
  <si>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</si>
  <si>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</si>
  <si>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</si>
  <si>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</si>
  <si>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</si>
  <si>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</si>
  <si>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</si>
  <si>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</si>
  <si>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</si>
  <si>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</si>
  <si>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</si>
  <si>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</si>
  <si>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</si>
  <si>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</si>
  <si>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</si>
  <si>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</si>
  <si>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</si>
  <si>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</si>
  <si>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</si>
  <si>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</si>
  <si>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</si>
  <si>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</si>
  <si>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</si>
  <si>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</si>
  <si>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</si>
  <si>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</si>
  <si>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</si>
  <si>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</si>
  <si>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</si>
  <si>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</si>
  <si>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</si>
  <si>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</si>
  <si>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</si>
  <si>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</si>
  <si>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</si>
  <si>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 </t>
  </si>
  <si>
    <t>11: Werte auf Aufforderung</t>
  </si>
  <si>
    <t>11: bis ende. 12:1-18</t>
  </si>
  <si>
    <t>Generatoren. Verfachverebrung, einfache Beispiele. 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</si>
  <si>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</si>
  <si>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</si>
  <si>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</si>
  <si>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</si>
  <si>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</si>
  <si>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</si>
  <si>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</si>
  <si>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</si>
  <si>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14: 11-Ende; 15:1-29. bis zu Typen und Klassen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</si>
  <si>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</si>
  <si>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</si>
  <si>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</si>
  <si>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</si>
  <si>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</si>
  <si>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</si>
  <si>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</si>
  <si>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</si>
  <si>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</si>
  <si>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</si>
  <si>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</si>
  <si>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</si>
  <si>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</si>
  <si>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</si>
  <si>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</si>
  <si>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</si>
  <si>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</si>
  <si>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</si>
  <si>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</si>
  <si>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</si>
  <si>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</si>
  <si>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</si>
  <si>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</si>
  <si>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</si>
  <si>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</si>
  <si>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</si>
  <si>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</si>
  <si>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</si>
  <si>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</si>
  <si>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</si>
  <si>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</si>
  <si>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</si>
  <si>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</si>
  <si>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</si>
  <si>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</si>
  <si>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</si>
  <si>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</si>
  <si>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</si>
  <si>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</si>
  <si>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</si>
  <si>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</si>
  <si>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</si>
  <si>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</si>
  <si>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</si>
  <si>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</si>
  <si>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</si>
  <si>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</si>
  <si>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</si>
  <si>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</si>
  <si>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</si>
  <si>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</si>
  <si>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</si>
  <si>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</si>
  <si>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</si>
  <si>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</si>
  <si>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</si>
  <si>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</si>
  <si>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</si>
  <si>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</si>
  <si>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</si>
  <si>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</si>
  <si>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</si>
  <si>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</si>
  <si>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</si>
  <si>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</si>
  <si>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</si>
  <si>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</si>
  <si>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</si>
  <si>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</si>
  <si>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</si>
  <si>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</si>
  <si>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</si>
  <si>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</si>
  <si>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</si>
  <si>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</si>
  <si>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</si>
  <si>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</si>
  <si>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</si>
  <si>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</si>
  <si>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</si>
  <si>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</si>
  <si>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</si>
  <si>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</si>
  <si>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</si>
  <si>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</si>
  <si>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</si>
  <si>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</si>
  <si>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</si>
  <si>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</si>
  <si>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</si>
  <si>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</si>
  <si>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E3.303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</si>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</sst>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M/D/YYYY"/>
    <numFmt numFmtId="168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77933C"/>
      </patternFill>
    </fill>
    <fill>
      <patternFill patternType="solid">
        <fgColor rgb="FF77933C"/>
        <bgColor rgb="FF70AD47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7933C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4" customBuiltin="true"/>
  </cellStyles>
  <dxfs count="21"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77933C"/>
      <rgbColor rgb="FF800080"/>
      <rgbColor rgb="FF008080"/>
      <rgbColor rgb="FFD0CECE"/>
      <rgbColor rgb="FF70AD47"/>
      <rgbColor rgb="FF9999FF"/>
      <rgbColor rgb="FFC55A11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9C65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C28" activeCellId="0" sqref="C28"/>
    </sheetView>
  </sheetViews>
  <sheetFormatPr defaultRowHeight="15.5"/>
  <cols>
    <col collapsed="false" hidden="false" max="1" min="1" style="0" width="8.41860465116279"/>
    <col collapsed="false" hidden="false" max="2" min="2" style="0" width="11"/>
    <col collapsed="false" hidden="false" max="3" min="3" style="0" width="8.66511627906977"/>
    <col collapsed="false" hidden="false" max="4" min="4" style="0" width="11"/>
    <col collapsed="false" hidden="false" max="5" min="5" style="0" width="6.66046511627907"/>
    <col collapsed="false" hidden="false" max="6" min="6" style="1" width="13.5767441860465"/>
    <col collapsed="false" hidden="false" max="7" min="7" style="0" width="8.58139534883721"/>
    <col collapsed="false" hidden="false" max="8" min="8" style="0" width="19.6651162790698"/>
    <col collapsed="false" hidden="false" max="9" min="9" style="0" width="49.1581395348837"/>
    <col collapsed="false" hidden="false" max="1025" min="10" style="0" width="9.25581395348837"/>
  </cols>
  <sheetData>
    <row r="1" customFormat="false" ht="15.5" hidden="false" customHeight="false" outlineLevel="0" collapsed="false">
      <c r="A1" s="0" t="s">
        <v>0</v>
      </c>
      <c r="F1" s="0"/>
    </row>
    <row r="3" s="2" customFormat="true" ht="46.5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46.5" hidden="false" customHeight="false" outlineLevel="0" collapsed="false">
      <c r="A4" s="0" t="n">
        <v>1</v>
      </c>
      <c r="B4" s="4" t="n">
        <v>42661</v>
      </c>
      <c r="C4" s="5" t="n">
        <f aca="false">WEEKNUM(B4,2)-1</f>
        <v>41</v>
      </c>
      <c r="D4" s="4" t="n">
        <v>42661</v>
      </c>
      <c r="E4" s="5" t="n">
        <f aca="false">WEEKNUM(D4,2)-1</f>
        <v>41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46.5" hidden="false" customHeight="false" outlineLevel="0" collapsed="false">
      <c r="A5" s="0" t="n">
        <v>2</v>
      </c>
      <c r="B5" s="4" t="n">
        <v>42662</v>
      </c>
      <c r="C5" s="5" t="n">
        <f aca="false">WEEKNUM(B5,2)-1</f>
        <v>41</v>
      </c>
      <c r="D5" s="4" t="n">
        <v>42662</v>
      </c>
      <c r="E5" s="5" t="n">
        <f aca="false">WEEKNUM(D5,2)-1</f>
        <v>41</v>
      </c>
      <c r="F5" s="2" t="s">
        <v>12</v>
      </c>
      <c r="H5" s="0" t="s">
        <v>13</v>
      </c>
      <c r="I5" s="0" t="s">
        <v>14</v>
      </c>
    </row>
    <row r="6" customFormat="false" ht="31" hidden="false" customHeight="false" outlineLevel="0" collapsed="false">
      <c r="A6" s="0" t="n">
        <v>3</v>
      </c>
      <c r="B6" s="4" t="n">
        <v>42665</v>
      </c>
      <c r="C6" s="5" t="n">
        <f aca="false">WEEKNUM(B6,2)-1</f>
        <v>41</v>
      </c>
      <c r="D6" s="4" t="n">
        <v>42665</v>
      </c>
      <c r="E6" s="5" t="n">
        <f aca="false">WEEKNUM(D6,2)-1</f>
        <v>41</v>
      </c>
      <c r="F6" s="2" t="s">
        <v>15</v>
      </c>
      <c r="H6" s="0" t="s">
        <v>16</v>
      </c>
      <c r="I6" s="0" t="s">
        <v>17</v>
      </c>
    </row>
    <row r="7" customFormat="false" ht="46.5" hidden="false" customHeight="false" outlineLevel="0" collapsed="false">
      <c r="A7" s="0" t="n">
        <v>4</v>
      </c>
      <c r="B7" s="4" t="n">
        <v>42665</v>
      </c>
      <c r="C7" s="5" t="n">
        <f aca="false">WEEKNUM(B7,2)-1</f>
        <v>41</v>
      </c>
      <c r="D7" s="4" t="n">
        <v>42665</v>
      </c>
      <c r="E7" s="5" t="n">
        <f aca="false">WEEKNUM(D7,2)-1</f>
        <v>41</v>
      </c>
      <c r="F7" s="2" t="s">
        <v>18</v>
      </c>
      <c r="H7" s="0" t="s">
        <v>19</v>
      </c>
      <c r="I7" s="0" t="s">
        <v>20</v>
      </c>
    </row>
    <row r="8" customFormat="false" ht="77.5" hidden="false" customHeight="false" outlineLevel="0" collapsed="false">
      <c r="A8" s="0" t="n">
        <v>5</v>
      </c>
      <c r="B8" s="4" t="n">
        <v>42668</v>
      </c>
      <c r="C8" s="5" t="n">
        <f aca="false">WEEKNUM(B8,2)-1</f>
        <v>42</v>
      </c>
      <c r="D8" s="4" t="n">
        <v>42668</v>
      </c>
      <c r="E8" s="5" t="n">
        <f aca="false">WEEKNUM(D8,2)-1</f>
        <v>42</v>
      </c>
      <c r="F8" s="2" t="s">
        <v>21</v>
      </c>
      <c r="H8" s="0" t="s">
        <v>22</v>
      </c>
      <c r="I8" s="0" t="s">
        <v>23</v>
      </c>
    </row>
    <row r="9" customFormat="false" ht="31" hidden="false" customHeight="false" outlineLevel="0" collapsed="false">
      <c r="A9" s="0" t="n">
        <v>6</v>
      </c>
      <c r="B9" s="4" t="n">
        <v>42669</v>
      </c>
      <c r="C9" s="5" t="n">
        <f aca="false">WEEKNUM(B9,2)-1</f>
        <v>42</v>
      </c>
      <c r="D9" s="4" t="n">
        <v>42669</v>
      </c>
      <c r="E9" s="5" t="n">
        <f aca="false">WEEKNUM(D9,2)-1</f>
        <v>42</v>
      </c>
      <c r="F9" s="2" t="s">
        <v>24</v>
      </c>
      <c r="H9" s="0" t="s">
        <v>25</v>
      </c>
      <c r="I9" s="0" t="s">
        <v>26</v>
      </c>
    </row>
    <row r="10" customFormat="false" ht="31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43</v>
      </c>
      <c r="D10" s="4" t="n">
        <v>42676</v>
      </c>
      <c r="E10" s="5" t="n">
        <f aca="false">WEEKNUM(D10,2)-1</f>
        <v>43</v>
      </c>
      <c r="F10" s="2" t="s">
        <v>27</v>
      </c>
      <c r="H10" s="0" t="s">
        <v>28</v>
      </c>
      <c r="I10" s="0" t="s">
        <v>29</v>
      </c>
    </row>
    <row r="11" customFormat="false" ht="46.5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44</v>
      </c>
      <c r="D11" s="4" t="n">
        <v>42682</v>
      </c>
      <c r="E11" s="5" t="n">
        <f aca="false">WEEKNUM(D11,2)-1</f>
        <v>44</v>
      </c>
      <c r="F11" s="2" t="s">
        <v>30</v>
      </c>
      <c r="H11" s="0" t="s">
        <v>31</v>
      </c>
      <c r="I11" s="0" t="s">
        <v>32</v>
      </c>
    </row>
    <row r="12" customFormat="false" ht="46.5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44</v>
      </c>
      <c r="D12" s="4" t="n">
        <v>42683</v>
      </c>
      <c r="E12" s="5" t="n">
        <f aca="false">WEEKNUM(D12,2)-1</f>
        <v>44</v>
      </c>
      <c r="F12" s="2" t="s">
        <v>33</v>
      </c>
      <c r="H12" s="0" t="s">
        <v>34</v>
      </c>
      <c r="I12" s="0" t="s">
        <v>35</v>
      </c>
    </row>
    <row r="13" customFormat="false" ht="46.5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45</v>
      </c>
      <c r="D13" s="4" t="n">
        <v>42689</v>
      </c>
      <c r="E13" s="5" t="n">
        <f aca="false">WEEKNUM(D13,2)-1</f>
        <v>45</v>
      </c>
      <c r="F13" s="2" t="s">
        <v>36</v>
      </c>
      <c r="H13" s="2" t="s">
        <v>37</v>
      </c>
      <c r="I13" s="0" t="s">
        <v>38</v>
      </c>
    </row>
    <row r="14" customFormat="false" ht="31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45</v>
      </c>
      <c r="D14" s="4" t="n">
        <v>42690</v>
      </c>
      <c r="E14" s="5" t="n">
        <f aca="false">WEEKNUM(D14,2)-1</f>
        <v>45</v>
      </c>
      <c r="F14" s="2" t="s">
        <v>39</v>
      </c>
      <c r="H14" s="0" t="s">
        <v>40</v>
      </c>
      <c r="I14" s="2" t="s">
        <v>39</v>
      </c>
    </row>
    <row r="15" customFormat="false" ht="77.5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45</v>
      </c>
      <c r="D15" s="4" t="n">
        <v>42693</v>
      </c>
      <c r="E15" s="5" t="n">
        <f aca="false">WEEKNUM(D15,2)-1</f>
        <v>45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46.5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45</v>
      </c>
      <c r="D16" s="4" t="n">
        <v>42693</v>
      </c>
      <c r="E16" s="5" t="n">
        <f aca="false">WEEKNUM(D16,2)-1</f>
        <v>45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46.5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46</v>
      </c>
      <c r="D17" s="4" t="n">
        <v>42696</v>
      </c>
      <c r="E17" s="5" t="n">
        <f aca="false">WEEKNUM(D17,2)-1</f>
        <v>46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62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46</v>
      </c>
      <c r="D18" s="4" t="n">
        <v>42697</v>
      </c>
      <c r="E18" s="5" t="n">
        <f aca="false">WEEKNUM(D18,2)-1</f>
        <v>46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46.5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47</v>
      </c>
      <c r="D19" s="4" t="n">
        <v>42703</v>
      </c>
      <c r="E19" s="5" t="n">
        <f aca="false">WEEKNUM(D19,2)-1</f>
        <v>47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31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47</v>
      </c>
      <c r="D20" s="4" t="n">
        <v>42704</v>
      </c>
      <c r="E20" s="5" t="n">
        <f aca="false">WEEKNUM(D20,2)-1</f>
        <v>47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15.5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48</v>
      </c>
      <c r="D21" s="4" t="n">
        <v>42710</v>
      </c>
      <c r="E21" s="5" t="n">
        <f aca="false">WEEKNUM(D21,2)-1</f>
        <v>48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46.5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48</v>
      </c>
      <c r="D22" s="4" t="n">
        <v>42711</v>
      </c>
      <c r="E22" s="5" t="n">
        <f aca="false">WEEKNUM(D22,2)-1</f>
        <v>48</v>
      </c>
      <c r="F22" s="2" t="s">
        <v>62</v>
      </c>
      <c r="H22" s="2" t="s">
        <v>63</v>
      </c>
      <c r="I22" s="2" t="s">
        <v>64</v>
      </c>
      <c r="O22" s="4" t="n">
        <v>42724</v>
      </c>
    </row>
    <row r="23" customFormat="false" ht="31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49</v>
      </c>
      <c r="D23" s="4" t="n">
        <v>42717</v>
      </c>
      <c r="E23" s="5" t="n">
        <f aca="false">WEEKNUM(D23,2)-1</f>
        <v>49</v>
      </c>
      <c r="F23" s="2" t="s">
        <v>65</v>
      </c>
      <c r="H23" s="2" t="s">
        <v>66</v>
      </c>
      <c r="I23" s="2" t="s">
        <v>67</v>
      </c>
      <c r="O23" s="4" t="n">
        <v>42725</v>
      </c>
    </row>
    <row r="24" customFormat="false" ht="31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50</v>
      </c>
      <c r="D24" s="4" t="n">
        <v>42724</v>
      </c>
      <c r="E24" s="5" t="n">
        <f aca="false">WEEKNUM(D24,2)-1</f>
        <v>50</v>
      </c>
      <c r="F24" s="2" t="s">
        <v>68</v>
      </c>
      <c r="H24" s="2" t="s">
        <v>68</v>
      </c>
      <c r="I24" s="2" t="s">
        <v>69</v>
      </c>
      <c r="O24" s="4" t="n">
        <v>42745</v>
      </c>
    </row>
    <row r="25" customFormat="false" ht="46.5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50</v>
      </c>
      <c r="D25" s="4" t="n">
        <v>42725</v>
      </c>
      <c r="E25" s="5" t="n">
        <f aca="false">WEEKNUM(D25,2)-1</f>
        <v>50</v>
      </c>
      <c r="F25" s="2" t="s">
        <v>70</v>
      </c>
      <c r="H25" s="2" t="s">
        <v>70</v>
      </c>
      <c r="I25" s="2" t="s">
        <v>71</v>
      </c>
      <c r="O25" s="4" t="n">
        <v>42746</v>
      </c>
    </row>
    <row r="26" customFormat="false" ht="15.5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1</v>
      </c>
      <c r="D26" s="6" t="n">
        <v>42745</v>
      </c>
      <c r="E26" s="5" t="n">
        <f aca="false">WEEKNUM(D26,2)-1</f>
        <v>1</v>
      </c>
      <c r="F26" s="2" t="s">
        <v>72</v>
      </c>
      <c r="H26" s="2" t="s">
        <v>73</v>
      </c>
      <c r="I26" s="2" t="s">
        <v>74</v>
      </c>
      <c r="O26" s="4" t="n">
        <v>42752</v>
      </c>
    </row>
    <row r="27" customFormat="false" ht="31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1</v>
      </c>
      <c r="D27" s="6" t="n">
        <v>42746</v>
      </c>
      <c r="E27" s="5" t="n">
        <f aca="false">WEEKNUM(D27,2)-1</f>
        <v>1</v>
      </c>
      <c r="F27" s="2" t="s">
        <v>75</v>
      </c>
      <c r="H27" s="2" t="s">
        <v>75</v>
      </c>
      <c r="I27" s="2" t="s">
        <v>76</v>
      </c>
      <c r="O27" s="4" t="n">
        <v>42753</v>
      </c>
    </row>
    <row r="28" customFormat="false" ht="46.5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2</v>
      </c>
      <c r="E28" s="5" t="n">
        <f aca="false">WEEKNUM(D28,2)-1</f>
        <v>51</v>
      </c>
      <c r="F28" s="2" t="s">
        <v>77</v>
      </c>
      <c r="H28" s="2" t="s">
        <v>77</v>
      </c>
      <c r="O28" s="4" t="n">
        <v>42759</v>
      </c>
    </row>
    <row r="29" customFormat="false" ht="31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2</v>
      </c>
      <c r="E29" s="5" t="n">
        <f aca="false">WEEKNUM(D29,2)-1</f>
        <v>51</v>
      </c>
      <c r="F29" s="2" t="s">
        <v>78</v>
      </c>
      <c r="H29" s="2" t="s">
        <v>78</v>
      </c>
      <c r="O29" s="4" t="n">
        <v>42760</v>
      </c>
    </row>
    <row r="30" customFormat="false" ht="15.5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3</v>
      </c>
      <c r="E30" s="5" t="n">
        <f aca="false">WEEKNUM(D30,2)-1</f>
        <v>51</v>
      </c>
      <c r="F30" s="2" t="s">
        <v>79</v>
      </c>
      <c r="H30" s="2" t="s">
        <v>79</v>
      </c>
      <c r="O30" s="4" t="n">
        <v>42766</v>
      </c>
    </row>
    <row r="31" customFormat="false" ht="31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3</v>
      </c>
      <c r="E31" s="5" t="n">
        <f aca="false">WEEKNUM(D31,2)-1</f>
        <v>51</v>
      </c>
      <c r="F31" s="2" t="s">
        <v>80</v>
      </c>
      <c r="H31" s="2" t="s">
        <v>80</v>
      </c>
      <c r="O31" s="4" t="n">
        <v>42767</v>
      </c>
    </row>
    <row r="32" customFormat="false" ht="31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4</v>
      </c>
      <c r="E32" s="5" t="n">
        <f aca="false">WEEKNUM(D32,2)-1</f>
        <v>51</v>
      </c>
      <c r="F32" s="2" t="s">
        <v>81</v>
      </c>
      <c r="H32" s="2" t="s">
        <v>81</v>
      </c>
      <c r="O32" s="4" t="n">
        <v>42773</v>
      </c>
    </row>
    <row r="33" customFormat="false" ht="15.5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4</v>
      </c>
      <c r="E33" s="5" t="n">
        <f aca="false">WEEKNUM(D33,2)-1</f>
        <v>51</v>
      </c>
      <c r="F33" s="2" t="s">
        <v>82</v>
      </c>
      <c r="H33" s="2" t="s">
        <v>82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RowHeight="15.5"/>
  <cols>
    <col collapsed="false" hidden="false" max="1025" min="1" style="0" width="9.25581395348837"/>
  </cols>
  <sheetData>
    <row r="1" s="2" customFormat="true" ht="47.25" hidden="false" customHeight="true" outlineLevel="0" collapsed="false">
      <c r="A1" s="2" t="s">
        <v>83</v>
      </c>
      <c r="B1" s="2" t="s">
        <v>84</v>
      </c>
      <c r="C1" s="2" t="s">
        <v>85</v>
      </c>
      <c r="J1" s="2" t="s">
        <v>86</v>
      </c>
      <c r="M1" s="7" t="s">
        <v>87</v>
      </c>
      <c r="N1" s="7"/>
      <c r="O1" s="7"/>
      <c r="P1" s="2" t="s">
        <v>88</v>
      </c>
      <c r="T1" s="2" t="s">
        <v>89</v>
      </c>
    </row>
    <row r="2" customFormat="false" ht="31" hidden="false" customHeight="false" outlineLevel="0" collapsed="false">
      <c r="C2" s="2" t="s">
        <v>90</v>
      </c>
      <c r="D2" s="2" t="s">
        <v>91</v>
      </c>
      <c r="E2" s="2" t="s">
        <v>92</v>
      </c>
      <c r="F2" s="2" t="s">
        <v>93</v>
      </c>
      <c r="G2" s="2" t="s">
        <v>94</v>
      </c>
      <c r="H2" s="2" t="s">
        <v>95</v>
      </c>
      <c r="I2" s="2" t="s">
        <v>96</v>
      </c>
      <c r="J2" s="2" t="s">
        <v>97</v>
      </c>
      <c r="K2" s="2" t="s">
        <v>98</v>
      </c>
      <c r="L2" s="2" t="s">
        <v>99</v>
      </c>
      <c r="M2" s="2" t="s">
        <v>100</v>
      </c>
      <c r="N2" s="2" t="s">
        <v>101</v>
      </c>
      <c r="O2" s="2" t="s">
        <v>102</v>
      </c>
      <c r="P2" s="2" t="s">
        <v>100</v>
      </c>
      <c r="Q2" s="2" t="s">
        <v>101</v>
      </c>
      <c r="R2" s="2" t="s">
        <v>102</v>
      </c>
      <c r="S2" s="2" t="s">
        <v>103</v>
      </c>
    </row>
    <row r="3" customFormat="false" ht="31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8" t="n">
        <v>42664</v>
      </c>
      <c r="H3" s="9" t="n">
        <f aca="false">G3+7</f>
        <v>42671</v>
      </c>
      <c r="I3" s="9" t="n">
        <f aca="false">VLOOKUP(MAX(M3:O3),vorlesung!A$4:B$33,2,1)</f>
        <v>42661</v>
      </c>
      <c r="J3" s="0" t="s">
        <v>104</v>
      </c>
      <c r="K3" s="9" t="s">
        <v>105</v>
      </c>
      <c r="L3" s="9" t="s">
        <v>106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107</v>
      </c>
    </row>
    <row r="4" customFormat="false" ht="15.5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9" t="n">
        <f aca="false">G4+7</f>
        <v>42678</v>
      </c>
      <c r="I4" s="9" t="n">
        <f aca="false">VLOOKUP(MAX(M4:O4),vorlesung!A$4:B$33,2,1)</f>
        <v>42665</v>
      </c>
      <c r="J4" s="0" t="s">
        <v>108</v>
      </c>
      <c r="K4" s="4" t="s">
        <v>109</v>
      </c>
      <c r="L4" s="4" t="s">
        <v>106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inlineStr">
        <f aca="false">VLOOKUP(O4,vorlesung!$A$4:$H$33,8,0)</f>
        <is>
          <t/>
        </is>
      </c>
      <c r="S4" s="0" t="n">
        <f aca="false">MAX(M4:O4)</f>
        <v>3</v>
      </c>
      <c r="T4" s="0" t="s">
        <v>110</v>
      </c>
    </row>
    <row r="5" customFormat="false" ht="15.5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9" t="n">
        <f aca="false">G5+7</f>
        <v>42685</v>
      </c>
      <c r="I5" s="9" t="n">
        <f aca="false">VLOOKUP(MAX(M5:O5),vorlesung!A$4:B$33,2,1)</f>
        <v>42668</v>
      </c>
      <c r="J5" s="0" t="s">
        <v>109</v>
      </c>
      <c r="K5" s="0" t="s">
        <v>108</v>
      </c>
      <c r="L5" s="4" t="s">
        <v>106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inlineStr">
        <f aca="false">VLOOKUP(O5,vorlesung!$A$4:$H$33,8,0)</f>
        <is>
          <t/>
        </is>
      </c>
      <c r="S5" s="0" t="n">
        <f aca="false">MAX(M5:O5)</f>
        <v>5</v>
      </c>
    </row>
    <row r="6" customFormat="false" ht="15.5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9" t="n">
        <f aca="false">G6+7</f>
        <v>42692</v>
      </c>
      <c r="I6" s="9" t="n">
        <f aca="false">VLOOKUP(MAX(M6:O6),vorlesung!A$4:B$33,2,1)</f>
        <v>42669</v>
      </c>
      <c r="J6" s="0" t="s">
        <v>111</v>
      </c>
      <c r="K6" s="0" t="s">
        <v>112</v>
      </c>
      <c r="L6" s="4" t="s">
        <v>106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inlineStr">
        <f aca="false">VLOOKUP(O6,vorlesung!$A$4:$H$33,8,0)</f>
        <is>
          <t/>
        </is>
      </c>
      <c r="S6" s="0" t="n">
        <f aca="false">MAX(M6:O6)</f>
        <v>6</v>
      </c>
    </row>
    <row r="7" customFormat="false" ht="15.5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9" t="n">
        <f aca="false">G7+7</f>
        <v>42699</v>
      </c>
      <c r="I7" s="9" t="n">
        <f aca="false">VLOOKUP(MAX(M7:O7),vorlesung!A$4:B$33,2,1)</f>
        <v>42682</v>
      </c>
      <c r="J7" s="0" t="s">
        <v>112</v>
      </c>
      <c r="K7" s="4" t="s">
        <v>113</v>
      </c>
      <c r="L7" s="4" t="s">
        <v>106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inlineStr">
        <f aca="false">VLOOKUP(O7,vorlesung!$A$4:$H$33,8,0)</f>
        <is>
          <t/>
        </is>
      </c>
      <c r="S7" s="0" t="n">
        <f aca="false">MAX(M7:O7)</f>
        <v>8</v>
      </c>
    </row>
    <row r="8" customFormat="false" ht="15.5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9" t="n">
        <f aca="false">G8+7</f>
        <v>42706</v>
      </c>
      <c r="I8" s="9" t="n">
        <f aca="false">VLOOKUP(MAX(M8:O8),vorlesung!A$4:B$33,2,1)</f>
        <v>42690</v>
      </c>
      <c r="J8" s="0" t="s">
        <v>108</v>
      </c>
      <c r="K8" s="4" t="s">
        <v>112</v>
      </c>
      <c r="L8" s="4" t="s">
        <v>114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5.5" hidden="false" customHeight="false" outlineLevel="0" collapsed="false">
      <c r="A9" s="10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9" t="n">
        <f aca="false">G9+7</f>
        <v>42713</v>
      </c>
      <c r="I9" s="9" t="n">
        <f aca="false">VLOOKUP(MAX(M9:O9),vorlesung!A$4:B$33,2,1)</f>
        <v>42693</v>
      </c>
      <c r="J9" s="0" t="s">
        <v>112</v>
      </c>
      <c r="K9" s="4" t="s">
        <v>108</v>
      </c>
      <c r="L9" s="9" t="s">
        <v>114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inlineStr">
        <f aca="false">VLOOKUP(O9,vorlesung!$A$4:$H$33,8,0)</f>
        <is>
          <t/>
        </is>
      </c>
      <c r="S9" s="0" t="n">
        <f aca="false">MAX(M9:O9)</f>
        <v>13</v>
      </c>
    </row>
    <row r="10" customFormat="false" ht="15.5" hidden="false" customHeight="false" outlineLevel="0" collapsed="false">
      <c r="A10" s="11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9" t="n">
        <f aca="false">G10+7</f>
        <v>42720</v>
      </c>
      <c r="I10" s="9" t="n">
        <f aca="false">VLOOKUP(MAX(M10:O10),vorlesung!A$4:B$33,2,1)</f>
        <v>42703</v>
      </c>
      <c r="J10" s="0" t="s">
        <v>113</v>
      </c>
      <c r="K10" s="4" t="s">
        <v>111</v>
      </c>
      <c r="L10" s="9" t="s">
        <v>114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5.5" hidden="false" customHeight="false" outlineLevel="0" collapsed="false">
      <c r="A11" s="11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9" t="n">
        <f aca="false">G11+7</f>
        <v>42727</v>
      </c>
      <c r="I11" s="9" t="n">
        <f aca="false">VLOOKUP(MAX(M11:N11),vorlesung!A$4:B$33,2,1)</f>
        <v>42710</v>
      </c>
      <c r="J11" s="0" t="s">
        <v>113</v>
      </c>
      <c r="K11" s="4" t="s">
        <v>111</v>
      </c>
      <c r="L11" s="9" t="s">
        <v>114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inlineStr">
        <f aca="false">VLOOKUP(O11,vorlesung!$A$4:$H$33,8,0)</f>
        <is>
          <t/>
        </is>
      </c>
      <c r="S11" s="0" t="n">
        <f aca="false">MAX(M11:N11)</f>
        <v>18</v>
      </c>
    </row>
    <row r="12" customFormat="false" ht="15.5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9" t="n">
        <f aca="false">G12+21</f>
        <v>42748</v>
      </c>
      <c r="I12" s="9" t="n">
        <f aca="false">VLOOKUP(MAX(M12:O12),vorlesung!A$4:B$33,2,1)</f>
        <v>42724</v>
      </c>
      <c r="J12" s="0" t="s">
        <v>105</v>
      </c>
      <c r="K12" s="4" t="s">
        <v>111</v>
      </c>
      <c r="L12" s="9" t="s">
        <v>114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5.5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9" t="n">
        <f aca="false">G13+7</f>
        <v>42755</v>
      </c>
      <c r="I13" s="9" t="n">
        <f aca="false">VLOOKUP(MAX(M13:O13),vorlesung!A$4:B$33,2,1)</f>
        <v>42745</v>
      </c>
      <c r="J13" s="0" t="s">
        <v>105</v>
      </c>
      <c r="K13" s="4" t="s">
        <v>109</v>
      </c>
      <c r="L13" s="9" t="s">
        <v>104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inlineStr">
        <f aca="false">VLOOKUP(O13,vorlesung!$A$4:$H$33,8,0)</f>
        <is>
          <t/>
        </is>
      </c>
      <c r="S13" s="0" t="n">
        <f aca="false">MAX(M13:O13)</f>
        <v>23</v>
      </c>
    </row>
    <row r="14" customFormat="false" ht="15.5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9" t="n">
        <f aca="false">G14+7</f>
        <v>42762</v>
      </c>
      <c r="I14" s="9" t="n">
        <f aca="false">VLOOKUP(MAX(M14:O14),vorlesung!A$4:B$33,2,1)</f>
        <v>42753</v>
      </c>
      <c r="J14" s="0" t="s">
        <v>105</v>
      </c>
      <c r="K14" s="4" t="s">
        <v>108</v>
      </c>
      <c r="L14" s="9" t="s">
        <v>104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5.5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9" t="n">
        <f aca="false">G15+7</f>
        <v>42769</v>
      </c>
      <c r="I15" s="9" t="n">
        <f aca="false">VLOOKUP(MAX(M15:N15),vorlesung!A$4:B$33,2,1)</f>
        <v>42760</v>
      </c>
      <c r="J15" s="0" t="s">
        <v>113</v>
      </c>
      <c r="K15" s="4" t="s">
        <v>105</v>
      </c>
      <c r="L15" s="9" t="s">
        <v>104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5.5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9" t="n">
        <f aca="false">G16+7</f>
        <v>42776</v>
      </c>
      <c r="I16" s="9" t="n">
        <f aca="false">VLOOKUP(MAX(M16:O16),vorlesung!A$4:B$33,2,1)</f>
        <v>42767</v>
      </c>
      <c r="K16" s="4" t="s">
        <v>105</v>
      </c>
      <c r="L16" s="4" t="s">
        <v>104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13" activeCellId="0" sqref="F13"/>
    </sheetView>
  </sheetViews>
  <sheetFormatPr defaultRowHeight="15.5"/>
  <cols>
    <col collapsed="false" hidden="false" max="1025" min="1" style="0" width="9.25581395348837"/>
  </cols>
  <sheetData>
    <row r="1" s="2" customFormat="true" ht="31.5" hidden="false" customHeight="true" outlineLevel="0" collapsed="false">
      <c r="A1" s="2" t="s">
        <v>83</v>
      </c>
      <c r="C1" s="2" t="s">
        <v>85</v>
      </c>
      <c r="J1" s="2" t="s">
        <v>86</v>
      </c>
      <c r="M1" s="7" t="s">
        <v>87</v>
      </c>
      <c r="N1" s="7"/>
      <c r="O1" s="7"/>
      <c r="P1" s="2" t="s">
        <v>88</v>
      </c>
      <c r="T1" s="2" t="s">
        <v>89</v>
      </c>
      <c r="U1" s="2" t="s">
        <v>115</v>
      </c>
      <c r="V1" s="2" t="s">
        <v>116</v>
      </c>
    </row>
    <row r="2" customFormat="false" ht="31" hidden="false" customHeight="false" outlineLevel="0" collapsed="false">
      <c r="B2" s="2"/>
      <c r="C2" s="2" t="s">
        <v>90</v>
      </c>
      <c r="D2" s="2" t="s">
        <v>91</v>
      </c>
      <c r="E2" s="2" t="s">
        <v>92</v>
      </c>
      <c r="F2" s="2" t="s">
        <v>93</v>
      </c>
      <c r="G2" s="2" t="s">
        <v>94</v>
      </c>
      <c r="H2" s="2" t="s">
        <v>117</v>
      </c>
      <c r="I2" s="2" t="s">
        <v>118</v>
      </c>
      <c r="J2" s="2" t="s">
        <v>119</v>
      </c>
      <c r="K2" s="2" t="s">
        <v>98</v>
      </c>
      <c r="L2" s="2" t="s">
        <v>120</v>
      </c>
      <c r="M2" s="2" t="s">
        <v>100</v>
      </c>
      <c r="N2" s="2" t="s">
        <v>101</v>
      </c>
      <c r="O2" s="2" t="s">
        <v>102</v>
      </c>
      <c r="P2" s="2" t="s">
        <v>100</v>
      </c>
      <c r="Q2" s="2" t="s">
        <v>101</v>
      </c>
      <c r="R2" s="2" t="s">
        <v>102</v>
      </c>
      <c r="T2" s="2" t="s">
        <v>107</v>
      </c>
    </row>
    <row r="3" customFormat="false" ht="15.5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8" t="n">
        <v>42671</v>
      </c>
      <c r="H3" s="9" t="n">
        <f aca="false">G3+9</f>
        <v>42680</v>
      </c>
      <c r="I3" s="9" t="n">
        <f aca="false">VLOOKUP(MAX(M3:O3),vorlesung!A4:B33,2,1)</f>
        <v>42665</v>
      </c>
      <c r="J3" s="8" t="s">
        <v>106</v>
      </c>
      <c r="K3" s="8" t="s">
        <v>104</v>
      </c>
      <c r="L3" s="8" t="s">
        <v>108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110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5.5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9" t="n">
        <f aca="false">G4+9</f>
        <v>42687</v>
      </c>
      <c r="I4" s="9" t="n">
        <f aca="false">VLOOKUP(MAX(M4:O4),vorlesung!A5:B34,2,1)</f>
        <v>42665</v>
      </c>
      <c r="J4" s="9" t="s">
        <v>106</v>
      </c>
      <c r="K4" s="9" t="s">
        <v>104</v>
      </c>
      <c r="L4" s="9" t="s">
        <v>105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inlineStr">
        <f aca="false">VLOOKUP(O4,vorlesung!$A$4:$H$33,8,0)</f>
        <is>
          <t/>
        </is>
      </c>
      <c r="U4" s="0" t="inlineStr">
        <f aca="false">MAX(M4:O4)&lt;=MAX(PUE!M4:O4)</f>
        <is>
          <t/>
        </is>
      </c>
      <c r="V4" s="0" t="inlineStr">
        <f aca="false">MAX(M4:O4)&lt;=MAX(PUE!M5:O5)</f>
        <is>
          <t/>
        </is>
      </c>
    </row>
    <row r="5" customFormat="false" ht="15.5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9" t="n">
        <f aca="false">G5+9</f>
        <v>42694</v>
      </c>
      <c r="I5" s="9" t="n">
        <f aca="false">VLOOKUP(MAX(M5:O5),vorlesung!A6:B35,2,1)</f>
        <v>42668</v>
      </c>
      <c r="J5" s="9" t="s">
        <v>106</v>
      </c>
      <c r="K5" s="9" t="s">
        <v>104</v>
      </c>
      <c r="L5" s="9" t="s">
        <v>112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inlineStr">
        <f aca="false">VLOOKUP(O5,vorlesung!$A$4:$H$33,8,0)</f>
        <is>
          <t/>
        </is>
      </c>
      <c r="U5" s="0" t="inlineStr">
        <f aca="false">MAX(M5:O5)&lt;=MAX(PUE!M5:O5)</f>
        <is>
          <t/>
        </is>
      </c>
      <c r="V5" s="0" t="inlineStr">
        <f aca="false">MAX(M5:O5)&lt;=MAX(PUE!M6:O6)</f>
        <is>
          <t/>
        </is>
      </c>
    </row>
    <row r="6" customFormat="false" ht="15.5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9" t="n">
        <f aca="false">G6+9</f>
        <v>42701</v>
      </c>
      <c r="I6" s="9" t="n">
        <f aca="false">VLOOKUP(MAX(M6:O6),vorlesung!A7:B36,2,1)</f>
        <v>42676</v>
      </c>
      <c r="J6" s="9" t="s">
        <v>106</v>
      </c>
      <c r="K6" s="9" t="s">
        <v>104</v>
      </c>
      <c r="L6" s="9" t="s">
        <v>113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inlineStr">
        <f aca="false">VLOOKUP(O6,vorlesung!$A$4:$H$33,8,0)</f>
        <is>
          <t/>
        </is>
      </c>
      <c r="U6" s="0" t="inlineStr">
        <f aca="false">MAX(M6:O6)&lt;=MAX(PUE!M6:O6)</f>
        <is>
          <t/>
        </is>
      </c>
      <c r="V6" s="0" t="inlineStr">
        <f aca="false">MAX(M6:O6)&lt;=MAX(PUE!M7:O7)</f>
        <is>
          <t/>
        </is>
      </c>
    </row>
    <row r="7" customFormat="false" ht="15.5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9" t="n">
        <f aca="false">G7+9</f>
        <v>42708</v>
      </c>
      <c r="I7" s="9" t="n">
        <f aca="false">VLOOKUP(MAX(M7:O7),vorlesung!A8:B37,2,1)</f>
        <v>42683</v>
      </c>
      <c r="J7" s="9" t="s">
        <v>106</v>
      </c>
      <c r="K7" s="9" t="s">
        <v>104</v>
      </c>
      <c r="L7" s="9" t="s">
        <v>111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inlineStr">
        <f aca="false">VLOOKUP(O7,vorlesung!$A$4:$H$33,8,0)</f>
        <is>
          <t/>
        </is>
      </c>
      <c r="U7" s="0" t="inlineStr">
        <f aca="false">MAX(M7:O7)&lt;=MAX(PUE!M7:O7)</f>
        <is>
          <t/>
        </is>
      </c>
      <c r="V7" s="0" t="inlineStr">
        <f aca="false">MAX(M7:O7)&lt;=MAX(PUE!M8:O8)</f>
        <is>
          <t/>
        </is>
      </c>
    </row>
    <row r="8" customFormat="false" ht="15.5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9" t="n">
        <f aca="false">G8+9</f>
        <v>42715</v>
      </c>
      <c r="I8" s="9" t="n">
        <f aca="false">VLOOKUP(MAX(M8:O8),vorlesung!A9:B38,2,1)</f>
        <v>42690</v>
      </c>
      <c r="J8" s="9" t="s">
        <v>114</v>
      </c>
      <c r="K8" s="9" t="s">
        <v>106</v>
      </c>
      <c r="L8" s="9" t="s">
        <v>109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inlineStr">
        <f aca="false">VLOOKUP(O8,vorlesung!$A$4:$H$33,8,0)</f>
        <is>
          <t/>
        </is>
      </c>
      <c r="U8" s="0" t="inlineStr">
        <f aca="false">MAX(M8:O8)&lt;=MAX(PUE!M8:O8)</f>
        <is>
          <t/>
        </is>
      </c>
      <c r="V8" s="0" t="inlineStr">
        <f aca="false">MAX(M8:O8)&lt;=MAX(PUE!M9:O9)</f>
        <is>
          <t/>
        </is>
      </c>
    </row>
    <row r="9" customFormat="false" ht="15.5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9" t="n">
        <f aca="false">G9+9</f>
        <v>42722</v>
      </c>
      <c r="I9" s="9" t="n">
        <f aca="false">VLOOKUP(MAX(M9:O9),vorlesung!A10:B39,2,1)</f>
        <v>42693</v>
      </c>
      <c r="J9" s="9" t="s">
        <v>114</v>
      </c>
      <c r="K9" s="9" t="s">
        <v>106</v>
      </c>
      <c r="L9" s="9" t="s">
        <v>108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inlineStr">
        <f aca="false">VLOOKUP(O9,vorlesung!$A$4:$H$33,8,0)</f>
        <is>
          <t/>
        </is>
      </c>
      <c r="U9" s="0" t="inlineStr">
        <f aca="false">MAX(M9:O9)&lt;=MAX(PUE!M9:O9)</f>
        <is>
          <t/>
        </is>
      </c>
      <c r="V9" s="0" t="inlineStr">
        <f aca="false">MAX(M9:O9)&lt;=MAX(PUE!M10:O10)</f>
        <is>
          <t/>
        </is>
      </c>
    </row>
    <row r="10" customFormat="false" ht="15.5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9" t="n">
        <f aca="false">G10+9</f>
        <v>42729</v>
      </c>
      <c r="I10" s="9" t="n">
        <f aca="false">VLOOKUP(MAX(M10:O10),vorlesung!A11:B40,2,1)</f>
        <v>42703</v>
      </c>
      <c r="J10" s="9" t="s">
        <v>114</v>
      </c>
      <c r="K10" s="9" t="s">
        <v>106</v>
      </c>
      <c r="L10" s="9" t="s">
        <v>105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inlineStr">
        <f aca="false">MAX(M10:O10)&lt;=MAX(PUE!M10:O10)</f>
        <is>
          <t/>
        </is>
      </c>
      <c r="V10" s="0" t="inlineStr">
        <f aca="false">MAX(M10:O10)&lt;=MAX(PUE!M11:O11)</f>
        <is>
          <t/>
        </is>
      </c>
    </row>
    <row r="11" customFormat="false" ht="15.5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9" t="n">
        <f aca="false">G11+23</f>
        <v>42750</v>
      </c>
      <c r="I11" s="9" t="n">
        <f aca="false">VLOOKUP(MAX(M11:O11),vorlesung!A12:B41,2,1)</f>
        <v>42710</v>
      </c>
      <c r="J11" s="9" t="s">
        <v>114</v>
      </c>
      <c r="K11" s="9" t="s">
        <v>106</v>
      </c>
      <c r="L11" s="9" t="s">
        <v>112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inlineStr">
        <f aca="false">VLOOKUP(O11,vorlesung!$A$4:$H$33,8,0)</f>
        <is>
          <t/>
        </is>
      </c>
      <c r="U11" s="0" t="n">
        <f aca="false">MAX(M11:O11)&lt;=MAX(PUE!M11:N11)</f>
        <v>1</v>
      </c>
      <c r="V11" s="0" t="inlineStr">
        <f aca="false">MAX(M11:O11)&lt;=MAX(PUE!M12:O12)</f>
        <is>
          <t/>
        </is>
      </c>
    </row>
    <row r="12" customFormat="false" ht="15.5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9" t="n">
        <f aca="false">G12+9</f>
        <v>42757</v>
      </c>
      <c r="I12" s="9" t="n">
        <f aca="false">VLOOKUP(MAX(M12:O12),vorlesung!A13:B42,2,1)</f>
        <v>42724</v>
      </c>
      <c r="J12" s="9" t="s">
        <v>104</v>
      </c>
      <c r="K12" s="9" t="s">
        <v>114</v>
      </c>
      <c r="L12" s="9" t="s">
        <v>113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inlineStr">
        <f aca="false">MAX(M12:O12)&lt;=MAX(PUE!M13:O13)</f>
        <is>
          <t/>
        </is>
      </c>
    </row>
    <row r="13" customFormat="false" ht="15.5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9" t="n">
        <f aca="false">G13+9</f>
        <v>42764</v>
      </c>
      <c r="I13" s="9" t="n">
        <f aca="false">VLOOKUP(MAX(M13:O13),vorlesung!A14:B43,2,1)</f>
        <v>42745</v>
      </c>
      <c r="J13" s="9" t="s">
        <v>104</v>
      </c>
      <c r="K13" s="9" t="s">
        <v>114</v>
      </c>
      <c r="L13" s="9" t="s">
        <v>105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inlineStr">
        <f aca="false">VLOOKUP(O13,vorlesung!$A$4:$H$33,8,0)</f>
        <is>
          <t/>
        </is>
      </c>
      <c r="U13" s="0" t="inlineStr">
        <f aca="false">MAX(M13:O13)&lt;=MAX(PUE!M13:O13)</f>
        <is>
          <t/>
        </is>
      </c>
      <c r="V13" s="0" t="inlineStr">
        <f aca="false">MAX(M13:O13)&lt;=MAX(PUE!M14:O14)</f>
        <is>
          <t/>
        </is>
      </c>
    </row>
    <row r="14" customFormat="false" ht="15.5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9" t="n">
        <f aca="false">G14+9</f>
        <v>42771</v>
      </c>
      <c r="I14" s="9" t="n">
        <f aca="false">VLOOKUP(MAX(M14:O14),vorlesung!A15:B44,2,1)</f>
        <v>42753</v>
      </c>
      <c r="J14" s="9" t="s">
        <v>104</v>
      </c>
      <c r="K14" s="9" t="s">
        <v>114</v>
      </c>
      <c r="L14" s="9" t="s">
        <v>112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inlineStr">
        <f aca="false">MAX(M14:O14)&lt;=MAX(PUE!M14:O14)</f>
        <is>
          <t/>
        </is>
      </c>
      <c r="V14" s="0" t="n">
        <f aca="false">MAX(M14:O14)&lt;=MAX(PUE!M15:N15)</f>
        <v>1</v>
      </c>
    </row>
    <row r="15" customFormat="false" ht="15.5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9" t="n">
        <f aca="false">G15+9</f>
        <v>42778</v>
      </c>
      <c r="I15" s="9" t="n">
        <f aca="false">VLOOKUP(MAX(M15:O15),vorlesung!A16:B45,2,1)</f>
        <v>42760</v>
      </c>
      <c r="J15" s="9" t="s">
        <v>104</v>
      </c>
      <c r="K15" s="9" t="s">
        <v>114</v>
      </c>
      <c r="L15" s="9" t="s">
        <v>113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inlineStr">
        <f aca="false">VLOOKUP(O15,vorlesung!$A$4:$H$33,8,0)</f>
        <is>
          <t/>
        </is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.5"/>
  <cols>
    <col collapsed="false" hidden="false" max="1025" min="1" style="0" width="9.25581395348837"/>
  </cols>
  <sheetData>
    <row r="1" s="2" customFormat="true" ht="31" hidden="false" customHeight="false" outlineLevel="0" collapsed="false">
      <c r="A1" s="2" t="s">
        <v>121</v>
      </c>
      <c r="B1" s="2" t="s">
        <v>122</v>
      </c>
      <c r="C1" s="2" t="s">
        <v>123</v>
      </c>
      <c r="D1" s="2" t="s">
        <v>124</v>
      </c>
      <c r="E1" s="2" t="s">
        <v>125</v>
      </c>
      <c r="F1" s="2" t="s">
        <v>126</v>
      </c>
      <c r="G1" s="2" t="s">
        <v>127</v>
      </c>
      <c r="H1" s="2" t="s">
        <v>128</v>
      </c>
      <c r="I1" s="2" t="s">
        <v>129</v>
      </c>
      <c r="J1" s="2" t="s">
        <v>130</v>
      </c>
    </row>
    <row r="2" customFormat="false" ht="27" hidden="false" customHeight="true" outlineLevel="0" collapsed="false">
      <c r="A2" s="0" t="s">
        <v>83</v>
      </c>
      <c r="B2" s="0" t="s">
        <v>106</v>
      </c>
      <c r="C2" s="0" t="s">
        <v>104</v>
      </c>
      <c r="D2" s="0" t="s">
        <v>114</v>
      </c>
      <c r="E2" s="0" t="s">
        <v>108</v>
      </c>
      <c r="F2" s="0" t="s">
        <v>111</v>
      </c>
      <c r="G2" s="0" t="s">
        <v>109</v>
      </c>
      <c r="H2" s="0" t="s">
        <v>105</v>
      </c>
      <c r="I2" s="0" t="s">
        <v>112</v>
      </c>
      <c r="J2" s="0" t="s">
        <v>113</v>
      </c>
    </row>
    <row r="3" customFormat="false" ht="15.5" hidden="false" customHeight="false" outlineLevel="0" collapsed="false">
      <c r="A3" s="0" t="n">
        <v>1</v>
      </c>
    </row>
    <row r="4" customFormat="false" ht="15.5" hidden="false" customHeight="false" outlineLevel="0" collapsed="false">
      <c r="A4" s="0" t="n">
        <v>2</v>
      </c>
    </row>
    <row r="5" customFormat="false" ht="15.5" hidden="false" customHeight="false" outlineLevel="0" collapsed="false">
      <c r="A5" s="0" t="n">
        <v>3</v>
      </c>
      <c r="B5" s="12"/>
      <c r="C5" s="12"/>
      <c r="D5" s="12"/>
      <c r="E5" s="12"/>
      <c r="F5" s="12"/>
      <c r="G5" s="12"/>
      <c r="H5" s="12"/>
      <c r="I5" s="12"/>
      <c r="J5" s="12"/>
    </row>
    <row r="6" customFormat="false" ht="15.5" hidden="false" customHeight="false" outlineLevel="0" collapsed="false">
      <c r="A6" s="0" t="n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customFormat="false" ht="15.5" hidden="false" customHeight="false" outlineLevel="0" collapsed="false">
      <c r="A7" s="0" t="n">
        <v>5</v>
      </c>
      <c r="B7" s="12"/>
      <c r="C7" s="12"/>
      <c r="D7" s="12"/>
      <c r="E7" s="12"/>
      <c r="F7" s="12"/>
      <c r="G7" s="12"/>
      <c r="H7" s="13"/>
      <c r="I7" s="12"/>
      <c r="J7" s="12"/>
    </row>
    <row r="8" customFormat="false" ht="15.5" hidden="false" customHeight="false" outlineLevel="0" collapsed="false">
      <c r="A8" s="0" t="n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customFormat="false" ht="15.5" hidden="false" customHeight="false" outlineLevel="0" collapsed="false">
      <c r="A9" s="0" t="n">
        <v>7</v>
      </c>
      <c r="B9" s="12"/>
      <c r="C9" s="12"/>
      <c r="D9" s="12"/>
      <c r="E9" s="12"/>
      <c r="F9" s="12"/>
      <c r="G9" s="12"/>
      <c r="H9" s="12"/>
      <c r="I9" s="12"/>
      <c r="J9" s="12"/>
    </row>
    <row r="10" customFormat="false" ht="15" hidden="false" customHeight="false" outlineLevel="0" collapsed="false">
      <c r="A10" s="0" t="n">
        <v>8</v>
      </c>
      <c r="B10" s="12"/>
      <c r="C10" s="12"/>
      <c r="D10" s="12"/>
      <c r="E10" s="12"/>
      <c r="F10" s="12"/>
      <c r="G10" s="12"/>
      <c r="H10" s="14"/>
      <c r="I10" s="12"/>
      <c r="J10" s="12"/>
    </row>
    <row r="11" customFormat="false" ht="15.5" hidden="false" customHeight="false" outlineLevel="0" collapsed="false">
      <c r="A11" s="0" t="n">
        <v>9</v>
      </c>
    </row>
    <row r="12" customFormat="false" ht="15.5" hidden="false" customHeight="false" outlineLevel="0" collapsed="false">
      <c r="A12" s="0" t="n">
        <v>10</v>
      </c>
    </row>
    <row r="13" customFormat="false" ht="15.5" hidden="false" customHeight="false" outlineLevel="0" collapsed="false">
      <c r="A13" s="0" t="n">
        <v>11</v>
      </c>
    </row>
    <row r="14" customFormat="false" ht="15.5" hidden="false" customHeight="false" outlineLevel="0" collapsed="false">
      <c r="A14" s="0" t="n">
        <v>12</v>
      </c>
    </row>
    <row r="15" customFormat="false" ht="15.5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5.5"/>
  <cols>
    <col collapsed="false" hidden="false" max="1025" min="1" style="0" width="9.25581395348837"/>
  </cols>
  <sheetData>
    <row r="2" s="2" customFormat="true" ht="77.5" hidden="false" customHeight="false" outlineLevel="0" collapsed="false">
      <c r="D2" s="15" t="s">
        <v>131</v>
      </c>
      <c r="E2" s="16" t="s">
        <v>132</v>
      </c>
      <c r="F2" s="15" t="s">
        <v>133</v>
      </c>
      <c r="G2" s="16" t="s">
        <v>134</v>
      </c>
      <c r="H2" s="15" t="s">
        <v>135</v>
      </c>
      <c r="I2" s="16" t="s">
        <v>136</v>
      </c>
      <c r="J2" s="15" t="s">
        <v>137</v>
      </c>
      <c r="K2" s="15" t="s">
        <v>138</v>
      </c>
      <c r="L2" s="15" t="s">
        <v>139</v>
      </c>
      <c r="M2" s="15" t="s">
        <v>140</v>
      </c>
    </row>
    <row r="3" customFormat="false" ht="46.5" hidden="false" customHeight="false" outlineLevel="0" collapsed="false">
      <c r="A3" s="2"/>
      <c r="B3" s="2"/>
      <c r="C3" s="2"/>
      <c r="D3" s="17" t="n">
        <v>4</v>
      </c>
      <c r="E3" s="18" t="n">
        <v>1</v>
      </c>
      <c r="F3" s="17" t="n">
        <v>8</v>
      </c>
      <c r="G3" s="18" t="n">
        <v>2</v>
      </c>
      <c r="H3" s="17" t="n">
        <v>2</v>
      </c>
      <c r="I3" s="18" t="n">
        <v>1</v>
      </c>
      <c r="J3" s="17" t="n">
        <v>3</v>
      </c>
      <c r="K3" s="17" t="n">
        <v>2</v>
      </c>
      <c r="L3" s="17" t="n">
        <v>4</v>
      </c>
      <c r="M3" s="17" t="n">
        <v>2</v>
      </c>
      <c r="N3" s="2" t="s">
        <v>141</v>
      </c>
      <c r="P3" s="19"/>
    </row>
    <row r="4" customFormat="false" ht="31" hidden="false" customHeight="false" outlineLevel="0" collapsed="false">
      <c r="A4" s="2"/>
      <c r="B4" s="2"/>
      <c r="C4" s="2"/>
      <c r="D4" s="20" t="n">
        <v>14</v>
      </c>
      <c r="E4" s="21" t="n">
        <v>14</v>
      </c>
      <c r="F4" s="20" t="n">
        <v>13</v>
      </c>
      <c r="G4" s="21" t="n">
        <v>13</v>
      </c>
      <c r="H4" s="20" t="n">
        <v>14</v>
      </c>
      <c r="I4" s="21" t="n">
        <v>14</v>
      </c>
      <c r="J4" s="20" t="n">
        <v>14</v>
      </c>
      <c r="K4" s="20" t="n">
        <v>14</v>
      </c>
      <c r="L4" s="20" t="n">
        <v>14</v>
      </c>
      <c r="M4" s="20" t="n">
        <v>14</v>
      </c>
      <c r="N4" s="2" t="s">
        <v>142</v>
      </c>
      <c r="P4" s="22"/>
      <c r="Q4" s="22"/>
      <c r="R4" s="22"/>
      <c r="S4" s="22"/>
      <c r="T4" s="22"/>
    </row>
    <row r="5" customFormat="false" ht="46.5" hidden="false" customHeight="false" outlineLevel="0" collapsed="false">
      <c r="A5" s="2"/>
      <c r="B5" s="2"/>
      <c r="C5" s="2" t="s">
        <v>143</v>
      </c>
      <c r="D5" s="20" t="n">
        <v>1</v>
      </c>
      <c r="E5" s="21" t="n">
        <v>2</v>
      </c>
      <c r="F5" s="20" t="n">
        <v>1</v>
      </c>
      <c r="G5" s="21" t="n">
        <v>2</v>
      </c>
      <c r="H5" s="20" t="n">
        <v>1</v>
      </c>
      <c r="I5" s="21" t="n">
        <v>1</v>
      </c>
      <c r="J5" s="20" t="n">
        <f aca="false">SUM(C6:C8)</f>
        <v>9</v>
      </c>
      <c r="K5" s="20" t="n">
        <f aca="false">SUMPRODUCT(K6:K8,C6:C8)</f>
        <v>16</v>
      </c>
      <c r="L5" s="20" t="n">
        <f aca="false">SUM(C6:C8)</f>
        <v>9</v>
      </c>
      <c r="M5" s="20" t="n">
        <f aca="false">SUM(C6:C8)</f>
        <v>9</v>
      </c>
      <c r="N5" s="2" t="s">
        <v>144</v>
      </c>
      <c r="P5" s="22"/>
      <c r="Q5" s="22"/>
      <c r="R5" s="22"/>
      <c r="S5" s="22"/>
      <c r="T5" s="22"/>
    </row>
    <row r="6" customFormat="false" ht="15.5" hidden="false" customHeight="false" outlineLevel="0" collapsed="false">
      <c r="A6" s="2" t="s">
        <v>145</v>
      </c>
      <c r="B6" s="2" t="s">
        <v>146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3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2"/>
      <c r="Q6" s="22"/>
      <c r="R6" s="22"/>
      <c r="S6" s="22"/>
      <c r="T6" s="22"/>
    </row>
    <row r="7" customFormat="false" ht="15.5" hidden="false" customHeight="false" outlineLevel="0" collapsed="false">
      <c r="B7" s="2" t="s">
        <v>147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2"/>
      <c r="Q7" s="22"/>
      <c r="R7" s="22"/>
      <c r="S7" s="22"/>
      <c r="T7" s="22"/>
    </row>
    <row r="8" customFormat="false" ht="15.5" hidden="false" customHeight="false" outlineLevel="0" collapsed="false">
      <c r="B8" s="0" t="s">
        <v>148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2"/>
      <c r="Q8" s="22"/>
      <c r="R8" s="22"/>
      <c r="S8" s="22"/>
      <c r="T8" s="22"/>
    </row>
    <row r="9" customFormat="false" ht="31" hidden="false" customHeight="false" outlineLevel="0" collapsed="false">
      <c r="B9" s="24" t="s">
        <v>149</v>
      </c>
      <c r="C9" s="24"/>
      <c r="D9" s="24" t="n">
        <f aca="false">SUMPRODUCT($C6:$C8,D6:D8)</f>
        <v>5</v>
      </c>
      <c r="E9" s="24" t="n">
        <f aca="false">SUMPRODUCT($C6:$C8,E6:E8)</f>
        <v>5</v>
      </c>
      <c r="F9" s="24" t="n">
        <f aca="false">SUMPRODUCT($C6:$C8,F6:F8)</f>
        <v>3</v>
      </c>
      <c r="G9" s="24" t="n">
        <f aca="false">SUMPRODUCT($C6:$C8,G6:G8)</f>
        <v>5</v>
      </c>
      <c r="H9" s="24" t="n">
        <f aca="false">SUMPRODUCT($C6:$C8,H6:H8)</f>
        <v>3</v>
      </c>
      <c r="I9" s="24" t="n">
        <f aca="false">SUMPRODUCT($C6:$C8,I6:I8)</f>
        <v>3</v>
      </c>
      <c r="J9" s="24" t="n">
        <f aca="false">SUMPRODUCT($C6:$C8,J6:J8)</f>
        <v>9</v>
      </c>
      <c r="K9" s="24" t="n">
        <f aca="false">SUMPRODUCT($C6:$C8,K6:K8)</f>
        <v>16</v>
      </c>
      <c r="L9" s="24" t="n">
        <f aca="false">SUMPRODUCT($C6:$C8,L6:L8)</f>
        <v>10</v>
      </c>
      <c r="M9" s="24" t="n">
        <f aca="false">SUMPRODUCT($C6:$C8,M6:M8)</f>
        <v>9</v>
      </c>
      <c r="N9" s="2" t="n">
        <f aca="false">SUMPRODUCT(N6:N8,C6:C8)</f>
        <v>1864</v>
      </c>
      <c r="P9" s="22"/>
      <c r="Q9" s="22"/>
      <c r="R9" s="22"/>
      <c r="S9" s="22"/>
      <c r="T9" s="22"/>
    </row>
    <row r="10" s="19" customFormat="true" ht="24" hidden="false" customHeight="true" outlineLevel="0" collapsed="false">
      <c r="B10" s="19" t="s">
        <v>150</v>
      </c>
      <c r="D10" s="19" t="n">
        <f aca="false">1/D9</f>
        <v>0.2</v>
      </c>
      <c r="E10" s="19" t="n">
        <f aca="false">1/E9</f>
        <v>0.2</v>
      </c>
      <c r="F10" s="19" t="n">
        <f aca="false">1/F9</f>
        <v>0.333333333333333</v>
      </c>
      <c r="G10" s="19" t="n">
        <f aca="false">1/G9</f>
        <v>0.2</v>
      </c>
      <c r="H10" s="19" t="n">
        <f aca="false">1/H9</f>
        <v>0.333333333333333</v>
      </c>
      <c r="I10" s="19" t="n">
        <f aca="false">1/I9</f>
        <v>0.333333333333333</v>
      </c>
      <c r="J10" s="19" t="n">
        <f aca="false">1/J9</f>
        <v>0.111111111111111</v>
      </c>
      <c r="K10" s="19" t="n">
        <f aca="false">1/K9</f>
        <v>0.0625</v>
      </c>
      <c r="L10" s="19" t="n">
        <f aca="false">1/L9</f>
        <v>0.1</v>
      </c>
      <c r="M10" s="19" t="n">
        <f aca="false">1/M9</f>
        <v>0.111111111111111</v>
      </c>
    </row>
    <row r="11" s="2" customFormat="true" ht="31" hidden="false" customHeight="false" outlineLevel="0" collapsed="false">
      <c r="B11" s="2" t="s">
        <v>151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2"/>
      <c r="Q11" s="22"/>
      <c r="R11" s="22"/>
      <c r="S11" s="22"/>
      <c r="T11" s="22"/>
    </row>
    <row r="12" customFormat="false" ht="31" hidden="false" customHeight="false" outlineLevel="0" collapsed="false">
      <c r="A12" s="2" t="s">
        <v>152</v>
      </c>
      <c r="B12" s="2" t="s">
        <v>153</v>
      </c>
      <c r="C12" s="2" t="s">
        <v>154</v>
      </c>
      <c r="D12" s="2" t="s">
        <v>155</v>
      </c>
      <c r="N12" s="20" t="s">
        <v>156</v>
      </c>
      <c r="O12" s="20" t="s">
        <v>157</v>
      </c>
      <c r="P12" s="25"/>
      <c r="Q12" s="25"/>
      <c r="R12" s="25"/>
      <c r="S12" s="25"/>
      <c r="T12" s="22"/>
    </row>
    <row r="13" customFormat="false" ht="15.5" hidden="false" customHeight="false" outlineLevel="0" collapsed="false">
      <c r="A13" s="0" t="s">
        <v>122</v>
      </c>
      <c r="B13" s="0" t="s">
        <v>106</v>
      </c>
      <c r="C13" s="0" t="s">
        <v>146</v>
      </c>
      <c r="D13" s="26" t="n">
        <f aca="false">COUNTIF(PUE!J$3:J$16,Tutoren!$B13)</f>
        <v>0</v>
      </c>
      <c r="E13" s="27" t="n">
        <f aca="false">COUNTIF(PUE!K$3:L$16,$B13)</f>
        <v>5</v>
      </c>
      <c r="F13" s="28" t="n">
        <f aca="false">COUNTIF(HUE!J$3:J$16,Tutoren!$B13)</f>
        <v>5</v>
      </c>
      <c r="G13" s="28" t="n">
        <f aca="false">COUNTIF(HUE!K$3:$L16,Tutoren!$B13)</f>
        <v>4</v>
      </c>
      <c r="H13" s="28" t="n">
        <f aca="false">F13</f>
        <v>5</v>
      </c>
      <c r="I13" s="27" t="n">
        <f aca="false">H13</f>
        <v>5</v>
      </c>
      <c r="J13" s="27" t="n">
        <v>14</v>
      </c>
      <c r="K13" s="27" t="n">
        <f aca="false">VLOOKUP($C13,$B$6:$L$9,10,0)*K$4</f>
        <v>28</v>
      </c>
      <c r="L13" s="29" t="n">
        <f aca="false">VLOOKUP($C13,$B$6:$L$9,11,0)*L$4</f>
        <v>0</v>
      </c>
      <c r="M13" s="30" t="n">
        <f aca="false">VLOOKUP($C13,$B$6:$M$9,12,0)*M$4</f>
        <v>14</v>
      </c>
      <c r="N13" s="17" t="n">
        <f aca="false">SUMPRODUCT(D$3:M$3,D13:M13)</f>
        <v>194</v>
      </c>
      <c r="O13" s="31" t="n">
        <f aca="false">VLOOKUP(C13,B$6:N$8,13,0)</f>
        <v>174.666666666667</v>
      </c>
      <c r="P13" s="25"/>
      <c r="Q13" s="25"/>
      <c r="R13" s="25"/>
      <c r="S13" s="25"/>
      <c r="T13" s="25"/>
    </row>
    <row r="14" customFormat="false" ht="15.5" hidden="false" customHeight="false" outlineLevel="0" collapsed="false">
      <c r="A14" s="0" t="s">
        <v>123</v>
      </c>
      <c r="B14" s="0" t="s">
        <v>104</v>
      </c>
      <c r="C14" s="0" t="s">
        <v>146</v>
      </c>
      <c r="D14" s="32" t="n">
        <f aca="false">COUNTIF(PUE!J$3:J$16,Tutoren!$B14)</f>
        <v>1</v>
      </c>
      <c r="E14" s="33" t="n">
        <f aca="false">COUNTIF(PUE!K$3:L$16,$B14)</f>
        <v>4</v>
      </c>
      <c r="F14" s="34" t="n">
        <f aca="false">COUNTIF(HUE!J$3:J$16,Tutoren!$B14)</f>
        <v>4</v>
      </c>
      <c r="G14" s="34" t="n">
        <f aca="false">COUNTIF(HUE!K$3:$L17,Tutoren!$B14)</f>
        <v>5</v>
      </c>
      <c r="H14" s="34" t="n">
        <f aca="false">F14</f>
        <v>4</v>
      </c>
      <c r="I14" s="33" t="n">
        <f aca="false">H14</f>
        <v>4</v>
      </c>
      <c r="J14" s="33" t="n">
        <v>14</v>
      </c>
      <c r="K14" s="33" t="n">
        <f aca="false">VLOOKUP($C14,$B$6:$L$9,10,0)*K$4</f>
        <v>28</v>
      </c>
      <c r="L14" s="35" t="n">
        <f aca="false">VLOOKUP($C14,$B$6:$L$9,11,0)*L$4</f>
        <v>0</v>
      </c>
      <c r="M14" s="36" t="n">
        <f aca="false">VLOOKUP($C14,$B$6:$M$9,12,0)*M$4</f>
        <v>14</v>
      </c>
      <c r="N14" s="17" t="n">
        <f aca="false">SUMPRODUCT(D$3:M$3,D14:M14)</f>
        <v>188</v>
      </c>
      <c r="O14" s="31" t="n">
        <f aca="false">VLOOKUP(C14,B$6:N$8,13,0)</f>
        <v>174.666666666667</v>
      </c>
      <c r="P14" s="25"/>
      <c r="Q14" s="25"/>
      <c r="R14" s="25"/>
      <c r="S14" s="25"/>
      <c r="T14" s="25"/>
    </row>
    <row r="15" customFormat="false" ht="15.5" hidden="false" customHeight="false" outlineLevel="0" collapsed="false">
      <c r="A15" s="0" t="s">
        <v>124</v>
      </c>
      <c r="B15" s="0" t="s">
        <v>114</v>
      </c>
      <c r="C15" s="0" t="s">
        <v>146</v>
      </c>
      <c r="D15" s="37" t="n">
        <f aca="false">COUNTIF(PUE!J$3:J$16,Tutoren!$B15)</f>
        <v>0</v>
      </c>
      <c r="E15" s="38" t="n">
        <f aca="false">COUNTIF(PUE!K$3:L$16,$B15)</f>
        <v>5</v>
      </c>
      <c r="F15" s="39" t="n">
        <f aca="false">COUNTIF(HUE!J$3:J$16,Tutoren!$B15)</f>
        <v>4</v>
      </c>
      <c r="G15" s="39" t="n">
        <f aca="false">COUNTIF(HUE!K$3:$L18,Tutoren!$B15)</f>
        <v>4</v>
      </c>
      <c r="H15" s="39" t="n">
        <f aca="false">F15</f>
        <v>4</v>
      </c>
      <c r="I15" s="38" t="n">
        <f aca="false">H15</f>
        <v>4</v>
      </c>
      <c r="J15" s="38" t="n">
        <v>14</v>
      </c>
      <c r="K15" s="38" t="n">
        <f aca="false">VLOOKUP($C15,$B$6:$L$9,10,0)*K$4</f>
        <v>28</v>
      </c>
      <c r="L15" s="40" t="n">
        <f aca="false">VLOOKUP($C15,$B$6:$L$9,11,0)*L$4</f>
        <v>0</v>
      </c>
      <c r="M15" s="41" t="n">
        <f aca="false">VLOOKUP($C15,$B$6:$M$9,12,0)*M$4</f>
        <v>14</v>
      </c>
      <c r="N15" s="17" t="n">
        <f aca="false">SUMPRODUCT(D$3:M$3,D15:M15)</f>
        <v>183</v>
      </c>
      <c r="O15" s="31" t="n">
        <f aca="false">VLOOKUP(C15,B$6:N$8,13,0)</f>
        <v>174.666666666667</v>
      </c>
      <c r="P15" s="25"/>
      <c r="Q15" s="25"/>
      <c r="R15" s="25"/>
      <c r="S15" s="25"/>
      <c r="T15" s="25"/>
    </row>
    <row r="16" customFormat="false" ht="15.5" hidden="false" customHeight="false" outlineLevel="0" collapsed="false">
      <c r="A16" s="0" t="s">
        <v>125</v>
      </c>
      <c r="B16" s="0" t="s">
        <v>108</v>
      </c>
      <c r="C16" s="0" t="s">
        <v>147</v>
      </c>
      <c r="D16" s="32" t="n">
        <f aca="false">COUNTIF(PUE!J$3:J$16,Tutoren!$B16)</f>
        <v>2</v>
      </c>
      <c r="E16" s="33" t="n">
        <f aca="false">COUNTIF(PUE!K$3:L$16,$B16)</f>
        <v>3</v>
      </c>
      <c r="F16" s="34" t="n">
        <f aca="false">COUNTIF(HUE!J$3:J$16,Tutoren!$B16)</f>
        <v>0</v>
      </c>
      <c r="G16" s="34" t="n">
        <f aca="false">COUNTIF(HUE!K$3:$L19,Tutoren!$B16)</f>
        <v>2</v>
      </c>
      <c r="H16" s="34" t="n">
        <f aca="false">F16</f>
        <v>0</v>
      </c>
      <c r="I16" s="33" t="n">
        <f aca="false">H16</f>
        <v>0</v>
      </c>
      <c r="J16" s="33" t="n">
        <v>14</v>
      </c>
      <c r="K16" s="33" t="n">
        <f aca="false">VLOOKUP($C16,$B$6:$L$9,10,0)*K$4</f>
        <v>28</v>
      </c>
      <c r="L16" s="35" t="n">
        <f aca="false">VLOOKUP($C16,$B$6:$L$9,11,0)*L$4</f>
        <v>28</v>
      </c>
      <c r="M16" s="36" t="n">
        <f aca="false">VLOOKUP($C16,$B$6:$M$9,12,0)*M$4</f>
        <v>14</v>
      </c>
      <c r="N16" s="17" t="n">
        <f aca="false">SUMPRODUCT(D$3:M$3,D16:M16)</f>
        <v>253</v>
      </c>
      <c r="O16" s="31" t="n">
        <f aca="false">VLOOKUP(C16,B$6:N$8,13,0)</f>
        <v>254</v>
      </c>
      <c r="P16" s="25"/>
      <c r="Q16" s="25"/>
      <c r="R16" s="25"/>
      <c r="S16" s="25"/>
      <c r="T16" s="25"/>
    </row>
    <row r="17" customFormat="false" ht="15.5" hidden="false" customHeight="false" outlineLevel="0" collapsed="false">
      <c r="A17" s="0" t="s">
        <v>126</v>
      </c>
      <c r="B17" s="0" t="s">
        <v>111</v>
      </c>
      <c r="C17" s="0" t="s">
        <v>148</v>
      </c>
      <c r="D17" s="32" t="n">
        <f aca="false">COUNTIF(PUE!J$3:J$16,Tutoren!$B17)</f>
        <v>1</v>
      </c>
      <c r="E17" s="33" t="n">
        <f aca="false">COUNTIF(PUE!K$3:L$16,$B17)</f>
        <v>3</v>
      </c>
      <c r="F17" s="34" t="n">
        <f aca="false">COUNTIF(HUE!J$3:J$16,Tutoren!$B17)</f>
        <v>0</v>
      </c>
      <c r="G17" s="34" t="n">
        <f aca="false">COUNTIF(HUE!K$3:$L20,Tutoren!$B17)</f>
        <v>1</v>
      </c>
      <c r="H17" s="34" t="n">
        <f aca="false">F17</f>
        <v>0</v>
      </c>
      <c r="I17" s="33" t="n">
        <f aca="false">H17</f>
        <v>0</v>
      </c>
      <c r="J17" s="33" t="n">
        <v>14</v>
      </c>
      <c r="K17" s="33" t="n">
        <f aca="false">VLOOKUP($C17,$B$6:$L$9,10,0)*K$4</f>
        <v>14</v>
      </c>
      <c r="L17" s="35" t="n">
        <f aca="false">VLOOKUP($C17,$B$6:$L$9,11,0)*L$4</f>
        <v>14</v>
      </c>
      <c r="M17" s="36" t="n">
        <f aca="false">VLOOKUP($C17,$B$6:$M$9,12,0)*M$4</f>
        <v>14</v>
      </c>
      <c r="N17" s="17" t="n">
        <f aca="false">SUMPRODUCT(D$3:M$3,D17:M17)</f>
        <v>163</v>
      </c>
      <c r="O17" s="31" t="n">
        <f aca="false">VLOOKUP(C17,B$6:N$8,13,0)</f>
        <v>162</v>
      </c>
      <c r="P17" s="25"/>
      <c r="Q17" s="25"/>
      <c r="R17" s="25"/>
      <c r="S17" s="25"/>
      <c r="T17" s="25"/>
    </row>
    <row r="18" customFormat="false" ht="15.5" hidden="false" customHeight="false" outlineLevel="0" collapsed="false">
      <c r="A18" s="0" t="s">
        <v>127</v>
      </c>
      <c r="B18" s="0" t="s">
        <v>109</v>
      </c>
      <c r="C18" s="0" t="s">
        <v>148</v>
      </c>
      <c r="D18" s="32" t="n">
        <f aca="false">COUNTIF(PUE!J$3:J$16,Tutoren!$B18)</f>
        <v>1</v>
      </c>
      <c r="E18" s="33" t="n">
        <f aca="false">COUNTIF(PUE!K$3:L$16,$B18)</f>
        <v>2</v>
      </c>
      <c r="F18" s="34" t="n">
        <f aca="false">COUNTIF(HUE!J$3:J$16,Tutoren!$B18)</f>
        <v>0</v>
      </c>
      <c r="G18" s="34" t="n">
        <f aca="false">COUNTIF(HUE!K$3:$L21,Tutoren!$B18)</f>
        <v>1</v>
      </c>
      <c r="H18" s="34" t="n">
        <f aca="false">F18</f>
        <v>0</v>
      </c>
      <c r="I18" s="33" t="n">
        <f aca="false">H18</f>
        <v>0</v>
      </c>
      <c r="J18" s="33" t="n">
        <v>14</v>
      </c>
      <c r="K18" s="33" t="n">
        <f aca="false">VLOOKUP($C18,$B$6:$L$9,10,0)*K$4</f>
        <v>14</v>
      </c>
      <c r="L18" s="35" t="n">
        <f aca="false">VLOOKUP($C18,$B$6:$L$9,11,0)*L$4</f>
        <v>14</v>
      </c>
      <c r="M18" s="36" t="n">
        <f aca="false">VLOOKUP($C18,$B$6:$M$9,12,0)*M$4</f>
        <v>14</v>
      </c>
      <c r="N18" s="17" t="n">
        <f aca="false">SUMPRODUCT(D$3:M$3,D18:M18)</f>
        <v>162</v>
      </c>
      <c r="O18" s="31" t="n">
        <f aca="false">VLOOKUP(C18,B$6:N$8,13,0)</f>
        <v>162</v>
      </c>
      <c r="P18" s="25"/>
      <c r="Q18" s="25"/>
      <c r="R18" s="25"/>
      <c r="S18" s="25"/>
      <c r="T18" s="25"/>
    </row>
    <row r="19" customFormat="false" ht="15.5" hidden="false" customHeight="false" outlineLevel="0" collapsed="false">
      <c r="A19" s="0" t="s">
        <v>128</v>
      </c>
      <c r="B19" s="0" t="s">
        <v>105</v>
      </c>
      <c r="C19" s="0" t="s">
        <v>147</v>
      </c>
      <c r="D19" s="32" t="n">
        <f aca="false">COUNTIF(PUE!J$3:J$16,Tutoren!$B19)</f>
        <v>3</v>
      </c>
      <c r="E19" s="33" t="n">
        <f aca="false">COUNTIF(PUE!K$3:L$16,$B19)</f>
        <v>3</v>
      </c>
      <c r="F19" s="34" t="n">
        <f aca="false">COUNTIF(HUE!J$3:J$16,Tutoren!$B19)</f>
        <v>0</v>
      </c>
      <c r="G19" s="34" t="n">
        <f aca="false">COUNTIF(HUE!K$3:$L22,Tutoren!$B19)</f>
        <v>3</v>
      </c>
      <c r="H19" s="34" t="n">
        <f aca="false">F19</f>
        <v>0</v>
      </c>
      <c r="I19" s="33" t="n">
        <f aca="false">H19</f>
        <v>0</v>
      </c>
      <c r="J19" s="33" t="n">
        <v>14</v>
      </c>
      <c r="K19" s="33" t="n">
        <f aca="false">VLOOKUP($C19,$B$6:$L$9,10,0)*K$4</f>
        <v>28</v>
      </c>
      <c r="L19" s="35" t="n">
        <f aca="false">VLOOKUP($C19,$B$6:$L$9,11,0)*L$4</f>
        <v>28</v>
      </c>
      <c r="M19" s="36" t="n">
        <f aca="false">VLOOKUP($C19,$B$6:$M$9,12,0)*M$4</f>
        <v>14</v>
      </c>
      <c r="N19" s="17" t="n">
        <f aca="false">SUMPRODUCT(D$3:M$3,D19:M19)</f>
        <v>259</v>
      </c>
      <c r="O19" s="31" t="n">
        <f aca="false">VLOOKUP(C19,B$6:N$8,13,0)</f>
        <v>254</v>
      </c>
      <c r="P19" s="25"/>
      <c r="Q19" s="25"/>
      <c r="R19" s="25"/>
      <c r="S19" s="25"/>
      <c r="T19" s="25"/>
    </row>
    <row r="20" customFormat="false" ht="15.5" hidden="false" customHeight="false" outlineLevel="0" collapsed="false">
      <c r="A20" s="0" t="s">
        <v>129</v>
      </c>
      <c r="B20" s="0" t="s">
        <v>112</v>
      </c>
      <c r="C20" s="0" t="s">
        <v>147</v>
      </c>
      <c r="D20" s="32" t="n">
        <f aca="false">COUNTIF(PUE!J$3:J$16,Tutoren!$B20)</f>
        <v>2</v>
      </c>
      <c r="E20" s="33" t="n">
        <f aca="false">COUNTIF(PUE!K$3:L$16,$B20)</f>
        <v>2</v>
      </c>
      <c r="F20" s="34" t="n">
        <f aca="false">COUNTIF(HUE!J$3:J$16,Tutoren!$B20)</f>
        <v>0</v>
      </c>
      <c r="G20" s="34" t="n">
        <f aca="false">COUNTIF(HUE!K$3:$L23,Tutoren!$B20)</f>
        <v>3</v>
      </c>
      <c r="H20" s="34" t="n">
        <f aca="false">F20</f>
        <v>0</v>
      </c>
      <c r="I20" s="33" t="n">
        <f aca="false">H20</f>
        <v>0</v>
      </c>
      <c r="J20" s="33" t="n">
        <v>14</v>
      </c>
      <c r="K20" s="33" t="n">
        <f aca="false">VLOOKUP($C20,$B$6:$L$9,10,0)*K$4</f>
        <v>28</v>
      </c>
      <c r="L20" s="35" t="n">
        <f aca="false">VLOOKUP($C20,$B$6:$L$9,11,0)*L$4</f>
        <v>28</v>
      </c>
      <c r="M20" s="36" t="n">
        <f aca="false">VLOOKUP($C20,$B$6:$M$9,12,0)*M$4</f>
        <v>14</v>
      </c>
      <c r="N20" s="17" t="n">
        <f aca="false">SUMPRODUCT(D$3:M$3,D20:M20)</f>
        <v>254</v>
      </c>
      <c r="O20" s="31" t="n">
        <f aca="false">VLOOKUP(C20,B$6:N$8,13,0)</f>
        <v>254</v>
      </c>
      <c r="P20" s="25"/>
      <c r="Q20" s="25"/>
      <c r="R20" s="25"/>
      <c r="S20" s="25"/>
      <c r="T20" s="25"/>
    </row>
    <row r="21" customFormat="false" ht="15.5" hidden="false" customHeight="false" outlineLevel="0" collapsed="false">
      <c r="A21" s="0" t="s">
        <v>130</v>
      </c>
      <c r="B21" s="0" t="s">
        <v>113</v>
      </c>
      <c r="C21" s="0" t="s">
        <v>147</v>
      </c>
      <c r="D21" s="42" t="n">
        <f aca="false">COUNTIF(PUE!J$3:J$16,Tutoren!$B21)</f>
        <v>3</v>
      </c>
      <c r="E21" s="43" t="n">
        <f aca="false">COUNTIF(PUE!K$3:L$16,$B21)</f>
        <v>1</v>
      </c>
      <c r="F21" s="44" t="n">
        <f aca="false">COUNTIF(HUE!J$3:J$16,Tutoren!$B21)</f>
        <v>0</v>
      </c>
      <c r="G21" s="44" t="n">
        <f aca="false">COUNTIF(HUE!K$3:$L24,Tutoren!$B21)</f>
        <v>3</v>
      </c>
      <c r="H21" s="44" t="n">
        <f aca="false">F21</f>
        <v>0</v>
      </c>
      <c r="I21" s="43" t="n">
        <f aca="false">H21</f>
        <v>0</v>
      </c>
      <c r="J21" s="43" t="n">
        <v>14</v>
      </c>
      <c r="K21" s="43" t="n">
        <f aca="false">VLOOKUP($C21,$B$6:$L$9,10,0)*K$4</f>
        <v>28</v>
      </c>
      <c r="L21" s="45" t="n">
        <f aca="false">VLOOKUP($C21,$B$6:$L$9,11,0)*L$4</f>
        <v>28</v>
      </c>
      <c r="M21" s="46" t="n">
        <f aca="false">VLOOKUP($C21,$B$6:$M$9,12,0)*M$4</f>
        <v>14</v>
      </c>
      <c r="N21" s="17" t="n">
        <f aca="false">SUMPRODUCT(D$3:M$3,D21:M21)</f>
        <v>257</v>
      </c>
      <c r="O21" s="31" t="n">
        <f aca="false">VLOOKUP(C21,B$6:N$8,13,0)</f>
        <v>254</v>
      </c>
    </row>
    <row r="22" customFormat="false" ht="15.5" hidden="false" customHeight="false" outlineLevel="0" collapsed="false">
      <c r="D22" s="47" t="n">
        <f aca="false">D3*SUM(D13:D21)</f>
        <v>52</v>
      </c>
      <c r="E22" s="47" t="n">
        <f aca="false">E3*SUM(E13:E21)</f>
        <v>28</v>
      </c>
      <c r="F22" s="47" t="n">
        <f aca="false">F3*SUM(F13:F21)</f>
        <v>104</v>
      </c>
      <c r="G22" s="47" t="n">
        <f aca="false">G3*SUM(G13:G21)</f>
        <v>52</v>
      </c>
      <c r="H22" s="47" t="n">
        <f aca="false">H3*SUM(H13:H21)</f>
        <v>26</v>
      </c>
      <c r="I22" s="47" t="n">
        <f aca="false">I3*SUM(I13:I21)</f>
        <v>13</v>
      </c>
      <c r="J22" s="47" t="n">
        <f aca="false">J3*SUM(J13:J21)</f>
        <v>378</v>
      </c>
      <c r="K22" s="47" t="n">
        <f aca="false">K3*SUM(K13:K21)</f>
        <v>448</v>
      </c>
      <c r="L22" s="47" t="n">
        <f aca="false">L3*SUM(L13:L21)</f>
        <v>560</v>
      </c>
      <c r="M22" s="47" t="n">
        <f aca="false">M3*SUM(M13:M21)</f>
        <v>252</v>
      </c>
      <c r="N22" s="17" t="n">
        <f aca="false">SUM(N13:N21)</f>
        <v>1913</v>
      </c>
      <c r="O22" s="17" t="n">
        <f aca="false">SUM(O13:O21)</f>
        <v>1864</v>
      </c>
      <c r="P22" s="25"/>
      <c r="Q22" s="25"/>
      <c r="R22" s="25"/>
      <c r="S22" s="25"/>
      <c r="T22" s="25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4" activeCellId="0" sqref="I4"/>
    </sheetView>
  </sheetViews>
  <sheetFormatPr defaultRowHeight="15.5"/>
  <cols>
    <col collapsed="false" hidden="false" max="1025" min="1" style="0" width="9.25581395348837"/>
  </cols>
  <sheetData>
    <row r="1" customFormat="false" ht="15.5" hidden="false" customHeight="false" outlineLevel="0" collapsed="false">
      <c r="B1" s="0" t="s">
        <v>158</v>
      </c>
      <c r="C1" s="0" t="s">
        <v>159</v>
      </c>
      <c r="D1" s="0" t="s">
        <v>160</v>
      </c>
      <c r="E1" s="0" t="s">
        <v>161</v>
      </c>
      <c r="F1" s="0" t="s">
        <v>162</v>
      </c>
      <c r="G1" s="0" t="s">
        <v>163</v>
      </c>
      <c r="H1" s="0" t="s">
        <v>164</v>
      </c>
      <c r="I1" s="0" t="s">
        <v>165</v>
      </c>
    </row>
    <row r="2" customFormat="false" ht="15.5" hidden="false" customHeight="false" outlineLevel="0" collapsed="false">
      <c r="A2" s="48" t="s">
        <v>124</v>
      </c>
      <c r="B2" s="49" t="s">
        <v>166</v>
      </c>
      <c r="C2" s="49"/>
      <c r="D2" s="49"/>
      <c r="E2" s="49"/>
      <c r="F2" s="49"/>
      <c r="G2" s="49" t="s">
        <v>167</v>
      </c>
      <c r="H2" s="49"/>
      <c r="I2" s="49"/>
    </row>
    <row r="3" customFormat="false" ht="15.5" hidden="false" customHeight="false" outlineLevel="0" collapsed="false">
      <c r="A3" s="48" t="s">
        <v>123</v>
      </c>
      <c r="B3" s="49"/>
      <c r="C3" s="49"/>
      <c r="D3" s="49"/>
      <c r="E3" s="49"/>
      <c r="F3" s="49"/>
      <c r="G3" s="49" t="s">
        <v>166</v>
      </c>
      <c r="H3" s="49"/>
      <c r="I3" s="49" t="s">
        <v>168</v>
      </c>
    </row>
    <row r="4" customFormat="false" ht="15.5" hidden="false" customHeight="false" outlineLevel="0" collapsed="false">
      <c r="A4" s="50" t="s">
        <v>129</v>
      </c>
      <c r="B4" s="49"/>
      <c r="C4" s="49" t="s">
        <v>166</v>
      </c>
      <c r="D4" s="49"/>
      <c r="E4" s="49"/>
      <c r="F4" s="49" t="s">
        <v>166</v>
      </c>
      <c r="G4" s="49"/>
      <c r="H4" s="49"/>
      <c r="I4" s="49"/>
    </row>
    <row r="5" customFormat="false" ht="15.5" hidden="false" customHeight="false" outlineLevel="0" collapsed="false">
      <c r="A5" s="48" t="s">
        <v>128</v>
      </c>
      <c r="B5" s="49"/>
      <c r="C5" s="49"/>
      <c r="D5" s="49" t="s">
        <v>166</v>
      </c>
      <c r="E5" s="49" t="s">
        <v>166</v>
      </c>
      <c r="F5" s="49"/>
      <c r="G5" s="49"/>
      <c r="H5" s="49"/>
      <c r="I5" s="49"/>
    </row>
    <row r="6" customFormat="false" ht="15.5" hidden="false" customHeight="false" outlineLevel="0" collapsed="false">
      <c r="A6" s="48" t="s">
        <v>130</v>
      </c>
      <c r="B6" s="49"/>
      <c r="C6" s="49"/>
      <c r="D6" s="49"/>
      <c r="E6" s="49"/>
      <c r="F6" s="49" t="s">
        <v>167</v>
      </c>
      <c r="G6" s="49"/>
      <c r="H6" s="49" t="s">
        <v>166</v>
      </c>
      <c r="I6" s="49"/>
    </row>
    <row r="7" customFormat="false" ht="15.5" hidden="false" customHeight="false" outlineLevel="0" collapsed="false">
      <c r="A7" s="48" t="s">
        <v>127</v>
      </c>
      <c r="B7" s="49"/>
      <c r="C7" s="49"/>
      <c r="D7" s="49"/>
      <c r="E7" s="49" t="s">
        <v>167</v>
      </c>
      <c r="F7" s="49"/>
      <c r="G7" s="49"/>
      <c r="H7" s="49"/>
      <c r="I7" s="49"/>
    </row>
    <row r="8" customFormat="false" ht="15.5" hidden="false" customHeight="false" outlineLevel="0" collapsed="false">
      <c r="A8" s="48" t="s">
        <v>126</v>
      </c>
      <c r="B8" s="49"/>
      <c r="C8" s="49"/>
      <c r="D8" s="49" t="s">
        <v>167</v>
      </c>
      <c r="E8" s="49"/>
      <c r="F8" s="49"/>
      <c r="G8" s="49"/>
      <c r="H8" s="49"/>
      <c r="I8" s="49"/>
    </row>
    <row r="9" customFormat="false" ht="15.5" hidden="false" customHeight="false" outlineLevel="0" collapsed="false">
      <c r="A9" s="48" t="s">
        <v>122</v>
      </c>
      <c r="B9" s="49" t="s">
        <v>167</v>
      </c>
      <c r="C9" s="49"/>
      <c r="D9" s="49"/>
      <c r="E9" s="49"/>
      <c r="F9" s="49"/>
      <c r="G9" s="49"/>
      <c r="H9" s="49"/>
      <c r="I9" s="49" t="s">
        <v>167</v>
      </c>
    </row>
    <row r="10" customFormat="false" ht="15.5" hidden="false" customHeight="false" outlineLevel="0" collapsed="false">
      <c r="A10" s="48" t="s">
        <v>125</v>
      </c>
      <c r="B10" s="49"/>
      <c r="C10" s="49" t="s">
        <v>167</v>
      </c>
      <c r="D10" s="49"/>
      <c r="E10" s="49"/>
      <c r="F10" s="49"/>
      <c r="G10" s="49"/>
      <c r="H10" s="49" t="s">
        <v>167</v>
      </c>
      <c r="I10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0" sqref="F43"/>
    </sheetView>
  </sheetViews>
  <sheetFormatPr defaultRowHeight="15.5"/>
  <cols>
    <col collapsed="false" hidden="false" max="1025" min="1" style="0" width="9.25581395348837"/>
  </cols>
  <sheetData>
    <row r="1" customFormat="false" ht="15.5" hidden="false" customHeight="false" outlineLevel="0" collapsed="false">
      <c r="A1" s="0" t="s">
        <v>169</v>
      </c>
      <c r="L1" s="0" t="s">
        <v>170</v>
      </c>
    </row>
    <row r="2" customFormat="false" ht="15.5" hidden="false" customHeight="false" outlineLevel="0" collapsed="false">
      <c r="A2" s="38" t="s">
        <v>171</v>
      </c>
      <c r="B2" s="39"/>
      <c r="C2" s="38" t="s">
        <v>172</v>
      </c>
      <c r="D2" s="39"/>
      <c r="E2" s="38" t="s">
        <v>173</v>
      </c>
      <c r="F2" s="39"/>
      <c r="G2" s="38" t="s">
        <v>174</v>
      </c>
      <c r="H2" s="39"/>
      <c r="I2" s="38" t="s">
        <v>175</v>
      </c>
      <c r="J2" s="39"/>
      <c r="L2" s="38" t="s">
        <v>171</v>
      </c>
      <c r="M2" s="39"/>
      <c r="N2" s="38" t="s">
        <v>172</v>
      </c>
      <c r="O2" s="39"/>
      <c r="P2" s="38" t="s">
        <v>173</v>
      </c>
      <c r="Q2" s="39"/>
      <c r="R2" s="38" t="s">
        <v>174</v>
      </c>
      <c r="S2" s="39"/>
      <c r="T2" s="38" t="s">
        <v>175</v>
      </c>
      <c r="U2" s="39"/>
    </row>
    <row r="3" customFormat="false" ht="15.5" hidden="false" customHeight="false" outlineLevel="0" collapsed="false">
      <c r="A3" s="33" t="n">
        <v>1</v>
      </c>
      <c r="B3" s="51" t="s">
        <v>176</v>
      </c>
      <c r="C3" s="33" t="n">
        <v>1</v>
      </c>
      <c r="D3" s="52" t="s">
        <v>177</v>
      </c>
      <c r="E3" s="33" t="n">
        <v>1</v>
      </c>
      <c r="G3" s="33" t="n">
        <v>1</v>
      </c>
      <c r="I3" s="33" t="n">
        <v>1</v>
      </c>
      <c r="J3" s="53" t="s">
        <v>178</v>
      </c>
      <c r="L3" s="33" t="n">
        <v>1</v>
      </c>
      <c r="N3" s="33" t="n">
        <v>1</v>
      </c>
      <c r="O3" s="54" t="s">
        <v>179</v>
      </c>
      <c r="P3" s="33" t="n">
        <v>1</v>
      </c>
      <c r="R3" s="33" t="n">
        <v>1</v>
      </c>
      <c r="T3" s="33" t="n">
        <v>1</v>
      </c>
      <c r="U3" s="55" t="s">
        <v>180</v>
      </c>
    </row>
    <row r="4" customFormat="false" ht="15.5" hidden="false" customHeight="false" outlineLevel="0" collapsed="false">
      <c r="A4" s="33" t="n">
        <v>2</v>
      </c>
      <c r="C4" s="33" t="n">
        <v>2</v>
      </c>
      <c r="D4" s="53" t="s">
        <v>181</v>
      </c>
      <c r="E4" s="33" t="n">
        <v>2</v>
      </c>
      <c r="F4" s="56" t="s">
        <v>182</v>
      </c>
      <c r="G4" s="33" t="n">
        <v>2</v>
      </c>
      <c r="I4" s="33" t="n">
        <v>2</v>
      </c>
      <c r="L4" s="33" t="n">
        <v>2</v>
      </c>
      <c r="N4" s="33" t="n">
        <v>2</v>
      </c>
      <c r="O4" s="55" t="s">
        <v>183</v>
      </c>
      <c r="P4" s="33" t="n">
        <v>2</v>
      </c>
      <c r="Q4" s="57" t="s">
        <v>184</v>
      </c>
      <c r="R4" s="33" t="n">
        <v>2</v>
      </c>
      <c r="T4" s="33" t="n">
        <v>2</v>
      </c>
    </row>
    <row r="5" customFormat="false" ht="15.5" hidden="false" customHeight="false" outlineLevel="0" collapsed="false">
      <c r="A5" s="33" t="n">
        <v>3</v>
      </c>
      <c r="C5" s="33" t="n">
        <v>3</v>
      </c>
      <c r="E5" s="33" t="n">
        <v>3</v>
      </c>
      <c r="F5" s="51" t="s">
        <v>185</v>
      </c>
      <c r="G5" s="33" t="n">
        <v>3</v>
      </c>
      <c r="H5" s="52" t="s">
        <v>186</v>
      </c>
      <c r="I5" s="33" t="n">
        <v>3</v>
      </c>
      <c r="J5" s="56" t="s">
        <v>187</v>
      </c>
      <c r="L5" s="33" t="n">
        <v>3</v>
      </c>
      <c r="N5" s="33" t="n">
        <v>3</v>
      </c>
      <c r="P5" s="33" t="n">
        <v>3</v>
      </c>
      <c r="Q5" s="58" t="s">
        <v>188</v>
      </c>
      <c r="R5" s="33" t="n">
        <v>3</v>
      </c>
      <c r="S5" s="54" t="s">
        <v>189</v>
      </c>
      <c r="T5" s="33" t="n">
        <v>3</v>
      </c>
      <c r="U5" s="57" t="s">
        <v>190</v>
      </c>
    </row>
    <row r="6" customFormat="false" ht="15.5" hidden="false" customHeight="false" outlineLevel="0" collapsed="false">
      <c r="A6" s="33" t="n">
        <v>4</v>
      </c>
      <c r="C6" s="33" t="n">
        <v>4</v>
      </c>
      <c r="D6" s="56" t="s">
        <v>191</v>
      </c>
      <c r="E6" s="33" t="n">
        <v>4</v>
      </c>
      <c r="F6" s="59" t="s">
        <v>192</v>
      </c>
      <c r="G6" s="33" t="n">
        <v>4</v>
      </c>
      <c r="I6" s="33" t="n">
        <v>4</v>
      </c>
      <c r="L6" s="33" t="n">
        <v>4</v>
      </c>
      <c r="N6" s="33" t="n">
        <v>4</v>
      </c>
      <c r="O6" s="57" t="s">
        <v>193</v>
      </c>
      <c r="P6" s="33" t="n">
        <v>4</v>
      </c>
      <c r="Q6" s="60" t="s">
        <v>194</v>
      </c>
      <c r="R6" s="33" t="n">
        <v>4</v>
      </c>
      <c r="T6" s="33" t="n">
        <v>4</v>
      </c>
    </row>
    <row r="7" customFormat="false" ht="15.5" hidden="false" customHeight="false" outlineLevel="0" collapsed="false">
      <c r="A7" s="33" t="n">
        <v>5</v>
      </c>
      <c r="C7" s="33" t="n">
        <v>5</v>
      </c>
      <c r="D7" s="51" t="s">
        <v>195</v>
      </c>
      <c r="E7" s="33" t="n">
        <v>5</v>
      </c>
      <c r="G7" s="33" t="n">
        <v>5</v>
      </c>
      <c r="I7" s="33" t="n">
        <v>5</v>
      </c>
      <c r="L7" s="33" t="n">
        <v>5</v>
      </c>
      <c r="N7" s="33" t="n">
        <v>5</v>
      </c>
      <c r="O7" s="58" t="s">
        <v>196</v>
      </c>
      <c r="P7" s="33" t="n">
        <v>5</v>
      </c>
      <c r="R7" s="33" t="n">
        <v>5</v>
      </c>
      <c r="T7" s="33" t="n">
        <v>5</v>
      </c>
    </row>
    <row r="8" customFormat="false" ht="15.5" hidden="false" customHeight="false" outlineLevel="0" collapsed="false">
      <c r="A8" s="33" t="n">
        <v>6</v>
      </c>
      <c r="C8" s="33" t="n">
        <v>6</v>
      </c>
      <c r="D8" s="59" t="s">
        <v>197</v>
      </c>
      <c r="E8" s="33" t="n">
        <v>6</v>
      </c>
      <c r="F8" s="52" t="s">
        <v>198</v>
      </c>
      <c r="G8" s="33" t="n">
        <v>6</v>
      </c>
      <c r="I8" s="33" t="n">
        <v>6</v>
      </c>
      <c r="L8" s="33" t="n">
        <v>6</v>
      </c>
      <c r="N8" s="33" t="n">
        <v>6</v>
      </c>
      <c r="O8" s="60" t="s">
        <v>199</v>
      </c>
      <c r="P8" s="33" t="n">
        <v>6</v>
      </c>
      <c r="Q8" s="54" t="s">
        <v>200</v>
      </c>
      <c r="R8" s="33" t="n">
        <v>6</v>
      </c>
      <c r="T8" s="33" t="n">
        <v>6</v>
      </c>
    </row>
    <row r="9" customFormat="false" ht="15.5" hidden="false" customHeight="false" outlineLevel="0" collapsed="false">
      <c r="A9" s="33" t="n">
        <v>7</v>
      </c>
      <c r="C9" s="33" t="n">
        <v>7</v>
      </c>
      <c r="E9" s="33" t="n">
        <v>7</v>
      </c>
      <c r="F9" s="53" t="s">
        <v>201</v>
      </c>
      <c r="G9" s="33" t="n">
        <v>7</v>
      </c>
      <c r="H9" s="51" t="s">
        <v>202</v>
      </c>
      <c r="I9" s="33" t="n">
        <v>7</v>
      </c>
      <c r="L9" s="33" t="n">
        <v>7</v>
      </c>
      <c r="N9" s="33" t="n">
        <v>7</v>
      </c>
      <c r="P9" s="33" t="n">
        <v>7</v>
      </c>
      <c r="Q9" s="55" t="s">
        <v>203</v>
      </c>
      <c r="R9" s="33" t="n">
        <v>7</v>
      </c>
      <c r="S9" s="58" t="s">
        <v>204</v>
      </c>
      <c r="T9" s="33" t="n">
        <v>7</v>
      </c>
    </row>
    <row r="10" customFormat="false" ht="15.5" hidden="false" customHeight="false" outlineLevel="0" collapsed="false">
      <c r="A10" s="33" t="n">
        <v>8</v>
      </c>
      <c r="B10" s="51" t="s">
        <v>205</v>
      </c>
      <c r="C10" s="33" t="n">
        <v>8</v>
      </c>
      <c r="D10" s="52" t="s">
        <v>206</v>
      </c>
      <c r="E10" s="33" t="n">
        <v>8</v>
      </c>
      <c r="G10" s="33" t="n">
        <v>8</v>
      </c>
      <c r="H10" s="59" t="s">
        <v>207</v>
      </c>
      <c r="I10" s="33" t="n">
        <v>8</v>
      </c>
      <c r="L10" s="33" t="n">
        <v>8</v>
      </c>
      <c r="M10" s="58" t="s">
        <v>176</v>
      </c>
      <c r="N10" s="33" t="n">
        <v>8</v>
      </c>
      <c r="O10" s="54" t="s">
        <v>177</v>
      </c>
      <c r="P10" s="33" t="n">
        <v>8</v>
      </c>
      <c r="R10" s="33" t="n">
        <v>8</v>
      </c>
      <c r="S10" s="60" t="s">
        <v>208</v>
      </c>
      <c r="T10" s="33" t="n">
        <v>8</v>
      </c>
    </row>
    <row r="11" customFormat="false" ht="15.5" hidden="false" customHeight="false" outlineLevel="0" collapsed="false">
      <c r="A11" s="33" t="n">
        <v>9</v>
      </c>
      <c r="C11" s="33" t="n">
        <v>9</v>
      </c>
      <c r="D11" s="53" t="s">
        <v>209</v>
      </c>
      <c r="E11" s="33" t="n">
        <v>9</v>
      </c>
      <c r="F11" s="56" t="s">
        <v>210</v>
      </c>
      <c r="G11" s="33" t="n">
        <v>9</v>
      </c>
      <c r="I11" s="33" t="n">
        <v>9</v>
      </c>
      <c r="L11" s="33" t="n">
        <v>9</v>
      </c>
      <c r="N11" s="33" t="n">
        <v>9</v>
      </c>
      <c r="O11" s="55" t="s">
        <v>181</v>
      </c>
      <c r="P11" s="33" t="n">
        <v>9</v>
      </c>
      <c r="Q11" s="57" t="s">
        <v>182</v>
      </c>
      <c r="R11" s="33" t="n">
        <v>9</v>
      </c>
      <c r="T11" s="33" t="n">
        <v>9</v>
      </c>
    </row>
    <row r="12" customFormat="false" ht="15.5" hidden="false" customHeight="false" outlineLevel="0" collapsed="false">
      <c r="A12" s="33" t="n">
        <v>10</v>
      </c>
      <c r="C12" s="33" t="n">
        <v>10</v>
      </c>
      <c r="E12" s="33" t="n">
        <v>10</v>
      </c>
      <c r="G12" s="33" t="n">
        <v>10</v>
      </c>
      <c r="H12" s="52" t="s">
        <v>211</v>
      </c>
      <c r="I12" s="33" t="n">
        <v>10</v>
      </c>
      <c r="L12" s="33" t="n">
        <v>10</v>
      </c>
      <c r="N12" s="33" t="n">
        <v>10</v>
      </c>
      <c r="P12" s="33" t="n">
        <v>10</v>
      </c>
      <c r="R12" s="33" t="n">
        <v>10</v>
      </c>
      <c r="S12" s="54" t="s">
        <v>186</v>
      </c>
      <c r="T12" s="33" t="n">
        <v>10</v>
      </c>
    </row>
    <row r="13" customFormat="false" ht="15.5" hidden="false" customHeight="false" outlineLevel="0" collapsed="false">
      <c r="A13" s="33" t="n">
        <v>11</v>
      </c>
      <c r="B13" s="52" t="s">
        <v>212</v>
      </c>
      <c r="C13" s="33" t="n">
        <v>11</v>
      </c>
      <c r="D13" s="56" t="s">
        <v>213</v>
      </c>
      <c r="E13" s="33" t="n">
        <v>11</v>
      </c>
      <c r="F13" s="59" t="s">
        <v>214</v>
      </c>
      <c r="G13" s="33" t="n">
        <v>11</v>
      </c>
      <c r="H13" s="53" t="s">
        <v>215</v>
      </c>
      <c r="I13" s="33" t="n">
        <v>11</v>
      </c>
      <c r="L13" s="33" t="n">
        <v>11</v>
      </c>
      <c r="N13" s="33" t="n">
        <v>11</v>
      </c>
      <c r="O13" s="57" t="s">
        <v>191</v>
      </c>
      <c r="P13" s="33" t="n">
        <v>11</v>
      </c>
      <c r="Q13" s="60" t="s">
        <v>192</v>
      </c>
      <c r="R13" s="33" t="n">
        <v>11</v>
      </c>
      <c r="S13" s="55" t="s">
        <v>216</v>
      </c>
      <c r="T13" s="33" t="n">
        <v>11</v>
      </c>
    </row>
    <row r="14" customFormat="false" ht="15.5" hidden="false" customHeight="false" outlineLevel="0" collapsed="false">
      <c r="A14" s="33" t="n">
        <v>12</v>
      </c>
      <c r="C14" s="33" t="n">
        <v>12</v>
      </c>
      <c r="D14" s="51" t="s">
        <v>217</v>
      </c>
      <c r="E14" s="33" t="n">
        <v>12</v>
      </c>
      <c r="G14" s="33" t="n">
        <v>12</v>
      </c>
      <c r="I14" s="33" t="n">
        <v>12</v>
      </c>
      <c r="L14" s="33" t="n">
        <v>12</v>
      </c>
      <c r="N14" s="33" t="n">
        <v>12</v>
      </c>
      <c r="O14" s="58" t="s">
        <v>195</v>
      </c>
      <c r="P14" s="33" t="n">
        <v>12</v>
      </c>
      <c r="R14" s="33" t="n">
        <v>12</v>
      </c>
      <c r="T14" s="33" t="n">
        <v>12</v>
      </c>
    </row>
    <row r="15" customFormat="false" ht="15.5" hidden="false" customHeight="false" outlineLevel="0" collapsed="false">
      <c r="A15" s="33" t="n">
        <v>13</v>
      </c>
      <c r="C15" s="33" t="n">
        <v>13</v>
      </c>
      <c r="D15" s="59" t="s">
        <v>218</v>
      </c>
      <c r="E15" s="33" t="n">
        <v>13</v>
      </c>
      <c r="F15" s="52" t="s">
        <v>189</v>
      </c>
      <c r="G15" s="33" t="n">
        <v>13</v>
      </c>
      <c r="H15" s="56" t="s">
        <v>219</v>
      </c>
      <c r="I15" s="33" t="n">
        <v>13</v>
      </c>
      <c r="L15" s="33" t="n">
        <v>13</v>
      </c>
      <c r="N15" s="33" t="n">
        <v>13</v>
      </c>
      <c r="O15" s="60" t="s">
        <v>197</v>
      </c>
      <c r="P15" s="33" t="n">
        <v>13</v>
      </c>
      <c r="Q15" s="54" t="s">
        <v>198</v>
      </c>
      <c r="R15" s="33" t="n">
        <v>13</v>
      </c>
      <c r="S15" s="57" t="s">
        <v>220</v>
      </c>
      <c r="T15" s="33" t="n">
        <v>13</v>
      </c>
    </row>
    <row r="16" customFormat="false" ht="15.5" hidden="false" customHeight="false" outlineLevel="0" collapsed="false">
      <c r="A16" s="33" t="n">
        <v>14</v>
      </c>
      <c r="C16" s="33" t="n">
        <v>14</v>
      </c>
      <c r="E16" s="33" t="n">
        <v>14</v>
      </c>
      <c r="F16" s="53" t="s">
        <v>221</v>
      </c>
      <c r="G16" s="33" t="n">
        <v>14</v>
      </c>
      <c r="H16" s="51" t="s">
        <v>222</v>
      </c>
      <c r="I16" s="33" t="n">
        <v>14</v>
      </c>
      <c r="L16" s="33" t="n">
        <v>14</v>
      </c>
      <c r="N16" s="33" t="n">
        <v>14</v>
      </c>
      <c r="P16" s="33" t="n">
        <v>14</v>
      </c>
      <c r="Q16" s="55" t="s">
        <v>201</v>
      </c>
      <c r="R16" s="33" t="n">
        <v>14</v>
      </c>
      <c r="S16" s="58" t="s">
        <v>202</v>
      </c>
      <c r="T16" s="33" t="n">
        <v>14</v>
      </c>
    </row>
    <row r="17" customFormat="false" ht="15.5" hidden="false" customHeight="false" outlineLevel="0" collapsed="false">
      <c r="A17" s="33" t="n">
        <v>15</v>
      </c>
      <c r="B17" s="51" t="s">
        <v>223</v>
      </c>
      <c r="C17" s="33" t="n">
        <v>15</v>
      </c>
      <c r="D17" s="52" t="s">
        <v>224</v>
      </c>
      <c r="E17" s="33" t="n">
        <v>15</v>
      </c>
      <c r="G17" s="33" t="n">
        <v>15</v>
      </c>
      <c r="H17" s="59" t="s">
        <v>225</v>
      </c>
      <c r="I17" s="33" t="n">
        <v>15</v>
      </c>
      <c r="L17" s="33" t="n">
        <v>15</v>
      </c>
      <c r="M17" s="58" t="s">
        <v>205</v>
      </c>
      <c r="N17" s="33" t="n">
        <v>15</v>
      </c>
      <c r="O17" s="54" t="s">
        <v>206</v>
      </c>
      <c r="P17" s="33" t="n">
        <v>15</v>
      </c>
      <c r="R17" s="33" t="n">
        <v>15</v>
      </c>
      <c r="S17" s="60" t="s">
        <v>207</v>
      </c>
      <c r="T17" s="33" t="n">
        <v>15</v>
      </c>
    </row>
    <row r="18" customFormat="false" ht="15.5" hidden="false" customHeight="false" outlineLevel="0" collapsed="false">
      <c r="A18" s="33" t="n">
        <v>16</v>
      </c>
      <c r="B18" s="59" t="s">
        <v>226</v>
      </c>
      <c r="C18" s="33" t="n">
        <v>16</v>
      </c>
      <c r="D18" s="53" t="s">
        <v>227</v>
      </c>
      <c r="E18" s="33" t="n">
        <v>16</v>
      </c>
      <c r="F18" s="56" t="s">
        <v>228</v>
      </c>
      <c r="G18" s="33" t="n">
        <v>16</v>
      </c>
      <c r="I18" s="33" t="n">
        <v>16</v>
      </c>
      <c r="L18" s="33" t="n">
        <v>16</v>
      </c>
      <c r="N18" s="33" t="n">
        <v>16</v>
      </c>
      <c r="O18" s="55" t="s">
        <v>209</v>
      </c>
      <c r="P18" s="33" t="n">
        <v>16</v>
      </c>
      <c r="Q18" s="57" t="s">
        <v>210</v>
      </c>
      <c r="R18" s="33" t="n">
        <v>16</v>
      </c>
      <c r="T18" s="33" t="n">
        <v>16</v>
      </c>
    </row>
    <row r="19" customFormat="false" ht="15.5" hidden="false" customHeight="false" outlineLevel="0" collapsed="false">
      <c r="A19" s="33" t="n">
        <v>17</v>
      </c>
      <c r="C19" s="33" t="n">
        <v>17</v>
      </c>
      <c r="E19" s="33" t="n">
        <v>17</v>
      </c>
      <c r="G19" s="33" t="n">
        <v>17</v>
      </c>
      <c r="H19" s="52" t="s">
        <v>229</v>
      </c>
      <c r="I19" s="33" t="n">
        <v>17</v>
      </c>
      <c r="L19" s="33" t="n">
        <v>17</v>
      </c>
      <c r="N19" s="33" t="n">
        <v>17</v>
      </c>
      <c r="P19" s="33" t="n">
        <v>17</v>
      </c>
      <c r="R19" s="33" t="n">
        <v>17</v>
      </c>
      <c r="S19" s="54" t="s">
        <v>211</v>
      </c>
      <c r="T19" s="33" t="n">
        <v>17</v>
      </c>
    </row>
    <row r="20" customFormat="false" ht="15.5" hidden="false" customHeight="false" outlineLevel="0" collapsed="false">
      <c r="A20" s="33" t="n">
        <v>18</v>
      </c>
      <c r="B20" s="52" t="s">
        <v>230</v>
      </c>
      <c r="C20" s="33" t="n">
        <v>18</v>
      </c>
      <c r="D20" s="56" t="s">
        <v>231</v>
      </c>
      <c r="E20" s="33" t="n">
        <v>18</v>
      </c>
      <c r="F20" s="59" t="s">
        <v>208</v>
      </c>
      <c r="G20" s="33" t="n">
        <v>18</v>
      </c>
      <c r="H20" s="53" t="s">
        <v>232</v>
      </c>
      <c r="I20" s="33" t="n">
        <v>18</v>
      </c>
      <c r="L20" s="33" t="n">
        <v>18</v>
      </c>
      <c r="M20" s="54" t="s">
        <v>212</v>
      </c>
      <c r="N20" s="33" t="n">
        <v>18</v>
      </c>
      <c r="O20" s="57" t="s">
        <v>213</v>
      </c>
      <c r="P20" s="33" t="n">
        <v>18</v>
      </c>
      <c r="Q20" s="60" t="s">
        <v>214</v>
      </c>
      <c r="R20" s="33" t="n">
        <v>18</v>
      </c>
      <c r="S20" s="55" t="s">
        <v>215</v>
      </c>
      <c r="T20" s="33" t="n">
        <v>18</v>
      </c>
    </row>
    <row r="21" customFormat="false" ht="15.5" hidden="false" customHeight="false" outlineLevel="0" collapsed="false">
      <c r="A21" s="33" t="n">
        <v>19</v>
      </c>
      <c r="B21" s="53" t="s">
        <v>233</v>
      </c>
      <c r="C21" s="33" t="n">
        <v>19</v>
      </c>
      <c r="D21" s="51" t="s">
        <v>234</v>
      </c>
      <c r="E21" s="33" t="n">
        <v>19</v>
      </c>
      <c r="G21" s="33" t="n">
        <v>19</v>
      </c>
      <c r="I21" s="33" t="n">
        <v>19</v>
      </c>
      <c r="L21" s="33" t="n">
        <v>19</v>
      </c>
      <c r="N21" s="33" t="n">
        <v>19</v>
      </c>
      <c r="O21" s="58" t="s">
        <v>217</v>
      </c>
      <c r="P21" s="33" t="n">
        <v>19</v>
      </c>
      <c r="R21" s="33" t="n">
        <v>19</v>
      </c>
      <c r="T21" s="33" t="n">
        <v>19</v>
      </c>
    </row>
    <row r="22" customFormat="false" ht="15.5" hidden="false" customHeight="false" outlineLevel="0" collapsed="false">
      <c r="A22" s="33" t="n">
        <v>20</v>
      </c>
      <c r="C22" s="33" t="n">
        <v>20</v>
      </c>
      <c r="D22" s="59" t="s">
        <v>235</v>
      </c>
      <c r="E22" s="33" t="n">
        <v>20</v>
      </c>
      <c r="G22" s="33" t="n">
        <v>20</v>
      </c>
      <c r="H22" s="56" t="s">
        <v>236</v>
      </c>
      <c r="I22" s="33" t="n">
        <v>20</v>
      </c>
      <c r="L22" s="33" t="n">
        <v>20</v>
      </c>
      <c r="N22" s="33" t="n">
        <v>20</v>
      </c>
      <c r="O22" s="60" t="s">
        <v>218</v>
      </c>
      <c r="P22" s="33" t="n">
        <v>20</v>
      </c>
      <c r="R22" s="33" t="n">
        <v>20</v>
      </c>
      <c r="S22" s="57" t="s">
        <v>219</v>
      </c>
      <c r="T22" s="33" t="n">
        <v>20</v>
      </c>
    </row>
    <row r="23" customFormat="false" ht="15.5" hidden="false" customHeight="false" outlineLevel="0" collapsed="false">
      <c r="A23" s="33" t="n">
        <v>21</v>
      </c>
      <c r="B23" s="56" t="s">
        <v>237</v>
      </c>
      <c r="C23" s="33" t="n">
        <v>21</v>
      </c>
      <c r="E23" s="33" t="n">
        <v>21</v>
      </c>
      <c r="F23" s="53" t="s">
        <v>216</v>
      </c>
      <c r="G23" s="33" t="n">
        <v>21</v>
      </c>
      <c r="I23" s="33" t="n">
        <v>21</v>
      </c>
      <c r="L23" s="33" t="n">
        <v>21</v>
      </c>
      <c r="N23" s="33" t="n">
        <v>21</v>
      </c>
      <c r="P23" s="33" t="n">
        <v>21</v>
      </c>
      <c r="Q23" s="55" t="s">
        <v>221</v>
      </c>
      <c r="R23" s="33" t="n">
        <v>21</v>
      </c>
      <c r="T23" s="33" t="n">
        <v>21</v>
      </c>
    </row>
    <row r="24" customFormat="false" ht="15.5" hidden="false" customHeight="false" outlineLevel="0" collapsed="false">
      <c r="A24" s="33" t="n">
        <v>22</v>
      </c>
      <c r="B24" s="51" t="s">
        <v>238</v>
      </c>
      <c r="C24" s="33" t="n">
        <v>22</v>
      </c>
      <c r="D24" s="52" t="s">
        <v>239</v>
      </c>
      <c r="E24" s="33" t="n">
        <v>22</v>
      </c>
      <c r="G24" s="33" t="n">
        <v>22</v>
      </c>
      <c r="H24" s="59" t="s">
        <v>240</v>
      </c>
      <c r="I24" s="33" t="n">
        <v>22</v>
      </c>
      <c r="L24" s="33" t="n">
        <v>22</v>
      </c>
      <c r="M24" s="58" t="s">
        <v>223</v>
      </c>
      <c r="N24" s="33" t="n">
        <v>22</v>
      </c>
      <c r="O24" s="54" t="s">
        <v>224</v>
      </c>
      <c r="P24" s="33" t="n">
        <v>22</v>
      </c>
      <c r="R24" s="33" t="n">
        <v>22</v>
      </c>
      <c r="S24" s="60" t="s">
        <v>225</v>
      </c>
      <c r="T24" s="33" t="n">
        <v>22</v>
      </c>
    </row>
    <row r="25" customFormat="false" ht="15.5" hidden="false" customHeight="false" outlineLevel="0" collapsed="false">
      <c r="A25" s="33" t="n">
        <v>23</v>
      </c>
      <c r="B25" s="59" t="s">
        <v>241</v>
      </c>
      <c r="C25" s="33" t="n">
        <v>23</v>
      </c>
      <c r="D25" s="53" t="s">
        <v>242</v>
      </c>
      <c r="E25" s="33" t="n">
        <v>23</v>
      </c>
      <c r="F25" s="56" t="s">
        <v>220</v>
      </c>
      <c r="G25" s="33" t="n">
        <v>23</v>
      </c>
      <c r="I25" s="33" t="n">
        <v>23</v>
      </c>
      <c r="L25" s="33" t="n">
        <v>23</v>
      </c>
      <c r="M25" s="60" t="s">
        <v>226</v>
      </c>
      <c r="N25" s="33" t="n">
        <v>23</v>
      </c>
      <c r="O25" s="55" t="s">
        <v>227</v>
      </c>
      <c r="P25" s="33" t="n">
        <v>23</v>
      </c>
      <c r="Q25" s="57" t="s">
        <v>228</v>
      </c>
      <c r="R25" s="33" t="n">
        <v>23</v>
      </c>
      <c r="T25" s="33" t="n">
        <v>23</v>
      </c>
    </row>
    <row r="26" customFormat="false" ht="15.5" hidden="false" customHeight="false" outlineLevel="0" collapsed="false">
      <c r="A26" s="33" t="n">
        <v>24</v>
      </c>
      <c r="C26" s="33" t="n">
        <v>24</v>
      </c>
      <c r="E26" s="33" t="n">
        <v>24</v>
      </c>
      <c r="F26" s="51" t="s">
        <v>243</v>
      </c>
      <c r="G26" s="33" t="n">
        <v>24</v>
      </c>
      <c r="H26" s="52" t="s">
        <v>244</v>
      </c>
      <c r="I26" s="33" t="n">
        <v>24</v>
      </c>
      <c r="L26" s="33" t="n">
        <v>24</v>
      </c>
      <c r="N26" s="33" t="n">
        <v>24</v>
      </c>
      <c r="P26" s="33" t="n">
        <v>24</v>
      </c>
      <c r="Q26" s="58" t="s">
        <v>185</v>
      </c>
      <c r="R26" s="33" t="n">
        <v>24</v>
      </c>
      <c r="S26" s="54" t="s">
        <v>229</v>
      </c>
      <c r="T26" s="33" t="n">
        <v>24</v>
      </c>
    </row>
    <row r="27" customFormat="false" ht="15.5" hidden="false" customHeight="false" outlineLevel="0" collapsed="false">
      <c r="A27" s="33" t="n">
        <v>25</v>
      </c>
      <c r="B27" s="52" t="s">
        <v>179</v>
      </c>
      <c r="C27" s="33" t="n">
        <v>25</v>
      </c>
      <c r="D27" s="56" t="s">
        <v>184</v>
      </c>
      <c r="E27" s="33" t="n">
        <v>25</v>
      </c>
      <c r="G27" s="33" t="n">
        <v>25</v>
      </c>
      <c r="H27" s="53" t="s">
        <v>180</v>
      </c>
      <c r="I27" s="33" t="n">
        <v>25</v>
      </c>
      <c r="L27" s="33" t="n">
        <v>25</v>
      </c>
      <c r="M27" s="54" t="s">
        <v>230</v>
      </c>
      <c r="N27" s="33" t="n">
        <v>25</v>
      </c>
      <c r="O27" s="57" t="s">
        <v>231</v>
      </c>
      <c r="P27" s="33" t="n">
        <v>25</v>
      </c>
      <c r="R27" s="33" t="n">
        <v>25</v>
      </c>
      <c r="S27" s="55" t="s">
        <v>232</v>
      </c>
      <c r="T27" s="33" t="n">
        <v>25</v>
      </c>
    </row>
    <row r="28" customFormat="false" ht="15.5" hidden="false" customHeight="false" outlineLevel="0" collapsed="false">
      <c r="A28" s="33" t="n">
        <v>26</v>
      </c>
      <c r="B28" s="53" t="s">
        <v>183</v>
      </c>
      <c r="C28" s="33" t="n">
        <v>26</v>
      </c>
      <c r="D28" s="51" t="s">
        <v>188</v>
      </c>
      <c r="E28" s="33" t="n">
        <v>26</v>
      </c>
      <c r="G28" s="33" t="n">
        <v>26</v>
      </c>
      <c r="I28" s="33" t="n">
        <v>26</v>
      </c>
      <c r="L28" s="33" t="n">
        <v>26</v>
      </c>
      <c r="M28" s="55" t="s">
        <v>233</v>
      </c>
      <c r="N28" s="33" t="n">
        <v>26</v>
      </c>
      <c r="O28" s="58" t="s">
        <v>234</v>
      </c>
      <c r="P28" s="33" t="n">
        <v>26</v>
      </c>
      <c r="R28" s="33" t="n">
        <v>26</v>
      </c>
      <c r="T28" s="33" t="n">
        <v>26</v>
      </c>
    </row>
    <row r="29" customFormat="false" ht="15.5" hidden="false" customHeight="false" outlineLevel="0" collapsed="false">
      <c r="A29" s="33" t="n">
        <v>27</v>
      </c>
      <c r="C29" s="33" t="n">
        <v>27</v>
      </c>
      <c r="D29" s="59" t="s">
        <v>194</v>
      </c>
      <c r="E29" s="33" t="n">
        <v>27</v>
      </c>
      <c r="G29" s="33" t="n">
        <v>27</v>
      </c>
      <c r="H29" s="56" t="s">
        <v>190</v>
      </c>
      <c r="I29" s="33" t="n">
        <v>27</v>
      </c>
      <c r="L29" s="33" t="n">
        <v>27</v>
      </c>
      <c r="N29" s="33" t="n">
        <v>27</v>
      </c>
      <c r="O29" s="60" t="s">
        <v>235</v>
      </c>
      <c r="P29" s="33" t="n">
        <v>27</v>
      </c>
      <c r="R29" s="33" t="n">
        <v>27</v>
      </c>
      <c r="S29" s="57" t="s">
        <v>236</v>
      </c>
      <c r="T29" s="33" t="n">
        <v>27</v>
      </c>
    </row>
    <row r="30" customFormat="false" ht="15.5" hidden="false" customHeight="false" outlineLevel="0" collapsed="false">
      <c r="A30" s="33" t="n">
        <v>28</v>
      </c>
      <c r="B30" s="56" t="s">
        <v>193</v>
      </c>
      <c r="C30" s="33" t="n">
        <v>28</v>
      </c>
      <c r="E30" s="33" t="n">
        <v>28</v>
      </c>
      <c r="G30" s="33" t="n">
        <v>28</v>
      </c>
      <c r="I30" s="33" t="n">
        <v>28</v>
      </c>
      <c r="L30" s="33" t="n">
        <v>28</v>
      </c>
      <c r="M30" s="57" t="s">
        <v>237</v>
      </c>
      <c r="N30" s="33" t="n">
        <v>28</v>
      </c>
      <c r="P30" s="33" t="n">
        <v>28</v>
      </c>
      <c r="R30" s="33" t="n">
        <v>28</v>
      </c>
      <c r="T30" s="33" t="n">
        <v>28</v>
      </c>
    </row>
    <row r="31" customFormat="false" ht="15.5" hidden="false" customHeight="false" outlineLevel="0" collapsed="false">
      <c r="A31" s="33" t="n">
        <v>29</v>
      </c>
      <c r="B31" s="51" t="s">
        <v>196</v>
      </c>
      <c r="C31" s="33" t="n">
        <v>29</v>
      </c>
      <c r="D31" s="52" t="s">
        <v>200</v>
      </c>
      <c r="E31" s="33" t="n">
        <v>29</v>
      </c>
      <c r="G31" s="33" t="n">
        <v>29</v>
      </c>
      <c r="H31" s="59" t="s">
        <v>245</v>
      </c>
      <c r="L31" s="33" t="n">
        <v>29</v>
      </c>
      <c r="M31" s="58" t="s">
        <v>238</v>
      </c>
      <c r="N31" s="33" t="n">
        <v>29</v>
      </c>
      <c r="O31" s="54" t="s">
        <v>239</v>
      </c>
      <c r="P31" s="33" t="n">
        <v>29</v>
      </c>
      <c r="R31" s="33" t="n">
        <v>29</v>
      </c>
      <c r="S31" s="60" t="s">
        <v>240</v>
      </c>
    </row>
    <row r="32" customFormat="false" ht="15.5" hidden="false" customHeight="false" outlineLevel="0" collapsed="false">
      <c r="A32" s="33" t="n">
        <v>30</v>
      </c>
      <c r="B32" s="59" t="s">
        <v>199</v>
      </c>
      <c r="C32" s="33" t="n">
        <v>30</v>
      </c>
      <c r="D32" s="53" t="s">
        <v>203</v>
      </c>
      <c r="E32" s="33" t="n">
        <v>30</v>
      </c>
      <c r="G32" s="33" t="n">
        <v>30</v>
      </c>
      <c r="L32" s="33" t="n">
        <v>30</v>
      </c>
      <c r="M32" s="60" t="s">
        <v>241</v>
      </c>
      <c r="N32" s="33" t="n">
        <v>30</v>
      </c>
      <c r="O32" s="55" t="s">
        <v>242</v>
      </c>
      <c r="P32" s="33" t="n">
        <v>30</v>
      </c>
      <c r="R32" s="33" t="n">
        <v>30</v>
      </c>
    </row>
    <row r="33" customFormat="false" ht="15.5" hidden="false" customHeight="false" outlineLevel="0" collapsed="false">
      <c r="A33" s="33" t="n">
        <v>31</v>
      </c>
      <c r="E33" s="33" t="n">
        <v>31</v>
      </c>
      <c r="F33" s="51" t="s">
        <v>204</v>
      </c>
      <c r="G33" s="33" t="n">
        <v>31</v>
      </c>
      <c r="L33" s="33" t="n">
        <v>31</v>
      </c>
      <c r="P33" s="33" t="n">
        <v>31</v>
      </c>
      <c r="Q33" s="58" t="s">
        <v>243</v>
      </c>
      <c r="R33" s="33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language>nds-DE</dc:language>
  <cp:lastModifiedBy>Alexander Setzer</cp:lastModifiedBy>
  <dcterms:modified xsi:type="dcterms:W3CDTF">2017-01-16T09:24:59Z</dcterms:modified>
  <cp:revision>30</cp:revision>
</cp:coreProperties>
</file>