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Volumes/Hedaya's SSD/ThirdYrCS/CS3377/"/>
    </mc:Choice>
  </mc:AlternateContent>
  <xr:revisionPtr revIDLastSave="0" documentId="13_ncr:1_{956E3E26-737E-444D-8ECF-DD3D6A282934}" xr6:coauthVersionLast="47" xr6:coauthVersionMax="47" xr10:uidLastSave="{00000000-0000-0000-0000-000000000000}"/>
  <bookViews>
    <workbookView xWindow="0" yWindow="460" windowWidth="28800" windowHeight="16240" xr2:uid="{00000000-000D-0000-FFFF-FFFF00000000}"/>
  </bookViews>
  <sheets>
    <sheet name="Activity Description" sheetId="1" r:id="rId1"/>
    <sheet name="Network Activity Diagram" sheetId="2" r:id="rId2"/>
    <sheet name="PERT &amp; PROBABILITY" sheetId="4" r:id="rId3"/>
    <sheet name="Level" sheetId="6" r:id="rId4"/>
    <sheet name="Bonus" sheetId="7" r:id="rId5"/>
    <sheet name="Sheet2" sheetId="8" r:id="rId6"/>
  </sheets>
  <definedNames>
    <definedName name="Display_Week" localSheetId="3">Level!$E$4</definedName>
    <definedName name="Display_Week">#REF!</definedName>
    <definedName name="_xlnm.Print_Titles" localSheetId="3">Level!$4:$6</definedName>
    <definedName name="Project_Start" localSheetId="3">Level!$E$3</definedName>
    <definedName name="Project_Start">#REF!</definedName>
    <definedName name="task_end" localSheetId="3">Level!$F1</definedName>
    <definedName name="task_progress" localSheetId="3">Level!$D1</definedName>
    <definedName name="task_start" localSheetId="3">Level!$E1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6" l="1"/>
  <c r="J4" i="6" s="1"/>
  <c r="H7" i="6"/>
  <c r="H8" i="6"/>
  <c r="E9" i="6"/>
  <c r="F9" i="6" s="1"/>
  <c r="H9" i="6" s="1"/>
  <c r="H15" i="6"/>
  <c r="F16" i="6"/>
  <c r="H16" i="6" s="1"/>
  <c r="E17" i="6"/>
  <c r="F17" i="6" s="1"/>
  <c r="E22" i="6" s="1"/>
  <c r="H24" i="6"/>
  <c r="E25" i="6"/>
  <c r="F25" i="6" s="1"/>
  <c r="H25" i="6" s="1"/>
  <c r="H29" i="6"/>
  <c r="F30" i="6"/>
  <c r="H30" i="6" s="1"/>
  <c r="F31" i="6"/>
  <c r="H31" i="6" s="1"/>
  <c r="E32" i="6"/>
  <c r="F32" i="6" s="1"/>
  <c r="H33" i="6"/>
  <c r="F34" i="6"/>
  <c r="H34" i="6" s="1"/>
  <c r="F35" i="6"/>
  <c r="H35" i="6" s="1"/>
  <c r="F36" i="6"/>
  <c r="H36" i="6" s="1"/>
  <c r="F37" i="6"/>
  <c r="H37" i="6" s="1"/>
  <c r="F38" i="6"/>
  <c r="H38" i="6" s="1"/>
  <c r="H39" i="6"/>
  <c r="F41" i="6"/>
  <c r="H41" i="6" s="1"/>
  <c r="H42" i="6"/>
  <c r="E43" i="6"/>
  <c r="E44" i="6"/>
  <c r="F44" i="6"/>
  <c r="J57" i="6"/>
  <c r="K57" i="6" s="1"/>
  <c r="H59" i="6"/>
  <c r="H60" i="6"/>
  <c r="E61" i="6"/>
  <c r="E77" i="6" s="1"/>
  <c r="I61" i="6"/>
  <c r="I62" i="6"/>
  <c r="I63" i="6"/>
  <c r="I64" i="6"/>
  <c r="I65" i="6"/>
  <c r="I66" i="6"/>
  <c r="I68" i="6"/>
  <c r="F68" i="6" s="1"/>
  <c r="E69" i="6" s="1"/>
  <c r="I69" i="6"/>
  <c r="E70" i="6"/>
  <c r="I70" i="6"/>
  <c r="I71" i="6"/>
  <c r="I72" i="6"/>
  <c r="I73" i="6"/>
  <c r="I74" i="6"/>
  <c r="I75" i="6"/>
  <c r="I77" i="6"/>
  <c r="I78" i="6"/>
  <c r="I79" i="6"/>
  <c r="I80" i="6"/>
  <c r="F80" i="6" s="1"/>
  <c r="I82" i="6"/>
  <c r="F82" i="6" s="1"/>
  <c r="I83" i="6"/>
  <c r="F83" i="6" s="1"/>
  <c r="E84" i="6"/>
  <c r="I84" i="6"/>
  <c r="F84" i="6" s="1"/>
  <c r="I86" i="6"/>
  <c r="F86" i="6" s="1"/>
  <c r="I87" i="6"/>
  <c r="F87" i="6" s="1"/>
  <c r="F88" i="6"/>
  <c r="F89" i="6"/>
  <c r="F90" i="6"/>
  <c r="E92" i="6" s="1"/>
  <c r="F92" i="6" s="1"/>
  <c r="I92" i="6"/>
  <c r="I93" i="6"/>
  <c r="F93" i="6" s="1"/>
  <c r="E95" i="6"/>
  <c r="I95" i="6"/>
  <c r="E96" i="6"/>
  <c r="F96" i="6" s="1"/>
  <c r="I96" i="6"/>
  <c r="I97" i="6"/>
  <c r="E23" i="6" l="1"/>
  <c r="F23" i="6" s="1"/>
  <c r="F22" i="6"/>
  <c r="H44" i="6"/>
  <c r="F69" i="6"/>
  <c r="E74" i="6" s="1"/>
  <c r="E40" i="6"/>
  <c r="F40" i="6" s="1"/>
  <c r="H40" i="6" s="1"/>
  <c r="F77" i="6"/>
  <c r="E79" i="6" s="1"/>
  <c r="F79" i="6" s="1"/>
  <c r="J56" i="6"/>
  <c r="J6" i="6"/>
  <c r="F61" i="6"/>
  <c r="J58" i="6"/>
  <c r="F70" i="6"/>
  <c r="E71" i="6"/>
  <c r="F71" i="6" s="1"/>
  <c r="E72" i="6" s="1"/>
  <c r="F72" i="6" s="1"/>
  <c r="E73" i="6" s="1"/>
  <c r="F73" i="6" s="1"/>
  <c r="F95" i="6"/>
  <c r="E97" i="6"/>
  <c r="F97" i="6" s="1"/>
  <c r="F74" i="6"/>
  <c r="E75" i="6"/>
  <c r="F75" i="6" s="1"/>
  <c r="E27" i="6"/>
  <c r="F43" i="6"/>
  <c r="F45" i="6" s="1"/>
  <c r="H23" i="6"/>
  <c r="H17" i="6"/>
  <c r="E18" i="6"/>
  <c r="K58" i="6"/>
  <c r="L57" i="6"/>
  <c r="H43" i="6"/>
  <c r="E45" i="6"/>
  <c r="H22" i="6"/>
  <c r="E10" i="6"/>
  <c r="E14" i="6"/>
  <c r="K5" i="6"/>
  <c r="H45" i="6" l="1"/>
  <c r="E62" i="6"/>
  <c r="E66" i="6"/>
  <c r="F66" i="6" s="1"/>
  <c r="F10" i="6"/>
  <c r="E26" i="6"/>
  <c r="E11" i="6"/>
  <c r="L58" i="6"/>
  <c r="M57" i="6"/>
  <c r="K6" i="6"/>
  <c r="L5" i="6"/>
  <c r="E19" i="6"/>
  <c r="F19" i="6" s="1"/>
  <c r="E20" i="6" s="1"/>
  <c r="F20" i="6" s="1"/>
  <c r="E21" i="6" s="1"/>
  <c r="F21" i="6" s="1"/>
  <c r="F18" i="6"/>
  <c r="F27" i="6"/>
  <c r="H27" i="6" s="1"/>
  <c r="F14" i="6"/>
  <c r="H14" i="6" s="1"/>
  <c r="E63" i="6" l="1"/>
  <c r="F62" i="6"/>
  <c r="E78" i="6"/>
  <c r="F78" i="6" s="1"/>
  <c r="E12" i="6"/>
  <c r="E13" i="6" s="1"/>
  <c r="F13" i="6" s="1"/>
  <c r="F11" i="6"/>
  <c r="F12" i="6" s="1"/>
  <c r="F26" i="6"/>
  <c r="H26" i="6" s="1"/>
  <c r="L6" i="6"/>
  <c r="M5" i="6"/>
  <c r="N57" i="6"/>
  <c r="M58" i="6"/>
  <c r="F63" i="6" l="1"/>
  <c r="E64" i="6"/>
  <c r="O57" i="6"/>
  <c r="N58" i="6"/>
  <c r="N5" i="6"/>
  <c r="M6" i="6"/>
  <c r="E65" i="6" l="1"/>
  <c r="F65" i="6" s="1"/>
  <c r="F64" i="6"/>
  <c r="N6" i="6"/>
  <c r="O5" i="6"/>
  <c r="O58" i="6"/>
  <c r="P57" i="6"/>
  <c r="P58" i="6" l="1"/>
  <c r="Q57" i="6"/>
  <c r="O6" i="6"/>
  <c r="P5" i="6"/>
  <c r="P6" i="6" l="1"/>
  <c r="Q5" i="6"/>
  <c r="Q56" i="6"/>
  <c r="R57" i="6"/>
  <c r="Q58" i="6"/>
  <c r="S57" i="6" l="1"/>
  <c r="R58" i="6"/>
  <c r="R5" i="6"/>
  <c r="Q4" i="6"/>
  <c r="Q6" i="6"/>
  <c r="R6" i="6" l="1"/>
  <c r="S5" i="6"/>
  <c r="T57" i="6"/>
  <c r="S58" i="6"/>
  <c r="T58" i="6" l="1"/>
  <c r="U57" i="6"/>
  <c r="S6" i="6"/>
  <c r="T5" i="6"/>
  <c r="T6" i="6" l="1"/>
  <c r="U5" i="6"/>
  <c r="U58" i="6"/>
  <c r="V57" i="6"/>
  <c r="W57" i="6" l="1"/>
  <c r="V58" i="6"/>
  <c r="V5" i="6"/>
  <c r="U6" i="6"/>
  <c r="V6" i="6" l="1"/>
  <c r="W5" i="6"/>
  <c r="X57" i="6"/>
  <c r="W58" i="6"/>
  <c r="X56" i="6" l="1"/>
  <c r="X58" i="6"/>
  <c r="Y57" i="6"/>
  <c r="W6" i="6"/>
  <c r="X5" i="6"/>
  <c r="Z57" i="6" l="1"/>
  <c r="Y58" i="6"/>
  <c r="X4" i="6"/>
  <c r="X6" i="6"/>
  <c r="Y5" i="6"/>
  <c r="Z5" i="6" l="1"/>
  <c r="Y6" i="6"/>
  <c r="AA57" i="6"/>
  <c r="Z58" i="6"/>
  <c r="AB57" i="6" l="1"/>
  <c r="AA58" i="6"/>
  <c r="Z6" i="6"/>
  <c r="AA5" i="6"/>
  <c r="AA6" i="6" l="1"/>
  <c r="AB5" i="6"/>
  <c r="AB58" i="6"/>
  <c r="AC57" i="6"/>
  <c r="AC58" i="6" l="1"/>
  <c r="AD57" i="6"/>
  <c r="AB6" i="6"/>
  <c r="AC5" i="6"/>
  <c r="AD5" i="6" l="1"/>
  <c r="AC6" i="6"/>
  <c r="AE57" i="6"/>
  <c r="AD58" i="6"/>
  <c r="AF57" i="6" l="1"/>
  <c r="AE58" i="6"/>
  <c r="AE56" i="6"/>
  <c r="AD6" i="6"/>
  <c r="AE5" i="6"/>
  <c r="AE6" i="6" l="1"/>
  <c r="AF5" i="6"/>
  <c r="AE4" i="6"/>
  <c r="AF58" i="6"/>
  <c r="AG57" i="6"/>
  <c r="AH57" i="6" l="1"/>
  <c r="AG58" i="6"/>
  <c r="AF6" i="6"/>
  <c r="AG5" i="6"/>
  <c r="AH5" i="6" l="1"/>
  <c r="AG6" i="6"/>
  <c r="AI57" i="6"/>
  <c r="AH58" i="6"/>
  <c r="AJ57" i="6" l="1"/>
  <c r="AI58" i="6"/>
  <c r="AH6" i="6"/>
  <c r="AI5" i="6"/>
  <c r="AI6" i="6" l="1"/>
  <c r="AJ5" i="6"/>
  <c r="AJ58" i="6"/>
  <c r="AK57" i="6"/>
  <c r="AK58" i="6" l="1"/>
  <c r="AL57" i="6"/>
  <c r="AJ6" i="6"/>
  <c r="AK5" i="6"/>
  <c r="AM57" i="6" l="1"/>
  <c r="AL56" i="6"/>
  <c r="AL58" i="6"/>
  <c r="AL5" i="6"/>
  <c r="AK6" i="6"/>
  <c r="AL4" i="6" l="1"/>
  <c r="AL6" i="6"/>
  <c r="AM5" i="6"/>
  <c r="AN57" i="6"/>
  <c r="AM58" i="6"/>
  <c r="AN58" i="6" l="1"/>
  <c r="AO57" i="6"/>
  <c r="AM6" i="6"/>
  <c r="AN5" i="6"/>
  <c r="AP57" i="6" l="1"/>
  <c r="AO58" i="6"/>
  <c r="AN6" i="6"/>
  <c r="AO5" i="6"/>
  <c r="AP5" i="6" l="1"/>
  <c r="AO6" i="6"/>
  <c r="AQ57" i="6"/>
  <c r="AP58" i="6"/>
  <c r="AR57" i="6" l="1"/>
  <c r="AQ58" i="6"/>
  <c r="AP6" i="6"/>
  <c r="AQ5" i="6"/>
  <c r="AQ6" i="6" l="1"/>
  <c r="AR5" i="6"/>
  <c r="AR58" i="6"/>
  <c r="AS57" i="6"/>
  <c r="AS56" i="6" l="1"/>
  <c r="AS58" i="6"/>
  <c r="AT57" i="6"/>
  <c r="AR6" i="6"/>
  <c r="AS5" i="6"/>
  <c r="AU57" i="6" l="1"/>
  <c r="AT58" i="6"/>
  <c r="AT5" i="6"/>
  <c r="AS4" i="6"/>
  <c r="AS6" i="6"/>
  <c r="AT6" i="6" l="1"/>
  <c r="AU5" i="6"/>
  <c r="AV57" i="6"/>
  <c r="AU58" i="6"/>
  <c r="AV58" i="6" l="1"/>
  <c r="AW57" i="6"/>
  <c r="AU6" i="6"/>
  <c r="AV5" i="6"/>
  <c r="AX57" i="6" l="1"/>
  <c r="AW58" i="6"/>
  <c r="AV6" i="6"/>
  <c r="AW5" i="6"/>
  <c r="AX5" i="6" l="1"/>
  <c r="AW6" i="6"/>
  <c r="AY57" i="6"/>
  <c r="AX58" i="6"/>
  <c r="AZ57" i="6" l="1"/>
  <c r="AY58" i="6"/>
  <c r="AX6" i="6"/>
  <c r="AY5" i="6"/>
  <c r="AY6" i="6" l="1"/>
  <c r="AZ5" i="6"/>
  <c r="AZ56" i="6"/>
  <c r="AZ58" i="6"/>
  <c r="BA57" i="6"/>
  <c r="D3" i="4"/>
  <c r="G3" i="4" s="1"/>
  <c r="K3" i="4"/>
  <c r="D4" i="4"/>
  <c r="F4" i="4" s="1"/>
  <c r="D5" i="4"/>
  <c r="G5" i="4" s="1"/>
  <c r="H5" i="4" s="1"/>
  <c r="J5" i="4" s="1"/>
  <c r="F5" i="4"/>
  <c r="I5" i="4" s="1"/>
  <c r="K5" i="4"/>
  <c r="D6" i="4"/>
  <c r="G6" i="4" s="1"/>
  <c r="H6" i="4" s="1"/>
  <c r="J6" i="4" s="1"/>
  <c r="F6" i="4"/>
  <c r="I6" i="4" s="1"/>
  <c r="K6" i="4"/>
  <c r="D7" i="4"/>
  <c r="F7" i="4" s="1"/>
  <c r="I7" i="4" s="1"/>
  <c r="K7" i="4"/>
  <c r="D8" i="4"/>
  <c r="F8" i="4"/>
  <c r="G8" i="4"/>
  <c r="H8" i="4" s="1"/>
  <c r="D9" i="4"/>
  <c r="F9" i="4" s="1"/>
  <c r="I9" i="4" s="1"/>
  <c r="K9" i="4"/>
  <c r="D10" i="4"/>
  <c r="F10" i="4" s="1"/>
  <c r="I10" i="4" s="1"/>
  <c r="G10" i="4"/>
  <c r="H10" i="4" s="1"/>
  <c r="J10" i="4" s="1"/>
  <c r="K10" i="4"/>
  <c r="D11" i="4"/>
  <c r="F11" i="4"/>
  <c r="I11" i="4" s="1"/>
  <c r="G11" i="4"/>
  <c r="H11" i="4" s="1"/>
  <c r="J11" i="4" s="1"/>
  <c r="K11" i="4"/>
  <c r="D12" i="4"/>
  <c r="F12" i="4" s="1"/>
  <c r="D13" i="4"/>
  <c r="F13" i="4" s="1"/>
  <c r="I13" i="4" s="1"/>
  <c r="K13" i="4"/>
  <c r="D14" i="4"/>
  <c r="F14" i="4" s="1"/>
  <c r="I14" i="4" s="1"/>
  <c r="K14" i="4"/>
  <c r="D15" i="4"/>
  <c r="F15" i="4" s="1"/>
  <c r="D16" i="4"/>
  <c r="E16" i="4"/>
  <c r="K16" i="4"/>
  <c r="D17" i="4"/>
  <c r="G17" i="4" s="1"/>
  <c r="H17" i="4" s="1"/>
  <c r="F17" i="4"/>
  <c r="D18" i="4"/>
  <c r="E18" i="4"/>
  <c r="F18" i="4" s="1"/>
  <c r="I18" i="4" s="1"/>
  <c r="K18" i="4"/>
  <c r="D19" i="4"/>
  <c r="E19" i="4"/>
  <c r="F19" i="4" s="1"/>
  <c r="I19" i="4" s="1"/>
  <c r="K19" i="4"/>
  <c r="D20" i="4"/>
  <c r="E20" i="4"/>
  <c r="K20" i="4"/>
  <c r="D21" i="4"/>
  <c r="F21" i="4"/>
  <c r="I21" i="4" s="1"/>
  <c r="G21" i="4"/>
  <c r="H21" i="4" s="1"/>
  <c r="J21" i="4" s="1"/>
  <c r="K21" i="4"/>
  <c r="D22" i="4"/>
  <c r="G22" i="4" s="1"/>
  <c r="H22" i="4" s="1"/>
  <c r="J22" i="4" s="1"/>
  <c r="E22" i="4"/>
  <c r="F22" i="4" s="1"/>
  <c r="I22" i="4" s="1"/>
  <c r="K22" i="4"/>
  <c r="D23" i="4"/>
  <c r="G23" i="4" s="1"/>
  <c r="H23" i="4" s="1"/>
  <c r="J23" i="4" s="1"/>
  <c r="E23" i="4"/>
  <c r="F23" i="4"/>
  <c r="I23" i="4" s="1"/>
  <c r="K23" i="4"/>
  <c r="D24" i="4"/>
  <c r="E24" i="4"/>
  <c r="F24" i="4"/>
  <c r="I24" i="4" s="1"/>
  <c r="G24" i="4"/>
  <c r="H24" i="4" s="1"/>
  <c r="J24" i="4" s="1"/>
  <c r="K24" i="4"/>
  <c r="D25" i="4"/>
  <c r="G25" i="4" s="1"/>
  <c r="H25" i="4" s="1"/>
  <c r="E25" i="4"/>
  <c r="D26" i="4"/>
  <c r="E26" i="4"/>
  <c r="F26" i="4" s="1"/>
  <c r="D27" i="4"/>
  <c r="G27" i="4" s="1"/>
  <c r="H27" i="4" s="1"/>
  <c r="E27" i="4"/>
  <c r="D28" i="4"/>
  <c r="G28" i="4" s="1"/>
  <c r="H28" i="4" s="1"/>
  <c r="E28" i="4"/>
  <c r="D29" i="4"/>
  <c r="E29" i="4"/>
  <c r="F29" i="4"/>
  <c r="G29" i="4"/>
  <c r="H29" i="4" s="1"/>
  <c r="D30" i="4"/>
  <c r="E30" i="4"/>
  <c r="F30" i="4" s="1"/>
  <c r="D31" i="4"/>
  <c r="E31" i="4"/>
  <c r="F31" i="4" s="1"/>
  <c r="D32" i="4"/>
  <c r="E32" i="4"/>
  <c r="F32" i="4" s="1"/>
  <c r="G32" i="4"/>
  <c r="H32" i="4" s="1"/>
  <c r="D33" i="4"/>
  <c r="G33" i="4" s="1"/>
  <c r="H33" i="4" s="1"/>
  <c r="E33" i="4"/>
  <c r="F33" i="4"/>
  <c r="D34" i="4"/>
  <c r="G34" i="4" s="1"/>
  <c r="H34" i="4" s="1"/>
  <c r="E34" i="4"/>
  <c r="D35" i="4"/>
  <c r="E35" i="4"/>
  <c r="F35" i="4" s="1"/>
  <c r="D36" i="4"/>
  <c r="F36" i="4" s="1"/>
  <c r="E36" i="4"/>
  <c r="G36" i="4"/>
  <c r="H36" i="4" s="1"/>
  <c r="D37" i="4"/>
  <c r="G37" i="4" s="1"/>
  <c r="H37" i="4" s="1"/>
  <c r="E37" i="4"/>
  <c r="F37" i="4" s="1"/>
  <c r="I37" i="4" s="1"/>
  <c r="J37" i="4" s="1"/>
  <c r="K37" i="4"/>
  <c r="D38" i="4"/>
  <c r="G38" i="4" s="1"/>
  <c r="H38" i="4" s="1"/>
  <c r="E38" i="4"/>
  <c r="F38" i="4"/>
  <c r="I38" i="4" s="1"/>
  <c r="J38" i="4" s="1"/>
  <c r="K38" i="4"/>
  <c r="D39" i="4"/>
  <c r="E39" i="4"/>
  <c r="F39" i="4"/>
  <c r="G39" i="4"/>
  <c r="H39" i="4" s="1"/>
  <c r="D40" i="4"/>
  <c r="E40" i="4"/>
  <c r="F40" i="4" s="1"/>
  <c r="D41" i="4"/>
  <c r="E41" i="4"/>
  <c r="F41" i="4" s="1"/>
  <c r="D42" i="4"/>
  <c r="E42" i="4"/>
  <c r="F42" i="4" s="1"/>
  <c r="G42" i="4"/>
  <c r="H42" i="4" s="1"/>
  <c r="D43" i="4"/>
  <c r="G43" i="4" s="1"/>
  <c r="H43" i="4" s="1"/>
  <c r="J43" i="4" s="1"/>
  <c r="E43" i="4"/>
  <c r="F43" i="4"/>
  <c r="I43" i="4" s="1"/>
  <c r="K43" i="4"/>
  <c r="D44" i="4"/>
  <c r="F44" i="4"/>
  <c r="I44" i="4" s="1"/>
  <c r="G44" i="4"/>
  <c r="H44" i="4" s="1"/>
  <c r="J44" i="4" s="1"/>
  <c r="K44" i="4"/>
  <c r="D45" i="4"/>
  <c r="F45" i="4" s="1"/>
  <c r="I45" i="4" s="1"/>
  <c r="K45" i="4"/>
  <c r="D46" i="4"/>
  <c r="F46" i="4" s="1"/>
  <c r="I46" i="4" s="1"/>
  <c r="K46" i="4"/>
  <c r="D47" i="4"/>
  <c r="F47" i="4"/>
  <c r="I47" i="4" s="1"/>
  <c r="G47" i="4"/>
  <c r="H47" i="4" s="1"/>
  <c r="J47" i="4" s="1"/>
  <c r="K47" i="4"/>
  <c r="D48" i="4"/>
  <c r="F48" i="4"/>
  <c r="I48" i="4" s="1"/>
  <c r="G48" i="4"/>
  <c r="H48" i="4" s="1"/>
  <c r="J48" i="4" s="1"/>
  <c r="K48" i="4"/>
  <c r="F25" i="4" l="1"/>
  <c r="G9" i="4"/>
  <c r="H9" i="4" s="1"/>
  <c r="J9" i="4" s="1"/>
  <c r="G41" i="4"/>
  <c r="H41" i="4" s="1"/>
  <c r="G31" i="4"/>
  <c r="H31" i="4" s="1"/>
  <c r="F28" i="4"/>
  <c r="F3" i="4"/>
  <c r="I3" i="4" s="1"/>
  <c r="I49" i="4" s="1"/>
  <c r="G40" i="4"/>
  <c r="H40" i="4" s="1"/>
  <c r="F27" i="4"/>
  <c r="F16" i="4"/>
  <c r="I16" i="4" s="1"/>
  <c r="K49" i="4"/>
  <c r="G35" i="4"/>
  <c r="H35" i="4" s="1"/>
  <c r="G15" i="4"/>
  <c r="H15" i="4" s="1"/>
  <c r="G12" i="4"/>
  <c r="H12" i="4" s="1"/>
  <c r="F34" i="4"/>
  <c r="F20" i="4"/>
  <c r="I20" i="4" s="1"/>
  <c r="AZ4" i="6"/>
  <c r="AZ6" i="6"/>
  <c r="BA5" i="6"/>
  <c r="BA58" i="6"/>
  <c r="BB57" i="6"/>
  <c r="H3" i="4"/>
  <c r="G45" i="4"/>
  <c r="H45" i="4" s="1"/>
  <c r="J45" i="4" s="1"/>
  <c r="G46" i="4"/>
  <c r="H46" i="4" s="1"/>
  <c r="J46" i="4" s="1"/>
  <c r="G30" i="4"/>
  <c r="H30" i="4" s="1"/>
  <c r="G26" i="4"/>
  <c r="H26" i="4" s="1"/>
  <c r="G20" i="4"/>
  <c r="H20" i="4" s="1"/>
  <c r="J20" i="4" s="1"/>
  <c r="G19" i="4"/>
  <c r="H19" i="4" s="1"/>
  <c r="J19" i="4" s="1"/>
  <c r="G18" i="4"/>
  <c r="H18" i="4" s="1"/>
  <c r="J18" i="4" s="1"/>
  <c r="G16" i="4"/>
  <c r="H16" i="4" s="1"/>
  <c r="J16" i="4" s="1"/>
  <c r="G14" i="4"/>
  <c r="H14" i="4" s="1"/>
  <c r="J14" i="4" s="1"/>
  <c r="G13" i="4"/>
  <c r="H13" i="4" s="1"/>
  <c r="J13" i="4" s="1"/>
  <c r="G7" i="4"/>
  <c r="H7" i="4" s="1"/>
  <c r="J7" i="4" s="1"/>
  <c r="G4" i="4"/>
  <c r="H4" i="4" s="1"/>
  <c r="BB5" i="6" l="1"/>
  <c r="BA6" i="6"/>
  <c r="BC57" i="6"/>
  <c r="BB58" i="6"/>
  <c r="J3" i="4"/>
  <c r="J49" i="4" s="1"/>
  <c r="N4" i="4" s="1"/>
  <c r="N5" i="4" s="1"/>
  <c r="H49" i="4"/>
  <c r="G49" i="4"/>
  <c r="BD57" i="6" l="1"/>
  <c r="BC58" i="6"/>
  <c r="BB6" i="6"/>
  <c r="BC5" i="6"/>
  <c r="O9" i="4"/>
  <c r="O10" i="4"/>
  <c r="O11" i="4"/>
  <c r="O12" i="4"/>
  <c r="O13" i="4"/>
  <c r="BC6" i="6" l="1"/>
  <c r="BD5" i="6"/>
  <c r="BD58" i="6"/>
  <c r="BE57" i="6"/>
  <c r="BD6" i="6" l="1"/>
  <c r="BE5" i="6"/>
  <c r="BF57" i="6"/>
  <c r="BE58" i="6"/>
  <c r="BG57" i="6" l="1"/>
  <c r="BF58" i="6"/>
  <c r="BF5" i="6"/>
  <c r="BE6" i="6"/>
  <c r="BF6" i="6" l="1"/>
  <c r="BG5" i="6"/>
  <c r="BH57" i="6"/>
  <c r="BG56" i="6"/>
  <c r="BG58" i="6"/>
  <c r="BH58" i="6" l="1"/>
  <c r="BI57" i="6"/>
  <c r="BG6" i="6"/>
  <c r="BH5" i="6"/>
  <c r="BG4" i="6"/>
  <c r="BH6" i="6" l="1"/>
  <c r="BI5" i="6"/>
  <c r="BI58" i="6"/>
  <c r="BJ57" i="6"/>
  <c r="BK57" i="6" l="1"/>
  <c r="BJ58" i="6"/>
  <c r="BJ5" i="6"/>
  <c r="BI6" i="6"/>
  <c r="BJ6" i="6" l="1"/>
  <c r="BK5" i="6"/>
  <c r="BL57" i="6"/>
  <c r="BK58" i="6"/>
  <c r="BL58" i="6" l="1"/>
  <c r="BM57" i="6"/>
  <c r="BK6" i="6"/>
  <c r="BL5" i="6"/>
  <c r="BN57" i="6" l="1"/>
  <c r="BM58" i="6"/>
  <c r="BL6" i="6"/>
  <c r="BM5" i="6"/>
  <c r="BN5" i="6" l="1"/>
  <c r="BM6" i="6"/>
  <c r="BO57" i="6"/>
  <c r="BN58" i="6"/>
  <c r="BN56" i="6"/>
  <c r="BP57" i="6" l="1"/>
  <c r="BO58" i="6"/>
  <c r="BN4" i="6"/>
  <c r="BN6" i="6"/>
  <c r="BO5" i="6"/>
  <c r="BO6" i="6" l="1"/>
  <c r="BP5" i="6"/>
  <c r="BP58" i="6"/>
  <c r="BQ57" i="6"/>
  <c r="BP6" i="6" l="1"/>
  <c r="BQ5" i="6"/>
  <c r="BQ58" i="6"/>
  <c r="BR57" i="6"/>
  <c r="BR5" i="6" l="1"/>
  <c r="BQ6" i="6"/>
  <c r="BS57" i="6"/>
  <c r="BR58" i="6"/>
  <c r="BT57" i="6" l="1"/>
  <c r="BS58" i="6"/>
  <c r="BR6" i="6"/>
  <c r="BS5" i="6"/>
  <c r="BS6" i="6" l="1"/>
  <c r="BT5" i="6"/>
  <c r="BT58" i="6"/>
  <c r="BU57" i="6"/>
  <c r="BU56" i="6" l="1"/>
  <c r="BV57" i="6"/>
  <c r="BU58" i="6"/>
  <c r="BT6" i="6"/>
  <c r="BU5" i="6"/>
  <c r="BW57" i="6" l="1"/>
  <c r="BV58" i="6"/>
  <c r="BV5" i="6"/>
  <c r="BU4" i="6"/>
  <c r="BU6" i="6"/>
  <c r="BV6" i="6" l="1"/>
  <c r="BW5" i="6"/>
  <c r="BX57" i="6"/>
  <c r="BW58" i="6"/>
  <c r="BX58" i="6" l="1"/>
  <c r="BY57" i="6"/>
  <c r="BW6" i="6"/>
  <c r="BX5" i="6"/>
  <c r="BY58" i="6" l="1"/>
  <c r="BZ57" i="6"/>
  <c r="BX6" i="6"/>
  <c r="BY5" i="6"/>
  <c r="BZ5" i="6" l="1"/>
  <c r="BY6" i="6"/>
  <c r="CA57" i="6"/>
  <c r="BZ58" i="6"/>
  <c r="CB57" i="6" l="1"/>
  <c r="CA58" i="6"/>
  <c r="BZ6" i="6"/>
  <c r="CA5" i="6"/>
  <c r="CA6" i="6" l="1"/>
  <c r="CB5" i="6"/>
  <c r="CB56" i="6"/>
  <c r="CB58" i="6"/>
  <c r="CC57" i="6"/>
  <c r="CD57" i="6" l="1"/>
  <c r="CC58" i="6"/>
  <c r="CB4" i="6"/>
  <c r="CB6" i="6"/>
  <c r="CC5" i="6"/>
  <c r="CD5" i="6" l="1"/>
  <c r="CC6" i="6"/>
  <c r="CE57" i="6"/>
  <c r="CD58" i="6"/>
  <c r="CF57" i="6" l="1"/>
  <c r="CE58" i="6"/>
  <c r="CD6" i="6"/>
  <c r="CE5" i="6"/>
  <c r="CE6" i="6" l="1"/>
  <c r="CF5" i="6"/>
  <c r="CF58" i="6"/>
  <c r="CG57" i="6"/>
  <c r="CG58" i="6" l="1"/>
  <c r="CH57" i="6"/>
  <c r="CF6" i="6"/>
  <c r="CG5" i="6"/>
  <c r="CH5" i="6" l="1"/>
  <c r="CG6" i="6"/>
  <c r="CI57" i="6"/>
  <c r="CH58" i="6"/>
  <c r="CJ57" i="6" l="1"/>
  <c r="CI56" i="6"/>
  <c r="CI58" i="6"/>
  <c r="CI5" i="6"/>
  <c r="CH6" i="6"/>
  <c r="CI6" i="6" l="1"/>
  <c r="CJ5" i="6"/>
  <c r="CI4" i="6"/>
  <c r="CJ58" i="6"/>
  <c r="CK57" i="6"/>
  <c r="CL57" i="6" l="1"/>
  <c r="CK58" i="6"/>
  <c r="CJ6" i="6"/>
  <c r="CK5" i="6"/>
  <c r="CL5" i="6" l="1"/>
  <c r="CK6" i="6"/>
  <c r="CM57" i="6"/>
  <c r="CL58" i="6"/>
  <c r="CN57" i="6" l="1"/>
  <c r="CM58" i="6"/>
  <c r="CM5" i="6"/>
  <c r="CL6" i="6"/>
  <c r="CM6" i="6" l="1"/>
  <c r="CN5" i="6"/>
  <c r="CN58" i="6"/>
  <c r="CO57" i="6"/>
  <c r="CO58" i="6" s="1"/>
  <c r="CN6" i="6" l="1"/>
  <c r="CO5" i="6"/>
  <c r="CO6" i="6" s="1"/>
</calcChain>
</file>

<file path=xl/sharedStrings.xml><?xml version="1.0" encoding="utf-8"?>
<sst xmlns="http://schemas.openxmlformats.org/spreadsheetml/2006/main" count="528" uniqueCount="206">
  <si>
    <t>Activity ID</t>
  </si>
  <si>
    <t>Activity</t>
  </si>
  <si>
    <t>Predecessors</t>
  </si>
  <si>
    <t>A_1</t>
  </si>
  <si>
    <t>A_2</t>
  </si>
  <si>
    <t>A_3</t>
  </si>
  <si>
    <t>A_4</t>
  </si>
  <si>
    <t>A_5</t>
  </si>
  <si>
    <t>A_6</t>
  </si>
  <si>
    <t>A_7</t>
  </si>
  <si>
    <t>A_8</t>
  </si>
  <si>
    <t>A_9</t>
  </si>
  <si>
    <t>A_10</t>
  </si>
  <si>
    <t>A_11</t>
  </si>
  <si>
    <t>A_12</t>
  </si>
  <si>
    <t>A_13</t>
  </si>
  <si>
    <t>A_15</t>
  </si>
  <si>
    <t>A_16</t>
  </si>
  <si>
    <t>A_17</t>
  </si>
  <si>
    <t>A_18</t>
  </si>
  <si>
    <t>A_19</t>
  </si>
  <si>
    <t>A_20</t>
  </si>
  <si>
    <t>A_22</t>
  </si>
  <si>
    <t>A_23</t>
  </si>
  <si>
    <t>A_24</t>
  </si>
  <si>
    <t>A_25</t>
  </si>
  <si>
    <t>A_26</t>
  </si>
  <si>
    <t>A_27</t>
  </si>
  <si>
    <t>A_28</t>
  </si>
  <si>
    <t>A_29</t>
  </si>
  <si>
    <t>A_30</t>
  </si>
  <si>
    <t>A_31</t>
  </si>
  <si>
    <t>A_32</t>
  </si>
  <si>
    <t>A_33</t>
  </si>
  <si>
    <t>A_34</t>
  </si>
  <si>
    <t>A_35</t>
  </si>
  <si>
    <t>A_36</t>
  </si>
  <si>
    <t>A_37</t>
  </si>
  <si>
    <t>A_38</t>
  </si>
  <si>
    <t>A_39</t>
  </si>
  <si>
    <t>A_40</t>
  </si>
  <si>
    <t>A_41</t>
  </si>
  <si>
    <t>A_42</t>
  </si>
  <si>
    <t>A_43</t>
  </si>
  <si>
    <t>A_44</t>
  </si>
  <si>
    <t>A_45</t>
  </si>
  <si>
    <t>A_46</t>
  </si>
  <si>
    <t>A_47</t>
  </si>
  <si>
    <t>A_48</t>
  </si>
  <si>
    <t>1.1.1 Initial Site Review</t>
  </si>
  <si>
    <t>1.1.2.1 Determine Project Roles</t>
  </si>
  <si>
    <t>1.1.2.2 Brainstorm Project Ideas</t>
  </si>
  <si>
    <t>1.1.2.3 Determine Final Scope of Project</t>
  </si>
  <si>
    <t>1.1.3 Final Site Review with Materials</t>
  </si>
  <si>
    <t>1.1.2 Create Charter</t>
  </si>
  <si>
    <t>1.2.1 Sketch Proposed RGM</t>
  </si>
  <si>
    <t>1.2.2.1 Determine Project Components</t>
  </si>
  <si>
    <t>1.2.3 Measure Area and Assign Co-ords</t>
  </si>
  <si>
    <t>1.2.2.4 Determine Risk Factors for Each Component</t>
  </si>
  <si>
    <t>1.2.2.3 Assign Member to Each Component</t>
  </si>
  <si>
    <t>1.2.2.2 Determine Cost and Time to Each Component</t>
  </si>
  <si>
    <t>1.3.1 Discuss Required Materials</t>
  </si>
  <si>
    <t>1.3.2 Dollarama Spree</t>
  </si>
  <si>
    <t>1.3.3 Collect Materials from Home</t>
  </si>
  <si>
    <t>1.3.4 Report Earned Value Analysis</t>
  </si>
  <si>
    <t>1.4.1 Gantt Diagram Development</t>
  </si>
  <si>
    <t>1.4.2 Network Activity Diagram</t>
  </si>
  <si>
    <t>1.2.2 Generate WBS</t>
  </si>
  <si>
    <t>1.5.1.1 Build Team Member 1 Section</t>
  </si>
  <si>
    <t>1.5.1 Finalize Section 1 Build and Communicate Design Changes</t>
  </si>
  <si>
    <t>1.5.2.1 Build Team Member 2 Section</t>
  </si>
  <si>
    <t>1.5.1.2 Test and Adjust Section 1 Off-Site</t>
  </si>
  <si>
    <t>1.5.3.1 Build Team Member 3 Section</t>
  </si>
  <si>
    <t>1.5.3.2 Test and Adjust Section 3 Off-Site</t>
  </si>
  <si>
    <t>1.5.2 Finalize Section 2 Build and Communicate Design Changes</t>
  </si>
  <si>
    <t>1.5.4.1 Build Team Member 4 Section</t>
  </si>
  <si>
    <t>1.5.4.2 Test and Adjust Section 4 Off-Site</t>
  </si>
  <si>
    <t>1.5.3 Finalize Section 3 Build and Communicate Design Changes</t>
  </si>
  <si>
    <t>1.5.4 Finalize Section 4 Build and Design Changes</t>
  </si>
  <si>
    <t>1.5.5.1 Build Team Member 5 Section</t>
  </si>
  <si>
    <t>1.5.5.2 Test and Adjust Section 5 Off-Site</t>
  </si>
  <si>
    <t>1.5.5 Finalize Section 4 Build and Design Changes</t>
  </si>
  <si>
    <t xml:space="preserve">1.7.1 Operate and Take Video of RGB On-Site </t>
  </si>
  <si>
    <t>1.7.2 Tear Down RGB</t>
  </si>
  <si>
    <t>1.8.1 Submit RGB Video</t>
  </si>
  <si>
    <t>1.8.3 Final Meeting (Celebration)</t>
  </si>
  <si>
    <t>1.8.2 Determine Final Earned Value Analysis</t>
  </si>
  <si>
    <t>A_16, A_17</t>
  </si>
  <si>
    <t>A_2, A_4</t>
  </si>
  <si>
    <t>A_9, A_10</t>
  </si>
  <si>
    <t>1.5.2.2 Test and Adjust Section 2 Off-Site</t>
  </si>
  <si>
    <t>**** The corresponding activity description for each ID on the diagram can be found in the tab "Activity Description"</t>
  </si>
  <si>
    <t>ES</t>
  </si>
  <si>
    <t>ID</t>
  </si>
  <si>
    <t>EF</t>
  </si>
  <si>
    <t>LS</t>
  </si>
  <si>
    <t>DUR</t>
  </si>
  <si>
    <t>LF</t>
  </si>
  <si>
    <t>A_5, A_13</t>
  </si>
  <si>
    <t>A_6, A_18</t>
  </si>
  <si>
    <t>1.6.1 Move and Combine All Sections On-Site</t>
  </si>
  <si>
    <t>A_24, A_27, A_30,A_33,A_36</t>
  </si>
  <si>
    <t xml:space="preserve">1.6.2 Test and Adjust Section 1 </t>
  </si>
  <si>
    <t>1.6.3 Test and Adjust Section 2</t>
  </si>
  <si>
    <t>1.6.4 Test and Adjust Section 3</t>
  </si>
  <si>
    <t>1.6.5 Test and Adjust Section 4</t>
  </si>
  <si>
    <t>1.6.6 Test and Adjust Section 5</t>
  </si>
  <si>
    <t>1.6.6 Test whole machine and make final adjustments</t>
  </si>
  <si>
    <t>A_38, A_39,A_40,A_41,A_42</t>
  </si>
  <si>
    <t>The Project End Date is Scheduled for April 1, 2020</t>
  </si>
  <si>
    <t>Duration</t>
  </si>
  <si>
    <t>Slack</t>
  </si>
  <si>
    <t>Expected</t>
  </si>
  <si>
    <t>Pessimistic</t>
  </si>
  <si>
    <t>Optimistic</t>
  </si>
  <si>
    <t>PERT Calculation</t>
  </si>
  <si>
    <t>Critical Path</t>
  </si>
  <si>
    <t>TOTALS</t>
  </si>
  <si>
    <r>
      <t xml:space="preserve">The probability that the project will be no more than 4 days late from its original due date is </t>
    </r>
    <r>
      <rPr>
        <b/>
        <sz val="14"/>
        <color theme="9" tint="-0.249977111117893"/>
        <rFont val="Calibri (Body)"/>
      </rPr>
      <t>72.91%</t>
    </r>
  </si>
  <si>
    <t>4 days late</t>
  </si>
  <si>
    <t>3 days late</t>
  </si>
  <si>
    <t>2 days late</t>
  </si>
  <si>
    <t>1 day late</t>
  </si>
  <si>
    <t>Initial Scheduled Time</t>
  </si>
  <si>
    <t>Probability</t>
  </si>
  <si>
    <t>Z Score = (Ts-Te)/ total path St. Dev</t>
  </si>
  <si>
    <t>SCHEDULED TIME (Te)</t>
  </si>
  <si>
    <t>TOTAL PATH ST. DEV</t>
  </si>
  <si>
    <t>TOTAL PATH VARIANCE</t>
  </si>
  <si>
    <t>EXPECTED TIME (Te)</t>
  </si>
  <si>
    <t>CP Expected</t>
  </si>
  <si>
    <t>CP Variance</t>
  </si>
  <si>
    <t>Variance</t>
  </si>
  <si>
    <t>St. dev</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</si>
  <si>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</si>
  <si>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</si>
  <si>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</si>
  <si>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</si>
  <si>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</si>
  <si>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</si>
  <si>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</si>
  <si>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</si>
  <si>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</si>
  <si>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</si>
  <si>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</si>
  <si>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</si>
  <si>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</si>
  <si>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</si>
  <si>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</si>
  <si>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1.1 Project Initiation and 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</si>
  <si>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</si>
  <si>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Everyone</t>
  </si>
  <si>
    <t>1.1.2</t>
  </si>
  <si>
    <t xml:space="preserve">       1.1.2.1 determine project roles</t>
  </si>
  <si>
    <t xml:space="preserve">       1.1.2.2 brainstorm project ideas</t>
  </si>
  <si>
    <t xml:space="preserve">       1.1.2.3 Determine final scope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</si>
  <si>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</si>
  <si>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1.1.3 Final Site review with materials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</si>
  <si>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</si>
  <si>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1.2 RGM Layout Activities</t>
  </si>
  <si>
    <t>1.2.1 Sketch the proposed RGM</t>
  </si>
  <si>
    <t xml:space="preserve">       1.2.2.1 determine components of project</t>
  </si>
  <si>
    <t xml:space="preserve">       1.2.2.2 determine cost and time to each component</t>
  </si>
  <si>
    <t xml:space="preserve">       1.2.2.3 assign member to each component</t>
  </si>
  <si>
    <t xml:space="preserve">       1.2.2.4 determine risk factors for each component</t>
  </si>
  <si>
    <t>1.2.3 Measure area and assign co-ords</t>
  </si>
  <si>
    <t>1.2.4 Research risk's and limitations</t>
  </si>
  <si>
    <t>Sample phase title block</t>
  </si>
  <si>
    <t>1.3 Purchase Items</t>
  </si>
  <si>
    <t>1.3.1 Discuss required materials</t>
  </si>
  <si>
    <t>1.3.2 Dollarama spree</t>
  </si>
  <si>
    <t>1.3.3 collect materials from home</t>
  </si>
  <si>
    <t>1.3.4 report earned value analysis</t>
  </si>
  <si>
    <t>1.4 Project Scheduling and Planning</t>
  </si>
  <si>
    <t>1.4.1 Gannt Diagram Development</t>
  </si>
  <si>
    <t>1.4.3</t>
  </si>
  <si>
    <t>1.4.3 Monitor and Control Planning</t>
  </si>
  <si>
    <t>1.5 Build RGM</t>
  </si>
  <si>
    <t>1.5.1 Build Team Member 1 section</t>
  </si>
  <si>
    <t>Hedaya</t>
  </si>
  <si>
    <t>1.5.2 Build Team Member 2 section</t>
  </si>
  <si>
    <t>Kajal</t>
  </si>
  <si>
    <t>1.5.3 Build Team Member 3 section</t>
  </si>
  <si>
    <t>Nada</t>
  </si>
  <si>
    <t>1.5.4 Build Team Member 4 section</t>
  </si>
  <si>
    <t>Abigail</t>
  </si>
  <si>
    <t>1.5.5 Build Team Member 5 section</t>
  </si>
  <si>
    <t>Nicholas</t>
  </si>
  <si>
    <t>1.6 RGM Operate and Tear Down</t>
  </si>
  <si>
    <t>1.6.1 RGM Operate</t>
  </si>
  <si>
    <t>1.6.2 Tear Down</t>
  </si>
  <si>
    <t>1.7 Reflect on the Project</t>
  </si>
  <si>
    <t>1.7.1 Video Submission</t>
  </si>
  <si>
    <t>1.7.2 Determine final earned value analysis</t>
  </si>
  <si>
    <t>1.7.3 Final meeting (celebration)</t>
  </si>
  <si>
    <t>DAYS</t>
  </si>
  <si>
    <t xml:space="preserve">Since this task included everyone, we took the amount of work hours needed from the 
original task and then we divided it by 3 (amount of current employes) </t>
  </si>
  <si>
    <t/>
  </si>
  <si>
    <t>This task has not changed from the original proposed Gant</t>
  </si>
  <si>
    <t>This task was originally done by Kajal, since she was removed from the project, the new comprimise was to  have everyone work on
her task and then we would all branch off and work on our own. (Total Man hours /3)</t>
  </si>
  <si>
    <t>This task was originally done by Hedeya, since she was removed from the project, the new comprimise was to  have everyone work on
her task and then we would all branch off and work on our own. (Total Man hours /3)</t>
  </si>
  <si>
    <t>DAYS
ADJ</t>
  </si>
  <si>
    <t>Description</t>
  </si>
  <si>
    <t>Persay we lose Hedaya and Kajal, 
This is the new proposed Gant Diagram</t>
  </si>
  <si>
    <t>Gant After</t>
  </si>
  <si>
    <t>Gant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</si>
</sst>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d/yy;@"/>
    <numFmt numFmtId="166" formatCode="mmm\ d\,\ yyyy"/>
    <numFmt numFmtId="167" formatCode="d"/>
  </numFmts>
  <fonts count="31" x14ac:knownFonts="1">
    <font>
      <sz val="12"/>
      <color theme="1"/>
      <name val="Calibri"/>
      <family val="2"/>
      <scheme val="minor"/>
    </font>
    <font>
      <sz val="11"/>
      <color theme="1"/>
      <name val="Calibri"/>
      <family val="2"/>
      <scheme val="minor"/>
    </font>
    <font>
      <b/>
      <sz val="11"/>
      <color theme="2"/>
      <name val="Calibri"/>
      <family val="2"/>
      <scheme val="minor"/>
    </font>
    <font>
      <sz val="8"/>
      <name val="Calibri"/>
      <family val="2"/>
      <scheme val="minor"/>
    </font>
    <font>
      <b/>
      <sz val="12"/>
      <color rgb="FFFF0000"/>
      <name val="Calibri"/>
      <family val="2"/>
      <scheme val="minor"/>
    </font>
    <font>
      <u/>
      <sz val="11"/>
      <color theme="10"/>
      <name val="Calibri"/>
      <family val="2"/>
      <scheme val="minor"/>
    </font>
    <font>
      <sz val="14"/>
      <name val="Arial"/>
      <family val="2"/>
    </font>
    <font>
      <sz val="12"/>
      <color rgb="FF000000"/>
      <name val="Calibri"/>
      <family val="2"/>
      <scheme val="minor"/>
    </font>
    <font>
      <b/>
      <sz val="12"/>
      <color rgb="FF000000"/>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4"/>
      <color theme="9" tint="-0.249977111117893"/>
      <name val="Calibri (Body)"/>
    </font>
    <font>
      <sz val="14"/>
      <color theme="1"/>
      <name val="Calibri"/>
      <family val="2"/>
      <scheme val="minor"/>
    </font>
    <font>
      <b/>
      <sz val="14"/>
      <color theme="0"/>
      <name val="Calibri"/>
      <family val="2"/>
      <scheme val="minor"/>
    </font>
    <font>
      <b/>
      <sz val="14"/>
      <color theme="2"/>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9"/>
      <color theme="0"/>
      <name val="Calibri"/>
      <family val="2"/>
      <scheme val="minor"/>
    </font>
    <font>
      <sz val="11"/>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
      <sz val="9"/>
      <name val="Calibri"/>
      <family val="2"/>
      <scheme val="minor"/>
    </font>
    <font>
      <sz val="8"/>
      <color theme="0"/>
      <name val="Calibri"/>
      <family val="2"/>
      <scheme val="minor"/>
    </font>
  </fonts>
  <fills count="34">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294E2"/>
        <bgColor indexed="64"/>
      </patternFill>
    </fill>
    <fill>
      <patternFill patternType="solid">
        <fgColor rgb="FFB3DFF0"/>
        <bgColor indexed="64"/>
      </patternFill>
    </fill>
    <fill>
      <patternFill patternType="solid">
        <fgColor rgb="FF9398FF"/>
        <bgColor indexed="64"/>
      </patternFill>
    </fill>
    <fill>
      <patternFill patternType="solid">
        <fgColor rgb="FFC6E0B4"/>
        <bgColor rgb="FF000000"/>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rgb="FFFFC7CE"/>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9" tint="0.39997558519241921"/>
        <bgColor indexed="65"/>
      </patternFill>
    </fill>
    <fill>
      <patternFill patternType="solid">
        <fgColor theme="1" tint="0.34998626667073579"/>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top style="thin">
        <color indexed="64"/>
      </top>
      <bottom style="thin">
        <color indexed="64"/>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
      <left/>
      <right style="thin">
        <color theme="1"/>
      </right>
      <top/>
      <bottom style="thin">
        <color theme="1"/>
      </bottom>
      <diagonal/>
    </border>
    <border>
      <left/>
      <right/>
      <top/>
      <bottom style="thin">
        <color theme="1"/>
      </bottom>
      <diagonal/>
    </border>
    <border>
      <left style="thin">
        <color theme="1"/>
      </left>
      <right/>
      <top/>
      <bottom style="thin">
        <color theme="1"/>
      </bottom>
      <diagonal/>
    </border>
    <border>
      <left style="thin">
        <color indexed="64"/>
      </left>
      <right style="thin">
        <color theme="1"/>
      </right>
      <top/>
      <bottom style="thin">
        <color indexed="64"/>
      </bottom>
      <diagonal/>
    </border>
    <border>
      <left style="thin">
        <color indexed="64"/>
      </left>
      <right style="thin">
        <color indexed="64"/>
      </right>
      <top/>
      <bottom style="thin">
        <color indexed="64"/>
      </bottom>
      <diagonal/>
    </border>
    <border>
      <left/>
      <right style="thin">
        <color theme="1"/>
      </right>
      <top/>
      <bottom/>
      <diagonal/>
    </border>
    <border>
      <left style="thin">
        <color theme="1"/>
      </left>
      <right/>
      <top style="thin">
        <color theme="1"/>
      </top>
      <bottom/>
      <diagonal/>
    </border>
    <border>
      <left style="thin">
        <color indexed="64"/>
      </left>
      <right style="thin">
        <color theme="1"/>
      </right>
      <top style="thin">
        <color indexed="64"/>
      </top>
      <bottom/>
      <diagonal/>
    </border>
    <border>
      <left style="thin">
        <color indexed="64"/>
      </left>
      <right style="thin">
        <color indexed="64"/>
      </right>
      <top style="thin">
        <color indexed="64"/>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right/>
      <top style="medium">
        <color theme="0" tint="-0.14996795556505021"/>
      </top>
      <bottom/>
      <diagonal/>
    </border>
    <border>
      <left/>
      <right/>
      <top/>
      <bottom style="thin">
        <color rgb="FFB2B2B2"/>
      </bottom>
      <diagonal/>
    </border>
    <border>
      <left/>
      <right/>
      <top style="thin">
        <color rgb="FFB2B2B2"/>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34998626667073579"/>
      </left>
      <right/>
      <top/>
      <bottom style="medium">
        <color theme="0" tint="-0.14996795556505021"/>
      </bottom>
      <diagonal/>
    </border>
  </borders>
  <cellStyleXfs count="28">
    <xf numFmtId="0" fontId="0" fillId="0" borderId="0"/>
    <xf numFmtId="0" fontId="5" fillId="0" borderId="0" applyNumberFormat="0" applyFill="0" applyBorder="0" applyAlignment="0" applyProtection="0"/>
    <xf numFmtId="0" fontId="12" fillId="11" borderId="0" applyNumberFormat="0" applyBorder="0" applyAlignment="0" applyProtection="0"/>
    <xf numFmtId="0" fontId="9" fillId="12" borderId="0" applyNumberFormat="0" applyBorder="0" applyAlignment="0" applyProtection="0"/>
    <xf numFmtId="0" fontId="12" fillId="13" borderId="0" applyNumberFormat="0" applyBorder="0" applyAlignment="0" applyProtection="0"/>
    <xf numFmtId="0" fontId="9" fillId="14" borderId="0" applyNumberFormat="0" applyBorder="0" applyAlignment="0" applyProtection="0"/>
    <xf numFmtId="0" fontId="12" fillId="15" borderId="0" applyNumberFormat="0" applyBorder="0" applyAlignment="0" applyProtection="0"/>
    <xf numFmtId="0" fontId="9" fillId="16" borderId="0" applyNumberFormat="0" applyBorder="0" applyAlignment="0" applyProtection="0"/>
    <xf numFmtId="0" fontId="12" fillId="17" borderId="0" applyNumberFormat="0" applyBorder="0" applyAlignment="0" applyProtection="0"/>
    <xf numFmtId="0" fontId="9" fillId="18" borderId="0" applyNumberFormat="0" applyBorder="0" applyAlignment="0" applyProtection="0"/>
    <xf numFmtId="0" fontId="9" fillId="0" borderId="0"/>
    <xf numFmtId="0" fontId="18" fillId="19" borderId="0" applyNumberFormat="0" applyBorder="0" applyAlignment="0" applyProtection="0"/>
    <xf numFmtId="0" fontId="20" fillId="0" borderId="0"/>
    <xf numFmtId="164" fontId="1" fillId="0" borderId="33">
      <alignment horizontal="center" vertical="center"/>
    </xf>
    <xf numFmtId="0" fontId="1" fillId="0" borderId="36" applyFill="0">
      <alignment horizontal="center" vertical="center"/>
    </xf>
    <xf numFmtId="0" fontId="1" fillId="0" borderId="36" applyFill="0">
      <alignment horizontal="left" vertical="center" indent="2"/>
    </xf>
    <xf numFmtId="165" fontId="1" fillId="0" borderId="36" applyFill="0">
      <alignment horizontal="center" vertical="center"/>
    </xf>
    <xf numFmtId="0" fontId="1" fillId="0" borderId="0"/>
    <xf numFmtId="9" fontId="1" fillId="0" borderId="0" applyFont="0" applyFill="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 fillId="0" borderId="0" applyNumberFormat="0" applyFill="0" applyProtection="0">
      <alignment horizontal="right" indent="1"/>
    </xf>
    <xf numFmtId="0" fontId="15" fillId="0" borderId="0" applyNumberFormat="0" applyFill="0" applyProtection="0">
      <alignment vertical="top"/>
    </xf>
    <xf numFmtId="0" fontId="27" fillId="0" borderId="0" applyNumberFormat="0" applyFill="0" applyBorder="0" applyAlignment="0" applyProtection="0">
      <alignment vertical="top"/>
      <protection locked="0"/>
    </xf>
    <xf numFmtId="0" fontId="15" fillId="0" borderId="0" applyNumberFormat="0" applyFill="0" applyAlignment="0" applyProtection="0"/>
    <xf numFmtId="0" fontId="21" fillId="0" borderId="0" applyNumberFormat="0" applyFill="0" applyBorder="0" applyAlignment="0" applyProtection="0"/>
  </cellStyleXfs>
  <cellXfs count="179">
    <xf numFmtId="0" fontId="0" fillId="0" borderId="0" xfId="0"/>
    <xf numFmtId="0" fontId="2"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1"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5" fillId="0" borderId="0" xfId="1"/>
    <xf numFmtId="0" fontId="6" fillId="0" borderId="0" xfId="0" applyFont="1" applyAlignment="1">
      <alignment vertical="center"/>
    </xf>
    <xf numFmtId="0" fontId="7" fillId="0" borderId="2"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10" borderId="13" xfId="0" applyFont="1" applyFill="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4" fillId="0" borderId="0" xfId="0" applyFont="1" applyAlignment="1"/>
    <xf numFmtId="0" fontId="0" fillId="0" borderId="0" xfId="0" applyFill="1" applyBorder="1"/>
    <xf numFmtId="0" fontId="7" fillId="0" borderId="0" xfId="0" applyFont="1" applyFill="1" applyBorder="1" applyAlignment="1">
      <alignment horizontal="center" vertical="center"/>
    </xf>
    <xf numFmtId="0" fontId="8" fillId="0" borderId="2" xfId="0" applyFont="1" applyBorder="1" applyAlignment="1">
      <alignment horizontal="center" vertical="center"/>
    </xf>
    <xf numFmtId="0" fontId="9" fillId="0" borderId="0" xfId="10"/>
    <xf numFmtId="1" fontId="9" fillId="0" borderId="0" xfId="10" applyNumberFormat="1"/>
    <xf numFmtId="0" fontId="9" fillId="0" borderId="0" xfId="10" applyAlignment="1">
      <alignment horizontal="center"/>
    </xf>
    <xf numFmtId="10" fontId="9" fillId="0" borderId="0" xfId="10" applyNumberFormat="1" applyAlignment="1">
      <alignment horizontal="center"/>
    </xf>
    <xf numFmtId="2" fontId="9" fillId="0" borderId="0" xfId="10" applyNumberFormat="1" applyAlignment="1">
      <alignment horizontal="center"/>
    </xf>
    <xf numFmtId="0" fontId="11" fillId="14" borderId="18" xfId="5" applyFont="1" applyBorder="1"/>
    <xf numFmtId="2" fontId="11" fillId="14" borderId="18" xfId="5" applyNumberFormat="1" applyFont="1" applyBorder="1"/>
    <xf numFmtId="1" fontId="10" fillId="13" borderId="0" xfId="4" applyNumberFormat="1" applyFont="1"/>
    <xf numFmtId="0" fontId="9" fillId="12" borderId="18" xfId="3" applyBorder="1"/>
    <xf numFmtId="2" fontId="9" fillId="12" borderId="18" xfId="3" applyNumberFormat="1" applyBorder="1"/>
    <xf numFmtId="2" fontId="9" fillId="0" borderId="18" xfId="10" applyNumberFormat="1" applyBorder="1"/>
    <xf numFmtId="2" fontId="9" fillId="0" borderId="19" xfId="10" applyNumberFormat="1" applyBorder="1"/>
    <xf numFmtId="0" fontId="9" fillId="0" borderId="20" xfId="10" applyBorder="1" applyAlignment="1">
      <alignment horizontal="center"/>
    </xf>
    <xf numFmtId="0" fontId="9" fillId="0" borderId="1" xfId="10" applyBorder="1" applyAlignment="1">
      <alignment horizontal="center"/>
    </xf>
    <xf numFmtId="0" fontId="13" fillId="0" borderId="0" xfId="10" applyFont="1" applyAlignment="1">
      <alignment wrapText="1"/>
    </xf>
    <xf numFmtId="0" fontId="9" fillId="18" borderId="18" xfId="9" applyBorder="1"/>
    <xf numFmtId="0" fontId="9" fillId="0" borderId="18" xfId="10" applyBorder="1"/>
    <xf numFmtId="10" fontId="9" fillId="18" borderId="18" xfId="9" applyNumberFormat="1" applyBorder="1"/>
    <xf numFmtId="2" fontId="9" fillId="0" borderId="0" xfId="10" applyNumberFormat="1"/>
    <xf numFmtId="2" fontId="9" fillId="16" borderId="18" xfId="7" applyNumberFormat="1" applyBorder="1"/>
    <xf numFmtId="0" fontId="10" fillId="15" borderId="18" xfId="6" applyFont="1" applyBorder="1"/>
    <xf numFmtId="0" fontId="9" fillId="16" borderId="18" xfId="7" applyBorder="1"/>
    <xf numFmtId="0" fontId="15" fillId="0" borderId="0" xfId="10" applyFont="1" applyAlignment="1">
      <alignment horizontal="center"/>
    </xf>
    <xf numFmtId="0" fontId="20" fillId="0" borderId="0" xfId="12" applyAlignment="1">
      <alignment wrapText="1"/>
    </xf>
    <xf numFmtId="0" fontId="20" fillId="0" borderId="0" xfId="12"/>
    <xf numFmtId="0" fontId="1" fillId="25" borderId="36" xfId="14" applyFill="1">
      <alignment horizontal="center" vertical="center"/>
    </xf>
    <xf numFmtId="0" fontId="1" fillId="26" borderId="36" xfId="15" applyFill="1">
      <alignment horizontal="left" vertical="center" indent="2"/>
    </xf>
    <xf numFmtId="0" fontId="1" fillId="26" borderId="36" xfId="14" applyFill="1">
      <alignment horizontal="center" vertical="center"/>
    </xf>
    <xf numFmtId="165" fontId="1" fillId="26" borderId="36" xfId="16" applyFill="1">
      <alignment horizontal="center" vertical="center"/>
    </xf>
    <xf numFmtId="0" fontId="1" fillId="4" borderId="36" xfId="14" applyFill="1">
      <alignment horizontal="center" vertical="center"/>
    </xf>
    <xf numFmtId="0" fontId="1" fillId="27" borderId="36" xfId="15" applyFill="1">
      <alignment horizontal="left" vertical="center" indent="2"/>
    </xf>
    <xf numFmtId="0" fontId="1" fillId="27" borderId="36" xfId="14" applyFill="1">
      <alignment horizontal="center" vertical="center"/>
    </xf>
    <xf numFmtId="165" fontId="1" fillId="27" borderId="36" xfId="16" applyFill="1">
      <alignment horizontal="center" vertical="center"/>
    </xf>
    <xf numFmtId="0" fontId="1" fillId="28" borderId="36" xfId="14" applyFill="1">
      <alignment horizontal="center" vertical="center"/>
    </xf>
    <xf numFmtId="0" fontId="1" fillId="29" borderId="36" xfId="15" applyFill="1">
      <alignment horizontal="left" vertical="center" indent="2"/>
    </xf>
    <xf numFmtId="0" fontId="1" fillId="29" borderId="36" xfId="14" applyFill="1">
      <alignment horizontal="center" vertical="center"/>
    </xf>
    <xf numFmtId="165" fontId="1" fillId="29" borderId="36" xfId="16" applyFill="1">
      <alignment horizontal="center" vertical="center"/>
    </xf>
    <xf numFmtId="0" fontId="1" fillId="30" borderId="36" xfId="14" applyFill="1">
      <alignment horizontal="center" vertical="center"/>
    </xf>
    <xf numFmtId="0" fontId="1" fillId="31" borderId="36" xfId="15" applyFill="1">
      <alignment horizontal="left" vertical="center" indent="2"/>
    </xf>
    <xf numFmtId="0" fontId="1" fillId="31" borderId="36" xfId="14" applyFill="1">
      <alignment horizontal="center" vertical="center"/>
    </xf>
    <xf numFmtId="165" fontId="1" fillId="31" borderId="36" xfId="16" applyFill="1">
      <alignment horizontal="center" vertical="center"/>
    </xf>
    <xf numFmtId="0" fontId="9" fillId="18" borderId="36" xfId="9" applyBorder="1" applyAlignment="1">
      <alignment horizontal="left" vertical="center" indent="2"/>
    </xf>
    <xf numFmtId="0" fontId="9" fillId="18" borderId="36" xfId="9" applyBorder="1" applyAlignment="1">
      <alignment horizontal="center" vertical="center"/>
    </xf>
    <xf numFmtId="165" fontId="9" fillId="18" borderId="36" xfId="9" applyNumberFormat="1" applyBorder="1" applyAlignment="1">
      <alignment horizontal="center" vertical="center"/>
    </xf>
    <xf numFmtId="0" fontId="9" fillId="16" borderId="38" xfId="7" applyBorder="1" applyAlignment="1">
      <alignment horizontal="left" vertical="center" indent="2"/>
    </xf>
    <xf numFmtId="0" fontId="9" fillId="16" borderId="38" xfId="7" applyBorder="1" applyAlignment="1">
      <alignment horizontal="center" vertical="center"/>
    </xf>
    <xf numFmtId="165" fontId="9" fillId="16" borderId="38" xfId="7" applyNumberFormat="1" applyBorder="1" applyAlignment="1">
      <alignment horizontal="center" vertical="center"/>
    </xf>
    <xf numFmtId="0" fontId="9" fillId="16" borderId="39" xfId="7" applyBorder="1" applyAlignment="1">
      <alignment horizontal="left" vertical="center" indent="2"/>
    </xf>
    <xf numFmtId="0" fontId="9" fillId="16" borderId="39" xfId="7" applyBorder="1" applyAlignment="1">
      <alignment horizontal="center" vertical="center"/>
    </xf>
    <xf numFmtId="165" fontId="9" fillId="16" borderId="39" xfId="7" applyNumberFormat="1" applyBorder="1" applyAlignment="1">
      <alignment horizontal="center" vertical="center"/>
    </xf>
    <xf numFmtId="0" fontId="1" fillId="0" borderId="0" xfId="17"/>
    <xf numFmtId="0" fontId="1" fillId="0" borderId="0" xfId="17" applyAlignment="1">
      <alignment horizontal="center"/>
    </xf>
    <xf numFmtId="0" fontId="9" fillId="0" borderId="1" xfId="17" applyFont="1" applyBorder="1" applyAlignment="1">
      <alignment wrapText="1"/>
    </xf>
    <xf numFmtId="0" fontId="1" fillId="0" borderId="44" xfId="17" applyBorder="1" applyAlignment="1">
      <alignment vertical="center"/>
    </xf>
    <xf numFmtId="0" fontId="25" fillId="0" borderId="36" xfId="17" applyFont="1" applyBorder="1" applyAlignment="1">
      <alignment horizontal="center" vertical="center"/>
    </xf>
    <xf numFmtId="9" fontId="25" fillId="31" borderId="36" xfId="18" applyFont="1" applyFill="1" applyBorder="1" applyAlignment="1">
      <alignment horizontal="center" vertical="center"/>
    </xf>
    <xf numFmtId="165" fontId="9" fillId="22" borderId="37" xfId="19" applyNumberFormat="1" applyBorder="1" applyAlignment="1">
      <alignment horizontal="center" vertical="center"/>
    </xf>
    <xf numFmtId="9" fontId="9" fillId="22" borderId="37" xfId="19" applyNumberFormat="1" applyBorder="1" applyAlignment="1">
      <alignment horizontal="center" vertical="center"/>
    </xf>
    <xf numFmtId="0" fontId="9" fillId="22" borderId="37" xfId="19" applyBorder="1" applyAlignment="1">
      <alignment horizontal="center" vertical="center"/>
    </xf>
    <xf numFmtId="0" fontId="9" fillId="22" borderId="37" xfId="19" applyBorder="1" applyAlignment="1">
      <alignment horizontal="left" vertical="center" indent="1"/>
    </xf>
    <xf numFmtId="0" fontId="1" fillId="0" borderId="1" xfId="17" applyBorder="1"/>
    <xf numFmtId="165" fontId="9" fillId="23" borderId="36" xfId="20" applyNumberFormat="1" applyBorder="1" applyAlignment="1">
      <alignment horizontal="center" vertical="center"/>
    </xf>
    <xf numFmtId="9" fontId="9" fillId="23" borderId="36" xfId="20" applyNumberFormat="1" applyBorder="1" applyAlignment="1">
      <alignment horizontal="center" vertical="center"/>
    </xf>
    <xf numFmtId="0" fontId="9" fillId="23" borderId="36" xfId="20" applyBorder="1" applyAlignment="1">
      <alignment horizontal="center" vertical="center"/>
    </xf>
    <xf numFmtId="0" fontId="11" fillId="23" borderId="36" xfId="20" applyFont="1" applyBorder="1" applyAlignment="1">
      <alignment horizontal="left" vertical="center" indent="1"/>
    </xf>
    <xf numFmtId="0" fontId="9" fillId="0" borderId="1" xfId="17" applyFont="1" applyBorder="1"/>
    <xf numFmtId="165" fontId="9" fillId="20" borderId="36" xfId="21" applyNumberFormat="1" applyBorder="1" applyAlignment="1">
      <alignment horizontal="center" vertical="center"/>
    </xf>
    <xf numFmtId="0" fontId="9" fillId="20" borderId="36" xfId="21" applyBorder="1" applyAlignment="1">
      <alignment horizontal="center" vertical="center"/>
    </xf>
    <xf numFmtId="0" fontId="9" fillId="20" borderId="36" xfId="21" applyBorder="1" applyAlignment="1">
      <alignment horizontal="left" vertical="center" indent="2"/>
    </xf>
    <xf numFmtId="165" fontId="9" fillId="21" borderId="36" xfId="22" applyNumberFormat="1" applyBorder="1" applyAlignment="1">
      <alignment horizontal="center" vertical="center"/>
    </xf>
    <xf numFmtId="9" fontId="9" fillId="21" borderId="36" xfId="22" applyNumberFormat="1" applyBorder="1" applyAlignment="1">
      <alignment horizontal="center" vertical="center"/>
    </xf>
    <xf numFmtId="0" fontId="9" fillId="21" borderId="36" xfId="22" applyBorder="1" applyAlignment="1">
      <alignment horizontal="center" vertical="center"/>
    </xf>
    <xf numFmtId="0" fontId="11" fillId="21" borderId="36" xfId="22" applyFont="1" applyBorder="1" applyAlignment="1">
      <alignment horizontal="left" vertical="center" indent="1"/>
    </xf>
    <xf numFmtId="165" fontId="1" fillId="30" borderId="36" xfId="17" applyNumberFormat="1" applyFill="1" applyBorder="1" applyAlignment="1">
      <alignment horizontal="center" vertical="center"/>
    </xf>
    <xf numFmtId="9" fontId="25" fillId="30" borderId="36" xfId="18" applyFont="1" applyFill="1" applyBorder="1" applyAlignment="1">
      <alignment horizontal="center" vertical="center"/>
    </xf>
    <xf numFmtId="0" fontId="19" fillId="30" borderId="36" xfId="17" applyFont="1" applyFill="1" applyBorder="1" applyAlignment="1">
      <alignment horizontal="left" vertical="center" indent="1"/>
    </xf>
    <xf numFmtId="9" fontId="25" fillId="29" borderId="36" xfId="18" applyFont="1" applyFill="1" applyBorder="1" applyAlignment="1">
      <alignment horizontal="center" vertical="center"/>
    </xf>
    <xf numFmtId="165" fontId="1" fillId="28" borderId="36" xfId="17" applyNumberFormat="1" applyFill="1" applyBorder="1" applyAlignment="1">
      <alignment horizontal="center" vertical="center"/>
    </xf>
    <xf numFmtId="9" fontId="25" fillId="28" borderId="36" xfId="18" applyFont="1" applyFill="1" applyBorder="1" applyAlignment="1">
      <alignment horizontal="center" vertical="center"/>
    </xf>
    <xf numFmtId="0" fontId="19" fillId="28" borderId="36" xfId="17" applyFont="1" applyFill="1" applyBorder="1" applyAlignment="1">
      <alignment horizontal="left" vertical="center" indent="1"/>
    </xf>
    <xf numFmtId="0" fontId="1" fillId="0" borderId="44" xfId="17" applyBorder="1" applyAlignment="1">
      <alignment horizontal="right" vertical="center"/>
    </xf>
    <xf numFmtId="9" fontId="25" fillId="27" borderId="36" xfId="18" applyFont="1" applyFill="1" applyBorder="1" applyAlignment="1">
      <alignment horizontal="center" vertical="center"/>
    </xf>
    <xf numFmtId="165" fontId="1" fillId="4" borderId="36" xfId="17" applyNumberFormat="1" applyFill="1" applyBorder="1" applyAlignment="1">
      <alignment horizontal="center" vertical="center"/>
    </xf>
    <xf numFmtId="9" fontId="25" fillId="4" borderId="36" xfId="18" applyFont="1" applyFill="1" applyBorder="1" applyAlignment="1">
      <alignment horizontal="center" vertical="center"/>
    </xf>
    <xf numFmtId="0" fontId="19" fillId="4" borderId="36" xfId="17" applyFont="1" applyFill="1" applyBorder="1" applyAlignment="1">
      <alignment horizontal="left" vertical="center" indent="1"/>
    </xf>
    <xf numFmtId="9" fontId="25" fillId="26" borderId="36" xfId="18" applyFont="1" applyFill="1" applyBorder="1" applyAlignment="1">
      <alignment horizontal="center" vertical="center"/>
    </xf>
    <xf numFmtId="165" fontId="25" fillId="25" borderId="36" xfId="17" applyNumberFormat="1" applyFont="1" applyFill="1" applyBorder="1" applyAlignment="1">
      <alignment horizontal="center" vertical="center"/>
    </xf>
    <xf numFmtId="165" fontId="1" fillId="25" borderId="36" xfId="17" applyNumberFormat="1" applyFill="1" applyBorder="1" applyAlignment="1">
      <alignment horizontal="center" vertical="center"/>
    </xf>
    <xf numFmtId="9" fontId="25" fillId="25" borderId="36" xfId="18" applyFont="1" applyFill="1" applyBorder="1" applyAlignment="1">
      <alignment horizontal="center" vertical="center"/>
    </xf>
    <xf numFmtId="0" fontId="19" fillId="25" borderId="36" xfId="17" applyFont="1" applyFill="1" applyBorder="1" applyAlignment="1">
      <alignment horizontal="left" vertical="center" indent="1"/>
    </xf>
    <xf numFmtId="0" fontId="1" fillId="0" borderId="0" xfId="17" applyAlignment="1">
      <alignment wrapText="1"/>
    </xf>
    <xf numFmtId="0" fontId="30" fillId="33" borderId="45" xfId="17" applyFont="1" applyFill="1" applyBorder="1" applyAlignment="1">
      <alignment horizontal="center" vertical="center" shrinkToFit="1"/>
    </xf>
    <xf numFmtId="0" fontId="30" fillId="33" borderId="43" xfId="17" applyFont="1" applyFill="1" applyBorder="1" applyAlignment="1">
      <alignment horizontal="center" vertical="center" shrinkToFit="1"/>
    </xf>
    <xf numFmtId="0" fontId="24" fillId="24" borderId="0" xfId="17" applyFont="1" applyFill="1" applyBorder="1" applyAlignment="1">
      <alignment horizontal="center" vertical="center" wrapText="1"/>
    </xf>
    <xf numFmtId="0" fontId="24" fillId="24" borderId="35" xfId="17" applyFont="1" applyFill="1" applyBorder="1" applyAlignment="1">
      <alignment horizontal="center" vertical="center" wrapText="1"/>
    </xf>
    <xf numFmtId="0" fontId="24" fillId="24" borderId="35" xfId="17" applyFont="1" applyFill="1" applyBorder="1" applyAlignment="1">
      <alignment horizontal="left" vertical="center" indent="1"/>
    </xf>
    <xf numFmtId="0" fontId="19" fillId="0" borderId="1" xfId="17" applyFont="1" applyBorder="1"/>
    <xf numFmtId="167" fontId="29" fillId="32" borderId="0" xfId="17" applyNumberFormat="1" applyFont="1" applyFill="1" applyBorder="1" applyAlignment="1">
      <alignment horizontal="center" vertical="center"/>
    </xf>
    <xf numFmtId="167" fontId="29" fillId="32" borderId="0" xfId="17" applyNumberFormat="1" applyFont="1" applyFill="1" applyAlignment="1">
      <alignment horizontal="center" vertical="center"/>
    </xf>
    <xf numFmtId="167" fontId="29" fillId="32" borderId="42" xfId="17" applyNumberFormat="1" applyFont="1" applyFill="1" applyBorder="1" applyAlignment="1">
      <alignment horizontal="center" vertical="center"/>
    </xf>
    <xf numFmtId="167" fontId="29" fillId="32" borderId="32" xfId="17" applyNumberFormat="1" applyFont="1" applyFill="1" applyBorder="1" applyAlignment="1">
      <alignment horizontal="center" vertical="center"/>
    </xf>
    <xf numFmtId="0" fontId="1" fillId="0" borderId="33" xfId="17" applyBorder="1" applyAlignment="1">
      <alignment horizontal="center" vertical="center"/>
    </xf>
    <xf numFmtId="0" fontId="28" fillId="0" borderId="0" xfId="25" applyFont="1" applyProtection="1">
      <alignment vertical="top"/>
    </xf>
    <xf numFmtId="0" fontId="15" fillId="0" borderId="0" xfId="26"/>
    <xf numFmtId="0" fontId="26" fillId="0" borderId="0" xfId="17" applyFont="1"/>
    <xf numFmtId="0" fontId="23" fillId="0" borderId="0" xfId="17" applyFont="1"/>
    <xf numFmtId="0" fontId="23" fillId="0" borderId="0" xfId="17" applyFont="1" applyAlignment="1">
      <alignment horizontal="center" vertical="center"/>
    </xf>
    <xf numFmtId="0" fontId="23" fillId="0" borderId="0" xfId="17" applyFont="1" applyAlignment="1">
      <alignment horizontal="center"/>
    </xf>
    <xf numFmtId="0" fontId="22" fillId="0" borderId="0" xfId="17" applyFont="1" applyAlignment="1">
      <alignment horizontal="left"/>
    </xf>
    <xf numFmtId="0" fontId="21" fillId="0" borderId="0" xfId="27" applyAlignment="1">
      <alignment horizontal="left"/>
    </xf>
    <xf numFmtId="0" fontId="1" fillId="0" borderId="0" xfId="17" applyAlignment="1">
      <alignment vertical="center"/>
    </xf>
    <xf numFmtId="0" fontId="18" fillId="19" borderId="44" xfId="11" applyBorder="1" applyAlignment="1">
      <alignment vertical="center"/>
    </xf>
    <xf numFmtId="165" fontId="25" fillId="30" borderId="36" xfId="17" applyNumberFormat="1" applyFont="1" applyFill="1" applyBorder="1" applyAlignment="1">
      <alignment horizontal="center" vertical="center"/>
    </xf>
    <xf numFmtId="165" fontId="25" fillId="28" borderId="36" xfId="17" applyNumberFormat="1" applyFont="1" applyFill="1" applyBorder="1" applyAlignment="1">
      <alignment horizontal="center" vertical="center"/>
    </xf>
    <xf numFmtId="165" fontId="25" fillId="4" borderId="36" xfId="17" applyNumberFormat="1" applyFont="1" applyFill="1" applyBorder="1" applyAlignment="1">
      <alignment horizontal="center" vertical="center"/>
    </xf>
    <xf numFmtId="0" fontId="15" fillId="0" borderId="0" xfId="24">
      <alignment vertical="top"/>
    </xf>
    <xf numFmtId="0" fontId="13" fillId="0" borderId="0" xfId="10" applyFont="1" applyAlignment="1">
      <alignment horizontal="center" vertical="center" wrapText="1"/>
    </xf>
    <xf numFmtId="1" fontId="16" fillId="2" borderId="29" xfId="10" applyNumberFormat="1" applyFont="1" applyFill="1" applyBorder="1" applyAlignment="1">
      <alignment horizontal="center" vertical="center" wrapText="1"/>
    </xf>
    <xf numFmtId="1" fontId="16" fillId="2" borderId="25" xfId="10" applyNumberFormat="1" applyFont="1" applyFill="1" applyBorder="1" applyAlignment="1">
      <alignment horizontal="center" vertical="center" wrapText="1"/>
    </xf>
    <xf numFmtId="2" fontId="16" fillId="2" borderId="0" xfId="10" applyNumberFormat="1" applyFont="1" applyFill="1" applyAlignment="1">
      <alignment horizontal="center" vertical="center"/>
    </xf>
    <xf numFmtId="2" fontId="16" fillId="2" borderId="24" xfId="10" applyNumberFormat="1" applyFont="1" applyFill="1" applyBorder="1" applyAlignment="1">
      <alignment horizontal="center" vertical="center"/>
    </xf>
    <xf numFmtId="0" fontId="16" fillId="2" borderId="28" xfId="10" applyFont="1" applyFill="1" applyBorder="1" applyAlignment="1">
      <alignment horizontal="center" vertical="center"/>
    </xf>
    <xf numFmtId="0" fontId="16" fillId="2" borderId="23" xfId="10" applyFont="1" applyFill="1" applyBorder="1" applyAlignment="1">
      <alignment horizontal="center" vertical="center"/>
    </xf>
    <xf numFmtId="0" fontId="16" fillId="11" borderId="22" xfId="2" applyFont="1" applyBorder="1" applyAlignment="1">
      <alignment horizontal="center" vertical="center" wrapText="1"/>
    </xf>
    <xf numFmtId="0" fontId="16" fillId="11" borderId="21" xfId="2" applyFont="1" applyBorder="1" applyAlignment="1">
      <alignment horizontal="center" vertical="center" wrapText="1"/>
    </xf>
    <xf numFmtId="0" fontId="10" fillId="17" borderId="22" xfId="8" applyFont="1" applyBorder="1" applyAlignment="1">
      <alignment horizontal="center" vertical="center" wrapText="1"/>
    </xf>
    <xf numFmtId="0" fontId="10" fillId="17" borderId="21" xfId="8" applyFont="1" applyBorder="1" applyAlignment="1">
      <alignment horizontal="center" vertical="center" wrapText="1"/>
    </xf>
    <xf numFmtId="0" fontId="10" fillId="17" borderId="22" xfId="8" applyFont="1" applyBorder="1" applyAlignment="1">
      <alignment horizontal="center" vertical="center"/>
    </xf>
    <xf numFmtId="0" fontId="10" fillId="17" borderId="21" xfId="8" applyFont="1" applyBorder="1" applyAlignment="1">
      <alignment horizontal="center" vertical="center"/>
    </xf>
    <xf numFmtId="0" fontId="17" fillId="2" borderId="31" xfId="10" applyFont="1" applyFill="1" applyBorder="1" applyAlignment="1">
      <alignment horizontal="center" vertical="center" wrapText="1"/>
    </xf>
    <xf numFmtId="0" fontId="17" fillId="2" borderId="27" xfId="10" applyFont="1" applyFill="1" applyBorder="1" applyAlignment="1">
      <alignment horizontal="center" vertical="center" wrapText="1"/>
    </xf>
    <xf numFmtId="0" fontId="17" fillId="2" borderId="31" xfId="10" applyFont="1" applyFill="1" applyBorder="1" applyAlignment="1">
      <alignment horizontal="center" vertical="center"/>
    </xf>
    <xf numFmtId="0" fontId="17" fillId="2" borderId="27" xfId="10" applyFont="1" applyFill="1" applyBorder="1" applyAlignment="1">
      <alignment horizontal="center" vertical="center"/>
    </xf>
    <xf numFmtId="0" fontId="17" fillId="2" borderId="30" xfId="10" applyFont="1" applyFill="1" applyBorder="1" applyAlignment="1">
      <alignment horizontal="center" vertical="center"/>
    </xf>
    <xf numFmtId="0" fontId="17" fillId="2" borderId="26" xfId="10" applyFont="1" applyFill="1" applyBorder="1" applyAlignment="1">
      <alignment horizontal="center" vertical="center"/>
    </xf>
    <xf numFmtId="166" fontId="1" fillId="32" borderId="40" xfId="17" applyNumberFormat="1" applyFill="1" applyBorder="1" applyAlignment="1">
      <alignment horizontal="left" vertical="center" wrapText="1" indent="1"/>
    </xf>
    <xf numFmtId="166" fontId="1" fillId="32" borderId="35" xfId="17" applyNumberFormat="1" applyFill="1" applyBorder="1" applyAlignment="1">
      <alignment horizontal="left" vertical="center" wrapText="1" indent="1"/>
    </xf>
    <xf numFmtId="166" fontId="1" fillId="32" borderId="41" xfId="17" applyNumberFormat="1" applyFill="1" applyBorder="1" applyAlignment="1">
      <alignment horizontal="left" vertical="center" wrapText="1" indent="1"/>
    </xf>
    <xf numFmtId="0" fontId="1" fillId="0" borderId="0" xfId="23">
      <alignment horizontal="right" indent="1"/>
    </xf>
    <xf numFmtId="0" fontId="1" fillId="0" borderId="32" xfId="23" applyBorder="1">
      <alignment horizontal="right" indent="1"/>
    </xf>
    <xf numFmtId="164" fontId="1" fillId="0" borderId="33" xfId="13">
      <alignment horizontal="center" vertical="center"/>
    </xf>
    <xf numFmtId="0" fontId="1" fillId="0" borderId="34" xfId="17" applyBorder="1"/>
    <xf numFmtId="0" fontId="15" fillId="0" borderId="0" xfId="24" applyAlignment="1">
      <alignment vertical="top" wrapText="1"/>
    </xf>
    <xf numFmtId="0" fontId="1" fillId="0" borderId="0" xfId="17" applyAlignment="1"/>
  </cellXfs>
  <cellStyles count="28">
    <cellStyle name="20% - Accent1" xfId="3" builtinId="30"/>
    <cellStyle name="40% - Accent1 2" xfId="21" xr:uid="{00000000-0005-0000-0000-000001000000}"/>
    <cellStyle name="40% - Accent2" xfId="5" builtinId="35"/>
    <cellStyle name="40% - Accent3" xfId="7" builtinId="39"/>
    <cellStyle name="40% - Accent6" xfId="9" builtinId="51"/>
    <cellStyle name="60% - Accent1 2" xfId="22" xr:uid="{00000000-0005-0000-0000-000005000000}"/>
    <cellStyle name="60% - Accent3 2" xfId="19" xr:uid="{00000000-0005-0000-0000-000006000000}"/>
    <cellStyle name="60% - Accent6 2" xfId="20" xr:uid="{00000000-0005-0000-0000-000007000000}"/>
    <cellStyle name="Accent1" xfId="2" builtinId="29"/>
    <cellStyle name="Accent2" xfId="4" builtinId="33"/>
    <cellStyle name="Accent3" xfId="6" builtinId="37"/>
    <cellStyle name="Accent6" xfId="8" builtinId="49"/>
    <cellStyle name="Bad" xfId="11" builtinId="27"/>
    <cellStyle name="Date" xfId="16" xr:uid="{00000000-0005-0000-0000-00000D000000}"/>
    <cellStyle name="Heading 1 2" xfId="26" xr:uid="{00000000-0005-0000-0000-00000E000000}"/>
    <cellStyle name="Heading 2 2" xfId="24" xr:uid="{00000000-0005-0000-0000-00000F000000}"/>
    <cellStyle name="Heading 3 2" xfId="23" xr:uid="{00000000-0005-0000-0000-000010000000}"/>
    <cellStyle name="Hyperlink" xfId="1" builtinId="8"/>
    <cellStyle name="Hyperlink 2" xfId="25" xr:uid="{00000000-0005-0000-0000-000012000000}"/>
    <cellStyle name="Name" xfId="14" xr:uid="{00000000-0005-0000-0000-000013000000}"/>
    <cellStyle name="Normal" xfId="0" builtinId="0"/>
    <cellStyle name="Normal 2" xfId="10" xr:uid="{00000000-0005-0000-0000-000015000000}"/>
    <cellStyle name="Normal 3" xfId="17" xr:uid="{00000000-0005-0000-0000-000016000000}"/>
    <cellStyle name="Percent 2" xfId="18" xr:uid="{00000000-0005-0000-0000-000017000000}"/>
    <cellStyle name="Project Start" xfId="13" xr:uid="{00000000-0005-0000-0000-000018000000}"/>
    <cellStyle name="Task" xfId="15" xr:uid="{00000000-0005-0000-0000-000019000000}"/>
    <cellStyle name="Title 2" xfId="27" xr:uid="{00000000-0005-0000-0000-00001A000000}"/>
    <cellStyle name="zHiddenText" xfId="12" xr:uid="{00000000-0005-0000-0000-00001B000000}"/>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colors>
    <mruColors>
      <color rgb="FFB3DFF0"/>
      <color rgb="FF9398FF"/>
      <color rgb="FFF294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812800</xdr:colOff>
      <xdr:row>17</xdr:row>
      <xdr:rowOff>177800</xdr:rowOff>
    </xdr:from>
    <xdr:to>
      <xdr:col>4</xdr:col>
      <xdr:colOff>800100</xdr:colOff>
      <xdr:row>23</xdr:row>
      <xdr:rowOff>12700</xdr:rowOff>
    </xdr:to>
    <xdr:cxnSp macro="">
      <xdr:nvCxnSpPr>
        <xdr:cNvPr id="11" name="Straight Arrow Connector 10">
          <a:extLst>
            <a:ext uri="{FF2B5EF4-FFF2-40B4-BE49-F238E27FC236}">
              <a16:creationId xmlns:a16="http://schemas.microsoft.com/office/drawing/2014/main" id="{FF616693-4DD7-D142-BFDF-27A4B858F502}"/>
            </a:ext>
          </a:extLst>
        </xdr:cNvPr>
        <xdr:cNvCxnSpPr/>
      </xdr:nvCxnSpPr>
      <xdr:spPr>
        <a:xfrm>
          <a:off x="3289300" y="3492500"/>
          <a:ext cx="812800" cy="10795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12700</xdr:colOff>
      <xdr:row>11</xdr:row>
      <xdr:rowOff>38100</xdr:rowOff>
    </xdr:from>
    <xdr:to>
      <xdr:col>4</xdr:col>
      <xdr:colOff>800100</xdr:colOff>
      <xdr:row>17</xdr:row>
      <xdr:rowOff>63500</xdr:rowOff>
    </xdr:to>
    <xdr:cxnSp macro="">
      <xdr:nvCxnSpPr>
        <xdr:cNvPr id="12" name="Straight Arrow Connector 11">
          <a:extLst>
            <a:ext uri="{FF2B5EF4-FFF2-40B4-BE49-F238E27FC236}">
              <a16:creationId xmlns:a16="http://schemas.microsoft.com/office/drawing/2014/main" id="{6204065E-1795-2D43-A1AD-E394F37F5900}"/>
            </a:ext>
          </a:extLst>
        </xdr:cNvPr>
        <xdr:cNvCxnSpPr/>
      </xdr:nvCxnSpPr>
      <xdr:spPr>
        <a:xfrm flipV="1">
          <a:off x="3314700" y="2108200"/>
          <a:ext cx="787400" cy="12700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812800</xdr:colOff>
      <xdr:row>23</xdr:row>
      <xdr:rowOff>127000</xdr:rowOff>
    </xdr:from>
    <xdr:to>
      <xdr:col>8</xdr:col>
      <xdr:colOff>812800</xdr:colOff>
      <xdr:row>23</xdr:row>
      <xdr:rowOff>139700</xdr:rowOff>
    </xdr:to>
    <xdr:cxnSp macro="">
      <xdr:nvCxnSpPr>
        <xdr:cNvPr id="15" name="Straight Arrow Connector 14">
          <a:extLst>
            <a:ext uri="{FF2B5EF4-FFF2-40B4-BE49-F238E27FC236}">
              <a16:creationId xmlns:a16="http://schemas.microsoft.com/office/drawing/2014/main" id="{43E6B772-5A5B-874D-B145-654AC572CF78}"/>
            </a:ext>
          </a:extLst>
        </xdr:cNvPr>
        <xdr:cNvCxnSpPr/>
      </xdr:nvCxnSpPr>
      <xdr:spPr>
        <a:xfrm flipV="1">
          <a:off x="6591300" y="4686300"/>
          <a:ext cx="825500" cy="127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12700</xdr:colOff>
      <xdr:row>11</xdr:row>
      <xdr:rowOff>88900</xdr:rowOff>
    </xdr:from>
    <xdr:to>
      <xdr:col>13</xdr:col>
      <xdr:colOff>0</xdr:colOff>
      <xdr:row>11</xdr:row>
      <xdr:rowOff>114300</xdr:rowOff>
    </xdr:to>
    <xdr:cxnSp macro="">
      <xdr:nvCxnSpPr>
        <xdr:cNvPr id="18" name="Straight Arrow Connector 17">
          <a:extLst>
            <a:ext uri="{FF2B5EF4-FFF2-40B4-BE49-F238E27FC236}">
              <a16:creationId xmlns:a16="http://schemas.microsoft.com/office/drawing/2014/main" id="{74FA8D57-F8A2-0E42-A444-0F1AE9395C59}"/>
            </a:ext>
          </a:extLst>
        </xdr:cNvPr>
        <xdr:cNvCxnSpPr/>
      </xdr:nvCxnSpPr>
      <xdr:spPr>
        <a:xfrm flipV="1">
          <a:off x="6616700" y="2159000"/>
          <a:ext cx="4114800" cy="25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0</xdr:colOff>
      <xdr:row>12</xdr:row>
      <xdr:rowOff>76200</xdr:rowOff>
    </xdr:from>
    <xdr:to>
      <xdr:col>12</xdr:col>
      <xdr:colOff>812800</xdr:colOff>
      <xdr:row>23</xdr:row>
      <xdr:rowOff>101600</xdr:rowOff>
    </xdr:to>
    <xdr:cxnSp macro="">
      <xdr:nvCxnSpPr>
        <xdr:cNvPr id="21" name="Straight Arrow Connector 20">
          <a:extLst>
            <a:ext uri="{FF2B5EF4-FFF2-40B4-BE49-F238E27FC236}">
              <a16:creationId xmlns:a16="http://schemas.microsoft.com/office/drawing/2014/main" id="{D1C4F6CF-D576-CC4E-8727-1A313E5FEFD5}"/>
            </a:ext>
          </a:extLst>
        </xdr:cNvPr>
        <xdr:cNvCxnSpPr/>
      </xdr:nvCxnSpPr>
      <xdr:spPr>
        <a:xfrm flipV="1">
          <a:off x="9906000" y="2349500"/>
          <a:ext cx="812800" cy="2311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0</xdr:colOff>
      <xdr:row>11</xdr:row>
      <xdr:rowOff>110068</xdr:rowOff>
    </xdr:from>
    <xdr:to>
      <xdr:col>16</xdr:col>
      <xdr:colOff>340178</xdr:colOff>
      <xdr:row>16</xdr:row>
      <xdr:rowOff>0</xdr:rowOff>
    </xdr:to>
    <xdr:cxnSp macro="">
      <xdr:nvCxnSpPr>
        <xdr:cNvPr id="25" name="Straight Arrow Connector 24">
          <a:extLst>
            <a:ext uri="{FF2B5EF4-FFF2-40B4-BE49-F238E27FC236}">
              <a16:creationId xmlns:a16="http://schemas.microsoft.com/office/drawing/2014/main" id="{00278D7B-9910-9644-97E6-5F6D52D9D4FE}"/>
            </a:ext>
          </a:extLst>
        </xdr:cNvPr>
        <xdr:cNvCxnSpPr/>
      </xdr:nvCxnSpPr>
      <xdr:spPr>
        <a:xfrm>
          <a:off x="9593036" y="2241854"/>
          <a:ext cx="340178" cy="10011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20</xdr:col>
      <xdr:colOff>22678</xdr:colOff>
      <xdr:row>16</xdr:row>
      <xdr:rowOff>113393</xdr:rowOff>
    </xdr:from>
    <xdr:to>
      <xdr:col>20</xdr:col>
      <xdr:colOff>469900</xdr:colOff>
      <xdr:row>19</xdr:row>
      <xdr:rowOff>50800</xdr:rowOff>
    </xdr:to>
    <xdr:cxnSp macro="">
      <xdr:nvCxnSpPr>
        <xdr:cNvPr id="28" name="Straight Arrow Connector 27">
          <a:extLst>
            <a:ext uri="{FF2B5EF4-FFF2-40B4-BE49-F238E27FC236}">
              <a16:creationId xmlns:a16="http://schemas.microsoft.com/office/drawing/2014/main" id="{74535483-E1A6-8449-BB37-16AEB5A89237}"/>
            </a:ext>
          </a:extLst>
        </xdr:cNvPr>
        <xdr:cNvCxnSpPr/>
      </xdr:nvCxnSpPr>
      <xdr:spPr>
        <a:xfrm>
          <a:off x="12042321" y="3356429"/>
          <a:ext cx="447222" cy="59508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24</xdr:col>
      <xdr:colOff>8467</xdr:colOff>
      <xdr:row>12</xdr:row>
      <xdr:rowOff>76201</xdr:rowOff>
    </xdr:from>
    <xdr:to>
      <xdr:col>25</xdr:col>
      <xdr:colOff>8466</xdr:colOff>
      <xdr:row>19</xdr:row>
      <xdr:rowOff>101600</xdr:rowOff>
    </xdr:to>
    <xdr:cxnSp macro="">
      <xdr:nvCxnSpPr>
        <xdr:cNvPr id="30" name="Straight Arrow Connector 29">
          <a:extLst>
            <a:ext uri="{FF2B5EF4-FFF2-40B4-BE49-F238E27FC236}">
              <a16:creationId xmlns:a16="http://schemas.microsoft.com/office/drawing/2014/main" id="{AF15E6BA-A768-9143-96CF-DE2B0A6A2195}"/>
            </a:ext>
          </a:extLst>
        </xdr:cNvPr>
        <xdr:cNvCxnSpPr/>
      </xdr:nvCxnSpPr>
      <xdr:spPr>
        <a:xfrm flipV="1">
          <a:off x="13817600" y="2379134"/>
          <a:ext cx="550333" cy="153246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24</xdr:col>
      <xdr:colOff>0</xdr:colOff>
      <xdr:row>19</xdr:row>
      <xdr:rowOff>186267</xdr:rowOff>
    </xdr:from>
    <xdr:to>
      <xdr:col>25</xdr:col>
      <xdr:colOff>0</xdr:colOff>
      <xdr:row>22</xdr:row>
      <xdr:rowOff>42333</xdr:rowOff>
    </xdr:to>
    <xdr:cxnSp macro="">
      <xdr:nvCxnSpPr>
        <xdr:cNvPr id="33" name="Straight Arrow Connector 32">
          <a:extLst>
            <a:ext uri="{FF2B5EF4-FFF2-40B4-BE49-F238E27FC236}">
              <a16:creationId xmlns:a16="http://schemas.microsoft.com/office/drawing/2014/main" id="{A15E27C0-91F9-6C42-9C6D-A5B775258863}"/>
            </a:ext>
          </a:extLst>
        </xdr:cNvPr>
        <xdr:cNvCxnSpPr/>
      </xdr:nvCxnSpPr>
      <xdr:spPr>
        <a:xfrm>
          <a:off x="13809133" y="3996267"/>
          <a:ext cx="550334" cy="4995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0</xdr:colOff>
      <xdr:row>12</xdr:row>
      <xdr:rowOff>127000</xdr:rowOff>
    </xdr:from>
    <xdr:to>
      <xdr:col>29</xdr:col>
      <xdr:colOff>0</xdr:colOff>
      <xdr:row>17</xdr:row>
      <xdr:rowOff>127000</xdr:rowOff>
    </xdr:to>
    <xdr:cxnSp macro="">
      <xdr:nvCxnSpPr>
        <xdr:cNvPr id="36" name="Straight Arrow Connector 35">
          <a:extLst>
            <a:ext uri="{FF2B5EF4-FFF2-40B4-BE49-F238E27FC236}">
              <a16:creationId xmlns:a16="http://schemas.microsoft.com/office/drawing/2014/main" id="{9D56F7A5-BB9A-F240-B999-C156FD55F65D}"/>
            </a:ext>
          </a:extLst>
        </xdr:cNvPr>
        <xdr:cNvCxnSpPr/>
      </xdr:nvCxnSpPr>
      <xdr:spPr>
        <a:xfrm>
          <a:off x="16848667" y="2429933"/>
          <a:ext cx="829733" cy="1066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0</xdr:colOff>
      <xdr:row>17</xdr:row>
      <xdr:rowOff>135467</xdr:rowOff>
    </xdr:from>
    <xdr:to>
      <xdr:col>28</xdr:col>
      <xdr:colOff>821266</xdr:colOff>
      <xdr:row>23</xdr:row>
      <xdr:rowOff>0</xdr:rowOff>
    </xdr:to>
    <xdr:cxnSp macro="">
      <xdr:nvCxnSpPr>
        <xdr:cNvPr id="39" name="Straight Arrow Connector 38">
          <a:extLst>
            <a:ext uri="{FF2B5EF4-FFF2-40B4-BE49-F238E27FC236}">
              <a16:creationId xmlns:a16="http://schemas.microsoft.com/office/drawing/2014/main" id="{B20EDE41-5D3E-CA4B-80EE-5A1F0B0A1DB1}"/>
            </a:ext>
          </a:extLst>
        </xdr:cNvPr>
        <xdr:cNvCxnSpPr/>
      </xdr:nvCxnSpPr>
      <xdr:spPr>
        <a:xfrm flipV="1">
          <a:off x="16848667" y="3505200"/>
          <a:ext cx="821266" cy="11514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18</xdr:row>
      <xdr:rowOff>181428</xdr:rowOff>
    </xdr:from>
    <xdr:to>
      <xdr:col>5</xdr:col>
      <xdr:colOff>453572</xdr:colOff>
      <xdr:row>32</xdr:row>
      <xdr:rowOff>136071</xdr:rowOff>
    </xdr:to>
    <xdr:cxnSp macro="">
      <xdr:nvCxnSpPr>
        <xdr:cNvPr id="41" name="Straight Arrow Connector 40">
          <a:extLst>
            <a:ext uri="{FF2B5EF4-FFF2-40B4-BE49-F238E27FC236}">
              <a16:creationId xmlns:a16="http://schemas.microsoft.com/office/drawing/2014/main" id="{4B252BC6-FD0F-C549-BCC8-1ABB58723F65}"/>
            </a:ext>
          </a:extLst>
        </xdr:cNvPr>
        <xdr:cNvCxnSpPr/>
      </xdr:nvCxnSpPr>
      <xdr:spPr>
        <a:xfrm>
          <a:off x="2698750" y="3855357"/>
          <a:ext cx="975179" cy="30162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22679</xdr:colOff>
      <xdr:row>17</xdr:row>
      <xdr:rowOff>12700</xdr:rowOff>
    </xdr:from>
    <xdr:to>
      <xdr:col>16</xdr:col>
      <xdr:colOff>342900</xdr:colOff>
      <xdr:row>32</xdr:row>
      <xdr:rowOff>90715</xdr:rowOff>
    </xdr:to>
    <xdr:cxnSp macro="">
      <xdr:nvCxnSpPr>
        <xdr:cNvPr id="43" name="Straight Arrow Connector 42">
          <a:extLst>
            <a:ext uri="{FF2B5EF4-FFF2-40B4-BE49-F238E27FC236}">
              <a16:creationId xmlns:a16="http://schemas.microsoft.com/office/drawing/2014/main" id="{666372AB-0ACE-9147-9E19-BEEE0DC0DC96}"/>
            </a:ext>
          </a:extLst>
        </xdr:cNvPr>
        <xdr:cNvCxnSpPr/>
      </xdr:nvCxnSpPr>
      <xdr:spPr>
        <a:xfrm flipV="1">
          <a:off x="5674179" y="3365500"/>
          <a:ext cx="4308021" cy="32657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0</xdr:colOff>
      <xdr:row>17</xdr:row>
      <xdr:rowOff>114301</xdr:rowOff>
    </xdr:from>
    <xdr:to>
      <xdr:col>32</xdr:col>
      <xdr:colOff>812800</xdr:colOff>
      <xdr:row>17</xdr:row>
      <xdr:rowOff>127000</xdr:rowOff>
    </xdr:to>
    <xdr:cxnSp macro="">
      <xdr:nvCxnSpPr>
        <xdr:cNvPr id="55" name="Straight Arrow Connector 54">
          <a:extLst>
            <a:ext uri="{FF2B5EF4-FFF2-40B4-BE49-F238E27FC236}">
              <a16:creationId xmlns:a16="http://schemas.microsoft.com/office/drawing/2014/main" id="{55DB568D-225E-7E47-9BCF-35BA96E5A8CA}"/>
            </a:ext>
          </a:extLst>
        </xdr:cNvPr>
        <xdr:cNvCxnSpPr/>
      </xdr:nvCxnSpPr>
      <xdr:spPr>
        <a:xfrm>
          <a:off x="20434300" y="3467101"/>
          <a:ext cx="812800" cy="126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36</xdr:col>
      <xdr:colOff>10160</xdr:colOff>
      <xdr:row>17</xdr:row>
      <xdr:rowOff>101600</xdr:rowOff>
    </xdr:from>
    <xdr:to>
      <xdr:col>36</xdr:col>
      <xdr:colOff>792480</xdr:colOff>
      <xdr:row>25</xdr:row>
      <xdr:rowOff>50800</xdr:rowOff>
    </xdr:to>
    <xdr:cxnSp macro="">
      <xdr:nvCxnSpPr>
        <xdr:cNvPr id="58" name="Straight Arrow Connector 57">
          <a:extLst>
            <a:ext uri="{FF2B5EF4-FFF2-40B4-BE49-F238E27FC236}">
              <a16:creationId xmlns:a16="http://schemas.microsoft.com/office/drawing/2014/main" id="{E9F4FEA6-49F4-184A-BE82-3734A29A1585}"/>
            </a:ext>
          </a:extLst>
        </xdr:cNvPr>
        <xdr:cNvCxnSpPr/>
      </xdr:nvCxnSpPr>
      <xdr:spPr>
        <a:xfrm>
          <a:off x="23733760" y="3434080"/>
          <a:ext cx="782320" cy="163576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40</xdr:col>
      <xdr:colOff>0</xdr:colOff>
      <xdr:row>17</xdr:row>
      <xdr:rowOff>0</xdr:rowOff>
    </xdr:from>
    <xdr:to>
      <xdr:col>41</xdr:col>
      <xdr:colOff>0</xdr:colOff>
      <xdr:row>24</xdr:row>
      <xdr:rowOff>193040</xdr:rowOff>
    </xdr:to>
    <xdr:cxnSp macro="">
      <xdr:nvCxnSpPr>
        <xdr:cNvPr id="60" name="Straight Arrow Connector 59">
          <a:extLst>
            <a:ext uri="{FF2B5EF4-FFF2-40B4-BE49-F238E27FC236}">
              <a16:creationId xmlns:a16="http://schemas.microsoft.com/office/drawing/2014/main" id="{D8FC0C20-15EC-7047-85DA-CBF64873A550}"/>
            </a:ext>
          </a:extLst>
        </xdr:cNvPr>
        <xdr:cNvCxnSpPr/>
      </xdr:nvCxnSpPr>
      <xdr:spPr>
        <a:xfrm flipV="1">
          <a:off x="27015440" y="3332480"/>
          <a:ext cx="822960" cy="166624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40</xdr:col>
      <xdr:colOff>0</xdr:colOff>
      <xdr:row>25</xdr:row>
      <xdr:rowOff>182880</xdr:rowOff>
    </xdr:from>
    <xdr:to>
      <xdr:col>40</xdr:col>
      <xdr:colOff>802640</xdr:colOff>
      <xdr:row>31</xdr:row>
      <xdr:rowOff>0</xdr:rowOff>
    </xdr:to>
    <xdr:cxnSp macro="">
      <xdr:nvCxnSpPr>
        <xdr:cNvPr id="62" name="Straight Arrow Connector 61">
          <a:extLst>
            <a:ext uri="{FF2B5EF4-FFF2-40B4-BE49-F238E27FC236}">
              <a16:creationId xmlns:a16="http://schemas.microsoft.com/office/drawing/2014/main" id="{E4EE4AB1-F01A-F645-9DB0-634FA17B7465}"/>
            </a:ext>
          </a:extLst>
        </xdr:cNvPr>
        <xdr:cNvCxnSpPr/>
      </xdr:nvCxnSpPr>
      <xdr:spPr>
        <a:xfrm>
          <a:off x="27015440" y="5201920"/>
          <a:ext cx="802640" cy="1097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44</xdr:col>
      <xdr:colOff>0</xdr:colOff>
      <xdr:row>16</xdr:row>
      <xdr:rowOff>30480</xdr:rowOff>
    </xdr:from>
    <xdr:to>
      <xdr:col>45</xdr:col>
      <xdr:colOff>812800</xdr:colOff>
      <xdr:row>31</xdr:row>
      <xdr:rowOff>142240</xdr:rowOff>
    </xdr:to>
    <xdr:cxnSp macro="">
      <xdr:nvCxnSpPr>
        <xdr:cNvPr id="65" name="Straight Arrow Connector 64">
          <a:extLst>
            <a:ext uri="{FF2B5EF4-FFF2-40B4-BE49-F238E27FC236}">
              <a16:creationId xmlns:a16="http://schemas.microsoft.com/office/drawing/2014/main" id="{462AB84F-C951-4949-AEF1-5A6DD25A4FBB}"/>
            </a:ext>
          </a:extLst>
        </xdr:cNvPr>
        <xdr:cNvCxnSpPr/>
      </xdr:nvCxnSpPr>
      <xdr:spPr>
        <a:xfrm flipV="1">
          <a:off x="30307280" y="3159760"/>
          <a:ext cx="1635760" cy="32816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43</xdr:col>
      <xdr:colOff>802640</xdr:colOff>
      <xdr:row>31</xdr:row>
      <xdr:rowOff>172720</xdr:rowOff>
    </xdr:from>
    <xdr:to>
      <xdr:col>45</xdr:col>
      <xdr:colOff>802640</xdr:colOff>
      <xdr:row>31</xdr:row>
      <xdr:rowOff>172720</xdr:rowOff>
    </xdr:to>
    <xdr:cxnSp macro="">
      <xdr:nvCxnSpPr>
        <xdr:cNvPr id="68" name="Straight Arrow Connector 67">
          <a:extLst>
            <a:ext uri="{FF2B5EF4-FFF2-40B4-BE49-F238E27FC236}">
              <a16:creationId xmlns:a16="http://schemas.microsoft.com/office/drawing/2014/main" id="{7AA62499-E1C3-754F-BF9E-15EFA03A26F5}"/>
            </a:ext>
          </a:extLst>
        </xdr:cNvPr>
        <xdr:cNvCxnSpPr/>
      </xdr:nvCxnSpPr>
      <xdr:spPr>
        <a:xfrm>
          <a:off x="30286960" y="6471920"/>
          <a:ext cx="164592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44</xdr:col>
      <xdr:colOff>0</xdr:colOff>
      <xdr:row>16</xdr:row>
      <xdr:rowOff>0</xdr:rowOff>
    </xdr:from>
    <xdr:to>
      <xdr:col>46</xdr:col>
      <xdr:colOff>0</xdr:colOff>
      <xdr:row>16</xdr:row>
      <xdr:rowOff>0</xdr:rowOff>
    </xdr:to>
    <xdr:cxnSp macro="">
      <xdr:nvCxnSpPr>
        <xdr:cNvPr id="71" name="Straight Arrow Connector 70">
          <a:extLst>
            <a:ext uri="{FF2B5EF4-FFF2-40B4-BE49-F238E27FC236}">
              <a16:creationId xmlns:a16="http://schemas.microsoft.com/office/drawing/2014/main" id="{08221112-52C9-8644-847F-B9666E4A93B4}"/>
            </a:ext>
          </a:extLst>
        </xdr:cNvPr>
        <xdr:cNvCxnSpPr/>
      </xdr:nvCxnSpPr>
      <xdr:spPr>
        <a:xfrm>
          <a:off x="30307280" y="3129280"/>
          <a:ext cx="164592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44</xdr:col>
      <xdr:colOff>40640</xdr:colOff>
      <xdr:row>17</xdr:row>
      <xdr:rowOff>30480</xdr:rowOff>
    </xdr:from>
    <xdr:to>
      <xdr:col>46</xdr:col>
      <xdr:colOff>10160</xdr:colOff>
      <xdr:row>31</xdr:row>
      <xdr:rowOff>40640</xdr:rowOff>
    </xdr:to>
    <xdr:cxnSp macro="">
      <xdr:nvCxnSpPr>
        <xdr:cNvPr id="72" name="Straight Arrow Connector 71">
          <a:extLst>
            <a:ext uri="{FF2B5EF4-FFF2-40B4-BE49-F238E27FC236}">
              <a16:creationId xmlns:a16="http://schemas.microsoft.com/office/drawing/2014/main" id="{6923AB3C-D42E-3B42-A240-627212E35227}"/>
            </a:ext>
          </a:extLst>
        </xdr:cNvPr>
        <xdr:cNvCxnSpPr/>
      </xdr:nvCxnSpPr>
      <xdr:spPr>
        <a:xfrm>
          <a:off x="30347920" y="3362960"/>
          <a:ext cx="1615440" cy="29768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802736</xdr:colOff>
      <xdr:row>31</xdr:row>
      <xdr:rowOff>83868</xdr:rowOff>
    </xdr:from>
    <xdr:to>
      <xdr:col>49</xdr:col>
      <xdr:colOff>814717</xdr:colOff>
      <xdr:row>31</xdr:row>
      <xdr:rowOff>83868</xdr:rowOff>
    </xdr:to>
    <xdr:cxnSp macro="">
      <xdr:nvCxnSpPr>
        <xdr:cNvPr id="75" name="Straight Arrow Connector 74">
          <a:extLst>
            <a:ext uri="{FF2B5EF4-FFF2-40B4-BE49-F238E27FC236}">
              <a16:creationId xmlns:a16="http://schemas.microsoft.com/office/drawing/2014/main" id="{43AD4453-1C5B-E943-B94F-681AAA814937}"/>
            </a:ext>
          </a:extLst>
        </xdr:cNvPr>
        <xdr:cNvCxnSpPr/>
      </xdr:nvCxnSpPr>
      <xdr:spPr>
        <a:xfrm>
          <a:off x="34445755" y="6421887"/>
          <a:ext cx="838679"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53</xdr:col>
      <xdr:colOff>0</xdr:colOff>
      <xdr:row>31</xdr:row>
      <xdr:rowOff>95849</xdr:rowOff>
    </xdr:from>
    <xdr:to>
      <xdr:col>54</xdr:col>
      <xdr:colOff>11980</xdr:colOff>
      <xdr:row>31</xdr:row>
      <xdr:rowOff>95849</xdr:rowOff>
    </xdr:to>
    <xdr:cxnSp macro="">
      <xdr:nvCxnSpPr>
        <xdr:cNvPr id="78" name="Straight Arrow Connector 77">
          <a:extLst>
            <a:ext uri="{FF2B5EF4-FFF2-40B4-BE49-F238E27FC236}">
              <a16:creationId xmlns:a16="http://schemas.microsoft.com/office/drawing/2014/main" id="{B0120763-2A67-EB44-8554-90D59FD5A5D1}"/>
            </a:ext>
          </a:extLst>
        </xdr:cNvPr>
        <xdr:cNvCxnSpPr/>
      </xdr:nvCxnSpPr>
      <xdr:spPr>
        <a:xfrm>
          <a:off x="37776509" y="6433868"/>
          <a:ext cx="838679"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20483</xdr:colOff>
      <xdr:row>31</xdr:row>
      <xdr:rowOff>143387</xdr:rowOff>
    </xdr:from>
    <xdr:to>
      <xdr:col>59</xdr:col>
      <xdr:colOff>11980</xdr:colOff>
      <xdr:row>51</xdr:row>
      <xdr:rowOff>95849</xdr:rowOff>
    </xdr:to>
    <xdr:cxnSp macro="">
      <xdr:nvCxnSpPr>
        <xdr:cNvPr id="87" name="Straight Arrow Connector 86">
          <a:extLst>
            <a:ext uri="{FF2B5EF4-FFF2-40B4-BE49-F238E27FC236}">
              <a16:creationId xmlns:a16="http://schemas.microsoft.com/office/drawing/2014/main" id="{2B620ECC-1378-3A4F-9DA1-F88BF4A94B24}"/>
            </a:ext>
          </a:extLst>
        </xdr:cNvPr>
        <xdr:cNvCxnSpPr/>
      </xdr:nvCxnSpPr>
      <xdr:spPr>
        <a:xfrm>
          <a:off x="40885806" y="6657258"/>
          <a:ext cx="1630206" cy="41311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0</xdr:colOff>
      <xdr:row>32</xdr:row>
      <xdr:rowOff>0</xdr:rowOff>
    </xdr:from>
    <xdr:to>
      <xdr:col>59</xdr:col>
      <xdr:colOff>11980</xdr:colOff>
      <xdr:row>68</xdr:row>
      <xdr:rowOff>95849</xdr:rowOff>
    </xdr:to>
    <xdr:cxnSp macro="">
      <xdr:nvCxnSpPr>
        <xdr:cNvPr id="88" name="Straight Arrow Connector 87">
          <a:extLst>
            <a:ext uri="{FF2B5EF4-FFF2-40B4-BE49-F238E27FC236}">
              <a16:creationId xmlns:a16="http://schemas.microsoft.com/office/drawing/2014/main" id="{E1045866-A8ED-A94A-ACCD-A4FADEB9D500}"/>
            </a:ext>
          </a:extLst>
        </xdr:cNvPr>
        <xdr:cNvCxnSpPr/>
      </xdr:nvCxnSpPr>
      <xdr:spPr>
        <a:xfrm>
          <a:off x="40865323" y="6718710"/>
          <a:ext cx="1650689" cy="75929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20483</xdr:colOff>
      <xdr:row>31</xdr:row>
      <xdr:rowOff>102419</xdr:rowOff>
    </xdr:from>
    <xdr:to>
      <xdr:col>58</xdr:col>
      <xdr:colOff>798871</xdr:colOff>
      <xdr:row>34</xdr:row>
      <xdr:rowOff>20484</xdr:rowOff>
    </xdr:to>
    <xdr:cxnSp macro="">
      <xdr:nvCxnSpPr>
        <xdr:cNvPr id="91" name="Straight Arrow Connector 90">
          <a:extLst>
            <a:ext uri="{FF2B5EF4-FFF2-40B4-BE49-F238E27FC236}">
              <a16:creationId xmlns:a16="http://schemas.microsoft.com/office/drawing/2014/main" id="{AA25F066-4511-FE4A-B1C7-C3CA91EFBC36}"/>
            </a:ext>
          </a:extLst>
        </xdr:cNvPr>
        <xdr:cNvCxnSpPr/>
      </xdr:nvCxnSpPr>
      <xdr:spPr>
        <a:xfrm>
          <a:off x="40885806" y="6616290"/>
          <a:ext cx="1597742" cy="57354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56</xdr:col>
      <xdr:colOff>798871</xdr:colOff>
      <xdr:row>16</xdr:row>
      <xdr:rowOff>184354</xdr:rowOff>
    </xdr:from>
    <xdr:to>
      <xdr:col>58</xdr:col>
      <xdr:colOff>778388</xdr:colOff>
      <xdr:row>31</xdr:row>
      <xdr:rowOff>20485</xdr:rowOff>
    </xdr:to>
    <xdr:cxnSp macro="">
      <xdr:nvCxnSpPr>
        <xdr:cNvPr id="94" name="Straight Arrow Connector 93">
          <a:extLst>
            <a:ext uri="{FF2B5EF4-FFF2-40B4-BE49-F238E27FC236}">
              <a16:creationId xmlns:a16="http://schemas.microsoft.com/office/drawing/2014/main" id="{AA0C5F28-C887-7F40-AD07-A6BA3BDCF6E4}"/>
            </a:ext>
          </a:extLst>
        </xdr:cNvPr>
        <xdr:cNvCxnSpPr/>
      </xdr:nvCxnSpPr>
      <xdr:spPr>
        <a:xfrm flipV="1">
          <a:off x="40844839" y="3420806"/>
          <a:ext cx="1618226" cy="31135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49</xdr:col>
      <xdr:colOff>0</xdr:colOff>
      <xdr:row>16</xdr:row>
      <xdr:rowOff>81935</xdr:rowOff>
    </xdr:from>
    <xdr:to>
      <xdr:col>49</xdr:col>
      <xdr:colOff>798871</xdr:colOff>
      <xdr:row>30</xdr:row>
      <xdr:rowOff>184354</xdr:rowOff>
    </xdr:to>
    <xdr:cxnSp macro="">
      <xdr:nvCxnSpPr>
        <xdr:cNvPr id="97" name="Straight Arrow Connector 96">
          <a:extLst>
            <a:ext uri="{FF2B5EF4-FFF2-40B4-BE49-F238E27FC236}">
              <a16:creationId xmlns:a16="http://schemas.microsoft.com/office/drawing/2014/main" id="{DF1930AA-8377-4849-BC55-47B1E1DFD5AE}"/>
            </a:ext>
          </a:extLst>
        </xdr:cNvPr>
        <xdr:cNvCxnSpPr/>
      </xdr:nvCxnSpPr>
      <xdr:spPr>
        <a:xfrm>
          <a:off x="34310484" y="3318387"/>
          <a:ext cx="798871" cy="313403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56</xdr:col>
      <xdr:colOff>789877</xdr:colOff>
      <xdr:row>4</xdr:row>
      <xdr:rowOff>61951</xdr:rowOff>
    </xdr:from>
    <xdr:to>
      <xdr:col>58</xdr:col>
      <xdr:colOff>789878</xdr:colOff>
      <xdr:row>30</xdr:row>
      <xdr:rowOff>223328</xdr:rowOff>
    </xdr:to>
    <xdr:cxnSp macro="">
      <xdr:nvCxnSpPr>
        <xdr:cNvPr id="101" name="Straight Arrow Connector 100">
          <a:extLst>
            <a:ext uri="{FF2B5EF4-FFF2-40B4-BE49-F238E27FC236}">
              <a16:creationId xmlns:a16="http://schemas.microsoft.com/office/drawing/2014/main" id="{C7304FB3-C48E-9A4C-8AE0-D7FF1222454E}"/>
            </a:ext>
          </a:extLst>
        </xdr:cNvPr>
        <xdr:cNvCxnSpPr/>
      </xdr:nvCxnSpPr>
      <xdr:spPr>
        <a:xfrm flipV="1">
          <a:off x="40887804" y="681463"/>
          <a:ext cx="1641708" cy="56285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62</xdr:col>
      <xdr:colOff>0</xdr:colOff>
      <xdr:row>4</xdr:row>
      <xdr:rowOff>123903</xdr:rowOff>
    </xdr:from>
    <xdr:to>
      <xdr:col>62</xdr:col>
      <xdr:colOff>805366</xdr:colOff>
      <xdr:row>4</xdr:row>
      <xdr:rowOff>123903</xdr:rowOff>
    </xdr:to>
    <xdr:cxnSp macro="">
      <xdr:nvCxnSpPr>
        <xdr:cNvPr id="103" name="Straight Arrow Connector 102">
          <a:extLst>
            <a:ext uri="{FF2B5EF4-FFF2-40B4-BE49-F238E27FC236}">
              <a16:creationId xmlns:a16="http://schemas.microsoft.com/office/drawing/2014/main" id="{CE57C7C8-CF0B-8F43-AA02-E1D0BFC47CCB}"/>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0</xdr:colOff>
      <xdr:row>4</xdr:row>
      <xdr:rowOff>123903</xdr:rowOff>
    </xdr:from>
    <xdr:to>
      <xdr:col>66</xdr:col>
      <xdr:colOff>805366</xdr:colOff>
      <xdr:row>4</xdr:row>
      <xdr:rowOff>123903</xdr:rowOff>
    </xdr:to>
    <xdr:cxnSp macro="">
      <xdr:nvCxnSpPr>
        <xdr:cNvPr id="106" name="Straight Arrow Connector 105">
          <a:extLst>
            <a:ext uri="{FF2B5EF4-FFF2-40B4-BE49-F238E27FC236}">
              <a16:creationId xmlns:a16="http://schemas.microsoft.com/office/drawing/2014/main" id="{9C237965-4A7E-2440-B7DA-8686AE3FB6C3}"/>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62</xdr:col>
      <xdr:colOff>0</xdr:colOff>
      <xdr:row>16</xdr:row>
      <xdr:rowOff>123903</xdr:rowOff>
    </xdr:from>
    <xdr:to>
      <xdr:col>62</xdr:col>
      <xdr:colOff>805366</xdr:colOff>
      <xdr:row>16</xdr:row>
      <xdr:rowOff>123903</xdr:rowOff>
    </xdr:to>
    <xdr:cxnSp macro="">
      <xdr:nvCxnSpPr>
        <xdr:cNvPr id="107" name="Straight Arrow Connector 106">
          <a:extLst>
            <a:ext uri="{FF2B5EF4-FFF2-40B4-BE49-F238E27FC236}">
              <a16:creationId xmlns:a16="http://schemas.microsoft.com/office/drawing/2014/main" id="{B82736B3-ED75-2240-9A4E-42F984B4C62D}"/>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0</xdr:colOff>
      <xdr:row>16</xdr:row>
      <xdr:rowOff>123903</xdr:rowOff>
    </xdr:from>
    <xdr:to>
      <xdr:col>66</xdr:col>
      <xdr:colOff>805366</xdr:colOff>
      <xdr:row>16</xdr:row>
      <xdr:rowOff>123903</xdr:rowOff>
    </xdr:to>
    <xdr:cxnSp macro="">
      <xdr:nvCxnSpPr>
        <xdr:cNvPr id="108" name="Straight Arrow Connector 107">
          <a:extLst>
            <a:ext uri="{FF2B5EF4-FFF2-40B4-BE49-F238E27FC236}">
              <a16:creationId xmlns:a16="http://schemas.microsoft.com/office/drawing/2014/main" id="{1671DB9B-A0B3-1B4B-B7FB-940C44947BBD}"/>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62</xdr:col>
      <xdr:colOff>0</xdr:colOff>
      <xdr:row>34</xdr:row>
      <xdr:rowOff>123903</xdr:rowOff>
    </xdr:from>
    <xdr:to>
      <xdr:col>62</xdr:col>
      <xdr:colOff>805366</xdr:colOff>
      <xdr:row>34</xdr:row>
      <xdr:rowOff>123903</xdr:rowOff>
    </xdr:to>
    <xdr:cxnSp macro="">
      <xdr:nvCxnSpPr>
        <xdr:cNvPr id="109" name="Straight Arrow Connector 108">
          <a:extLst>
            <a:ext uri="{FF2B5EF4-FFF2-40B4-BE49-F238E27FC236}">
              <a16:creationId xmlns:a16="http://schemas.microsoft.com/office/drawing/2014/main" id="{323BB36B-CABC-EC4E-A629-0258D86EB3C0}"/>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0</xdr:colOff>
      <xdr:row>34</xdr:row>
      <xdr:rowOff>123903</xdr:rowOff>
    </xdr:from>
    <xdr:to>
      <xdr:col>66</xdr:col>
      <xdr:colOff>805366</xdr:colOff>
      <xdr:row>34</xdr:row>
      <xdr:rowOff>123903</xdr:rowOff>
    </xdr:to>
    <xdr:cxnSp macro="">
      <xdr:nvCxnSpPr>
        <xdr:cNvPr id="110" name="Straight Arrow Connector 109">
          <a:extLst>
            <a:ext uri="{FF2B5EF4-FFF2-40B4-BE49-F238E27FC236}">
              <a16:creationId xmlns:a16="http://schemas.microsoft.com/office/drawing/2014/main" id="{3CEF8D0D-5F10-1F4E-9B26-63BC3E2DB7BD}"/>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62</xdr:col>
      <xdr:colOff>0</xdr:colOff>
      <xdr:row>51</xdr:row>
      <xdr:rowOff>123903</xdr:rowOff>
    </xdr:from>
    <xdr:to>
      <xdr:col>62</xdr:col>
      <xdr:colOff>805366</xdr:colOff>
      <xdr:row>51</xdr:row>
      <xdr:rowOff>123903</xdr:rowOff>
    </xdr:to>
    <xdr:cxnSp macro="">
      <xdr:nvCxnSpPr>
        <xdr:cNvPr id="111" name="Straight Arrow Connector 110">
          <a:extLst>
            <a:ext uri="{FF2B5EF4-FFF2-40B4-BE49-F238E27FC236}">
              <a16:creationId xmlns:a16="http://schemas.microsoft.com/office/drawing/2014/main" id="{5328C5FF-1A78-9C48-A239-5D4CF0E0129C}"/>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0</xdr:colOff>
      <xdr:row>51</xdr:row>
      <xdr:rowOff>123903</xdr:rowOff>
    </xdr:from>
    <xdr:to>
      <xdr:col>66</xdr:col>
      <xdr:colOff>805366</xdr:colOff>
      <xdr:row>51</xdr:row>
      <xdr:rowOff>123903</xdr:rowOff>
    </xdr:to>
    <xdr:cxnSp macro="">
      <xdr:nvCxnSpPr>
        <xdr:cNvPr id="112" name="Straight Arrow Connector 111">
          <a:extLst>
            <a:ext uri="{FF2B5EF4-FFF2-40B4-BE49-F238E27FC236}">
              <a16:creationId xmlns:a16="http://schemas.microsoft.com/office/drawing/2014/main" id="{0F17FE3A-1888-B149-8A77-DFC1CB70EE27}"/>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62</xdr:col>
      <xdr:colOff>0</xdr:colOff>
      <xdr:row>68</xdr:row>
      <xdr:rowOff>123903</xdr:rowOff>
    </xdr:from>
    <xdr:to>
      <xdr:col>62</xdr:col>
      <xdr:colOff>805366</xdr:colOff>
      <xdr:row>68</xdr:row>
      <xdr:rowOff>123903</xdr:rowOff>
    </xdr:to>
    <xdr:cxnSp macro="">
      <xdr:nvCxnSpPr>
        <xdr:cNvPr id="113" name="Straight Arrow Connector 112">
          <a:extLst>
            <a:ext uri="{FF2B5EF4-FFF2-40B4-BE49-F238E27FC236}">
              <a16:creationId xmlns:a16="http://schemas.microsoft.com/office/drawing/2014/main" id="{1E873B49-4EAB-6E48-A63F-2FD5630DC0D3}"/>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0</xdr:colOff>
      <xdr:row>68</xdr:row>
      <xdr:rowOff>123903</xdr:rowOff>
    </xdr:from>
    <xdr:to>
      <xdr:col>66</xdr:col>
      <xdr:colOff>805366</xdr:colOff>
      <xdr:row>68</xdr:row>
      <xdr:rowOff>123903</xdr:rowOff>
    </xdr:to>
    <xdr:cxnSp macro="">
      <xdr:nvCxnSpPr>
        <xdr:cNvPr id="114" name="Straight Arrow Connector 113">
          <a:extLst>
            <a:ext uri="{FF2B5EF4-FFF2-40B4-BE49-F238E27FC236}">
              <a16:creationId xmlns:a16="http://schemas.microsoft.com/office/drawing/2014/main" id="{F18B62B7-1C7D-3347-B069-6D603B4C63FB}"/>
            </a:ext>
          </a:extLst>
        </xdr:cNvPr>
        <xdr:cNvCxnSpPr/>
      </xdr:nvCxnSpPr>
      <xdr:spPr>
        <a:xfrm>
          <a:off x="45023049" y="743415"/>
          <a:ext cx="8053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69</xdr:col>
      <xdr:colOff>812800</xdr:colOff>
      <xdr:row>34</xdr:row>
      <xdr:rowOff>50800</xdr:rowOff>
    </xdr:from>
    <xdr:to>
      <xdr:col>71</xdr:col>
      <xdr:colOff>812800</xdr:colOff>
      <xdr:row>34</xdr:row>
      <xdr:rowOff>50800</xdr:rowOff>
    </xdr:to>
    <xdr:cxnSp macro="">
      <xdr:nvCxnSpPr>
        <xdr:cNvPr id="127" name="Straight Arrow Connector 126">
          <a:extLst>
            <a:ext uri="{FF2B5EF4-FFF2-40B4-BE49-F238E27FC236}">
              <a16:creationId xmlns:a16="http://schemas.microsoft.com/office/drawing/2014/main" id="{AB43F09F-71A5-8D46-BBB8-58A2D0A12C9F}"/>
            </a:ext>
          </a:extLst>
        </xdr:cNvPr>
        <xdr:cNvCxnSpPr/>
      </xdr:nvCxnSpPr>
      <xdr:spPr>
        <a:xfrm>
          <a:off x="52501800" y="7264400"/>
          <a:ext cx="1498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69</xdr:col>
      <xdr:colOff>812800</xdr:colOff>
      <xdr:row>17</xdr:row>
      <xdr:rowOff>152400</xdr:rowOff>
    </xdr:from>
    <xdr:to>
      <xdr:col>72</xdr:col>
      <xdr:colOff>0</xdr:colOff>
      <xdr:row>34</xdr:row>
      <xdr:rowOff>76200</xdr:rowOff>
    </xdr:to>
    <xdr:cxnSp macro="">
      <xdr:nvCxnSpPr>
        <xdr:cNvPr id="129" name="Straight Arrow Connector 128">
          <a:extLst>
            <a:ext uri="{FF2B5EF4-FFF2-40B4-BE49-F238E27FC236}">
              <a16:creationId xmlns:a16="http://schemas.microsoft.com/office/drawing/2014/main" id="{B95A4FCF-930E-4646-AB4F-447FC7D10B4C}"/>
            </a:ext>
          </a:extLst>
        </xdr:cNvPr>
        <xdr:cNvCxnSpPr/>
      </xdr:nvCxnSpPr>
      <xdr:spPr>
        <a:xfrm>
          <a:off x="52501800" y="3606800"/>
          <a:ext cx="1524000" cy="36830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70</xdr:col>
      <xdr:colOff>21897</xdr:colOff>
      <xdr:row>4</xdr:row>
      <xdr:rowOff>189187</xdr:rowOff>
    </xdr:from>
    <xdr:to>
      <xdr:col>71</xdr:col>
      <xdr:colOff>809297</xdr:colOff>
      <xdr:row>33</xdr:row>
      <xdr:rowOff>93718</xdr:rowOff>
    </xdr:to>
    <xdr:cxnSp macro="">
      <xdr:nvCxnSpPr>
        <xdr:cNvPr id="132" name="Straight Arrow Connector 131">
          <a:extLst>
            <a:ext uri="{FF2B5EF4-FFF2-40B4-BE49-F238E27FC236}">
              <a16:creationId xmlns:a16="http://schemas.microsoft.com/office/drawing/2014/main" id="{0A1ADE6D-C414-6D4B-B69A-D51D86EE8778}"/>
            </a:ext>
          </a:extLst>
        </xdr:cNvPr>
        <xdr:cNvCxnSpPr/>
      </xdr:nvCxnSpPr>
      <xdr:spPr>
        <a:xfrm>
          <a:off x="52135690" y="802290"/>
          <a:ext cx="1444297" cy="603556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70</xdr:col>
      <xdr:colOff>50800</xdr:colOff>
      <xdr:row>34</xdr:row>
      <xdr:rowOff>127000</xdr:rowOff>
    </xdr:from>
    <xdr:to>
      <xdr:col>71</xdr:col>
      <xdr:colOff>787400</xdr:colOff>
      <xdr:row>51</xdr:row>
      <xdr:rowOff>50800</xdr:rowOff>
    </xdr:to>
    <xdr:cxnSp macro="">
      <xdr:nvCxnSpPr>
        <xdr:cNvPr id="135" name="Straight Arrow Connector 134">
          <a:extLst>
            <a:ext uri="{FF2B5EF4-FFF2-40B4-BE49-F238E27FC236}">
              <a16:creationId xmlns:a16="http://schemas.microsoft.com/office/drawing/2014/main" id="{3D3D1493-8F47-4940-AF88-D965B3E2359A}"/>
            </a:ext>
          </a:extLst>
        </xdr:cNvPr>
        <xdr:cNvCxnSpPr/>
      </xdr:nvCxnSpPr>
      <xdr:spPr>
        <a:xfrm flipV="1">
          <a:off x="52578000" y="7340600"/>
          <a:ext cx="1397000" cy="34290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70</xdr:col>
      <xdr:colOff>50800</xdr:colOff>
      <xdr:row>35</xdr:row>
      <xdr:rowOff>26459</xdr:rowOff>
    </xdr:from>
    <xdr:to>
      <xdr:col>71</xdr:col>
      <xdr:colOff>811389</xdr:colOff>
      <xdr:row>68</xdr:row>
      <xdr:rowOff>152401</xdr:rowOff>
    </xdr:to>
    <xdr:cxnSp macro="">
      <xdr:nvCxnSpPr>
        <xdr:cNvPr id="138" name="Straight Arrow Connector 137">
          <a:extLst>
            <a:ext uri="{FF2B5EF4-FFF2-40B4-BE49-F238E27FC236}">
              <a16:creationId xmlns:a16="http://schemas.microsoft.com/office/drawing/2014/main" id="{EC3A61CA-DD46-BC4B-ABC8-07072FC0888B}"/>
            </a:ext>
          </a:extLst>
        </xdr:cNvPr>
        <xdr:cNvCxnSpPr/>
      </xdr:nvCxnSpPr>
      <xdr:spPr>
        <a:xfrm flipV="1">
          <a:off x="52032606" y="7117292"/>
          <a:ext cx="1404408" cy="6855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75</xdr:col>
      <xdr:colOff>20483</xdr:colOff>
      <xdr:row>34</xdr:row>
      <xdr:rowOff>143387</xdr:rowOff>
    </xdr:from>
    <xdr:to>
      <xdr:col>77</xdr:col>
      <xdr:colOff>11980</xdr:colOff>
      <xdr:row>54</xdr:row>
      <xdr:rowOff>95849</xdr:rowOff>
    </xdr:to>
    <xdr:cxnSp macro="">
      <xdr:nvCxnSpPr>
        <xdr:cNvPr id="157" name="Straight Arrow Connector 156">
          <a:extLst>
            <a:ext uri="{FF2B5EF4-FFF2-40B4-BE49-F238E27FC236}">
              <a16:creationId xmlns:a16="http://schemas.microsoft.com/office/drawing/2014/main" id="{295F80E2-489B-E546-B706-37CE2E2F52B0}"/>
            </a:ext>
          </a:extLst>
        </xdr:cNvPr>
        <xdr:cNvCxnSpPr/>
      </xdr:nvCxnSpPr>
      <xdr:spPr>
        <a:xfrm>
          <a:off x="40751197" y="6674816"/>
          <a:ext cx="1624354" cy="41253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75</xdr:col>
      <xdr:colOff>0</xdr:colOff>
      <xdr:row>35</xdr:row>
      <xdr:rowOff>0</xdr:rowOff>
    </xdr:from>
    <xdr:to>
      <xdr:col>77</xdr:col>
      <xdr:colOff>11980</xdr:colOff>
      <xdr:row>71</xdr:row>
      <xdr:rowOff>95849</xdr:rowOff>
    </xdr:to>
    <xdr:cxnSp macro="">
      <xdr:nvCxnSpPr>
        <xdr:cNvPr id="158" name="Straight Arrow Connector 157">
          <a:extLst>
            <a:ext uri="{FF2B5EF4-FFF2-40B4-BE49-F238E27FC236}">
              <a16:creationId xmlns:a16="http://schemas.microsoft.com/office/drawing/2014/main" id="{AB020EF7-B6AA-2D46-B2F3-0E1861C891AE}"/>
            </a:ext>
          </a:extLst>
        </xdr:cNvPr>
        <xdr:cNvCxnSpPr/>
      </xdr:nvCxnSpPr>
      <xdr:spPr>
        <a:xfrm>
          <a:off x="40730714" y="6735536"/>
          <a:ext cx="1644837" cy="757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75</xdr:col>
      <xdr:colOff>20483</xdr:colOff>
      <xdr:row>34</xdr:row>
      <xdr:rowOff>102419</xdr:rowOff>
    </xdr:from>
    <xdr:to>
      <xdr:col>76</xdr:col>
      <xdr:colOff>798871</xdr:colOff>
      <xdr:row>37</xdr:row>
      <xdr:rowOff>20484</xdr:rowOff>
    </xdr:to>
    <xdr:cxnSp macro="">
      <xdr:nvCxnSpPr>
        <xdr:cNvPr id="159" name="Straight Arrow Connector 158">
          <a:extLst>
            <a:ext uri="{FF2B5EF4-FFF2-40B4-BE49-F238E27FC236}">
              <a16:creationId xmlns:a16="http://schemas.microsoft.com/office/drawing/2014/main" id="{6C7D8C59-2698-204B-A195-DF5D962E26BE}"/>
            </a:ext>
          </a:extLst>
        </xdr:cNvPr>
        <xdr:cNvCxnSpPr/>
      </xdr:nvCxnSpPr>
      <xdr:spPr>
        <a:xfrm>
          <a:off x="40751197" y="6633848"/>
          <a:ext cx="1594817" cy="5757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74</xdr:col>
      <xdr:colOff>798871</xdr:colOff>
      <xdr:row>19</xdr:row>
      <xdr:rowOff>184354</xdr:rowOff>
    </xdr:from>
    <xdr:to>
      <xdr:col>76</xdr:col>
      <xdr:colOff>778388</xdr:colOff>
      <xdr:row>34</xdr:row>
      <xdr:rowOff>20485</xdr:rowOff>
    </xdr:to>
    <xdr:cxnSp macro="">
      <xdr:nvCxnSpPr>
        <xdr:cNvPr id="160" name="Straight Arrow Connector 159">
          <a:extLst>
            <a:ext uri="{FF2B5EF4-FFF2-40B4-BE49-F238E27FC236}">
              <a16:creationId xmlns:a16="http://schemas.microsoft.com/office/drawing/2014/main" id="{CD6690ED-DA3F-9D43-8D00-519692C15C61}"/>
            </a:ext>
          </a:extLst>
        </xdr:cNvPr>
        <xdr:cNvCxnSpPr/>
      </xdr:nvCxnSpPr>
      <xdr:spPr>
        <a:xfrm flipV="1">
          <a:off x="40713157" y="3427390"/>
          <a:ext cx="1612374" cy="31245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74</xdr:col>
      <xdr:colOff>789877</xdr:colOff>
      <xdr:row>7</xdr:row>
      <xdr:rowOff>61951</xdr:rowOff>
    </xdr:from>
    <xdr:to>
      <xdr:col>76</xdr:col>
      <xdr:colOff>789878</xdr:colOff>
      <xdr:row>33</xdr:row>
      <xdr:rowOff>223328</xdr:rowOff>
    </xdr:to>
    <xdr:cxnSp macro="">
      <xdr:nvCxnSpPr>
        <xdr:cNvPr id="161" name="Straight Arrow Connector 160">
          <a:extLst>
            <a:ext uri="{FF2B5EF4-FFF2-40B4-BE49-F238E27FC236}">
              <a16:creationId xmlns:a16="http://schemas.microsoft.com/office/drawing/2014/main" id="{3F556A5F-DE99-BA40-B597-458F87FB3A73}"/>
            </a:ext>
          </a:extLst>
        </xdr:cNvPr>
        <xdr:cNvCxnSpPr/>
      </xdr:nvCxnSpPr>
      <xdr:spPr>
        <a:xfrm flipV="1">
          <a:off x="40704163" y="696951"/>
          <a:ext cx="1632858" cy="58083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79</xdr:col>
      <xdr:colOff>812800</xdr:colOff>
      <xdr:row>37</xdr:row>
      <xdr:rowOff>50800</xdr:rowOff>
    </xdr:from>
    <xdr:to>
      <xdr:col>81</xdr:col>
      <xdr:colOff>812800</xdr:colOff>
      <xdr:row>37</xdr:row>
      <xdr:rowOff>50800</xdr:rowOff>
    </xdr:to>
    <xdr:cxnSp macro="">
      <xdr:nvCxnSpPr>
        <xdr:cNvPr id="162" name="Straight Arrow Connector 161">
          <a:extLst>
            <a:ext uri="{FF2B5EF4-FFF2-40B4-BE49-F238E27FC236}">
              <a16:creationId xmlns:a16="http://schemas.microsoft.com/office/drawing/2014/main" id="{4BA67F32-0483-CF46-B6FB-09B147FF0A8C}"/>
            </a:ext>
          </a:extLst>
        </xdr:cNvPr>
        <xdr:cNvCxnSpPr/>
      </xdr:nvCxnSpPr>
      <xdr:spPr>
        <a:xfrm>
          <a:off x="52094524" y="7013903"/>
          <a:ext cx="148896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80</xdr:col>
      <xdr:colOff>21897</xdr:colOff>
      <xdr:row>20</xdr:row>
      <xdr:rowOff>65690</xdr:rowOff>
    </xdr:from>
    <xdr:to>
      <xdr:col>82</xdr:col>
      <xdr:colOff>0</xdr:colOff>
      <xdr:row>37</xdr:row>
      <xdr:rowOff>76200</xdr:rowOff>
    </xdr:to>
    <xdr:cxnSp macro="">
      <xdr:nvCxnSpPr>
        <xdr:cNvPr id="163" name="Straight Arrow Connector 162">
          <a:extLst>
            <a:ext uri="{FF2B5EF4-FFF2-40B4-BE49-F238E27FC236}">
              <a16:creationId xmlns:a16="http://schemas.microsoft.com/office/drawing/2014/main" id="{ECADE5D2-2EC0-BC43-94D6-D35F1C264B9B}"/>
            </a:ext>
          </a:extLst>
        </xdr:cNvPr>
        <xdr:cNvCxnSpPr/>
      </xdr:nvCxnSpPr>
      <xdr:spPr>
        <a:xfrm>
          <a:off x="59908966" y="4050862"/>
          <a:ext cx="1642241" cy="360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80</xdr:col>
      <xdr:colOff>21897</xdr:colOff>
      <xdr:row>7</xdr:row>
      <xdr:rowOff>189187</xdr:rowOff>
    </xdr:from>
    <xdr:to>
      <xdr:col>81</xdr:col>
      <xdr:colOff>809297</xdr:colOff>
      <xdr:row>36</xdr:row>
      <xdr:rowOff>93718</xdr:rowOff>
    </xdr:to>
    <xdr:cxnSp macro="">
      <xdr:nvCxnSpPr>
        <xdr:cNvPr id="164" name="Straight Arrow Connector 163">
          <a:extLst>
            <a:ext uri="{FF2B5EF4-FFF2-40B4-BE49-F238E27FC236}">
              <a16:creationId xmlns:a16="http://schemas.microsoft.com/office/drawing/2014/main" id="{2AAA468C-1DA8-AB44-AF0B-5909B9F008F7}"/>
            </a:ext>
          </a:extLst>
        </xdr:cNvPr>
        <xdr:cNvCxnSpPr/>
      </xdr:nvCxnSpPr>
      <xdr:spPr>
        <a:xfrm>
          <a:off x="52135690" y="802290"/>
          <a:ext cx="1444297" cy="603556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80</xdr:col>
      <xdr:colOff>50800</xdr:colOff>
      <xdr:row>37</xdr:row>
      <xdr:rowOff>127000</xdr:rowOff>
    </xdr:from>
    <xdr:to>
      <xdr:col>81</xdr:col>
      <xdr:colOff>787400</xdr:colOff>
      <xdr:row>54</xdr:row>
      <xdr:rowOff>50800</xdr:rowOff>
    </xdr:to>
    <xdr:cxnSp macro="">
      <xdr:nvCxnSpPr>
        <xdr:cNvPr id="165" name="Straight Arrow Connector 164">
          <a:extLst>
            <a:ext uri="{FF2B5EF4-FFF2-40B4-BE49-F238E27FC236}">
              <a16:creationId xmlns:a16="http://schemas.microsoft.com/office/drawing/2014/main" id="{5264FBD3-FCDC-0D4F-9804-331ACDB0183D}"/>
            </a:ext>
          </a:extLst>
        </xdr:cNvPr>
        <xdr:cNvCxnSpPr/>
      </xdr:nvCxnSpPr>
      <xdr:spPr>
        <a:xfrm flipV="1">
          <a:off x="52164593" y="7090103"/>
          <a:ext cx="1393497" cy="333966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80</xdr:col>
      <xdr:colOff>50800</xdr:colOff>
      <xdr:row>38</xdr:row>
      <xdr:rowOff>26459</xdr:rowOff>
    </xdr:from>
    <xdr:to>
      <xdr:col>81</xdr:col>
      <xdr:colOff>811389</xdr:colOff>
      <xdr:row>71</xdr:row>
      <xdr:rowOff>152401</xdr:rowOff>
    </xdr:to>
    <xdr:cxnSp macro="">
      <xdr:nvCxnSpPr>
        <xdr:cNvPr id="166" name="Straight Arrow Connector 165">
          <a:extLst>
            <a:ext uri="{FF2B5EF4-FFF2-40B4-BE49-F238E27FC236}">
              <a16:creationId xmlns:a16="http://schemas.microsoft.com/office/drawing/2014/main" id="{340109F2-5FAB-C145-ADB4-2285A991C356}"/>
            </a:ext>
          </a:extLst>
        </xdr:cNvPr>
        <xdr:cNvCxnSpPr/>
      </xdr:nvCxnSpPr>
      <xdr:spPr>
        <a:xfrm flipV="1">
          <a:off x="52164593" y="7186631"/>
          <a:ext cx="1417486" cy="676059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85</xdr:col>
      <xdr:colOff>0</xdr:colOff>
      <xdr:row>37</xdr:row>
      <xdr:rowOff>0</xdr:rowOff>
    </xdr:from>
    <xdr:to>
      <xdr:col>85</xdr:col>
      <xdr:colOff>798871</xdr:colOff>
      <xdr:row>37</xdr:row>
      <xdr:rowOff>20484</xdr:rowOff>
    </xdr:to>
    <xdr:cxnSp macro="">
      <xdr:nvCxnSpPr>
        <xdr:cNvPr id="168" name="Straight Arrow Connector 167">
          <a:extLst>
            <a:ext uri="{FF2B5EF4-FFF2-40B4-BE49-F238E27FC236}">
              <a16:creationId xmlns:a16="http://schemas.microsoft.com/office/drawing/2014/main" id="{352841B5-426F-594E-9504-E53FBB569B94}"/>
            </a:ext>
          </a:extLst>
        </xdr:cNvPr>
        <xdr:cNvCxnSpPr/>
      </xdr:nvCxnSpPr>
      <xdr:spPr>
        <a:xfrm>
          <a:off x="63295161" y="7824839"/>
          <a:ext cx="798871" cy="2048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89</xdr:col>
      <xdr:colOff>0</xdr:colOff>
      <xdr:row>37</xdr:row>
      <xdr:rowOff>0</xdr:rowOff>
    </xdr:from>
    <xdr:to>
      <xdr:col>89</xdr:col>
      <xdr:colOff>798871</xdr:colOff>
      <xdr:row>37</xdr:row>
      <xdr:rowOff>20484</xdr:rowOff>
    </xdr:to>
    <xdr:cxnSp macro="">
      <xdr:nvCxnSpPr>
        <xdr:cNvPr id="170" name="Straight Arrow Connector 169">
          <a:extLst>
            <a:ext uri="{FF2B5EF4-FFF2-40B4-BE49-F238E27FC236}">
              <a16:creationId xmlns:a16="http://schemas.microsoft.com/office/drawing/2014/main" id="{88E2446F-D539-F245-8EF3-2EA984FFFFCD}"/>
            </a:ext>
          </a:extLst>
        </xdr:cNvPr>
        <xdr:cNvCxnSpPr/>
      </xdr:nvCxnSpPr>
      <xdr:spPr>
        <a:xfrm>
          <a:off x="66822320" y="7559040"/>
          <a:ext cx="798871" cy="2048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93</xdr:col>
      <xdr:colOff>0</xdr:colOff>
      <xdr:row>37</xdr:row>
      <xdr:rowOff>0</xdr:rowOff>
    </xdr:from>
    <xdr:to>
      <xdr:col>93</xdr:col>
      <xdr:colOff>798871</xdr:colOff>
      <xdr:row>37</xdr:row>
      <xdr:rowOff>20484</xdr:rowOff>
    </xdr:to>
    <xdr:cxnSp macro="">
      <xdr:nvCxnSpPr>
        <xdr:cNvPr id="171" name="Straight Arrow Connector 170">
          <a:extLst>
            <a:ext uri="{FF2B5EF4-FFF2-40B4-BE49-F238E27FC236}">
              <a16:creationId xmlns:a16="http://schemas.microsoft.com/office/drawing/2014/main" id="{57A09C97-6252-544B-9B12-0A8ABAA11E75}"/>
            </a:ext>
          </a:extLst>
        </xdr:cNvPr>
        <xdr:cNvCxnSpPr/>
      </xdr:nvCxnSpPr>
      <xdr:spPr>
        <a:xfrm>
          <a:off x="70114160" y="7559040"/>
          <a:ext cx="798871" cy="2048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97</xdr:col>
      <xdr:colOff>0</xdr:colOff>
      <xdr:row>37</xdr:row>
      <xdr:rowOff>0</xdr:rowOff>
    </xdr:from>
    <xdr:to>
      <xdr:col>97</xdr:col>
      <xdr:colOff>798871</xdr:colOff>
      <xdr:row>37</xdr:row>
      <xdr:rowOff>20484</xdr:rowOff>
    </xdr:to>
    <xdr:cxnSp macro="">
      <xdr:nvCxnSpPr>
        <xdr:cNvPr id="172" name="Straight Arrow Connector 171">
          <a:extLst>
            <a:ext uri="{FF2B5EF4-FFF2-40B4-BE49-F238E27FC236}">
              <a16:creationId xmlns:a16="http://schemas.microsoft.com/office/drawing/2014/main" id="{65521109-D722-BE49-9B94-85528EC0368E}"/>
            </a:ext>
          </a:extLst>
        </xdr:cNvPr>
        <xdr:cNvCxnSpPr/>
      </xdr:nvCxnSpPr>
      <xdr:spPr>
        <a:xfrm>
          <a:off x="73406000" y="7559040"/>
          <a:ext cx="798871" cy="2048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101</xdr:col>
      <xdr:colOff>0</xdr:colOff>
      <xdr:row>37</xdr:row>
      <xdr:rowOff>0</xdr:rowOff>
    </xdr:from>
    <xdr:to>
      <xdr:col>101</xdr:col>
      <xdr:colOff>798871</xdr:colOff>
      <xdr:row>37</xdr:row>
      <xdr:rowOff>20484</xdr:rowOff>
    </xdr:to>
    <xdr:cxnSp macro="">
      <xdr:nvCxnSpPr>
        <xdr:cNvPr id="173" name="Straight Arrow Connector 172">
          <a:extLst>
            <a:ext uri="{FF2B5EF4-FFF2-40B4-BE49-F238E27FC236}">
              <a16:creationId xmlns:a16="http://schemas.microsoft.com/office/drawing/2014/main" id="{4F09582E-947F-894C-A71A-2E41CADB52AB}"/>
            </a:ext>
          </a:extLst>
        </xdr:cNvPr>
        <xdr:cNvCxnSpPr/>
      </xdr:nvCxnSpPr>
      <xdr:spPr>
        <a:xfrm>
          <a:off x="76697840" y="7559040"/>
          <a:ext cx="798871" cy="2048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495300</xdr:colOff>
      <xdr:row>1</xdr:row>
      <xdr:rowOff>0</xdr:rowOff>
    </xdr:from>
    <xdr:to>
      <xdr:col>8</xdr:col>
      <xdr:colOff>25400</xdr:colOff>
      <xdr:row>39</xdr:row>
      <xdr:rowOff>139700</xdr:rowOff>
    </xdr:to>
    <xdr:pic>
      <xdr:nvPicPr>
        <xdr:cNvPr id="2" name="Picture 1">
          <a:extLst>
            <a:ext uri="{FF2B5EF4-FFF2-40B4-BE49-F238E27FC236}">
              <a16:creationId xmlns:a16="http://schemas.microsoft.com/office/drawing/2014/main" id="{1601342F-7064-234E-8682-DA174CFD442C}"/>
            </a:ext>
          </a:extLst>
        </xdr:cNvPr>
        <xdr:cNvPicPr>
          <a:picLocks noChangeAspect="1"/>
        </xdr:cNvPicPr>
      </xdr:nvPicPr>
      <xdr:blipFill>
        <a:blip xmlns:r="http://schemas.openxmlformats.org/officeDocument/2006/relationships" r:embed="rId1"/>
        <a:stretch>
          <a:fillRect/>
        </a:stretch>
      </xdr:blipFill>
      <xdr:spPr>
        <a:xfrm>
          <a:off x="495300" y="203200"/>
          <a:ext cx="6134100" cy="7861300"/>
        </a:xfrm>
        <a:prstGeom prst="rect">
          <a:avLst/>
        </a:prstGeom>
      </xdr:spPr>
    </xdr:pic>
    <xdr:clientData/>
  </xdr:twoCellAnchor>
  <xdr:twoCellAnchor editAs="oneCell">
    <xdr:from>
      <xdr:col>0</xdr:col>
      <xdr:colOff>469900</xdr:colOff>
      <xdr:row>38</xdr:row>
      <xdr:rowOff>139700</xdr:rowOff>
    </xdr:from>
    <xdr:to>
      <xdr:col>8</xdr:col>
      <xdr:colOff>101600</xdr:colOff>
      <xdr:row>64</xdr:row>
      <xdr:rowOff>152400</xdr:rowOff>
    </xdr:to>
    <xdr:pic>
      <xdr:nvPicPr>
        <xdr:cNvPr id="3" name="Picture 2">
          <a:extLst>
            <a:ext uri="{FF2B5EF4-FFF2-40B4-BE49-F238E27FC236}">
              <a16:creationId xmlns:a16="http://schemas.microsoft.com/office/drawing/2014/main" id="{2C2C21DA-3F5A-4045-AF4B-7ADE14239E83}"/>
            </a:ext>
          </a:extLst>
        </xdr:cNvPr>
        <xdr:cNvPicPr>
          <a:picLocks noChangeAspect="1"/>
        </xdr:cNvPicPr>
      </xdr:nvPicPr>
      <xdr:blipFill>
        <a:blip xmlns:r="http://schemas.openxmlformats.org/officeDocument/2006/relationships" r:embed="rId2"/>
        <a:stretch>
          <a:fillRect/>
        </a:stretch>
      </xdr:blipFill>
      <xdr:spPr>
        <a:xfrm>
          <a:off x="469900" y="7861300"/>
          <a:ext cx="6235700" cy="529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tabSelected="1" topLeftCell="A2" zoomScale="93" workbookViewId="0">
      <selection activeCell="B67" sqref="B67"/>
    </sheetView>
  </sheetViews>
  <sheetFormatPr baseColWidth="10" defaultColWidth="11" defaultRowHeight="16" x14ac:dyDescent="0.2"/>
  <cols>
    <col min="1" max="1" width="14.5" customWidth="1"/>
    <col min="2" max="2" width="67.1640625" style="3" customWidth="1"/>
    <col min="3" max="3" width="25.33203125" style="3" bestFit="1" customWidth="1"/>
    <col min="4" max="4" width="10.83203125" style="3"/>
  </cols>
  <sheetData>
    <row r="1" spans="1:4" x14ac:dyDescent="0.2">
      <c r="A1" s="1" t="s">
        <v>0</v>
      </c>
      <c r="B1" s="1" t="s">
        <v>1</v>
      </c>
      <c r="C1" s="1" t="s">
        <v>2</v>
      </c>
      <c r="D1" s="1" t="s">
        <v>110</v>
      </c>
    </row>
    <row r="2" spans="1:4" x14ac:dyDescent="0.2">
      <c r="A2" s="2" t="s">
        <v>3</v>
      </c>
      <c r="B2" s="4" t="s">
        <v>49</v>
      </c>
      <c r="C2" s="2"/>
      <c r="D2" s="2">
        <v>1</v>
      </c>
    </row>
    <row r="3" spans="1:4" x14ac:dyDescent="0.2">
      <c r="A3" s="2" t="s">
        <v>4</v>
      </c>
      <c r="B3" s="4" t="s">
        <v>50</v>
      </c>
      <c r="C3" s="2" t="s">
        <v>3</v>
      </c>
      <c r="D3" s="2">
        <v>1</v>
      </c>
    </row>
    <row r="4" spans="1:4" x14ac:dyDescent="0.2">
      <c r="A4" s="2" t="s">
        <v>5</v>
      </c>
      <c r="B4" s="4" t="s">
        <v>51</v>
      </c>
      <c r="C4" s="2" t="s">
        <v>3</v>
      </c>
      <c r="D4" s="2">
        <v>1</v>
      </c>
    </row>
    <row r="5" spans="1:4" x14ac:dyDescent="0.2">
      <c r="A5" s="2" t="s">
        <v>6</v>
      </c>
      <c r="B5" s="4" t="s">
        <v>52</v>
      </c>
      <c r="C5" s="2" t="s">
        <v>5</v>
      </c>
      <c r="D5" s="2">
        <v>1</v>
      </c>
    </row>
    <row r="6" spans="1:4" x14ac:dyDescent="0.2">
      <c r="A6" s="2" t="s">
        <v>7</v>
      </c>
      <c r="B6" s="4" t="s">
        <v>54</v>
      </c>
      <c r="C6" s="2" t="s">
        <v>88</v>
      </c>
      <c r="D6" s="2">
        <v>1</v>
      </c>
    </row>
    <row r="7" spans="1:4" x14ac:dyDescent="0.2">
      <c r="A7" s="2" t="s">
        <v>8</v>
      </c>
      <c r="B7" s="4" t="s">
        <v>53</v>
      </c>
      <c r="C7" s="2" t="s">
        <v>87</v>
      </c>
      <c r="D7" s="2">
        <v>1</v>
      </c>
    </row>
    <row r="8" spans="1:4" x14ac:dyDescent="0.2">
      <c r="A8" s="2" t="s">
        <v>9</v>
      </c>
      <c r="B8" s="5" t="s">
        <v>55</v>
      </c>
      <c r="C8" s="2" t="s">
        <v>98</v>
      </c>
      <c r="D8" s="2">
        <v>2</v>
      </c>
    </row>
    <row r="9" spans="1:4" x14ac:dyDescent="0.2">
      <c r="A9" s="2" t="s">
        <v>10</v>
      </c>
      <c r="B9" s="5" t="s">
        <v>56</v>
      </c>
      <c r="C9" s="2" t="s">
        <v>9</v>
      </c>
      <c r="D9" s="2">
        <v>1</v>
      </c>
    </row>
    <row r="10" spans="1:4" x14ac:dyDescent="0.2">
      <c r="A10" s="2" t="s">
        <v>11</v>
      </c>
      <c r="B10" s="5" t="s">
        <v>60</v>
      </c>
      <c r="C10" s="2" t="s">
        <v>10</v>
      </c>
      <c r="D10" s="2">
        <v>1</v>
      </c>
    </row>
    <row r="11" spans="1:4" x14ac:dyDescent="0.2">
      <c r="A11" s="2" t="s">
        <v>12</v>
      </c>
      <c r="B11" s="5" t="s">
        <v>59</v>
      </c>
      <c r="C11" s="2" t="s">
        <v>10</v>
      </c>
      <c r="D11" s="2">
        <v>1</v>
      </c>
    </row>
    <row r="12" spans="1:4" x14ac:dyDescent="0.2">
      <c r="A12" s="2" t="s">
        <v>13</v>
      </c>
      <c r="B12" s="5" t="s">
        <v>58</v>
      </c>
      <c r="C12" s="2" t="s">
        <v>89</v>
      </c>
      <c r="D12" s="2">
        <v>1</v>
      </c>
    </row>
    <row r="13" spans="1:4" x14ac:dyDescent="0.2">
      <c r="A13" s="2" t="s">
        <v>14</v>
      </c>
      <c r="B13" s="5" t="s">
        <v>67</v>
      </c>
      <c r="C13" s="2" t="s">
        <v>13</v>
      </c>
      <c r="D13" s="2">
        <v>1</v>
      </c>
    </row>
    <row r="14" spans="1:4" x14ac:dyDescent="0.2">
      <c r="A14" s="2" t="s">
        <v>15</v>
      </c>
      <c r="B14" s="5" t="s">
        <v>57</v>
      </c>
      <c r="C14" s="2" t="s">
        <v>3</v>
      </c>
      <c r="D14" s="2">
        <v>1</v>
      </c>
    </row>
    <row r="15" spans="1:4" x14ac:dyDescent="0.2">
      <c r="A15" s="2" t="s">
        <v>16</v>
      </c>
      <c r="B15" s="6" t="s">
        <v>61</v>
      </c>
      <c r="C15" s="2" t="s">
        <v>14</v>
      </c>
      <c r="D15" s="2">
        <v>3</v>
      </c>
    </row>
    <row r="16" spans="1:4" x14ac:dyDescent="0.2">
      <c r="A16" s="2" t="s">
        <v>17</v>
      </c>
      <c r="B16" s="6" t="s">
        <v>62</v>
      </c>
      <c r="C16" s="2" t="s">
        <v>16</v>
      </c>
      <c r="D16" s="2">
        <v>1</v>
      </c>
    </row>
    <row r="17" spans="1:4" x14ac:dyDescent="0.2">
      <c r="A17" s="2" t="s">
        <v>18</v>
      </c>
      <c r="B17" s="6" t="s">
        <v>63</v>
      </c>
      <c r="C17" s="2" t="s">
        <v>16</v>
      </c>
      <c r="D17" s="2">
        <v>3</v>
      </c>
    </row>
    <row r="18" spans="1:4" x14ac:dyDescent="0.2">
      <c r="A18" s="2" t="s">
        <v>19</v>
      </c>
      <c r="B18" s="6" t="s">
        <v>64</v>
      </c>
      <c r="C18" s="2" t="s">
        <v>87</v>
      </c>
      <c r="D18" s="2">
        <v>2</v>
      </c>
    </row>
    <row r="19" spans="1:4" x14ac:dyDescent="0.2">
      <c r="A19" s="2" t="s">
        <v>20</v>
      </c>
      <c r="B19" s="9" t="s">
        <v>65</v>
      </c>
      <c r="C19" s="2" t="s">
        <v>99</v>
      </c>
      <c r="D19" s="2">
        <v>2</v>
      </c>
    </row>
    <row r="20" spans="1:4" x14ac:dyDescent="0.2">
      <c r="A20" s="2" t="s">
        <v>21</v>
      </c>
      <c r="B20" s="9" t="s">
        <v>66</v>
      </c>
      <c r="C20" s="2" t="s">
        <v>20</v>
      </c>
      <c r="D20" s="2">
        <v>1</v>
      </c>
    </row>
    <row r="21" spans="1:4" x14ac:dyDescent="0.2">
      <c r="A21" s="2" t="s">
        <v>22</v>
      </c>
      <c r="B21" s="8" t="s">
        <v>68</v>
      </c>
      <c r="C21" s="2" t="s">
        <v>21</v>
      </c>
      <c r="D21" s="2">
        <v>4</v>
      </c>
    </row>
    <row r="22" spans="1:4" x14ac:dyDescent="0.2">
      <c r="A22" s="2" t="s">
        <v>23</v>
      </c>
      <c r="B22" s="8" t="s">
        <v>71</v>
      </c>
      <c r="C22" s="2" t="s">
        <v>22</v>
      </c>
      <c r="D22" s="2">
        <v>2</v>
      </c>
    </row>
    <row r="23" spans="1:4" x14ac:dyDescent="0.2">
      <c r="A23" s="2" t="s">
        <v>24</v>
      </c>
      <c r="B23" s="8" t="s">
        <v>69</v>
      </c>
      <c r="C23" s="2" t="s">
        <v>23</v>
      </c>
      <c r="D23" s="2">
        <v>2</v>
      </c>
    </row>
    <row r="24" spans="1:4" x14ac:dyDescent="0.2">
      <c r="A24" s="2" t="s">
        <v>25</v>
      </c>
      <c r="B24" s="8" t="s">
        <v>70</v>
      </c>
      <c r="C24" s="2" t="s">
        <v>21</v>
      </c>
      <c r="D24" s="2">
        <v>4</v>
      </c>
    </row>
    <row r="25" spans="1:4" x14ac:dyDescent="0.2">
      <c r="A25" s="2" t="s">
        <v>26</v>
      </c>
      <c r="B25" s="8" t="s">
        <v>90</v>
      </c>
      <c r="C25" s="2" t="s">
        <v>25</v>
      </c>
      <c r="D25" s="2">
        <v>2</v>
      </c>
    </row>
    <row r="26" spans="1:4" x14ac:dyDescent="0.2">
      <c r="A26" s="2" t="s">
        <v>27</v>
      </c>
      <c r="B26" s="8" t="s">
        <v>74</v>
      </c>
      <c r="C26" s="2" t="s">
        <v>26</v>
      </c>
      <c r="D26" s="2">
        <v>2</v>
      </c>
    </row>
    <row r="27" spans="1:4" x14ac:dyDescent="0.2">
      <c r="A27" s="2" t="s">
        <v>28</v>
      </c>
      <c r="B27" s="8" t="s">
        <v>72</v>
      </c>
      <c r="C27" s="2" t="s">
        <v>21</v>
      </c>
      <c r="D27" s="2">
        <v>4</v>
      </c>
    </row>
    <row r="28" spans="1:4" x14ac:dyDescent="0.2">
      <c r="A28" s="2" t="s">
        <v>29</v>
      </c>
      <c r="B28" s="8" t="s">
        <v>73</v>
      </c>
      <c r="C28" s="2" t="s">
        <v>28</v>
      </c>
      <c r="D28" s="2">
        <v>2</v>
      </c>
    </row>
    <row r="29" spans="1:4" x14ac:dyDescent="0.2">
      <c r="A29" s="2" t="s">
        <v>30</v>
      </c>
      <c r="B29" s="8" t="s">
        <v>77</v>
      </c>
      <c r="C29" s="2" t="s">
        <v>29</v>
      </c>
      <c r="D29" s="2">
        <v>2</v>
      </c>
    </row>
    <row r="30" spans="1:4" x14ac:dyDescent="0.2">
      <c r="A30" s="2" t="s">
        <v>31</v>
      </c>
      <c r="B30" s="8" t="s">
        <v>75</v>
      </c>
      <c r="C30" s="2" t="s">
        <v>21</v>
      </c>
      <c r="D30" s="2">
        <v>4</v>
      </c>
    </row>
    <row r="31" spans="1:4" x14ac:dyDescent="0.2">
      <c r="A31" s="2" t="s">
        <v>32</v>
      </c>
      <c r="B31" s="8" t="s">
        <v>76</v>
      </c>
      <c r="C31" s="2" t="s">
        <v>31</v>
      </c>
      <c r="D31" s="2">
        <v>2</v>
      </c>
    </row>
    <row r="32" spans="1:4" x14ac:dyDescent="0.2">
      <c r="A32" s="2" t="s">
        <v>33</v>
      </c>
      <c r="B32" s="8" t="s">
        <v>78</v>
      </c>
      <c r="C32" s="2" t="s">
        <v>32</v>
      </c>
      <c r="D32" s="2">
        <v>2</v>
      </c>
    </row>
    <row r="33" spans="1:4" x14ac:dyDescent="0.2">
      <c r="A33" s="2" t="s">
        <v>34</v>
      </c>
      <c r="B33" s="8" t="s">
        <v>79</v>
      </c>
      <c r="C33" s="2" t="s">
        <v>21</v>
      </c>
      <c r="D33" s="2">
        <v>4</v>
      </c>
    </row>
    <row r="34" spans="1:4" x14ac:dyDescent="0.2">
      <c r="A34" s="2" t="s">
        <v>35</v>
      </c>
      <c r="B34" s="8" t="s">
        <v>80</v>
      </c>
      <c r="C34" s="2" t="s">
        <v>34</v>
      </c>
      <c r="D34" s="2">
        <v>2</v>
      </c>
    </row>
    <row r="35" spans="1:4" x14ac:dyDescent="0.2">
      <c r="A35" s="2" t="s">
        <v>36</v>
      </c>
      <c r="B35" s="8" t="s">
        <v>81</v>
      </c>
      <c r="C35" s="2" t="s">
        <v>35</v>
      </c>
      <c r="D35" s="2">
        <v>2</v>
      </c>
    </row>
    <row r="36" spans="1:4" x14ac:dyDescent="0.2">
      <c r="A36" s="2" t="s">
        <v>37</v>
      </c>
      <c r="B36" s="7" t="s">
        <v>100</v>
      </c>
      <c r="C36" s="2" t="s">
        <v>101</v>
      </c>
      <c r="D36" s="2">
        <v>3</v>
      </c>
    </row>
    <row r="37" spans="1:4" x14ac:dyDescent="0.2">
      <c r="A37" s="2" t="s">
        <v>38</v>
      </c>
      <c r="B37" s="7" t="s">
        <v>102</v>
      </c>
      <c r="C37" s="2" t="s">
        <v>37</v>
      </c>
      <c r="D37" s="2">
        <v>3</v>
      </c>
    </row>
    <row r="38" spans="1:4" x14ac:dyDescent="0.2">
      <c r="A38" s="2" t="s">
        <v>39</v>
      </c>
      <c r="B38" s="7" t="s">
        <v>103</v>
      </c>
      <c r="C38" s="2" t="s">
        <v>37</v>
      </c>
      <c r="D38" s="2">
        <v>3</v>
      </c>
    </row>
    <row r="39" spans="1:4" x14ac:dyDescent="0.2">
      <c r="A39" s="2" t="s">
        <v>40</v>
      </c>
      <c r="B39" s="7" t="s">
        <v>104</v>
      </c>
      <c r="C39" s="2" t="s">
        <v>37</v>
      </c>
      <c r="D39" s="2">
        <v>3</v>
      </c>
    </row>
    <row r="40" spans="1:4" x14ac:dyDescent="0.2">
      <c r="A40" s="2" t="s">
        <v>41</v>
      </c>
      <c r="B40" s="7" t="s">
        <v>105</v>
      </c>
      <c r="C40" s="2" t="s">
        <v>37</v>
      </c>
      <c r="D40" s="2">
        <v>3</v>
      </c>
    </row>
    <row r="41" spans="1:4" x14ac:dyDescent="0.2">
      <c r="A41" s="2" t="s">
        <v>42</v>
      </c>
      <c r="B41" s="7" t="s">
        <v>106</v>
      </c>
      <c r="C41" s="2" t="s">
        <v>37</v>
      </c>
      <c r="D41" s="2">
        <v>3</v>
      </c>
    </row>
    <row r="42" spans="1:4" x14ac:dyDescent="0.2">
      <c r="A42" s="2" t="s">
        <v>43</v>
      </c>
      <c r="B42" s="7" t="s">
        <v>107</v>
      </c>
      <c r="C42" s="2" t="s">
        <v>108</v>
      </c>
      <c r="D42" s="2">
        <v>2</v>
      </c>
    </row>
    <row r="43" spans="1:4" x14ac:dyDescent="0.2">
      <c r="A43" s="2" t="s">
        <v>44</v>
      </c>
      <c r="B43" s="10" t="s">
        <v>82</v>
      </c>
      <c r="C43" s="2" t="s">
        <v>43</v>
      </c>
      <c r="D43" s="2">
        <v>1</v>
      </c>
    </row>
    <row r="44" spans="1:4" x14ac:dyDescent="0.2">
      <c r="A44" s="2" t="s">
        <v>45</v>
      </c>
      <c r="B44" s="10" t="s">
        <v>83</v>
      </c>
      <c r="C44" s="2" t="s">
        <v>44</v>
      </c>
      <c r="D44" s="2">
        <v>1</v>
      </c>
    </row>
    <row r="45" spans="1:4" x14ac:dyDescent="0.2">
      <c r="A45" s="2" t="s">
        <v>46</v>
      </c>
      <c r="B45" s="9" t="s">
        <v>84</v>
      </c>
      <c r="C45" s="2" t="s">
        <v>45</v>
      </c>
      <c r="D45" s="2">
        <v>1</v>
      </c>
    </row>
    <row r="46" spans="1:4" x14ac:dyDescent="0.2">
      <c r="A46" s="2" t="s">
        <v>47</v>
      </c>
      <c r="B46" s="9" t="s">
        <v>86</v>
      </c>
      <c r="C46" s="2" t="s">
        <v>46</v>
      </c>
      <c r="D46" s="2">
        <v>1</v>
      </c>
    </row>
    <row r="47" spans="1:4" x14ac:dyDescent="0.2">
      <c r="A47" s="2" t="s">
        <v>48</v>
      </c>
      <c r="B47" s="9" t="s">
        <v>85</v>
      </c>
      <c r="C47" s="2" t="s">
        <v>47</v>
      </c>
      <c r="D47" s="2">
        <v>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73"/>
  <sheetViews>
    <sheetView zoomScale="75" workbookViewId="0">
      <selection activeCell="CX47" sqref="CX47:DA47"/>
    </sheetView>
  </sheetViews>
  <sheetFormatPr baseColWidth="10" defaultColWidth="11" defaultRowHeight="16" x14ac:dyDescent="0.2"/>
  <cols>
    <col min="2" max="2" width="7.5" customWidth="1"/>
    <col min="4" max="4" width="6.6640625" customWidth="1"/>
    <col min="5" max="5" width="6.83203125" customWidth="1"/>
    <col min="6" max="6" width="6.33203125" customWidth="1"/>
    <col min="7" max="7" width="9.33203125" customWidth="1"/>
    <col min="8" max="8" width="6.6640625" customWidth="1"/>
    <col min="9" max="9" width="9.1640625" customWidth="1"/>
    <col min="10" max="10" width="7.6640625" customWidth="1"/>
    <col min="11" max="11" width="8.33203125" customWidth="1"/>
    <col min="12" max="12" width="7.33203125" customWidth="1"/>
    <col min="13" max="13" width="5.6640625" customWidth="1"/>
    <col min="14" max="14" width="7.5" customWidth="1"/>
    <col min="15" max="15" width="9" customWidth="1"/>
    <col min="16" max="16" width="6.83203125" customWidth="1"/>
    <col min="17" max="17" width="4.83203125" customWidth="1"/>
    <col min="18" max="18" width="9" customWidth="1"/>
    <col min="19" max="19" width="8.83203125" customWidth="1"/>
    <col min="20" max="20" width="9.33203125" customWidth="1"/>
    <col min="21" max="21" width="6.1640625" customWidth="1"/>
    <col min="22" max="22" width="6.6640625" customWidth="1"/>
    <col min="23" max="23" width="7.33203125" customWidth="1"/>
    <col min="24" max="24" width="6.5" customWidth="1"/>
    <col min="25" max="25" width="7.1640625" customWidth="1"/>
    <col min="71" max="71" width="8.5" customWidth="1"/>
    <col min="75" max="75" width="8.6640625" customWidth="1"/>
    <col min="79" max="79" width="8.33203125" customWidth="1"/>
  </cols>
  <sheetData>
    <row r="1" spans="1:80" x14ac:dyDescent="0.2">
      <c r="A1" s="31" t="s">
        <v>91</v>
      </c>
      <c r="B1" s="31"/>
      <c r="C1" s="31"/>
      <c r="D1" s="31"/>
      <c r="E1" s="31"/>
      <c r="F1" s="31"/>
      <c r="G1" s="31"/>
      <c r="H1" s="31"/>
      <c r="I1" s="31"/>
    </row>
    <row r="2" spans="1:80" x14ac:dyDescent="0.2">
      <c r="A2" s="31" t="s">
        <v>109</v>
      </c>
    </row>
    <row r="3" spans="1:80" ht="17" thickBot="1" x14ac:dyDescent="0.25"/>
    <row r="4" spans="1:80" x14ac:dyDescent="0.2">
      <c r="B4" s="11" t="s">
        <v>92</v>
      </c>
      <c r="C4" s="12" t="s">
        <v>93</v>
      </c>
      <c r="D4" s="13" t="s">
        <v>94</v>
      </c>
      <c r="BH4" s="22">
        <v>21</v>
      </c>
      <c r="BI4" s="23" t="s">
        <v>22</v>
      </c>
      <c r="BJ4" s="24">
        <v>25</v>
      </c>
      <c r="BL4" s="22">
        <v>25</v>
      </c>
      <c r="BM4" s="23" t="s">
        <v>23</v>
      </c>
      <c r="BN4" s="24">
        <v>27</v>
      </c>
      <c r="BP4" s="22">
        <v>27</v>
      </c>
      <c r="BQ4" s="23" t="s">
        <v>24</v>
      </c>
      <c r="BR4" s="24">
        <v>29</v>
      </c>
    </row>
    <row r="5" spans="1:80" x14ac:dyDescent="0.2">
      <c r="B5" s="14" t="s">
        <v>111</v>
      </c>
      <c r="C5" s="15"/>
      <c r="D5" s="16"/>
      <c r="BH5" s="25">
        <v>0</v>
      </c>
      <c r="BI5" s="26"/>
      <c r="BJ5" s="27"/>
      <c r="BL5" s="25">
        <v>0</v>
      </c>
      <c r="BM5" s="26"/>
      <c r="BN5" s="27"/>
      <c r="BP5" s="25">
        <v>0</v>
      </c>
      <c r="BQ5" s="26"/>
      <c r="BR5" s="27"/>
    </row>
    <row r="6" spans="1:80" ht="17" thickBot="1" x14ac:dyDescent="0.25">
      <c r="B6" s="17" t="s">
        <v>95</v>
      </c>
      <c r="C6" s="18" t="s">
        <v>96</v>
      </c>
      <c r="D6" s="19" t="s">
        <v>97</v>
      </c>
      <c r="BH6" s="28">
        <v>21</v>
      </c>
      <c r="BI6" s="29">
        <v>4</v>
      </c>
      <c r="BJ6" s="30">
        <v>25</v>
      </c>
      <c r="BL6" s="28">
        <v>25</v>
      </c>
      <c r="BM6" s="29">
        <v>2</v>
      </c>
      <c r="BN6" s="30">
        <v>27</v>
      </c>
      <c r="BP6" s="28">
        <v>27</v>
      </c>
      <c r="BQ6" s="29">
        <v>2</v>
      </c>
      <c r="BR6" s="30">
        <v>29</v>
      </c>
    </row>
    <row r="7" spans="1:80" x14ac:dyDescent="0.2">
      <c r="BZ7" s="34">
        <v>32</v>
      </c>
      <c r="CA7" s="23" t="s">
        <v>38</v>
      </c>
      <c r="CB7" s="24">
        <v>35</v>
      </c>
    </row>
    <row r="8" spans="1:80" x14ac:dyDescent="0.2">
      <c r="BZ8" s="25">
        <v>0</v>
      </c>
      <c r="CA8" s="26"/>
      <c r="CB8" s="27"/>
    </row>
    <row r="9" spans="1:80" ht="17" thickBot="1" x14ac:dyDescent="0.25">
      <c r="BZ9" s="28">
        <v>32</v>
      </c>
      <c r="CA9" s="29">
        <v>3</v>
      </c>
      <c r="CB9" s="30">
        <v>35</v>
      </c>
    </row>
    <row r="10" spans="1:80" ht="17" thickBot="1" x14ac:dyDescent="0.25">
      <c r="R10" s="32"/>
      <c r="S10" s="32"/>
      <c r="T10" s="32"/>
    </row>
    <row r="11" spans="1:80" ht="17" thickBot="1" x14ac:dyDescent="0.25">
      <c r="F11" s="11">
        <v>1</v>
      </c>
      <c r="G11" s="12" t="s">
        <v>4</v>
      </c>
      <c r="H11" s="13">
        <v>2</v>
      </c>
      <c r="N11" s="22">
        <v>3</v>
      </c>
      <c r="O11" s="23" t="s">
        <v>7</v>
      </c>
      <c r="P11" s="24">
        <v>4</v>
      </c>
      <c r="R11" s="33"/>
      <c r="S11" s="33"/>
      <c r="T11" s="33"/>
    </row>
    <row r="12" spans="1:80" x14ac:dyDescent="0.2">
      <c r="F12" s="14">
        <v>1</v>
      </c>
      <c r="G12" s="15"/>
      <c r="H12" s="16"/>
      <c r="N12" s="25">
        <v>0</v>
      </c>
      <c r="O12" s="26"/>
      <c r="P12" s="27"/>
      <c r="R12" s="33"/>
      <c r="S12" s="33"/>
      <c r="T12" s="33"/>
      <c r="Z12" s="22">
        <v>7</v>
      </c>
      <c r="AA12" s="23" t="s">
        <v>11</v>
      </c>
      <c r="AB12" s="24">
        <v>8</v>
      </c>
    </row>
    <row r="13" spans="1:80" ht="17" thickBot="1" x14ac:dyDescent="0.25">
      <c r="F13" s="17">
        <v>2</v>
      </c>
      <c r="G13" s="18">
        <v>1</v>
      </c>
      <c r="H13" s="19">
        <v>3</v>
      </c>
      <c r="N13" s="28">
        <v>3</v>
      </c>
      <c r="O13" s="29">
        <v>1</v>
      </c>
      <c r="P13" s="30">
        <v>4</v>
      </c>
      <c r="R13" s="33"/>
      <c r="S13" s="33"/>
      <c r="T13" s="33"/>
      <c r="Z13" s="25">
        <v>0</v>
      </c>
      <c r="AA13" s="26"/>
      <c r="AB13" s="27"/>
    </row>
    <row r="14" spans="1:80" ht="17" thickBot="1" x14ac:dyDescent="0.25">
      <c r="R14" s="32"/>
      <c r="S14" s="32"/>
      <c r="T14" s="32"/>
      <c r="Z14" s="28">
        <v>7</v>
      </c>
      <c r="AA14" s="29">
        <v>1</v>
      </c>
      <c r="AB14" s="30">
        <v>8</v>
      </c>
    </row>
    <row r="15" spans="1:80" ht="17" thickBot="1" x14ac:dyDescent="0.25"/>
    <row r="16" spans="1:80" ht="17" thickBot="1" x14ac:dyDescent="0.25">
      <c r="R16" s="22">
        <v>4</v>
      </c>
      <c r="S16" s="23" t="s">
        <v>9</v>
      </c>
      <c r="T16" s="24">
        <v>6</v>
      </c>
      <c r="AP16" s="22">
        <v>13</v>
      </c>
      <c r="AQ16" s="23" t="s">
        <v>17</v>
      </c>
      <c r="AR16" s="24">
        <v>14</v>
      </c>
      <c r="AU16" s="22">
        <v>16</v>
      </c>
      <c r="AV16" s="23" t="s">
        <v>8</v>
      </c>
      <c r="AW16" s="24">
        <v>17</v>
      </c>
      <c r="BH16" s="22">
        <v>21</v>
      </c>
      <c r="BI16" s="23" t="s">
        <v>25</v>
      </c>
      <c r="BJ16" s="24">
        <v>25</v>
      </c>
      <c r="BL16" s="22">
        <v>25</v>
      </c>
      <c r="BM16" s="23" t="s">
        <v>26</v>
      </c>
      <c r="BN16" s="24">
        <v>27</v>
      </c>
      <c r="BP16" s="22">
        <v>27</v>
      </c>
      <c r="BQ16" s="23" t="s">
        <v>27</v>
      </c>
      <c r="BR16" s="24">
        <v>29</v>
      </c>
    </row>
    <row r="17" spans="1:80" x14ac:dyDescent="0.2">
      <c r="B17" s="11">
        <v>0</v>
      </c>
      <c r="C17" s="12" t="s">
        <v>3</v>
      </c>
      <c r="D17" s="13">
        <v>1</v>
      </c>
      <c r="R17" s="25">
        <v>0</v>
      </c>
      <c r="S17" s="26"/>
      <c r="T17" s="27"/>
      <c r="AD17" s="22">
        <v>8</v>
      </c>
      <c r="AE17" s="23" t="s">
        <v>13</v>
      </c>
      <c r="AF17" s="24">
        <v>9</v>
      </c>
      <c r="AH17" s="22">
        <v>9</v>
      </c>
      <c r="AI17" s="23" t="s">
        <v>14</v>
      </c>
      <c r="AJ17" s="24">
        <v>10</v>
      </c>
      <c r="AP17" s="25">
        <v>2</v>
      </c>
      <c r="AQ17" s="26"/>
      <c r="AR17" s="27"/>
      <c r="AU17" s="25">
        <v>1</v>
      </c>
      <c r="AV17" s="26"/>
      <c r="AW17" s="27"/>
      <c r="BH17" s="25">
        <v>0</v>
      </c>
      <c r="BI17" s="26"/>
      <c r="BJ17" s="27"/>
      <c r="BL17" s="25">
        <v>0</v>
      </c>
      <c r="BM17" s="26"/>
      <c r="BN17" s="27"/>
      <c r="BP17" s="25">
        <v>0</v>
      </c>
      <c r="BQ17" s="26"/>
      <c r="BR17" s="27"/>
    </row>
    <row r="18" spans="1:80" ht="17" thickBot="1" x14ac:dyDescent="0.25">
      <c r="B18" s="14">
        <v>0</v>
      </c>
      <c r="C18" s="15"/>
      <c r="D18" s="16"/>
      <c r="R18" s="28">
        <v>4</v>
      </c>
      <c r="S18" s="29">
        <v>2</v>
      </c>
      <c r="T18" s="30">
        <v>6</v>
      </c>
      <c r="AD18" s="25">
        <v>0</v>
      </c>
      <c r="AE18" s="26"/>
      <c r="AF18" s="27"/>
      <c r="AH18" s="25">
        <v>0</v>
      </c>
      <c r="AI18" s="26"/>
      <c r="AJ18" s="27"/>
      <c r="AP18" s="28">
        <v>15</v>
      </c>
      <c r="AQ18" s="29">
        <v>1</v>
      </c>
      <c r="AR18" s="30">
        <v>16</v>
      </c>
      <c r="AU18" s="28">
        <v>17</v>
      </c>
      <c r="AV18" s="29">
        <v>1</v>
      </c>
      <c r="AW18" s="30">
        <v>18</v>
      </c>
      <c r="BH18" s="28">
        <v>21</v>
      </c>
      <c r="BI18" s="29">
        <v>4</v>
      </c>
      <c r="BJ18" s="30">
        <v>25</v>
      </c>
      <c r="BL18" s="28">
        <v>25</v>
      </c>
      <c r="BM18" s="29">
        <v>2</v>
      </c>
      <c r="BN18" s="30">
        <v>27</v>
      </c>
      <c r="BP18" s="28">
        <v>27</v>
      </c>
      <c r="BQ18" s="29">
        <v>2</v>
      </c>
      <c r="BR18" s="30">
        <v>29</v>
      </c>
    </row>
    <row r="19" spans="1:80" ht="17" thickBot="1" x14ac:dyDescent="0.25">
      <c r="B19" s="17">
        <v>0</v>
      </c>
      <c r="C19" s="18">
        <v>1</v>
      </c>
      <c r="D19" s="19">
        <v>1</v>
      </c>
      <c r="V19" s="22">
        <v>6</v>
      </c>
      <c r="W19" s="23" t="s">
        <v>10</v>
      </c>
      <c r="X19" s="24">
        <v>7</v>
      </c>
      <c r="AD19" s="28">
        <v>8</v>
      </c>
      <c r="AE19" s="29">
        <v>1</v>
      </c>
      <c r="AF19" s="30">
        <v>9</v>
      </c>
      <c r="AH19" s="28">
        <v>9</v>
      </c>
      <c r="AI19" s="29">
        <v>1</v>
      </c>
      <c r="AJ19" s="30">
        <v>10</v>
      </c>
      <c r="BZ19" s="34">
        <v>32</v>
      </c>
      <c r="CA19" s="23" t="s">
        <v>39</v>
      </c>
      <c r="CB19" s="24">
        <v>35</v>
      </c>
    </row>
    <row r="20" spans="1:80" x14ac:dyDescent="0.2">
      <c r="V20" s="25">
        <v>0</v>
      </c>
      <c r="W20" s="26"/>
      <c r="X20" s="27"/>
      <c r="BZ20" s="25">
        <v>0</v>
      </c>
      <c r="CA20" s="26"/>
      <c r="CB20" s="27"/>
    </row>
    <row r="21" spans="1:80" ht="17" thickBot="1" x14ac:dyDescent="0.25">
      <c r="V21" s="28">
        <v>6</v>
      </c>
      <c r="W21" s="29">
        <v>1</v>
      </c>
      <c r="X21" s="30">
        <v>7</v>
      </c>
      <c r="BZ21" s="28">
        <v>32</v>
      </c>
      <c r="CA21" s="29">
        <v>3</v>
      </c>
      <c r="CB21" s="30">
        <v>35</v>
      </c>
    </row>
    <row r="22" spans="1:80" ht="17" thickBot="1" x14ac:dyDescent="0.25">
      <c r="Z22" s="22">
        <v>7</v>
      </c>
      <c r="AA22" s="23" t="s">
        <v>12</v>
      </c>
      <c r="AB22" s="24">
        <v>8</v>
      </c>
    </row>
    <row r="23" spans="1:80" x14ac:dyDescent="0.2">
      <c r="F23" s="11">
        <v>1</v>
      </c>
      <c r="G23" s="12" t="s">
        <v>5</v>
      </c>
      <c r="H23" s="13">
        <v>2</v>
      </c>
      <c r="J23" s="22">
        <v>2</v>
      </c>
      <c r="K23" s="23" t="s">
        <v>6</v>
      </c>
      <c r="L23" s="24">
        <v>3</v>
      </c>
      <c r="Z23" s="25">
        <v>0</v>
      </c>
      <c r="AA23" s="26"/>
      <c r="AB23" s="27"/>
    </row>
    <row r="24" spans="1:80" ht="17" thickBot="1" x14ac:dyDescent="0.25">
      <c r="F24" s="14">
        <v>0</v>
      </c>
      <c r="G24" s="15"/>
      <c r="H24" s="16"/>
      <c r="J24" s="25">
        <v>0</v>
      </c>
      <c r="K24" s="26"/>
      <c r="L24" s="27"/>
      <c r="Z24" s="28">
        <v>7</v>
      </c>
      <c r="AA24" s="29">
        <v>1</v>
      </c>
      <c r="AB24" s="30">
        <v>8</v>
      </c>
    </row>
    <row r="25" spans="1:80" ht="17" thickBot="1" x14ac:dyDescent="0.25">
      <c r="F25" s="17">
        <v>1</v>
      </c>
      <c r="G25" s="18">
        <v>1</v>
      </c>
      <c r="H25" s="19">
        <v>2</v>
      </c>
      <c r="J25" s="28">
        <v>2</v>
      </c>
      <c r="K25" s="29">
        <v>1</v>
      </c>
      <c r="L25" s="30">
        <v>3</v>
      </c>
      <c r="AL25" s="22">
        <v>10</v>
      </c>
      <c r="AM25" s="23" t="s">
        <v>16</v>
      </c>
      <c r="AN25" s="24">
        <v>13</v>
      </c>
    </row>
    <row r="26" spans="1:80" x14ac:dyDescent="0.2">
      <c r="AL26" s="25">
        <v>0</v>
      </c>
      <c r="AM26" s="26"/>
      <c r="AN26" s="27"/>
    </row>
    <row r="27" spans="1:80" ht="17" thickBot="1" x14ac:dyDescent="0.25">
      <c r="AL27" s="28">
        <v>10</v>
      </c>
      <c r="AM27" s="29">
        <v>3</v>
      </c>
      <c r="AN27" s="30">
        <v>13</v>
      </c>
    </row>
    <row r="30" spans="1:80" ht="17" thickBot="1" x14ac:dyDescent="0.25"/>
    <row r="31" spans="1:80" ht="19" thickBot="1" x14ac:dyDescent="0.25">
      <c r="A31" s="20"/>
      <c r="B31" s="21"/>
      <c r="AP31" s="22">
        <v>13</v>
      </c>
      <c r="AQ31" s="23" t="s">
        <v>18</v>
      </c>
      <c r="AR31" s="24">
        <v>16</v>
      </c>
      <c r="AU31" s="22">
        <v>16</v>
      </c>
      <c r="AV31" s="23" t="s">
        <v>19</v>
      </c>
      <c r="AW31" s="24">
        <v>18</v>
      </c>
      <c r="AY31" s="22">
        <v>18</v>
      </c>
      <c r="AZ31" s="23" t="s">
        <v>20</v>
      </c>
      <c r="BA31" s="24">
        <v>20</v>
      </c>
      <c r="BC31" s="22">
        <v>20</v>
      </c>
      <c r="BD31" s="23" t="s">
        <v>21</v>
      </c>
      <c r="BE31" s="24">
        <v>21</v>
      </c>
    </row>
    <row r="32" spans="1:80" x14ac:dyDescent="0.2">
      <c r="G32" s="22">
        <v>1</v>
      </c>
      <c r="H32" s="23" t="s">
        <v>15</v>
      </c>
      <c r="I32" s="24">
        <v>2</v>
      </c>
      <c r="AP32" s="25">
        <v>0</v>
      </c>
      <c r="AQ32" s="26"/>
      <c r="AR32" s="27"/>
      <c r="AU32" s="25">
        <v>0</v>
      </c>
      <c r="AV32" s="26"/>
      <c r="AW32" s="27"/>
      <c r="AY32" s="25">
        <v>0</v>
      </c>
      <c r="AZ32" s="26"/>
      <c r="BA32" s="27"/>
      <c r="BC32" s="25">
        <v>0</v>
      </c>
      <c r="BD32" s="26"/>
      <c r="BE32" s="27"/>
    </row>
    <row r="33" spans="7:105" ht="17" thickBot="1" x14ac:dyDescent="0.25">
      <c r="G33" s="25">
        <v>2</v>
      </c>
      <c r="H33" s="26"/>
      <c r="I33" s="27"/>
      <c r="AP33" s="28">
        <v>13</v>
      </c>
      <c r="AQ33" s="29">
        <v>3</v>
      </c>
      <c r="AR33" s="30">
        <v>16</v>
      </c>
      <c r="AU33" s="28">
        <v>16</v>
      </c>
      <c r="AV33" s="29">
        <v>2</v>
      </c>
      <c r="AW33" s="30">
        <v>18</v>
      </c>
      <c r="AY33" s="28">
        <v>18</v>
      </c>
      <c r="AZ33" s="29">
        <v>2</v>
      </c>
      <c r="BA33" s="30">
        <v>20</v>
      </c>
      <c r="BC33" s="28">
        <v>20</v>
      </c>
      <c r="BD33" s="29">
        <v>1</v>
      </c>
      <c r="BE33" s="30">
        <v>21</v>
      </c>
    </row>
    <row r="34" spans="7:105" ht="17" thickBot="1" x14ac:dyDescent="0.25">
      <c r="G34" s="28">
        <v>3</v>
      </c>
      <c r="H34" s="29">
        <v>1</v>
      </c>
      <c r="I34" s="30">
        <v>4</v>
      </c>
      <c r="BH34" s="22">
        <v>21</v>
      </c>
      <c r="BI34" s="23" t="s">
        <v>28</v>
      </c>
      <c r="BJ34" s="24">
        <v>25</v>
      </c>
      <c r="BL34" s="22">
        <v>25</v>
      </c>
      <c r="BM34" s="23" t="s">
        <v>29</v>
      </c>
      <c r="BN34" s="24">
        <v>27</v>
      </c>
      <c r="BP34" s="22">
        <v>27</v>
      </c>
      <c r="BQ34" s="23" t="s">
        <v>30</v>
      </c>
      <c r="BR34" s="24">
        <v>29</v>
      </c>
      <c r="BU34" s="34">
        <v>29</v>
      </c>
      <c r="BV34" s="23" t="s">
        <v>37</v>
      </c>
      <c r="BW34" s="24">
        <v>32</v>
      </c>
    </row>
    <row r="35" spans="7:105" x14ac:dyDescent="0.2">
      <c r="BH35" s="25">
        <v>0</v>
      </c>
      <c r="BI35" s="26"/>
      <c r="BJ35" s="27"/>
      <c r="BL35" s="25">
        <v>0</v>
      </c>
      <c r="BM35" s="26"/>
      <c r="BN35" s="27"/>
      <c r="BP35" s="25">
        <v>0</v>
      </c>
      <c r="BQ35" s="26"/>
      <c r="BR35" s="27"/>
      <c r="BU35" s="25">
        <v>0</v>
      </c>
      <c r="BV35" s="26"/>
      <c r="BW35" s="27"/>
    </row>
    <row r="36" spans="7:105" ht="17" thickBot="1" x14ac:dyDescent="0.25">
      <c r="BH36" s="28">
        <v>21</v>
      </c>
      <c r="BI36" s="29">
        <v>4</v>
      </c>
      <c r="BJ36" s="30">
        <v>25</v>
      </c>
      <c r="BL36" s="28">
        <v>25</v>
      </c>
      <c r="BM36" s="29">
        <v>2</v>
      </c>
      <c r="BN36" s="30">
        <v>27</v>
      </c>
      <c r="BP36" s="28">
        <v>27</v>
      </c>
      <c r="BQ36" s="29">
        <v>2</v>
      </c>
      <c r="BR36" s="30">
        <v>29</v>
      </c>
      <c r="BU36" s="28">
        <v>29</v>
      </c>
      <c r="BV36" s="29">
        <v>3</v>
      </c>
      <c r="BW36" s="30">
        <v>32</v>
      </c>
    </row>
    <row r="37" spans="7:105" x14ac:dyDescent="0.2">
      <c r="BZ37" s="34">
        <v>32</v>
      </c>
      <c r="CA37" s="23" t="s">
        <v>40</v>
      </c>
      <c r="CB37" s="24">
        <v>35</v>
      </c>
      <c r="CE37" s="34">
        <v>35</v>
      </c>
      <c r="CF37" s="23" t="s">
        <v>43</v>
      </c>
      <c r="CG37" s="24">
        <v>37</v>
      </c>
      <c r="CI37" s="22">
        <v>37</v>
      </c>
      <c r="CJ37" s="23" t="s">
        <v>44</v>
      </c>
      <c r="CK37" s="24">
        <v>38</v>
      </c>
      <c r="CM37" s="22">
        <v>38</v>
      </c>
      <c r="CN37" s="23" t="s">
        <v>45</v>
      </c>
      <c r="CO37" s="24">
        <v>39</v>
      </c>
      <c r="CQ37" s="22">
        <v>39</v>
      </c>
      <c r="CR37" s="23" t="s">
        <v>46</v>
      </c>
      <c r="CS37" s="24">
        <v>40</v>
      </c>
      <c r="CU37" s="22">
        <v>40</v>
      </c>
      <c r="CV37" s="23" t="s">
        <v>47</v>
      </c>
      <c r="CW37" s="24">
        <v>41</v>
      </c>
      <c r="CY37" s="22">
        <v>41</v>
      </c>
      <c r="CZ37" s="23" t="s">
        <v>48</v>
      </c>
      <c r="DA37" s="24">
        <v>42</v>
      </c>
    </row>
    <row r="38" spans="7:105" x14ac:dyDescent="0.2">
      <c r="BZ38" s="25">
        <v>0</v>
      </c>
      <c r="CA38" s="26"/>
      <c r="CB38" s="27"/>
      <c r="CE38" s="25">
        <v>0</v>
      </c>
      <c r="CF38" s="26"/>
      <c r="CG38" s="27"/>
      <c r="CI38" s="25">
        <v>0</v>
      </c>
      <c r="CJ38" s="26"/>
      <c r="CK38" s="27"/>
      <c r="CM38" s="25">
        <v>0</v>
      </c>
      <c r="CN38" s="26"/>
      <c r="CO38" s="27"/>
      <c r="CQ38" s="25">
        <v>0</v>
      </c>
      <c r="CR38" s="26"/>
      <c r="CS38" s="27"/>
      <c r="CU38" s="25">
        <v>0</v>
      </c>
      <c r="CV38" s="26"/>
      <c r="CW38" s="27"/>
      <c r="CY38" s="25">
        <v>0</v>
      </c>
      <c r="CZ38" s="26"/>
      <c r="DA38" s="27"/>
    </row>
    <row r="39" spans="7:105" ht="17" thickBot="1" x14ac:dyDescent="0.25">
      <c r="BZ39" s="28">
        <v>32</v>
      </c>
      <c r="CA39" s="29">
        <v>3</v>
      </c>
      <c r="CB39" s="30">
        <v>35</v>
      </c>
      <c r="CE39" s="28">
        <v>35</v>
      </c>
      <c r="CF39" s="29">
        <v>2</v>
      </c>
      <c r="CG39" s="30">
        <v>37</v>
      </c>
      <c r="CI39" s="28">
        <v>37</v>
      </c>
      <c r="CJ39" s="29">
        <v>1</v>
      </c>
      <c r="CK39" s="28">
        <v>38</v>
      </c>
      <c r="CM39" s="28">
        <v>38</v>
      </c>
      <c r="CN39" s="29">
        <v>1</v>
      </c>
      <c r="CO39" s="30">
        <v>39</v>
      </c>
      <c r="CQ39" s="28">
        <v>39</v>
      </c>
      <c r="CR39" s="29">
        <v>1</v>
      </c>
      <c r="CS39" s="30">
        <v>40</v>
      </c>
      <c r="CU39" s="28">
        <v>40</v>
      </c>
      <c r="CV39" s="29">
        <v>1</v>
      </c>
      <c r="CW39" s="30">
        <v>41</v>
      </c>
      <c r="CY39" s="28">
        <v>41</v>
      </c>
      <c r="CZ39" s="29">
        <v>1</v>
      </c>
      <c r="DA39" s="30">
        <v>42</v>
      </c>
    </row>
    <row r="50" spans="60:80" ht="17" thickBot="1" x14ac:dyDescent="0.25"/>
    <row r="51" spans="60:80" x14ac:dyDescent="0.2">
      <c r="BH51" s="22">
        <v>21</v>
      </c>
      <c r="BI51" s="23" t="s">
        <v>31</v>
      </c>
      <c r="BJ51" s="24">
        <v>25</v>
      </c>
      <c r="BL51" s="22">
        <v>25</v>
      </c>
      <c r="BM51" s="23" t="s">
        <v>32</v>
      </c>
      <c r="BN51" s="24">
        <v>27</v>
      </c>
      <c r="BP51" s="22">
        <v>27</v>
      </c>
      <c r="BQ51" s="23" t="s">
        <v>33</v>
      </c>
      <c r="BR51" s="24">
        <v>29</v>
      </c>
    </row>
    <row r="52" spans="60:80" x14ac:dyDescent="0.2">
      <c r="BH52" s="25">
        <v>0</v>
      </c>
      <c r="BI52" s="26"/>
      <c r="BJ52" s="27"/>
      <c r="BL52" s="25">
        <v>0</v>
      </c>
      <c r="BM52" s="26"/>
      <c r="BN52" s="27"/>
      <c r="BP52" s="25">
        <v>0</v>
      </c>
      <c r="BQ52" s="26"/>
      <c r="BR52" s="27"/>
    </row>
    <row r="53" spans="60:80" ht="17" thickBot="1" x14ac:dyDescent="0.25">
      <c r="BH53" s="28">
        <v>21</v>
      </c>
      <c r="BI53" s="29">
        <v>4</v>
      </c>
      <c r="BJ53" s="30">
        <v>25</v>
      </c>
      <c r="BL53" s="28">
        <v>25</v>
      </c>
      <c r="BM53" s="29">
        <v>2</v>
      </c>
      <c r="BN53" s="30">
        <v>27</v>
      </c>
      <c r="BP53" s="28">
        <v>27</v>
      </c>
      <c r="BQ53" s="29">
        <v>2</v>
      </c>
      <c r="BR53" s="30">
        <v>29</v>
      </c>
    </row>
    <row r="54" spans="60:80" x14ac:dyDescent="0.2">
      <c r="BZ54" s="34">
        <v>32</v>
      </c>
      <c r="CA54" s="23" t="s">
        <v>41</v>
      </c>
      <c r="CB54" s="24">
        <v>35</v>
      </c>
    </row>
    <row r="55" spans="60:80" x14ac:dyDescent="0.2">
      <c r="BZ55" s="25">
        <v>0</v>
      </c>
      <c r="CA55" s="26"/>
      <c r="CB55" s="27"/>
    </row>
    <row r="56" spans="60:80" ht="17" thickBot="1" x14ac:dyDescent="0.25">
      <c r="BZ56" s="28">
        <v>32</v>
      </c>
      <c r="CA56" s="29">
        <v>3</v>
      </c>
      <c r="CB56" s="30">
        <v>35</v>
      </c>
    </row>
    <row r="67" spans="60:80" ht="17" thickBot="1" x14ac:dyDescent="0.25"/>
    <row r="68" spans="60:80" x14ac:dyDescent="0.2">
      <c r="BH68" s="22">
        <v>21</v>
      </c>
      <c r="BI68" s="23" t="s">
        <v>34</v>
      </c>
      <c r="BJ68" s="24">
        <v>25</v>
      </c>
      <c r="BL68" s="22">
        <v>25</v>
      </c>
      <c r="BM68" s="23" t="s">
        <v>35</v>
      </c>
      <c r="BN68" s="24">
        <v>27</v>
      </c>
      <c r="BP68" s="22">
        <v>27</v>
      </c>
      <c r="BQ68" s="23" t="s">
        <v>36</v>
      </c>
      <c r="BR68" s="24">
        <v>29</v>
      </c>
    </row>
    <row r="69" spans="60:80" x14ac:dyDescent="0.2">
      <c r="BH69" s="25">
        <v>0</v>
      </c>
      <c r="BI69" s="26"/>
      <c r="BJ69" s="27"/>
      <c r="BL69" s="25">
        <v>0</v>
      </c>
      <c r="BM69" s="26"/>
      <c r="BN69" s="27"/>
      <c r="BP69" s="25">
        <v>0</v>
      </c>
      <c r="BQ69" s="26"/>
      <c r="BR69" s="27"/>
    </row>
    <row r="70" spans="60:80" ht="17" thickBot="1" x14ac:dyDescent="0.25">
      <c r="BH70" s="28">
        <v>21</v>
      </c>
      <c r="BI70" s="29">
        <v>4</v>
      </c>
      <c r="BJ70" s="30">
        <v>25</v>
      </c>
      <c r="BL70" s="28">
        <v>25</v>
      </c>
      <c r="BM70" s="29">
        <v>3</v>
      </c>
      <c r="BN70" s="30">
        <v>27</v>
      </c>
      <c r="BP70" s="28">
        <v>27</v>
      </c>
      <c r="BQ70" s="29">
        <v>2</v>
      </c>
      <c r="BR70" s="30">
        <v>29</v>
      </c>
    </row>
    <row r="71" spans="60:80" x14ac:dyDescent="0.2">
      <c r="BZ71" s="34">
        <v>32</v>
      </c>
      <c r="CA71" s="23" t="s">
        <v>42</v>
      </c>
      <c r="CB71" s="24">
        <v>35</v>
      </c>
    </row>
    <row r="72" spans="60:80" x14ac:dyDescent="0.2">
      <c r="BZ72" s="25">
        <v>0</v>
      </c>
      <c r="CA72" s="26"/>
      <c r="CB72" s="27"/>
    </row>
    <row r="73" spans="60:80" ht="17" thickBot="1" x14ac:dyDescent="0.25">
      <c r="BZ73" s="28">
        <v>32</v>
      </c>
      <c r="CA73" s="29">
        <v>3</v>
      </c>
      <c r="CB73" s="30">
        <v>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0"/>
  <sheetViews>
    <sheetView zoomScaleNormal="115" workbookViewId="0">
      <selection activeCell="F15" sqref="F15"/>
    </sheetView>
  </sheetViews>
  <sheetFormatPr baseColWidth="10" defaultColWidth="10.83203125" defaultRowHeight="16" x14ac:dyDescent="0.2"/>
  <cols>
    <col min="1" max="1" width="8.5" style="35" customWidth="1"/>
    <col min="2" max="2" width="26.1640625" style="37" bestFit="1" customWidth="1"/>
    <col min="3" max="3" width="16.33203125" style="37" bestFit="1" customWidth="1"/>
    <col min="4" max="4" width="13.5" style="37" bestFit="1" customWidth="1"/>
    <col min="5" max="5" width="11.6640625" style="37" bestFit="1" customWidth="1"/>
    <col min="6" max="6" width="12" style="36" bestFit="1" customWidth="1"/>
    <col min="7" max="7" width="8.1640625" style="35" bestFit="1" customWidth="1"/>
    <col min="8" max="8" width="10" style="35" bestFit="1" customWidth="1"/>
    <col min="9" max="9" width="7.83203125" style="35" bestFit="1" customWidth="1"/>
    <col min="10" max="10" width="9.6640625" style="35" bestFit="1" customWidth="1"/>
    <col min="11" max="11" width="10.1640625" style="35" bestFit="1" customWidth="1"/>
    <col min="12" max="12" width="10.83203125" style="35"/>
    <col min="13" max="13" width="20.6640625" style="35" bestFit="1" customWidth="1"/>
    <col min="14" max="14" width="8.5" style="35" bestFit="1" customWidth="1"/>
    <col min="15" max="15" width="14.83203125" style="35" bestFit="1" customWidth="1"/>
    <col min="16" max="16" width="10.33203125" style="35" bestFit="1" customWidth="1"/>
    <col min="17" max="19" width="10.83203125" style="35"/>
    <col min="20" max="20" width="10.5" style="35" customWidth="1"/>
    <col min="21" max="21" width="10.83203125" style="35" customWidth="1"/>
    <col min="22" max="16384" width="10.83203125" style="35"/>
  </cols>
  <sheetData>
    <row r="1" spans="1:21" s="57" customFormat="1" ht="19" x14ac:dyDescent="0.25">
      <c r="A1" s="164" t="s">
        <v>0</v>
      </c>
      <c r="B1" s="166" t="s">
        <v>2</v>
      </c>
      <c r="C1" s="166" t="s">
        <v>112</v>
      </c>
      <c r="D1" s="166" t="s">
        <v>113</v>
      </c>
      <c r="E1" s="168" t="s">
        <v>114</v>
      </c>
      <c r="F1" s="152" t="s">
        <v>115</v>
      </c>
      <c r="G1" s="154" t="s">
        <v>133</v>
      </c>
      <c r="H1" s="156" t="s">
        <v>132</v>
      </c>
      <c r="I1" s="158" t="s">
        <v>116</v>
      </c>
      <c r="J1" s="158" t="s">
        <v>131</v>
      </c>
      <c r="K1" s="158" t="s">
        <v>130</v>
      </c>
    </row>
    <row r="2" spans="1:21" s="57" customFormat="1" ht="19" x14ac:dyDescent="0.25">
      <c r="A2" s="165"/>
      <c r="B2" s="167"/>
      <c r="C2" s="167"/>
      <c r="D2" s="167"/>
      <c r="E2" s="169"/>
      <c r="F2" s="153"/>
      <c r="G2" s="155"/>
      <c r="H2" s="157"/>
      <c r="I2" s="159"/>
      <c r="J2" s="159"/>
      <c r="K2" s="159"/>
    </row>
    <row r="3" spans="1:21" x14ac:dyDescent="0.2">
      <c r="A3" s="48" t="s">
        <v>3</v>
      </c>
      <c r="B3" s="48"/>
      <c r="C3" s="48">
        <v>1</v>
      </c>
      <c r="D3" s="48">
        <f t="shared" ref="D3:D48" si="0">C3+1</f>
        <v>2</v>
      </c>
      <c r="E3" s="47">
        <v>1</v>
      </c>
      <c r="F3" s="46">
        <f t="shared" ref="F3:F48" si="1">(E3+(4*C3)+D3)/6</f>
        <v>1.1666666666666667</v>
      </c>
      <c r="G3" s="45">
        <f t="shared" ref="G3:G48" si="2">(D3-E3)/6</f>
        <v>0.16666666666666666</v>
      </c>
      <c r="H3" s="45">
        <f t="shared" ref="H3:H48" si="3">G3^2</f>
        <v>2.7777777777777776E-2</v>
      </c>
      <c r="I3" s="44">
        <f>F3</f>
        <v>1.1666666666666667</v>
      </c>
      <c r="J3" s="44">
        <f>H3</f>
        <v>2.7777777777777776E-2</v>
      </c>
      <c r="K3" s="43">
        <f>C3</f>
        <v>1</v>
      </c>
      <c r="M3" s="55" t="s">
        <v>129</v>
      </c>
      <c r="N3" s="56">
        <v>44.33</v>
      </c>
    </row>
    <row r="4" spans="1:21" x14ac:dyDescent="0.2">
      <c r="A4" s="48" t="s">
        <v>4</v>
      </c>
      <c r="B4" s="48" t="s">
        <v>3</v>
      </c>
      <c r="C4" s="48">
        <v>1</v>
      </c>
      <c r="D4" s="48">
        <f t="shared" si="0"/>
        <v>2</v>
      </c>
      <c r="E4" s="47">
        <v>1</v>
      </c>
      <c r="F4" s="46">
        <f t="shared" si="1"/>
        <v>1.1666666666666667</v>
      </c>
      <c r="G4" s="45">
        <f t="shared" si="2"/>
        <v>0.16666666666666666</v>
      </c>
      <c r="H4" s="45">
        <f t="shared" si="3"/>
        <v>2.7777777777777776E-2</v>
      </c>
      <c r="I4" s="43"/>
      <c r="J4" s="44"/>
      <c r="K4" s="43"/>
      <c r="M4" s="55" t="s">
        <v>128</v>
      </c>
      <c r="N4" s="54">
        <f>J49</f>
        <v>7.3888888888888884</v>
      </c>
    </row>
    <row r="5" spans="1:21" x14ac:dyDescent="0.2">
      <c r="A5" s="48" t="s">
        <v>5</v>
      </c>
      <c r="B5" s="48" t="s">
        <v>3</v>
      </c>
      <c r="C5" s="48">
        <v>1</v>
      </c>
      <c r="D5" s="48">
        <f t="shared" si="0"/>
        <v>2</v>
      </c>
      <c r="E5" s="47">
        <v>1</v>
      </c>
      <c r="F5" s="46">
        <f t="shared" si="1"/>
        <v>1.1666666666666667</v>
      </c>
      <c r="G5" s="45">
        <f t="shared" si="2"/>
        <v>0.16666666666666666</v>
      </c>
      <c r="H5" s="45">
        <f t="shared" si="3"/>
        <v>2.7777777777777776E-2</v>
      </c>
      <c r="I5" s="44">
        <f>F5</f>
        <v>1.1666666666666667</v>
      </c>
      <c r="J5" s="44">
        <f>H5</f>
        <v>2.7777777777777776E-2</v>
      </c>
      <c r="K5" s="43">
        <f>C5</f>
        <v>1</v>
      </c>
      <c r="M5" s="55" t="s">
        <v>127</v>
      </c>
      <c r="N5" s="54">
        <f>SQRT(N4)</f>
        <v>2.7182510717166815</v>
      </c>
    </row>
    <row r="6" spans="1:21" x14ac:dyDescent="0.2">
      <c r="A6" s="48" t="s">
        <v>6</v>
      </c>
      <c r="B6" s="48" t="s">
        <v>5</v>
      </c>
      <c r="C6" s="48">
        <v>1</v>
      </c>
      <c r="D6" s="48">
        <f t="shared" si="0"/>
        <v>2</v>
      </c>
      <c r="E6" s="47">
        <v>1</v>
      </c>
      <c r="F6" s="46">
        <f t="shared" si="1"/>
        <v>1.1666666666666667</v>
      </c>
      <c r="G6" s="45">
        <f t="shared" si="2"/>
        <v>0.16666666666666666</v>
      </c>
      <c r="H6" s="45">
        <f t="shared" si="3"/>
        <v>2.7777777777777776E-2</v>
      </c>
      <c r="I6" s="44">
        <f>F6</f>
        <v>1.1666666666666667</v>
      </c>
      <c r="J6" s="44">
        <f>H6</f>
        <v>2.7777777777777776E-2</v>
      </c>
      <c r="K6" s="43">
        <f>C6</f>
        <v>1</v>
      </c>
      <c r="N6" s="53"/>
    </row>
    <row r="7" spans="1:21" x14ac:dyDescent="0.2">
      <c r="A7" s="48" t="s">
        <v>7</v>
      </c>
      <c r="B7" s="48" t="s">
        <v>88</v>
      </c>
      <c r="C7" s="48">
        <v>1</v>
      </c>
      <c r="D7" s="48">
        <f t="shared" si="0"/>
        <v>2</v>
      </c>
      <c r="E7" s="47">
        <v>1</v>
      </c>
      <c r="F7" s="46">
        <f t="shared" si="1"/>
        <v>1.1666666666666667</v>
      </c>
      <c r="G7" s="45">
        <f t="shared" si="2"/>
        <v>0.16666666666666666</v>
      </c>
      <c r="H7" s="45">
        <f t="shared" si="3"/>
        <v>2.7777777777777776E-2</v>
      </c>
      <c r="I7" s="44">
        <f>F7</f>
        <v>1.1666666666666667</v>
      </c>
      <c r="J7" s="44">
        <f>H7</f>
        <v>2.7777777777777776E-2</v>
      </c>
      <c r="K7" s="43">
        <f>C7</f>
        <v>1</v>
      </c>
      <c r="M7" s="162" t="s">
        <v>126</v>
      </c>
      <c r="N7" s="162" t="s">
        <v>110</v>
      </c>
      <c r="O7" s="160" t="s">
        <v>125</v>
      </c>
      <c r="P7" s="162" t="s">
        <v>124</v>
      </c>
    </row>
    <row r="8" spans="1:21" x14ac:dyDescent="0.2">
      <c r="A8" s="48" t="s">
        <v>8</v>
      </c>
      <c r="B8" s="48" t="s">
        <v>87</v>
      </c>
      <c r="C8" s="48">
        <v>1</v>
      </c>
      <c r="D8" s="48">
        <f t="shared" si="0"/>
        <v>2</v>
      </c>
      <c r="E8" s="47">
        <v>1</v>
      </c>
      <c r="F8" s="46">
        <f t="shared" si="1"/>
        <v>1.1666666666666667</v>
      </c>
      <c r="G8" s="45">
        <f t="shared" si="2"/>
        <v>0.16666666666666666</v>
      </c>
      <c r="H8" s="45">
        <f t="shared" si="3"/>
        <v>2.7777777777777776E-2</v>
      </c>
      <c r="I8" s="43"/>
      <c r="J8" s="44"/>
      <c r="K8" s="43"/>
      <c r="M8" s="163"/>
      <c r="N8" s="163"/>
      <c r="O8" s="161"/>
      <c r="P8" s="163"/>
    </row>
    <row r="9" spans="1:21" x14ac:dyDescent="0.2">
      <c r="A9" s="48" t="s">
        <v>9</v>
      </c>
      <c r="B9" s="48" t="s">
        <v>98</v>
      </c>
      <c r="C9" s="48">
        <v>2</v>
      </c>
      <c r="D9" s="48">
        <f t="shared" si="0"/>
        <v>3</v>
      </c>
      <c r="E9" s="47">
        <v>1</v>
      </c>
      <c r="F9" s="46">
        <f t="shared" si="1"/>
        <v>2</v>
      </c>
      <c r="G9" s="45">
        <f t="shared" si="2"/>
        <v>0.33333333333333331</v>
      </c>
      <c r="H9" s="45">
        <f t="shared" si="3"/>
        <v>0.1111111111111111</v>
      </c>
      <c r="I9" s="44">
        <f>F9</f>
        <v>2</v>
      </c>
      <c r="J9" s="44">
        <f>H9</f>
        <v>0.1111111111111111</v>
      </c>
      <c r="K9" s="43">
        <f>C9</f>
        <v>2</v>
      </c>
      <c r="M9" s="51" t="s">
        <v>123</v>
      </c>
      <c r="N9" s="51">
        <v>42</v>
      </c>
      <c r="O9" s="45">
        <f>(N9-N3)/N5</f>
        <v>-0.85716879659998169</v>
      </c>
      <c r="P9" s="52">
        <v>0.19489999999999999</v>
      </c>
    </row>
    <row r="10" spans="1:21" x14ac:dyDescent="0.2">
      <c r="A10" s="48" t="s">
        <v>10</v>
      </c>
      <c r="B10" s="48" t="s">
        <v>9</v>
      </c>
      <c r="C10" s="48">
        <v>1</v>
      </c>
      <c r="D10" s="48">
        <f t="shared" si="0"/>
        <v>2</v>
      </c>
      <c r="E10" s="47">
        <v>1</v>
      </c>
      <c r="F10" s="46">
        <f t="shared" si="1"/>
        <v>1.1666666666666667</v>
      </c>
      <c r="G10" s="45">
        <f t="shared" si="2"/>
        <v>0.16666666666666666</v>
      </c>
      <c r="H10" s="45">
        <f t="shared" si="3"/>
        <v>2.7777777777777776E-2</v>
      </c>
      <c r="I10" s="44">
        <f>F10</f>
        <v>1.1666666666666667</v>
      </c>
      <c r="J10" s="44">
        <f>H10</f>
        <v>2.7777777777777776E-2</v>
      </c>
      <c r="K10" s="43">
        <f>C10</f>
        <v>1</v>
      </c>
      <c r="M10" s="51" t="s">
        <v>122</v>
      </c>
      <c r="N10" s="51">
        <v>43</v>
      </c>
      <c r="O10" s="45">
        <f>(N10-N3)/N5</f>
        <v>-0.48928519290900213</v>
      </c>
      <c r="P10" s="52">
        <v>0.31319999999999998</v>
      </c>
    </row>
    <row r="11" spans="1:21" x14ac:dyDescent="0.2">
      <c r="A11" s="48" t="s">
        <v>11</v>
      </c>
      <c r="B11" s="48" t="s">
        <v>10</v>
      </c>
      <c r="C11" s="48">
        <v>1</v>
      </c>
      <c r="D11" s="48">
        <f t="shared" si="0"/>
        <v>2</v>
      </c>
      <c r="E11" s="47">
        <v>1</v>
      </c>
      <c r="F11" s="46">
        <f t="shared" si="1"/>
        <v>1.1666666666666667</v>
      </c>
      <c r="G11" s="45">
        <f t="shared" si="2"/>
        <v>0.16666666666666666</v>
      </c>
      <c r="H11" s="45">
        <f t="shared" si="3"/>
        <v>2.7777777777777776E-2</v>
      </c>
      <c r="I11" s="44">
        <f>F11</f>
        <v>1.1666666666666667</v>
      </c>
      <c r="J11" s="44">
        <f>H11</f>
        <v>2.7777777777777776E-2</v>
      </c>
      <c r="K11" s="43">
        <f>C11</f>
        <v>1</v>
      </c>
      <c r="M11" s="51" t="s">
        <v>121</v>
      </c>
      <c r="N11" s="51">
        <v>44</v>
      </c>
      <c r="O11" s="45">
        <f>(N11-N3)/N5</f>
        <v>-0.12140158921802262</v>
      </c>
      <c r="P11" s="52">
        <v>0.45219999999999999</v>
      </c>
    </row>
    <row r="12" spans="1:21" x14ac:dyDescent="0.2">
      <c r="A12" s="48" t="s">
        <v>12</v>
      </c>
      <c r="B12" s="48" t="s">
        <v>10</v>
      </c>
      <c r="C12" s="48">
        <v>1</v>
      </c>
      <c r="D12" s="48">
        <f t="shared" si="0"/>
        <v>2</v>
      </c>
      <c r="E12" s="47">
        <v>1</v>
      </c>
      <c r="F12" s="46">
        <f t="shared" si="1"/>
        <v>1.1666666666666667</v>
      </c>
      <c r="G12" s="45">
        <f t="shared" si="2"/>
        <v>0.16666666666666666</v>
      </c>
      <c r="H12" s="45">
        <f t="shared" si="3"/>
        <v>2.7777777777777776E-2</v>
      </c>
      <c r="I12" s="43"/>
      <c r="J12" s="44"/>
      <c r="K12" s="43"/>
      <c r="M12" s="51" t="s">
        <v>120</v>
      </c>
      <c r="N12" s="51">
        <v>45</v>
      </c>
      <c r="O12" s="45">
        <f>(N12-N3)/N5</f>
        <v>0.2464820144729569</v>
      </c>
      <c r="P12" s="50">
        <v>59.87</v>
      </c>
    </row>
    <row r="13" spans="1:21" x14ac:dyDescent="0.2">
      <c r="A13" s="48" t="s">
        <v>13</v>
      </c>
      <c r="B13" s="48" t="s">
        <v>89</v>
      </c>
      <c r="C13" s="48">
        <v>1</v>
      </c>
      <c r="D13" s="48">
        <f t="shared" si="0"/>
        <v>2</v>
      </c>
      <c r="E13" s="47">
        <v>1</v>
      </c>
      <c r="F13" s="46">
        <f t="shared" si="1"/>
        <v>1.1666666666666667</v>
      </c>
      <c r="G13" s="45">
        <f t="shared" si="2"/>
        <v>0.16666666666666666</v>
      </c>
      <c r="H13" s="45">
        <f t="shared" si="3"/>
        <v>2.7777777777777776E-2</v>
      </c>
      <c r="I13" s="44">
        <f>F13</f>
        <v>1.1666666666666667</v>
      </c>
      <c r="J13" s="44">
        <f>H13</f>
        <v>2.7777777777777776E-2</v>
      </c>
      <c r="K13" s="43">
        <f>C13</f>
        <v>1</v>
      </c>
      <c r="M13" s="51" t="s">
        <v>119</v>
      </c>
      <c r="N13" s="51">
        <v>46</v>
      </c>
      <c r="O13" s="45">
        <f>(N13-N3)/N5</f>
        <v>0.61436561816393642</v>
      </c>
      <c r="P13" s="50">
        <v>72.91</v>
      </c>
    </row>
    <row r="14" spans="1:21" x14ac:dyDescent="0.2">
      <c r="A14" s="48" t="s">
        <v>14</v>
      </c>
      <c r="B14" s="48" t="s">
        <v>13</v>
      </c>
      <c r="C14" s="48">
        <v>1</v>
      </c>
      <c r="D14" s="48">
        <f t="shared" si="0"/>
        <v>2</v>
      </c>
      <c r="E14" s="47">
        <v>1</v>
      </c>
      <c r="F14" s="46">
        <f t="shared" si="1"/>
        <v>1.1666666666666667</v>
      </c>
      <c r="G14" s="45">
        <f t="shared" si="2"/>
        <v>0.16666666666666666</v>
      </c>
      <c r="H14" s="45">
        <f t="shared" si="3"/>
        <v>2.7777777777777776E-2</v>
      </c>
      <c r="I14" s="44">
        <f>F14</f>
        <v>1.1666666666666667</v>
      </c>
      <c r="J14" s="44">
        <f>H14</f>
        <v>2.7777777777777776E-2</v>
      </c>
      <c r="K14" s="43">
        <f>C14</f>
        <v>1</v>
      </c>
    </row>
    <row r="15" spans="1:21" ht="19" customHeight="1" x14ac:dyDescent="0.25">
      <c r="A15" s="48" t="s">
        <v>15</v>
      </c>
      <c r="B15" s="48" t="s">
        <v>3</v>
      </c>
      <c r="C15" s="48">
        <v>1</v>
      </c>
      <c r="D15" s="48">
        <f t="shared" si="0"/>
        <v>2</v>
      </c>
      <c r="E15" s="47">
        <v>1</v>
      </c>
      <c r="F15" s="46">
        <f t="shared" si="1"/>
        <v>1.1666666666666667</v>
      </c>
      <c r="G15" s="45">
        <f t="shared" si="2"/>
        <v>0.16666666666666666</v>
      </c>
      <c r="H15" s="45">
        <f t="shared" si="3"/>
        <v>2.7777777777777776E-2</v>
      </c>
      <c r="I15" s="43"/>
      <c r="J15" s="44"/>
      <c r="K15" s="43"/>
      <c r="M15" s="151" t="s">
        <v>118</v>
      </c>
      <c r="N15" s="151"/>
      <c r="O15" s="151"/>
      <c r="P15" s="151"/>
      <c r="Q15" s="49"/>
      <c r="R15" s="49"/>
      <c r="S15" s="49"/>
      <c r="T15" s="49"/>
      <c r="U15" s="49"/>
    </row>
    <row r="16" spans="1:21" x14ac:dyDescent="0.2">
      <c r="A16" s="48" t="s">
        <v>16</v>
      </c>
      <c r="B16" s="48" t="s">
        <v>14</v>
      </c>
      <c r="C16" s="48">
        <v>3</v>
      </c>
      <c r="D16" s="48">
        <f t="shared" si="0"/>
        <v>4</v>
      </c>
      <c r="E16" s="47">
        <f>C16-1</f>
        <v>2</v>
      </c>
      <c r="F16" s="46">
        <f t="shared" si="1"/>
        <v>3</v>
      </c>
      <c r="G16" s="45">
        <f t="shared" si="2"/>
        <v>0.33333333333333331</v>
      </c>
      <c r="H16" s="45">
        <f t="shared" si="3"/>
        <v>0.1111111111111111</v>
      </c>
      <c r="I16" s="44">
        <f>F16</f>
        <v>3</v>
      </c>
      <c r="J16" s="44">
        <f>H16</f>
        <v>0.1111111111111111</v>
      </c>
      <c r="K16" s="43">
        <f>C16</f>
        <v>3</v>
      </c>
      <c r="M16" s="151"/>
      <c r="N16" s="151"/>
      <c r="O16" s="151"/>
      <c r="P16" s="151"/>
    </row>
    <row r="17" spans="1:16" x14ac:dyDescent="0.2">
      <c r="A17" s="48" t="s">
        <v>17</v>
      </c>
      <c r="B17" s="48" t="s">
        <v>16</v>
      </c>
      <c r="C17" s="48">
        <v>1</v>
      </c>
      <c r="D17" s="48">
        <f t="shared" si="0"/>
        <v>2</v>
      </c>
      <c r="E17" s="47">
        <v>1</v>
      </c>
      <c r="F17" s="46">
        <f t="shared" si="1"/>
        <v>1.1666666666666667</v>
      </c>
      <c r="G17" s="45">
        <f t="shared" si="2"/>
        <v>0.16666666666666666</v>
      </c>
      <c r="H17" s="45">
        <f t="shared" si="3"/>
        <v>2.7777777777777776E-2</v>
      </c>
      <c r="I17" s="43"/>
      <c r="J17" s="44"/>
      <c r="K17" s="43"/>
      <c r="M17" s="151"/>
      <c r="N17" s="151"/>
      <c r="O17" s="151"/>
      <c r="P17" s="151"/>
    </row>
    <row r="18" spans="1:16" x14ac:dyDescent="0.2">
      <c r="A18" s="48" t="s">
        <v>18</v>
      </c>
      <c r="B18" s="48" t="s">
        <v>16</v>
      </c>
      <c r="C18" s="48">
        <v>3</v>
      </c>
      <c r="D18" s="48">
        <f t="shared" si="0"/>
        <v>4</v>
      </c>
      <c r="E18" s="47">
        <f>C18-1</f>
        <v>2</v>
      </c>
      <c r="F18" s="46">
        <f t="shared" si="1"/>
        <v>3</v>
      </c>
      <c r="G18" s="45">
        <f t="shared" si="2"/>
        <v>0.33333333333333331</v>
      </c>
      <c r="H18" s="45">
        <f t="shared" si="3"/>
        <v>0.1111111111111111</v>
      </c>
      <c r="I18" s="44">
        <f t="shared" ref="I18:I24" si="4">F18</f>
        <v>3</v>
      </c>
      <c r="J18" s="44">
        <f t="shared" ref="J18:J24" si="5">H18</f>
        <v>0.1111111111111111</v>
      </c>
      <c r="K18" s="43">
        <f t="shared" ref="K18:K24" si="6">C18</f>
        <v>3</v>
      </c>
    </row>
    <row r="19" spans="1:16" x14ac:dyDescent="0.2">
      <c r="A19" s="48" t="s">
        <v>19</v>
      </c>
      <c r="B19" s="48" t="s">
        <v>87</v>
      </c>
      <c r="C19" s="48">
        <v>2</v>
      </c>
      <c r="D19" s="48">
        <f t="shared" si="0"/>
        <v>3</v>
      </c>
      <c r="E19" s="47">
        <f>C19-1</f>
        <v>1</v>
      </c>
      <c r="F19" s="46">
        <f t="shared" si="1"/>
        <v>2</v>
      </c>
      <c r="G19" s="45">
        <f t="shared" si="2"/>
        <v>0.33333333333333331</v>
      </c>
      <c r="H19" s="45">
        <f t="shared" si="3"/>
        <v>0.1111111111111111</v>
      </c>
      <c r="I19" s="44">
        <f t="shared" si="4"/>
        <v>2</v>
      </c>
      <c r="J19" s="44">
        <f t="shared" si="5"/>
        <v>0.1111111111111111</v>
      </c>
      <c r="K19" s="43">
        <f t="shared" si="6"/>
        <v>2</v>
      </c>
    </row>
    <row r="20" spans="1:16" x14ac:dyDescent="0.2">
      <c r="A20" s="48" t="s">
        <v>20</v>
      </c>
      <c r="B20" s="48" t="s">
        <v>99</v>
      </c>
      <c r="C20" s="48">
        <v>2</v>
      </c>
      <c r="D20" s="48">
        <f t="shared" si="0"/>
        <v>3</v>
      </c>
      <c r="E20" s="47">
        <f>C20-1</f>
        <v>1</v>
      </c>
      <c r="F20" s="46">
        <f t="shared" si="1"/>
        <v>2</v>
      </c>
      <c r="G20" s="45">
        <f t="shared" si="2"/>
        <v>0.33333333333333331</v>
      </c>
      <c r="H20" s="45">
        <f t="shared" si="3"/>
        <v>0.1111111111111111</v>
      </c>
      <c r="I20" s="44">
        <f t="shared" si="4"/>
        <v>2</v>
      </c>
      <c r="J20" s="44">
        <f t="shared" si="5"/>
        <v>0.1111111111111111</v>
      </c>
      <c r="K20" s="43">
        <f t="shared" si="6"/>
        <v>2</v>
      </c>
    </row>
    <row r="21" spans="1:16" x14ac:dyDescent="0.2">
      <c r="A21" s="48" t="s">
        <v>21</v>
      </c>
      <c r="B21" s="48" t="s">
        <v>20</v>
      </c>
      <c r="C21" s="48">
        <v>1</v>
      </c>
      <c r="D21" s="48">
        <f t="shared" si="0"/>
        <v>2</v>
      </c>
      <c r="E21" s="47">
        <v>1</v>
      </c>
      <c r="F21" s="46">
        <f t="shared" si="1"/>
        <v>1.1666666666666667</v>
      </c>
      <c r="G21" s="45">
        <f t="shared" si="2"/>
        <v>0.16666666666666666</v>
      </c>
      <c r="H21" s="45">
        <f t="shared" si="3"/>
        <v>2.7777777777777776E-2</v>
      </c>
      <c r="I21" s="44">
        <f t="shared" si="4"/>
        <v>1.1666666666666667</v>
      </c>
      <c r="J21" s="44">
        <f t="shared" si="5"/>
        <v>2.7777777777777776E-2</v>
      </c>
      <c r="K21" s="43">
        <f t="shared" si="6"/>
        <v>1</v>
      </c>
    </row>
    <row r="22" spans="1:16" x14ac:dyDescent="0.2">
      <c r="A22" s="48" t="s">
        <v>22</v>
      </c>
      <c r="B22" s="48" t="s">
        <v>21</v>
      </c>
      <c r="C22" s="48">
        <v>4</v>
      </c>
      <c r="D22" s="48">
        <f t="shared" si="0"/>
        <v>5</v>
      </c>
      <c r="E22" s="47">
        <f t="shared" ref="E22:E43" si="7">C22-1</f>
        <v>3</v>
      </c>
      <c r="F22" s="46">
        <f t="shared" si="1"/>
        <v>4</v>
      </c>
      <c r="G22" s="45">
        <f t="shared" si="2"/>
        <v>0.33333333333333331</v>
      </c>
      <c r="H22" s="45">
        <f t="shared" si="3"/>
        <v>0.1111111111111111</v>
      </c>
      <c r="I22" s="44">
        <f t="shared" si="4"/>
        <v>4</v>
      </c>
      <c r="J22" s="44">
        <f t="shared" si="5"/>
        <v>0.1111111111111111</v>
      </c>
      <c r="K22" s="43">
        <f t="shared" si="6"/>
        <v>4</v>
      </c>
    </row>
    <row r="23" spans="1:16" x14ac:dyDescent="0.2">
      <c r="A23" s="48" t="s">
        <v>23</v>
      </c>
      <c r="B23" s="48" t="s">
        <v>22</v>
      </c>
      <c r="C23" s="48">
        <v>2</v>
      </c>
      <c r="D23" s="48">
        <f t="shared" si="0"/>
        <v>3</v>
      </c>
      <c r="E23" s="47">
        <f t="shared" si="7"/>
        <v>1</v>
      </c>
      <c r="F23" s="46">
        <f t="shared" si="1"/>
        <v>2</v>
      </c>
      <c r="G23" s="45">
        <f t="shared" si="2"/>
        <v>0.33333333333333331</v>
      </c>
      <c r="H23" s="45">
        <f t="shared" si="3"/>
        <v>0.1111111111111111</v>
      </c>
      <c r="I23" s="44">
        <f t="shared" si="4"/>
        <v>2</v>
      </c>
      <c r="J23" s="44">
        <f t="shared" si="5"/>
        <v>0.1111111111111111</v>
      </c>
      <c r="K23" s="43">
        <f t="shared" si="6"/>
        <v>2</v>
      </c>
    </row>
    <row r="24" spans="1:16" x14ac:dyDescent="0.2">
      <c r="A24" s="48" t="s">
        <v>24</v>
      </c>
      <c r="B24" s="48" t="s">
        <v>23</v>
      </c>
      <c r="C24" s="48">
        <v>2</v>
      </c>
      <c r="D24" s="48">
        <f t="shared" si="0"/>
        <v>3</v>
      </c>
      <c r="E24" s="47">
        <f t="shared" si="7"/>
        <v>1</v>
      </c>
      <c r="F24" s="46">
        <f t="shared" si="1"/>
        <v>2</v>
      </c>
      <c r="G24" s="45">
        <f t="shared" si="2"/>
        <v>0.33333333333333331</v>
      </c>
      <c r="H24" s="45">
        <f t="shared" si="3"/>
        <v>0.1111111111111111</v>
      </c>
      <c r="I24" s="44">
        <f t="shared" si="4"/>
        <v>2</v>
      </c>
      <c r="J24" s="44">
        <f t="shared" si="5"/>
        <v>0.1111111111111111</v>
      </c>
      <c r="K24" s="43">
        <f t="shared" si="6"/>
        <v>2</v>
      </c>
    </row>
    <row r="25" spans="1:16" x14ac:dyDescent="0.2">
      <c r="A25" s="48" t="s">
        <v>25</v>
      </c>
      <c r="B25" s="48" t="s">
        <v>21</v>
      </c>
      <c r="C25" s="48">
        <v>4</v>
      </c>
      <c r="D25" s="48">
        <f t="shared" si="0"/>
        <v>5</v>
      </c>
      <c r="E25" s="47">
        <f t="shared" si="7"/>
        <v>3</v>
      </c>
      <c r="F25" s="46">
        <f t="shared" si="1"/>
        <v>4</v>
      </c>
      <c r="G25" s="45">
        <f t="shared" si="2"/>
        <v>0.33333333333333331</v>
      </c>
      <c r="H25" s="45">
        <f t="shared" si="3"/>
        <v>0.1111111111111111</v>
      </c>
      <c r="I25" s="43"/>
      <c r="J25" s="44"/>
      <c r="K25" s="43"/>
    </row>
    <row r="26" spans="1:16" x14ac:dyDescent="0.2">
      <c r="A26" s="48" t="s">
        <v>26</v>
      </c>
      <c r="B26" s="48" t="s">
        <v>25</v>
      </c>
      <c r="C26" s="48">
        <v>2</v>
      </c>
      <c r="D26" s="48">
        <f t="shared" si="0"/>
        <v>3</v>
      </c>
      <c r="E26" s="47">
        <f t="shared" si="7"/>
        <v>1</v>
      </c>
      <c r="F26" s="46">
        <f t="shared" si="1"/>
        <v>2</v>
      </c>
      <c r="G26" s="45">
        <f t="shared" si="2"/>
        <v>0.33333333333333331</v>
      </c>
      <c r="H26" s="45">
        <f t="shared" si="3"/>
        <v>0.1111111111111111</v>
      </c>
      <c r="I26" s="43"/>
      <c r="J26" s="44"/>
      <c r="K26" s="43"/>
    </row>
    <row r="27" spans="1:16" x14ac:dyDescent="0.2">
      <c r="A27" s="48" t="s">
        <v>27</v>
      </c>
      <c r="B27" s="48" t="s">
        <v>26</v>
      </c>
      <c r="C27" s="48">
        <v>2</v>
      </c>
      <c r="D27" s="48">
        <f t="shared" si="0"/>
        <v>3</v>
      </c>
      <c r="E27" s="47">
        <f t="shared" si="7"/>
        <v>1</v>
      </c>
      <c r="F27" s="46">
        <f t="shared" si="1"/>
        <v>2</v>
      </c>
      <c r="G27" s="45">
        <f t="shared" si="2"/>
        <v>0.33333333333333331</v>
      </c>
      <c r="H27" s="45">
        <f t="shared" si="3"/>
        <v>0.1111111111111111</v>
      </c>
      <c r="I27" s="43"/>
      <c r="J27" s="44"/>
      <c r="K27" s="43"/>
    </row>
    <row r="28" spans="1:16" x14ac:dyDescent="0.2">
      <c r="A28" s="48" t="s">
        <v>28</v>
      </c>
      <c r="B28" s="48" t="s">
        <v>21</v>
      </c>
      <c r="C28" s="48">
        <v>4</v>
      </c>
      <c r="D28" s="48">
        <f t="shared" si="0"/>
        <v>5</v>
      </c>
      <c r="E28" s="47">
        <f t="shared" si="7"/>
        <v>3</v>
      </c>
      <c r="F28" s="46">
        <f t="shared" si="1"/>
        <v>4</v>
      </c>
      <c r="G28" s="45">
        <f t="shared" si="2"/>
        <v>0.33333333333333331</v>
      </c>
      <c r="H28" s="45">
        <f t="shared" si="3"/>
        <v>0.1111111111111111</v>
      </c>
      <c r="I28" s="43"/>
      <c r="J28" s="44"/>
      <c r="K28" s="43"/>
    </row>
    <row r="29" spans="1:16" x14ac:dyDescent="0.2">
      <c r="A29" s="48" t="s">
        <v>29</v>
      </c>
      <c r="B29" s="48" t="s">
        <v>28</v>
      </c>
      <c r="C29" s="48">
        <v>2</v>
      </c>
      <c r="D29" s="48">
        <f t="shared" si="0"/>
        <v>3</v>
      </c>
      <c r="E29" s="47">
        <f t="shared" si="7"/>
        <v>1</v>
      </c>
      <c r="F29" s="46">
        <f t="shared" si="1"/>
        <v>2</v>
      </c>
      <c r="G29" s="45">
        <f t="shared" si="2"/>
        <v>0.33333333333333331</v>
      </c>
      <c r="H29" s="45">
        <f t="shared" si="3"/>
        <v>0.1111111111111111</v>
      </c>
      <c r="I29" s="43"/>
      <c r="J29" s="44"/>
      <c r="K29" s="43"/>
    </row>
    <row r="30" spans="1:16" x14ac:dyDescent="0.2">
      <c r="A30" s="48" t="s">
        <v>30</v>
      </c>
      <c r="B30" s="48" t="s">
        <v>29</v>
      </c>
      <c r="C30" s="48">
        <v>2</v>
      </c>
      <c r="D30" s="48">
        <f t="shared" si="0"/>
        <v>3</v>
      </c>
      <c r="E30" s="47">
        <f t="shared" si="7"/>
        <v>1</v>
      </c>
      <c r="F30" s="46">
        <f t="shared" si="1"/>
        <v>2</v>
      </c>
      <c r="G30" s="45">
        <f t="shared" si="2"/>
        <v>0.33333333333333331</v>
      </c>
      <c r="H30" s="45">
        <f t="shared" si="3"/>
        <v>0.1111111111111111</v>
      </c>
      <c r="I30" s="43"/>
      <c r="J30" s="44"/>
      <c r="K30" s="43"/>
    </row>
    <row r="31" spans="1:16" x14ac:dyDescent="0.2">
      <c r="A31" s="48" t="s">
        <v>31</v>
      </c>
      <c r="B31" s="48" t="s">
        <v>21</v>
      </c>
      <c r="C31" s="48">
        <v>4</v>
      </c>
      <c r="D31" s="48">
        <f t="shared" si="0"/>
        <v>5</v>
      </c>
      <c r="E31" s="47">
        <f t="shared" si="7"/>
        <v>3</v>
      </c>
      <c r="F31" s="46">
        <f t="shared" si="1"/>
        <v>4</v>
      </c>
      <c r="G31" s="45">
        <f t="shared" si="2"/>
        <v>0.33333333333333331</v>
      </c>
      <c r="H31" s="45">
        <f t="shared" si="3"/>
        <v>0.1111111111111111</v>
      </c>
      <c r="I31" s="43"/>
      <c r="J31" s="44"/>
      <c r="K31" s="43"/>
    </row>
    <row r="32" spans="1:16" x14ac:dyDescent="0.2">
      <c r="A32" s="48" t="s">
        <v>32</v>
      </c>
      <c r="B32" s="48" t="s">
        <v>31</v>
      </c>
      <c r="C32" s="48">
        <v>2</v>
      </c>
      <c r="D32" s="48">
        <f t="shared" si="0"/>
        <v>3</v>
      </c>
      <c r="E32" s="47">
        <f t="shared" si="7"/>
        <v>1</v>
      </c>
      <c r="F32" s="46">
        <f t="shared" si="1"/>
        <v>2</v>
      </c>
      <c r="G32" s="45">
        <f t="shared" si="2"/>
        <v>0.33333333333333331</v>
      </c>
      <c r="H32" s="45">
        <f t="shared" si="3"/>
        <v>0.1111111111111111</v>
      </c>
      <c r="I32" s="43"/>
      <c r="J32" s="44"/>
      <c r="K32" s="43"/>
    </row>
    <row r="33" spans="1:11" x14ac:dyDescent="0.2">
      <c r="A33" s="48" t="s">
        <v>33</v>
      </c>
      <c r="B33" s="48" t="s">
        <v>32</v>
      </c>
      <c r="C33" s="48">
        <v>2</v>
      </c>
      <c r="D33" s="48">
        <f t="shared" si="0"/>
        <v>3</v>
      </c>
      <c r="E33" s="47">
        <f t="shared" si="7"/>
        <v>1</v>
      </c>
      <c r="F33" s="46">
        <f t="shared" si="1"/>
        <v>2</v>
      </c>
      <c r="G33" s="45">
        <f t="shared" si="2"/>
        <v>0.33333333333333331</v>
      </c>
      <c r="H33" s="45">
        <f t="shared" si="3"/>
        <v>0.1111111111111111</v>
      </c>
      <c r="I33" s="43"/>
      <c r="J33" s="44"/>
      <c r="K33" s="43"/>
    </row>
    <row r="34" spans="1:11" x14ac:dyDescent="0.2">
      <c r="A34" s="48" t="s">
        <v>34</v>
      </c>
      <c r="B34" s="48" t="s">
        <v>21</v>
      </c>
      <c r="C34" s="48">
        <v>4</v>
      </c>
      <c r="D34" s="48">
        <f t="shared" si="0"/>
        <v>5</v>
      </c>
      <c r="E34" s="47">
        <f t="shared" si="7"/>
        <v>3</v>
      </c>
      <c r="F34" s="46">
        <f t="shared" si="1"/>
        <v>4</v>
      </c>
      <c r="G34" s="45">
        <f t="shared" si="2"/>
        <v>0.33333333333333331</v>
      </c>
      <c r="H34" s="45">
        <f t="shared" si="3"/>
        <v>0.1111111111111111</v>
      </c>
      <c r="I34" s="43"/>
      <c r="J34" s="44"/>
      <c r="K34" s="43"/>
    </row>
    <row r="35" spans="1:11" x14ac:dyDescent="0.2">
      <c r="A35" s="48" t="s">
        <v>35</v>
      </c>
      <c r="B35" s="48" t="s">
        <v>34</v>
      </c>
      <c r="C35" s="48">
        <v>2</v>
      </c>
      <c r="D35" s="48">
        <f t="shared" si="0"/>
        <v>3</v>
      </c>
      <c r="E35" s="47">
        <f t="shared" si="7"/>
        <v>1</v>
      </c>
      <c r="F35" s="46">
        <f t="shared" si="1"/>
        <v>2</v>
      </c>
      <c r="G35" s="45">
        <f t="shared" si="2"/>
        <v>0.33333333333333331</v>
      </c>
      <c r="H35" s="45">
        <f t="shared" si="3"/>
        <v>0.1111111111111111</v>
      </c>
      <c r="I35" s="43"/>
      <c r="J35" s="44"/>
      <c r="K35" s="43"/>
    </row>
    <row r="36" spans="1:11" x14ac:dyDescent="0.2">
      <c r="A36" s="48" t="s">
        <v>36</v>
      </c>
      <c r="B36" s="48" t="s">
        <v>35</v>
      </c>
      <c r="C36" s="48">
        <v>2</v>
      </c>
      <c r="D36" s="48">
        <f t="shared" si="0"/>
        <v>3</v>
      </c>
      <c r="E36" s="47">
        <f t="shared" si="7"/>
        <v>1</v>
      </c>
      <c r="F36" s="46">
        <f t="shared" si="1"/>
        <v>2</v>
      </c>
      <c r="G36" s="45">
        <f t="shared" si="2"/>
        <v>0.33333333333333331</v>
      </c>
      <c r="H36" s="45">
        <f t="shared" si="3"/>
        <v>0.1111111111111111</v>
      </c>
      <c r="I36" s="43"/>
      <c r="J36" s="44"/>
      <c r="K36" s="43"/>
    </row>
    <row r="37" spans="1:11" x14ac:dyDescent="0.2">
      <c r="A37" s="48" t="s">
        <v>37</v>
      </c>
      <c r="B37" s="48" t="s">
        <v>101</v>
      </c>
      <c r="C37" s="48">
        <v>3</v>
      </c>
      <c r="D37" s="48">
        <f t="shared" si="0"/>
        <v>4</v>
      </c>
      <c r="E37" s="47">
        <f t="shared" si="7"/>
        <v>2</v>
      </c>
      <c r="F37" s="46">
        <f t="shared" si="1"/>
        <v>3</v>
      </c>
      <c r="G37" s="45">
        <f t="shared" si="2"/>
        <v>0.33333333333333331</v>
      </c>
      <c r="H37" s="45">
        <f t="shared" si="3"/>
        <v>0.1111111111111111</v>
      </c>
      <c r="I37" s="44">
        <f>F37</f>
        <v>3</v>
      </c>
      <c r="J37" s="44">
        <f>I37</f>
        <v>3</v>
      </c>
      <c r="K37" s="43">
        <f>C37</f>
        <v>3</v>
      </c>
    </row>
    <row r="38" spans="1:11" x14ac:dyDescent="0.2">
      <c r="A38" s="48" t="s">
        <v>38</v>
      </c>
      <c r="B38" s="48" t="s">
        <v>37</v>
      </c>
      <c r="C38" s="48">
        <v>3</v>
      </c>
      <c r="D38" s="48">
        <f t="shared" si="0"/>
        <v>4</v>
      </c>
      <c r="E38" s="47">
        <f t="shared" si="7"/>
        <v>2</v>
      </c>
      <c r="F38" s="46">
        <f t="shared" si="1"/>
        <v>3</v>
      </c>
      <c r="G38" s="45">
        <f t="shared" si="2"/>
        <v>0.33333333333333331</v>
      </c>
      <c r="H38" s="45">
        <f t="shared" si="3"/>
        <v>0.1111111111111111</v>
      </c>
      <c r="I38" s="44">
        <f>F38</f>
        <v>3</v>
      </c>
      <c r="J38" s="44">
        <f>I38</f>
        <v>3</v>
      </c>
      <c r="K38" s="43">
        <f>C38</f>
        <v>3</v>
      </c>
    </row>
    <row r="39" spans="1:11" x14ac:dyDescent="0.2">
      <c r="A39" s="48" t="s">
        <v>39</v>
      </c>
      <c r="B39" s="48" t="s">
        <v>37</v>
      </c>
      <c r="C39" s="48">
        <v>3</v>
      </c>
      <c r="D39" s="48">
        <f t="shared" si="0"/>
        <v>4</v>
      </c>
      <c r="E39" s="47">
        <f t="shared" si="7"/>
        <v>2</v>
      </c>
      <c r="F39" s="46">
        <f t="shared" si="1"/>
        <v>3</v>
      </c>
      <c r="G39" s="45">
        <f t="shared" si="2"/>
        <v>0.33333333333333331</v>
      </c>
      <c r="H39" s="45">
        <f t="shared" si="3"/>
        <v>0.1111111111111111</v>
      </c>
      <c r="I39" s="43"/>
      <c r="J39" s="44"/>
      <c r="K39" s="43"/>
    </row>
    <row r="40" spans="1:11" x14ac:dyDescent="0.2">
      <c r="A40" s="48" t="s">
        <v>40</v>
      </c>
      <c r="B40" s="48" t="s">
        <v>37</v>
      </c>
      <c r="C40" s="48">
        <v>3</v>
      </c>
      <c r="D40" s="48">
        <f t="shared" si="0"/>
        <v>4</v>
      </c>
      <c r="E40" s="47">
        <f t="shared" si="7"/>
        <v>2</v>
      </c>
      <c r="F40" s="46">
        <f t="shared" si="1"/>
        <v>3</v>
      </c>
      <c r="G40" s="45">
        <f t="shared" si="2"/>
        <v>0.33333333333333331</v>
      </c>
      <c r="H40" s="45">
        <f t="shared" si="3"/>
        <v>0.1111111111111111</v>
      </c>
      <c r="I40" s="43"/>
      <c r="J40" s="44"/>
      <c r="K40" s="43"/>
    </row>
    <row r="41" spans="1:11" x14ac:dyDescent="0.2">
      <c r="A41" s="48" t="s">
        <v>41</v>
      </c>
      <c r="B41" s="48" t="s">
        <v>37</v>
      </c>
      <c r="C41" s="48">
        <v>3</v>
      </c>
      <c r="D41" s="48">
        <f t="shared" si="0"/>
        <v>4</v>
      </c>
      <c r="E41" s="47">
        <f t="shared" si="7"/>
        <v>2</v>
      </c>
      <c r="F41" s="46">
        <f t="shared" si="1"/>
        <v>3</v>
      </c>
      <c r="G41" s="45">
        <f t="shared" si="2"/>
        <v>0.33333333333333331</v>
      </c>
      <c r="H41" s="45">
        <f t="shared" si="3"/>
        <v>0.1111111111111111</v>
      </c>
      <c r="I41" s="43"/>
      <c r="J41" s="44"/>
      <c r="K41" s="43"/>
    </row>
    <row r="42" spans="1:11" x14ac:dyDescent="0.2">
      <c r="A42" s="48" t="s">
        <v>42</v>
      </c>
      <c r="B42" s="48" t="s">
        <v>37</v>
      </c>
      <c r="C42" s="48">
        <v>3</v>
      </c>
      <c r="D42" s="48">
        <f t="shared" si="0"/>
        <v>4</v>
      </c>
      <c r="E42" s="47">
        <f t="shared" si="7"/>
        <v>2</v>
      </c>
      <c r="F42" s="46">
        <f t="shared" si="1"/>
        <v>3</v>
      </c>
      <c r="G42" s="45">
        <f t="shared" si="2"/>
        <v>0.33333333333333331</v>
      </c>
      <c r="H42" s="45">
        <f t="shared" si="3"/>
        <v>0.1111111111111111</v>
      </c>
      <c r="I42" s="43"/>
      <c r="J42" s="44"/>
      <c r="K42" s="43"/>
    </row>
    <row r="43" spans="1:11" x14ac:dyDescent="0.2">
      <c r="A43" s="48" t="s">
        <v>43</v>
      </c>
      <c r="B43" s="48" t="s">
        <v>108</v>
      </c>
      <c r="C43" s="48">
        <v>2</v>
      </c>
      <c r="D43" s="48">
        <f t="shared" si="0"/>
        <v>3</v>
      </c>
      <c r="E43" s="47">
        <f t="shared" si="7"/>
        <v>1</v>
      </c>
      <c r="F43" s="46">
        <f t="shared" si="1"/>
        <v>2</v>
      </c>
      <c r="G43" s="45">
        <f t="shared" si="2"/>
        <v>0.33333333333333331</v>
      </c>
      <c r="H43" s="45">
        <f t="shared" si="3"/>
        <v>0.1111111111111111</v>
      </c>
      <c r="I43" s="44">
        <f t="shared" ref="I43:I48" si="8">F43</f>
        <v>2</v>
      </c>
      <c r="J43" s="44">
        <f t="shared" ref="J43:J48" si="9">H43</f>
        <v>0.1111111111111111</v>
      </c>
      <c r="K43" s="43">
        <f t="shared" ref="K43:K48" si="10">C43</f>
        <v>2</v>
      </c>
    </row>
    <row r="44" spans="1:11" x14ac:dyDescent="0.2">
      <c r="A44" s="48" t="s">
        <v>44</v>
      </c>
      <c r="B44" s="48" t="s">
        <v>43</v>
      </c>
      <c r="C44" s="48">
        <v>1</v>
      </c>
      <c r="D44" s="48">
        <f t="shared" si="0"/>
        <v>2</v>
      </c>
      <c r="E44" s="47">
        <v>1</v>
      </c>
      <c r="F44" s="46">
        <f t="shared" si="1"/>
        <v>1.1666666666666667</v>
      </c>
      <c r="G44" s="45">
        <f t="shared" si="2"/>
        <v>0.16666666666666666</v>
      </c>
      <c r="H44" s="45">
        <f t="shared" si="3"/>
        <v>2.7777777777777776E-2</v>
      </c>
      <c r="I44" s="44">
        <f t="shared" si="8"/>
        <v>1.1666666666666667</v>
      </c>
      <c r="J44" s="44">
        <f t="shared" si="9"/>
        <v>2.7777777777777776E-2</v>
      </c>
      <c r="K44" s="43">
        <f t="shared" si="10"/>
        <v>1</v>
      </c>
    </row>
    <row r="45" spans="1:11" x14ac:dyDescent="0.2">
      <c r="A45" s="48" t="s">
        <v>45</v>
      </c>
      <c r="B45" s="48" t="s">
        <v>44</v>
      </c>
      <c r="C45" s="48">
        <v>1</v>
      </c>
      <c r="D45" s="48">
        <f t="shared" si="0"/>
        <v>2</v>
      </c>
      <c r="E45" s="47">
        <v>1</v>
      </c>
      <c r="F45" s="46">
        <f t="shared" si="1"/>
        <v>1.1666666666666667</v>
      </c>
      <c r="G45" s="45">
        <f t="shared" si="2"/>
        <v>0.16666666666666666</v>
      </c>
      <c r="H45" s="45">
        <f t="shared" si="3"/>
        <v>2.7777777777777776E-2</v>
      </c>
      <c r="I45" s="44">
        <f t="shared" si="8"/>
        <v>1.1666666666666667</v>
      </c>
      <c r="J45" s="44">
        <f t="shared" si="9"/>
        <v>2.7777777777777776E-2</v>
      </c>
      <c r="K45" s="43">
        <f t="shared" si="10"/>
        <v>1</v>
      </c>
    </row>
    <row r="46" spans="1:11" x14ac:dyDescent="0.2">
      <c r="A46" s="48" t="s">
        <v>46</v>
      </c>
      <c r="B46" s="48" t="s">
        <v>45</v>
      </c>
      <c r="C46" s="48">
        <v>1</v>
      </c>
      <c r="D46" s="48">
        <f t="shared" si="0"/>
        <v>2</v>
      </c>
      <c r="E46" s="47">
        <v>1</v>
      </c>
      <c r="F46" s="46">
        <f t="shared" si="1"/>
        <v>1.1666666666666667</v>
      </c>
      <c r="G46" s="45">
        <f t="shared" si="2"/>
        <v>0.16666666666666666</v>
      </c>
      <c r="H46" s="45">
        <f t="shared" si="3"/>
        <v>2.7777777777777776E-2</v>
      </c>
      <c r="I46" s="44">
        <f t="shared" si="8"/>
        <v>1.1666666666666667</v>
      </c>
      <c r="J46" s="44">
        <f t="shared" si="9"/>
        <v>2.7777777777777776E-2</v>
      </c>
      <c r="K46" s="43">
        <f t="shared" si="10"/>
        <v>1</v>
      </c>
    </row>
    <row r="47" spans="1:11" x14ac:dyDescent="0.2">
      <c r="A47" s="48" t="s">
        <v>47</v>
      </c>
      <c r="B47" s="48" t="s">
        <v>46</v>
      </c>
      <c r="C47" s="48">
        <v>1</v>
      </c>
      <c r="D47" s="48">
        <f t="shared" si="0"/>
        <v>2</v>
      </c>
      <c r="E47" s="47">
        <v>1</v>
      </c>
      <c r="F47" s="46">
        <f t="shared" si="1"/>
        <v>1.1666666666666667</v>
      </c>
      <c r="G47" s="45">
        <f t="shared" si="2"/>
        <v>0.16666666666666666</v>
      </c>
      <c r="H47" s="45">
        <f t="shared" si="3"/>
        <v>2.7777777777777776E-2</v>
      </c>
      <c r="I47" s="44">
        <f t="shared" si="8"/>
        <v>1.1666666666666667</v>
      </c>
      <c r="J47" s="44">
        <f t="shared" si="9"/>
        <v>2.7777777777777776E-2</v>
      </c>
      <c r="K47" s="43">
        <f t="shared" si="10"/>
        <v>1</v>
      </c>
    </row>
    <row r="48" spans="1:11" x14ac:dyDescent="0.2">
      <c r="A48" s="48" t="s">
        <v>48</v>
      </c>
      <c r="B48" s="48" t="s">
        <v>47</v>
      </c>
      <c r="C48" s="48">
        <v>1</v>
      </c>
      <c r="D48" s="48">
        <f t="shared" si="0"/>
        <v>2</v>
      </c>
      <c r="E48" s="47">
        <v>1</v>
      </c>
      <c r="F48" s="46">
        <f t="shared" si="1"/>
        <v>1.1666666666666667</v>
      </c>
      <c r="G48" s="45">
        <f t="shared" si="2"/>
        <v>0.16666666666666666</v>
      </c>
      <c r="H48" s="45">
        <f t="shared" si="3"/>
        <v>2.7777777777777776E-2</v>
      </c>
      <c r="I48" s="44">
        <f t="shared" si="8"/>
        <v>1.1666666666666667</v>
      </c>
      <c r="J48" s="44">
        <f t="shared" si="9"/>
        <v>2.7777777777777776E-2</v>
      </c>
      <c r="K48" s="43">
        <f t="shared" si="10"/>
        <v>1</v>
      </c>
    </row>
    <row r="49" spans="2:11" x14ac:dyDescent="0.2">
      <c r="F49" s="42" t="s">
        <v>117</v>
      </c>
      <c r="G49" s="41">
        <f>SUM(G3:G48)</f>
        <v>12.166666666666666</v>
      </c>
      <c r="H49" s="41">
        <f>SUM(H3:H48)</f>
        <v>3.5277777777777781</v>
      </c>
      <c r="I49" s="41">
        <f>SUM(I3:I48)</f>
        <v>44.333333333333321</v>
      </c>
      <c r="J49" s="41">
        <f>SUM(J3:J48)</f>
        <v>7.3888888888888884</v>
      </c>
      <c r="K49" s="40">
        <f>SUM(K3:K48)</f>
        <v>42</v>
      </c>
    </row>
    <row r="51" spans="2:11" x14ac:dyDescent="0.2">
      <c r="B51" s="39"/>
      <c r="F51" s="35"/>
    </row>
    <row r="53" spans="2:11" x14ac:dyDescent="0.2">
      <c r="F53" s="35"/>
    </row>
    <row r="54" spans="2:11" x14ac:dyDescent="0.2">
      <c r="F54" s="35"/>
    </row>
    <row r="55" spans="2:11" x14ac:dyDescent="0.2">
      <c r="B55" s="39"/>
      <c r="F55" s="35"/>
    </row>
    <row r="56" spans="2:11" x14ac:dyDescent="0.2">
      <c r="D56" s="38"/>
      <c r="E56" s="38"/>
      <c r="F56" s="35"/>
    </row>
    <row r="59" spans="2:11" x14ac:dyDescent="0.2">
      <c r="F59" s="35"/>
    </row>
    <row r="60" spans="2:11" x14ac:dyDescent="0.2">
      <c r="D60" s="38"/>
      <c r="E60" s="38"/>
      <c r="F60" s="35"/>
    </row>
  </sheetData>
  <mergeCells count="16">
    <mergeCell ref="A1:A2"/>
    <mergeCell ref="B1:B2"/>
    <mergeCell ref="C1:C2"/>
    <mergeCell ref="D1:D2"/>
    <mergeCell ref="E1:E2"/>
    <mergeCell ref="M15:P17"/>
    <mergeCell ref="F1:F2"/>
    <mergeCell ref="G1:G2"/>
    <mergeCell ref="H1:H2"/>
    <mergeCell ref="I1:I2"/>
    <mergeCell ref="J1:J2"/>
    <mergeCell ref="K1:K2"/>
    <mergeCell ref="O7:O8"/>
    <mergeCell ref="M7:M8"/>
    <mergeCell ref="N7:N8"/>
    <mergeCell ref="P7:P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R97"/>
  <sheetViews>
    <sheetView showGridLines="0" showRuler="0" topLeftCell="A58" zoomScale="55" zoomScaleNormal="55" zoomScalePageLayoutView="70" workbookViewId="0">
      <selection activeCell="CP80" sqref="CP80"/>
    </sheetView>
  </sheetViews>
  <sheetFormatPr baseColWidth="10" defaultColWidth="7.6640625" defaultRowHeight="30" customHeight="1" x14ac:dyDescent="0.2"/>
  <cols>
    <col min="1" max="1" width="2.33203125" style="59" customWidth="1"/>
    <col min="2" max="2" width="40" style="85" bestFit="1" customWidth="1"/>
    <col min="3" max="3" width="26.83203125" style="85" customWidth="1"/>
    <col min="4" max="4" width="9.33203125" style="85" hidden="1" customWidth="1"/>
    <col min="5" max="5" width="9.1640625" style="86" customWidth="1"/>
    <col min="6" max="6" width="9.1640625" style="85" customWidth="1"/>
    <col min="7" max="7" width="2.33203125" style="85" customWidth="1"/>
    <col min="8" max="8" width="6" style="85" bestFit="1" customWidth="1"/>
    <col min="9" max="9" width="6" style="85" customWidth="1"/>
    <col min="10" max="93" width="2.1640625" style="85" customWidth="1"/>
    <col min="94" max="94" width="116.33203125" style="85" customWidth="1"/>
    <col min="95" max="16384" width="7.6640625" style="85"/>
  </cols>
  <sheetData>
    <row r="1" spans="1:96" ht="30" customHeight="1" x14ac:dyDescent="0.35">
      <c r="A1" s="58" t="s">
        <v>134</v>
      </c>
      <c r="B1" s="144" t="s">
        <v>205</v>
      </c>
      <c r="C1" s="143"/>
      <c r="D1" s="140"/>
      <c r="E1" s="142"/>
      <c r="F1" s="141"/>
      <c r="H1" s="140"/>
      <c r="I1" s="140"/>
      <c r="J1" s="139"/>
    </row>
    <row r="2" spans="1:96" ht="30" customHeight="1" x14ac:dyDescent="0.25">
      <c r="A2" s="59" t="s">
        <v>135</v>
      </c>
      <c r="B2" s="138"/>
      <c r="J2" s="137"/>
    </row>
    <row r="3" spans="1:96" ht="30" customHeight="1" x14ac:dyDescent="0.2">
      <c r="A3" s="59" t="s">
        <v>136</v>
      </c>
      <c r="B3" s="150"/>
      <c r="C3" s="173" t="s">
        <v>137</v>
      </c>
      <c r="D3" s="174"/>
      <c r="E3" s="175">
        <v>43859</v>
      </c>
      <c r="F3" s="175"/>
    </row>
    <row r="4" spans="1:96" ht="30" customHeight="1" x14ac:dyDescent="0.2">
      <c r="A4" s="58" t="s">
        <v>138</v>
      </c>
      <c r="C4" s="173" t="s">
        <v>139</v>
      </c>
      <c r="D4" s="174"/>
      <c r="E4" s="136">
        <v>1</v>
      </c>
      <c r="J4" s="170">
        <f>J5</f>
        <v>43857</v>
      </c>
      <c r="K4" s="171"/>
      <c r="L4" s="171"/>
      <c r="M4" s="171"/>
      <c r="N4" s="171"/>
      <c r="O4" s="171"/>
      <c r="P4" s="172"/>
      <c r="Q4" s="170">
        <f>Q5</f>
        <v>43864</v>
      </c>
      <c r="R4" s="171"/>
      <c r="S4" s="171"/>
      <c r="T4" s="171"/>
      <c r="U4" s="171"/>
      <c r="V4" s="171"/>
      <c r="W4" s="172"/>
      <c r="X4" s="170">
        <f>X5</f>
        <v>43871</v>
      </c>
      <c r="Y4" s="171"/>
      <c r="Z4" s="171"/>
      <c r="AA4" s="171"/>
      <c r="AB4" s="171"/>
      <c r="AC4" s="171"/>
      <c r="AD4" s="172"/>
      <c r="AE4" s="170">
        <f>AE5</f>
        <v>43878</v>
      </c>
      <c r="AF4" s="171"/>
      <c r="AG4" s="171"/>
      <c r="AH4" s="171"/>
      <c r="AI4" s="171"/>
      <c r="AJ4" s="171"/>
      <c r="AK4" s="172"/>
      <c r="AL4" s="170">
        <f>AL5</f>
        <v>43885</v>
      </c>
      <c r="AM4" s="171"/>
      <c r="AN4" s="171"/>
      <c r="AO4" s="171"/>
      <c r="AP4" s="171"/>
      <c r="AQ4" s="171"/>
      <c r="AR4" s="172"/>
      <c r="AS4" s="170">
        <f>AS5</f>
        <v>43892</v>
      </c>
      <c r="AT4" s="171"/>
      <c r="AU4" s="171"/>
      <c r="AV4" s="171"/>
      <c r="AW4" s="171"/>
      <c r="AX4" s="171"/>
      <c r="AY4" s="172"/>
      <c r="AZ4" s="170">
        <f>AZ5</f>
        <v>43899</v>
      </c>
      <c r="BA4" s="171"/>
      <c r="BB4" s="171"/>
      <c r="BC4" s="171"/>
      <c r="BD4" s="171"/>
      <c r="BE4" s="171"/>
      <c r="BF4" s="172"/>
      <c r="BG4" s="170">
        <f>BG5</f>
        <v>43906</v>
      </c>
      <c r="BH4" s="171"/>
      <c r="BI4" s="171"/>
      <c r="BJ4" s="171"/>
      <c r="BK4" s="171"/>
      <c r="BL4" s="171"/>
      <c r="BM4" s="172"/>
      <c r="BN4" s="170">
        <f>BN5</f>
        <v>43913</v>
      </c>
      <c r="BO4" s="171"/>
      <c r="BP4" s="171"/>
      <c r="BQ4" s="171"/>
      <c r="BR4" s="171"/>
      <c r="BS4" s="171"/>
      <c r="BT4" s="172"/>
      <c r="BU4" s="170">
        <f>BU5</f>
        <v>43920</v>
      </c>
      <c r="BV4" s="171"/>
      <c r="BW4" s="171"/>
      <c r="BX4" s="171"/>
      <c r="BY4" s="171"/>
      <c r="BZ4" s="171"/>
      <c r="CA4" s="172"/>
      <c r="CB4" s="170">
        <f>CB5</f>
        <v>43927</v>
      </c>
      <c r="CC4" s="171"/>
      <c r="CD4" s="171"/>
      <c r="CE4" s="171"/>
      <c r="CF4" s="171"/>
      <c r="CG4" s="171"/>
      <c r="CH4" s="172"/>
      <c r="CI4" s="170">
        <f>CI5</f>
        <v>43934</v>
      </c>
      <c r="CJ4" s="171"/>
      <c r="CK4" s="171"/>
      <c r="CL4" s="171"/>
      <c r="CM4" s="171"/>
      <c r="CN4" s="171"/>
      <c r="CO4" s="172"/>
    </row>
    <row r="5" spans="1:96" ht="15" customHeight="1" x14ac:dyDescent="0.2">
      <c r="A5" s="58" t="s">
        <v>140</v>
      </c>
      <c r="B5" s="176"/>
      <c r="C5" s="176"/>
      <c r="D5" s="176"/>
      <c r="E5" s="176"/>
      <c r="F5" s="176"/>
      <c r="G5" s="176"/>
      <c r="J5" s="134">
        <f>Project_Start-WEEKDAY(Project_Start,1)+2+7*(Display_Week-1)</f>
        <v>43857</v>
      </c>
      <c r="K5" s="133">
        <f t="shared" ref="K5:AP5" si="0">J5+1</f>
        <v>43858</v>
      </c>
      <c r="L5" s="133">
        <f t="shared" si="0"/>
        <v>43859</v>
      </c>
      <c r="M5" s="133">
        <f t="shared" si="0"/>
        <v>43860</v>
      </c>
      <c r="N5" s="133">
        <f t="shared" si="0"/>
        <v>43861</v>
      </c>
      <c r="O5" s="133">
        <f t="shared" si="0"/>
        <v>43862</v>
      </c>
      <c r="P5" s="135">
        <f t="shared" si="0"/>
        <v>43863</v>
      </c>
      <c r="Q5" s="134">
        <f t="shared" si="0"/>
        <v>43864</v>
      </c>
      <c r="R5" s="133">
        <f t="shared" si="0"/>
        <v>43865</v>
      </c>
      <c r="S5" s="133">
        <f t="shared" si="0"/>
        <v>43866</v>
      </c>
      <c r="T5" s="133">
        <f t="shared" si="0"/>
        <v>43867</v>
      </c>
      <c r="U5" s="133">
        <f t="shared" si="0"/>
        <v>43868</v>
      </c>
      <c r="V5" s="133">
        <f t="shared" si="0"/>
        <v>43869</v>
      </c>
      <c r="W5" s="135">
        <f t="shared" si="0"/>
        <v>43870</v>
      </c>
      <c r="X5" s="134">
        <f t="shared" si="0"/>
        <v>43871</v>
      </c>
      <c r="Y5" s="133">
        <f t="shared" si="0"/>
        <v>43872</v>
      </c>
      <c r="Z5" s="133">
        <f t="shared" si="0"/>
        <v>43873</v>
      </c>
      <c r="AA5" s="133">
        <f t="shared" si="0"/>
        <v>43874</v>
      </c>
      <c r="AB5" s="133">
        <f t="shared" si="0"/>
        <v>43875</v>
      </c>
      <c r="AC5" s="133">
        <f t="shared" si="0"/>
        <v>43876</v>
      </c>
      <c r="AD5" s="135">
        <f t="shared" si="0"/>
        <v>43877</v>
      </c>
      <c r="AE5" s="134">
        <f t="shared" si="0"/>
        <v>43878</v>
      </c>
      <c r="AF5" s="133">
        <f t="shared" si="0"/>
        <v>43879</v>
      </c>
      <c r="AG5" s="133">
        <f t="shared" si="0"/>
        <v>43880</v>
      </c>
      <c r="AH5" s="133">
        <f t="shared" si="0"/>
        <v>43881</v>
      </c>
      <c r="AI5" s="133">
        <f t="shared" si="0"/>
        <v>43882</v>
      </c>
      <c r="AJ5" s="133">
        <f t="shared" si="0"/>
        <v>43883</v>
      </c>
      <c r="AK5" s="135">
        <f t="shared" si="0"/>
        <v>43884</v>
      </c>
      <c r="AL5" s="134">
        <f t="shared" si="0"/>
        <v>43885</v>
      </c>
      <c r="AM5" s="133">
        <f t="shared" si="0"/>
        <v>43886</v>
      </c>
      <c r="AN5" s="133">
        <f t="shared" si="0"/>
        <v>43887</v>
      </c>
      <c r="AO5" s="133">
        <f t="shared" si="0"/>
        <v>43888</v>
      </c>
      <c r="AP5" s="133">
        <f t="shared" si="0"/>
        <v>43889</v>
      </c>
      <c r="AQ5" s="133">
        <f t="shared" ref="AQ5:BV5" si="1">AP5+1</f>
        <v>43890</v>
      </c>
      <c r="AR5" s="135">
        <f t="shared" si="1"/>
        <v>43891</v>
      </c>
      <c r="AS5" s="134">
        <f t="shared" si="1"/>
        <v>43892</v>
      </c>
      <c r="AT5" s="133">
        <f t="shared" si="1"/>
        <v>43893</v>
      </c>
      <c r="AU5" s="133">
        <f t="shared" si="1"/>
        <v>43894</v>
      </c>
      <c r="AV5" s="133">
        <f t="shared" si="1"/>
        <v>43895</v>
      </c>
      <c r="AW5" s="133">
        <f t="shared" si="1"/>
        <v>43896</v>
      </c>
      <c r="AX5" s="133">
        <f t="shared" si="1"/>
        <v>43897</v>
      </c>
      <c r="AY5" s="135">
        <f t="shared" si="1"/>
        <v>43898</v>
      </c>
      <c r="AZ5" s="134">
        <f t="shared" si="1"/>
        <v>43899</v>
      </c>
      <c r="BA5" s="133">
        <f t="shared" si="1"/>
        <v>43900</v>
      </c>
      <c r="BB5" s="133">
        <f t="shared" si="1"/>
        <v>43901</v>
      </c>
      <c r="BC5" s="133">
        <f t="shared" si="1"/>
        <v>43902</v>
      </c>
      <c r="BD5" s="133">
        <f t="shared" si="1"/>
        <v>43903</v>
      </c>
      <c r="BE5" s="133">
        <f t="shared" si="1"/>
        <v>43904</v>
      </c>
      <c r="BF5" s="135">
        <f t="shared" si="1"/>
        <v>43905</v>
      </c>
      <c r="BG5" s="134">
        <f t="shared" si="1"/>
        <v>43906</v>
      </c>
      <c r="BH5" s="133">
        <f t="shared" si="1"/>
        <v>43907</v>
      </c>
      <c r="BI5" s="133">
        <f t="shared" si="1"/>
        <v>43908</v>
      </c>
      <c r="BJ5" s="133">
        <f t="shared" si="1"/>
        <v>43909</v>
      </c>
      <c r="BK5" s="133">
        <f t="shared" si="1"/>
        <v>43910</v>
      </c>
      <c r="BL5" s="133">
        <f t="shared" si="1"/>
        <v>43911</v>
      </c>
      <c r="BM5" s="135">
        <f t="shared" si="1"/>
        <v>43912</v>
      </c>
      <c r="BN5" s="134">
        <f t="shared" si="1"/>
        <v>43913</v>
      </c>
      <c r="BO5" s="133">
        <f t="shared" si="1"/>
        <v>43914</v>
      </c>
      <c r="BP5" s="133">
        <f t="shared" si="1"/>
        <v>43915</v>
      </c>
      <c r="BQ5" s="133">
        <f t="shared" si="1"/>
        <v>43916</v>
      </c>
      <c r="BR5" s="133">
        <f t="shared" si="1"/>
        <v>43917</v>
      </c>
      <c r="BS5" s="133">
        <f t="shared" si="1"/>
        <v>43918</v>
      </c>
      <c r="BT5" s="135">
        <f t="shared" si="1"/>
        <v>43919</v>
      </c>
      <c r="BU5" s="134">
        <f t="shared" si="1"/>
        <v>43920</v>
      </c>
      <c r="BV5" s="133">
        <f t="shared" si="1"/>
        <v>43921</v>
      </c>
      <c r="BW5" s="133">
        <f t="shared" ref="BW5:CO5" si="2">BV5+1</f>
        <v>43922</v>
      </c>
      <c r="BX5" s="133">
        <f t="shared" si="2"/>
        <v>43923</v>
      </c>
      <c r="BY5" s="133">
        <f t="shared" si="2"/>
        <v>43924</v>
      </c>
      <c r="BZ5" s="133">
        <f t="shared" si="2"/>
        <v>43925</v>
      </c>
      <c r="CA5" s="135">
        <f t="shared" si="2"/>
        <v>43926</v>
      </c>
      <c r="CB5" s="134">
        <f t="shared" si="2"/>
        <v>43927</v>
      </c>
      <c r="CC5" s="133">
        <f t="shared" si="2"/>
        <v>43928</v>
      </c>
      <c r="CD5" s="133">
        <f t="shared" si="2"/>
        <v>43929</v>
      </c>
      <c r="CE5" s="133">
        <f t="shared" si="2"/>
        <v>43930</v>
      </c>
      <c r="CF5" s="133">
        <f t="shared" si="2"/>
        <v>43931</v>
      </c>
      <c r="CG5" s="133">
        <f t="shared" si="2"/>
        <v>43932</v>
      </c>
      <c r="CH5" s="135">
        <f t="shared" si="2"/>
        <v>43933</v>
      </c>
      <c r="CI5" s="134">
        <f t="shared" si="2"/>
        <v>43934</v>
      </c>
      <c r="CJ5" s="133">
        <f t="shared" si="2"/>
        <v>43935</v>
      </c>
      <c r="CK5" s="133">
        <f t="shared" si="2"/>
        <v>43936</v>
      </c>
      <c r="CL5" s="133">
        <f t="shared" si="2"/>
        <v>43937</v>
      </c>
      <c r="CM5" s="133">
        <f t="shared" si="2"/>
        <v>43938</v>
      </c>
      <c r="CN5" s="133">
        <f t="shared" si="2"/>
        <v>43939</v>
      </c>
      <c r="CO5" s="135">
        <f t="shared" si="2"/>
        <v>43940</v>
      </c>
    </row>
    <row r="6" spans="1:96" ht="30" customHeight="1" thickBot="1" x14ac:dyDescent="0.25">
      <c r="A6" s="58" t="s">
        <v>141</v>
      </c>
      <c r="B6" s="130" t="s">
        <v>142</v>
      </c>
      <c r="C6" s="129" t="s">
        <v>143</v>
      </c>
      <c r="D6" s="129" t="s">
        <v>144</v>
      </c>
      <c r="E6" s="129" t="s">
        <v>145</v>
      </c>
      <c r="F6" s="129" t="s">
        <v>146</v>
      </c>
      <c r="G6" s="129"/>
      <c r="H6" s="129" t="s">
        <v>195</v>
      </c>
      <c r="I6" s="128"/>
      <c r="J6" s="127" t="str">
        <f t="shared" ref="J6:AO6" si="3">LEFT(TEXT(J5,"ddd"),1)</f>
        <v>M</v>
      </c>
      <c r="K6" s="127" t="str">
        <f t="shared" si="3"/>
        <v>T</v>
      </c>
      <c r="L6" s="127" t="str">
        <f t="shared" si="3"/>
        <v>W</v>
      </c>
      <c r="M6" s="127" t="str">
        <f t="shared" si="3"/>
        <v>T</v>
      </c>
      <c r="N6" s="127" t="str">
        <f t="shared" si="3"/>
        <v>F</v>
      </c>
      <c r="O6" s="127" t="str">
        <f t="shared" si="3"/>
        <v>S</v>
      </c>
      <c r="P6" s="127" t="str">
        <f t="shared" si="3"/>
        <v>S</v>
      </c>
      <c r="Q6" s="127" t="str">
        <f t="shared" si="3"/>
        <v>M</v>
      </c>
      <c r="R6" s="127" t="str">
        <f t="shared" si="3"/>
        <v>T</v>
      </c>
      <c r="S6" s="127" t="str">
        <f t="shared" si="3"/>
        <v>W</v>
      </c>
      <c r="T6" s="127" t="str">
        <f t="shared" si="3"/>
        <v>T</v>
      </c>
      <c r="U6" s="127" t="str">
        <f t="shared" si="3"/>
        <v>F</v>
      </c>
      <c r="V6" s="127" t="str">
        <f t="shared" si="3"/>
        <v>S</v>
      </c>
      <c r="W6" s="127" t="str">
        <f t="shared" si="3"/>
        <v>S</v>
      </c>
      <c r="X6" s="127" t="str">
        <f t="shared" si="3"/>
        <v>M</v>
      </c>
      <c r="Y6" s="127" t="str">
        <f t="shared" si="3"/>
        <v>T</v>
      </c>
      <c r="Z6" s="127" t="str">
        <f t="shared" si="3"/>
        <v>W</v>
      </c>
      <c r="AA6" s="127" t="str">
        <f t="shared" si="3"/>
        <v>T</v>
      </c>
      <c r="AB6" s="127" t="str">
        <f t="shared" si="3"/>
        <v>F</v>
      </c>
      <c r="AC6" s="127" t="str">
        <f t="shared" si="3"/>
        <v>S</v>
      </c>
      <c r="AD6" s="127" t="str">
        <f t="shared" si="3"/>
        <v>S</v>
      </c>
      <c r="AE6" s="127" t="str">
        <f t="shared" si="3"/>
        <v>M</v>
      </c>
      <c r="AF6" s="127" t="str">
        <f t="shared" si="3"/>
        <v>T</v>
      </c>
      <c r="AG6" s="127" t="str">
        <f t="shared" si="3"/>
        <v>W</v>
      </c>
      <c r="AH6" s="127" t="str">
        <f t="shared" si="3"/>
        <v>T</v>
      </c>
      <c r="AI6" s="127" t="str">
        <f t="shared" si="3"/>
        <v>F</v>
      </c>
      <c r="AJ6" s="127" t="str">
        <f t="shared" si="3"/>
        <v>S</v>
      </c>
      <c r="AK6" s="127" t="str">
        <f t="shared" si="3"/>
        <v>S</v>
      </c>
      <c r="AL6" s="127" t="str">
        <f t="shared" si="3"/>
        <v>M</v>
      </c>
      <c r="AM6" s="127" t="str">
        <f t="shared" si="3"/>
        <v>T</v>
      </c>
      <c r="AN6" s="127" t="str">
        <f t="shared" si="3"/>
        <v>W</v>
      </c>
      <c r="AO6" s="127" t="str">
        <f t="shared" si="3"/>
        <v>T</v>
      </c>
      <c r="AP6" s="127" t="str">
        <f t="shared" ref="AP6:BU6" si="4">LEFT(TEXT(AP5,"ddd"),1)</f>
        <v>F</v>
      </c>
      <c r="AQ6" s="127" t="str">
        <f t="shared" si="4"/>
        <v>S</v>
      </c>
      <c r="AR6" s="127" t="str">
        <f t="shared" si="4"/>
        <v>S</v>
      </c>
      <c r="AS6" s="127" t="str">
        <f t="shared" si="4"/>
        <v>M</v>
      </c>
      <c r="AT6" s="127" t="str">
        <f t="shared" si="4"/>
        <v>T</v>
      </c>
      <c r="AU6" s="127" t="str">
        <f t="shared" si="4"/>
        <v>W</v>
      </c>
      <c r="AV6" s="127" t="str">
        <f t="shared" si="4"/>
        <v>T</v>
      </c>
      <c r="AW6" s="127" t="str">
        <f t="shared" si="4"/>
        <v>F</v>
      </c>
      <c r="AX6" s="127" t="str">
        <f t="shared" si="4"/>
        <v>S</v>
      </c>
      <c r="AY6" s="127" t="str">
        <f t="shared" si="4"/>
        <v>S</v>
      </c>
      <c r="AZ6" s="127" t="str">
        <f t="shared" si="4"/>
        <v>M</v>
      </c>
      <c r="BA6" s="127" t="str">
        <f t="shared" si="4"/>
        <v>T</v>
      </c>
      <c r="BB6" s="127" t="str">
        <f t="shared" si="4"/>
        <v>W</v>
      </c>
      <c r="BC6" s="127" t="str">
        <f t="shared" si="4"/>
        <v>T</v>
      </c>
      <c r="BD6" s="127" t="str">
        <f t="shared" si="4"/>
        <v>F</v>
      </c>
      <c r="BE6" s="127" t="str">
        <f t="shared" si="4"/>
        <v>S</v>
      </c>
      <c r="BF6" s="127" t="str">
        <f t="shared" si="4"/>
        <v>S</v>
      </c>
      <c r="BG6" s="127" t="str">
        <f t="shared" si="4"/>
        <v>M</v>
      </c>
      <c r="BH6" s="127" t="str">
        <f t="shared" si="4"/>
        <v>T</v>
      </c>
      <c r="BI6" s="127" t="str">
        <f t="shared" si="4"/>
        <v>W</v>
      </c>
      <c r="BJ6" s="127" t="str">
        <f t="shared" si="4"/>
        <v>T</v>
      </c>
      <c r="BK6" s="127" t="str">
        <f t="shared" si="4"/>
        <v>F</v>
      </c>
      <c r="BL6" s="127" t="str">
        <f t="shared" si="4"/>
        <v>S</v>
      </c>
      <c r="BM6" s="127" t="str">
        <f t="shared" si="4"/>
        <v>S</v>
      </c>
      <c r="BN6" s="127" t="str">
        <f t="shared" si="4"/>
        <v>M</v>
      </c>
      <c r="BO6" s="127" t="str">
        <f t="shared" si="4"/>
        <v>T</v>
      </c>
      <c r="BP6" s="127" t="str">
        <f t="shared" si="4"/>
        <v>W</v>
      </c>
      <c r="BQ6" s="127" t="str">
        <f t="shared" si="4"/>
        <v>T</v>
      </c>
      <c r="BR6" s="127" t="str">
        <f t="shared" si="4"/>
        <v>F</v>
      </c>
      <c r="BS6" s="127" t="str">
        <f t="shared" si="4"/>
        <v>S</v>
      </c>
      <c r="BT6" s="127" t="str">
        <f t="shared" si="4"/>
        <v>S</v>
      </c>
      <c r="BU6" s="127" t="str">
        <f t="shared" si="4"/>
        <v>M</v>
      </c>
      <c r="BV6" s="127" t="str">
        <f t="shared" ref="BV6:CO6" si="5">LEFT(TEXT(BV5,"ddd"),1)</f>
        <v>T</v>
      </c>
      <c r="BW6" s="127" t="str">
        <f t="shared" si="5"/>
        <v>W</v>
      </c>
      <c r="BX6" s="127" t="str">
        <f t="shared" si="5"/>
        <v>T</v>
      </c>
      <c r="BY6" s="127" t="str">
        <f t="shared" si="5"/>
        <v>F</v>
      </c>
      <c r="BZ6" s="127" t="str">
        <f t="shared" si="5"/>
        <v>S</v>
      </c>
      <c r="CA6" s="127" t="str">
        <f t="shared" si="5"/>
        <v>S</v>
      </c>
      <c r="CB6" s="127" t="str">
        <f t="shared" si="5"/>
        <v>M</v>
      </c>
      <c r="CC6" s="127" t="str">
        <f t="shared" si="5"/>
        <v>T</v>
      </c>
      <c r="CD6" s="127" t="str">
        <f t="shared" si="5"/>
        <v>W</v>
      </c>
      <c r="CE6" s="127" t="str">
        <f t="shared" si="5"/>
        <v>T</v>
      </c>
      <c r="CF6" s="127" t="str">
        <f t="shared" si="5"/>
        <v>F</v>
      </c>
      <c r="CG6" s="127" t="str">
        <f t="shared" si="5"/>
        <v>S</v>
      </c>
      <c r="CH6" s="127" t="str">
        <f t="shared" si="5"/>
        <v>S</v>
      </c>
      <c r="CI6" s="127" t="str">
        <f t="shared" si="5"/>
        <v>M</v>
      </c>
      <c r="CJ6" s="127" t="str">
        <f t="shared" si="5"/>
        <v>T</v>
      </c>
      <c r="CK6" s="127" t="str">
        <f t="shared" si="5"/>
        <v>W</v>
      </c>
      <c r="CL6" s="127" t="str">
        <f t="shared" si="5"/>
        <v>T</v>
      </c>
      <c r="CM6" s="127" t="str">
        <f t="shared" si="5"/>
        <v>F</v>
      </c>
      <c r="CN6" s="127" t="str">
        <f t="shared" si="5"/>
        <v>S</v>
      </c>
      <c r="CO6" s="127" t="str">
        <f t="shared" si="5"/>
        <v>S</v>
      </c>
    </row>
    <row r="7" spans="1:96" ht="30" customHeight="1" thickBot="1" x14ac:dyDescent="0.25">
      <c r="A7" s="59" t="s">
        <v>147</v>
      </c>
      <c r="C7" s="125"/>
      <c r="E7" s="85"/>
      <c r="H7" s="85" t="str">
        <f>IF(OR(ISBLANK(task_start),ISBLANK(task_end)),"",task_end-task_start+1)</f>
        <v/>
      </c>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row>
    <row r="8" spans="1:96" s="145" customFormat="1" ht="30" customHeight="1" thickBot="1" x14ac:dyDescent="0.25">
      <c r="A8" s="58" t="s">
        <v>148</v>
      </c>
      <c r="B8" s="124" t="s">
        <v>149</v>
      </c>
      <c r="C8" s="60"/>
      <c r="D8" s="123"/>
      <c r="E8" s="122"/>
      <c r="F8" s="121"/>
      <c r="G8" s="89"/>
      <c r="H8" s="89" t="str">
        <f>IF(OR(ISBLANK(task_start),ISBLANK(task_end)),"",task_end-task_start+1)</f>
        <v/>
      </c>
      <c r="I8" s="89"/>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R8" s="85"/>
    </row>
    <row r="9" spans="1:96" s="145" customFormat="1" ht="30" customHeight="1" thickBot="1" x14ac:dyDescent="0.25">
      <c r="A9" s="58" t="s">
        <v>150</v>
      </c>
      <c r="B9" s="61" t="s">
        <v>49</v>
      </c>
      <c r="C9" s="62" t="s">
        <v>151</v>
      </c>
      <c r="D9" s="120">
        <v>1</v>
      </c>
      <c r="E9" s="63">
        <f>Project_Start</f>
        <v>43859</v>
      </c>
      <c r="F9" s="63">
        <f>E9+3</f>
        <v>43862</v>
      </c>
      <c r="G9" s="89"/>
      <c r="H9" s="89">
        <f>IF(OR(ISBLANK(task_start),ISBLANK(task_end)),"",task_end-task_start+1)</f>
        <v>4</v>
      </c>
      <c r="I9" s="89"/>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row>
    <row r="10" spans="1:96" s="145" customFormat="1" ht="30" customHeight="1" thickBot="1" x14ac:dyDescent="0.25">
      <c r="A10" s="58" t="s">
        <v>152</v>
      </c>
      <c r="B10" s="61" t="s">
        <v>54</v>
      </c>
      <c r="C10" s="62" t="s">
        <v>151</v>
      </c>
      <c r="D10" s="120">
        <v>1</v>
      </c>
      <c r="E10" s="63">
        <f>F9</f>
        <v>43862</v>
      </c>
      <c r="F10" s="63">
        <f>E10+2</f>
        <v>43864</v>
      </c>
      <c r="G10" s="89"/>
      <c r="H10" s="89"/>
      <c r="I10" s="89"/>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6" s="145" customFormat="1" ht="30" customHeight="1" thickBot="1" x14ac:dyDescent="0.25">
      <c r="A11" s="58"/>
      <c r="B11" s="61" t="s">
        <v>153</v>
      </c>
      <c r="C11" s="62" t="s">
        <v>151</v>
      </c>
      <c r="D11" s="120">
        <v>1</v>
      </c>
      <c r="E11" s="63">
        <f>E10</f>
        <v>43862</v>
      </c>
      <c r="F11" s="63">
        <f>E11</f>
        <v>43862</v>
      </c>
      <c r="G11" s="89"/>
      <c r="H11" s="89"/>
      <c r="I11" s="89"/>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row>
    <row r="12" spans="1:96" s="145" customFormat="1" ht="30" customHeight="1" thickBot="1" x14ac:dyDescent="0.25">
      <c r="A12" s="58"/>
      <c r="B12" s="61" t="s">
        <v>154</v>
      </c>
      <c r="C12" s="62" t="s">
        <v>151</v>
      </c>
      <c r="D12" s="120">
        <v>1</v>
      </c>
      <c r="E12" s="63">
        <f>E11+1</f>
        <v>43863</v>
      </c>
      <c r="F12" s="63">
        <f>F11+1</f>
        <v>43863</v>
      </c>
      <c r="G12" s="89"/>
      <c r="H12" s="89"/>
      <c r="I12" s="89"/>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row>
    <row r="13" spans="1:96" s="145" customFormat="1" ht="30" customHeight="1" thickBot="1" x14ac:dyDescent="0.25">
      <c r="A13" s="58"/>
      <c r="B13" s="61" t="s">
        <v>155</v>
      </c>
      <c r="C13" s="62" t="s">
        <v>151</v>
      </c>
      <c r="D13" s="120">
        <v>1</v>
      </c>
      <c r="E13" s="63">
        <f>E12+1</f>
        <v>43864</v>
      </c>
      <c r="F13" s="63">
        <f>E13</f>
        <v>43864</v>
      </c>
      <c r="G13" s="89"/>
      <c r="H13" s="89"/>
      <c r="I13" s="89"/>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row>
    <row r="14" spans="1:96" s="145" customFormat="1" ht="30" customHeight="1" thickBot="1" x14ac:dyDescent="0.25">
      <c r="A14" s="58" t="s">
        <v>156</v>
      </c>
      <c r="B14" s="61" t="s">
        <v>157</v>
      </c>
      <c r="C14" s="62" t="s">
        <v>151</v>
      </c>
      <c r="D14" s="120">
        <v>1</v>
      </c>
      <c r="E14" s="63">
        <f>F9</f>
        <v>43862</v>
      </c>
      <c r="F14" s="63">
        <f>E14</f>
        <v>43862</v>
      </c>
      <c r="G14" s="89"/>
      <c r="H14" s="89">
        <f>IF(OR(ISBLANK(task_start),ISBLANK(task_end)),"",task_end-task_start+1)</f>
        <v>1</v>
      </c>
      <c r="I14" s="89"/>
      <c r="J14" s="88"/>
      <c r="K14" s="88"/>
      <c r="L14" s="88"/>
      <c r="M14" s="88"/>
      <c r="N14" s="88"/>
      <c r="O14" s="88"/>
      <c r="P14" s="88"/>
      <c r="Q14" s="88"/>
      <c r="R14" s="88"/>
      <c r="S14" s="88"/>
      <c r="T14" s="88"/>
      <c r="U14" s="88"/>
      <c r="V14" s="115"/>
      <c r="W14" s="115"/>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row>
    <row r="15" spans="1:96" s="145" customFormat="1" ht="30" customHeight="1" thickBot="1" x14ac:dyDescent="0.25">
      <c r="A15" s="58" t="s">
        <v>158</v>
      </c>
      <c r="B15" s="119" t="s">
        <v>159</v>
      </c>
      <c r="C15" s="64"/>
      <c r="D15" s="118"/>
      <c r="E15" s="117"/>
      <c r="F15" s="149"/>
      <c r="G15" s="89"/>
      <c r="H15" s="89" t="str">
        <f>IF(OR(ISBLANK(task_start),ISBLANK(task_end)),"",task_end-task_start+1)</f>
        <v/>
      </c>
      <c r="I15" s="89"/>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row>
    <row r="16" spans="1:96" s="145" customFormat="1" ht="30" customHeight="1" thickBot="1" x14ac:dyDescent="0.25">
      <c r="A16" s="58"/>
      <c r="B16" s="65" t="s">
        <v>160</v>
      </c>
      <c r="C16" s="66" t="s">
        <v>151</v>
      </c>
      <c r="D16" s="116">
        <v>1</v>
      </c>
      <c r="E16" s="67">
        <v>43862</v>
      </c>
      <c r="F16" s="67">
        <f>E16+1</f>
        <v>43863</v>
      </c>
      <c r="G16" s="89"/>
      <c r="H16" s="89">
        <f>IF(OR(ISBLANK(task_start),ISBLANK(task_end)),"",task_end-task_start+1)</f>
        <v>2</v>
      </c>
      <c r="I16" s="89"/>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row>
    <row r="17" spans="1:93" s="145" customFormat="1" ht="30" customHeight="1" thickBot="1" x14ac:dyDescent="0.25">
      <c r="A17" s="59"/>
      <c r="B17" s="65" t="s">
        <v>67</v>
      </c>
      <c r="C17" s="66" t="s">
        <v>151</v>
      </c>
      <c r="D17" s="116">
        <v>1</v>
      </c>
      <c r="E17" s="67">
        <f>F16</f>
        <v>43863</v>
      </c>
      <c r="F17" s="67">
        <f>E17+3</f>
        <v>43866</v>
      </c>
      <c r="G17" s="89"/>
      <c r="H17" s="89">
        <f>IF(OR(ISBLANK(task_start),ISBLANK(task_end)),"",task_end-task_start+1)</f>
        <v>4</v>
      </c>
      <c r="I17" s="89"/>
      <c r="J17" s="88"/>
      <c r="K17" s="88"/>
      <c r="L17" s="88"/>
      <c r="M17" s="88"/>
      <c r="N17" s="88"/>
      <c r="O17" s="88"/>
      <c r="P17" s="88"/>
      <c r="Q17" s="88"/>
      <c r="R17" s="88"/>
      <c r="S17" s="88"/>
      <c r="T17" s="88"/>
      <c r="U17" s="88"/>
      <c r="V17" s="115"/>
      <c r="W17" s="115"/>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row>
    <row r="18" spans="1:93" s="145" customFormat="1" ht="30" customHeight="1" thickBot="1" x14ac:dyDescent="0.25">
      <c r="A18" s="59"/>
      <c r="B18" s="65" t="s">
        <v>161</v>
      </c>
      <c r="C18" s="66" t="s">
        <v>151</v>
      </c>
      <c r="D18" s="116">
        <v>1</v>
      </c>
      <c r="E18" s="67">
        <f>E17</f>
        <v>43863</v>
      </c>
      <c r="F18" s="67">
        <f>E18+1</f>
        <v>43864</v>
      </c>
      <c r="G18" s="89"/>
      <c r="H18" s="89"/>
      <c r="I18" s="89"/>
      <c r="J18" s="88"/>
      <c r="K18" s="88"/>
      <c r="L18" s="88"/>
      <c r="M18" s="88"/>
      <c r="N18" s="88"/>
      <c r="O18" s="88"/>
      <c r="P18" s="88"/>
      <c r="Q18" s="88"/>
      <c r="R18" s="88"/>
      <c r="S18" s="88"/>
      <c r="T18" s="88"/>
      <c r="U18" s="88"/>
      <c r="V18" s="115"/>
      <c r="W18" s="115"/>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row>
    <row r="19" spans="1:93" s="145" customFormat="1" ht="30" customHeight="1" thickBot="1" x14ac:dyDescent="0.25">
      <c r="A19" s="59"/>
      <c r="B19" s="65" t="s">
        <v>162</v>
      </c>
      <c r="C19" s="66" t="s">
        <v>151</v>
      </c>
      <c r="D19" s="116">
        <v>1</v>
      </c>
      <c r="E19" s="67">
        <f>E18</f>
        <v>43863</v>
      </c>
      <c r="F19" s="67">
        <f>E19+1</f>
        <v>43864</v>
      </c>
      <c r="G19" s="89"/>
      <c r="H19" s="89"/>
      <c r="I19" s="89"/>
      <c r="J19" s="88"/>
      <c r="K19" s="88"/>
      <c r="L19" s="88"/>
      <c r="M19" s="88"/>
      <c r="N19" s="88"/>
      <c r="O19" s="88"/>
      <c r="P19" s="88"/>
      <c r="Q19" s="88"/>
      <c r="R19" s="88"/>
      <c r="S19" s="88"/>
      <c r="T19" s="88"/>
      <c r="U19" s="88"/>
      <c r="V19" s="115"/>
      <c r="W19" s="115"/>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row>
    <row r="20" spans="1:93" s="145" customFormat="1" ht="30" customHeight="1" thickBot="1" x14ac:dyDescent="0.25">
      <c r="A20" s="59"/>
      <c r="B20" s="65" t="s">
        <v>163</v>
      </c>
      <c r="C20" s="66" t="s">
        <v>151</v>
      </c>
      <c r="D20" s="116">
        <v>1</v>
      </c>
      <c r="E20" s="67">
        <f>F19+1</f>
        <v>43865</v>
      </c>
      <c r="F20" s="67">
        <f>E20</f>
        <v>43865</v>
      </c>
      <c r="G20" s="89"/>
      <c r="H20" s="89"/>
      <c r="I20" s="89"/>
      <c r="J20" s="88"/>
      <c r="K20" s="88"/>
      <c r="L20" s="88"/>
      <c r="M20" s="88"/>
      <c r="N20" s="88"/>
      <c r="O20" s="88"/>
      <c r="P20" s="88"/>
      <c r="Q20" s="88"/>
      <c r="R20" s="88"/>
      <c r="S20" s="88"/>
      <c r="T20" s="88"/>
      <c r="U20" s="88"/>
      <c r="V20" s="115"/>
      <c r="W20" s="115"/>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88"/>
      <c r="CI20" s="88"/>
      <c r="CJ20" s="88"/>
      <c r="CK20" s="88"/>
      <c r="CL20" s="88"/>
      <c r="CM20" s="88"/>
      <c r="CN20" s="88"/>
      <c r="CO20" s="88"/>
    </row>
    <row r="21" spans="1:93" s="145" customFormat="1" ht="30" customHeight="1" thickBot="1" x14ac:dyDescent="0.25">
      <c r="A21" s="59"/>
      <c r="B21" s="65" t="s">
        <v>164</v>
      </c>
      <c r="C21" s="66" t="s">
        <v>151</v>
      </c>
      <c r="D21" s="116">
        <v>1</v>
      </c>
      <c r="E21" s="67">
        <f>F20+1</f>
        <v>43866</v>
      </c>
      <c r="F21" s="67">
        <f>E21</f>
        <v>43866</v>
      </c>
      <c r="G21" s="89"/>
      <c r="H21" s="89"/>
      <c r="I21" s="89"/>
      <c r="J21" s="88"/>
      <c r="K21" s="88"/>
      <c r="L21" s="88"/>
      <c r="M21" s="88"/>
      <c r="N21" s="88"/>
      <c r="O21" s="88"/>
      <c r="P21" s="88"/>
      <c r="Q21" s="88"/>
      <c r="R21" s="88"/>
      <c r="S21" s="88"/>
      <c r="T21" s="88"/>
      <c r="U21" s="88"/>
      <c r="V21" s="115"/>
      <c r="W21" s="115"/>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row>
    <row r="22" spans="1:93" s="145" customFormat="1" ht="30" customHeight="1" thickBot="1" x14ac:dyDescent="0.25">
      <c r="A22" s="59"/>
      <c r="B22" s="65" t="s">
        <v>165</v>
      </c>
      <c r="C22" s="66" t="s">
        <v>151</v>
      </c>
      <c r="D22" s="116">
        <v>1</v>
      </c>
      <c r="E22" s="67">
        <f>F17+1</f>
        <v>43867</v>
      </c>
      <c r="F22" s="67">
        <f>E22+1</f>
        <v>43868</v>
      </c>
      <c r="G22" s="89"/>
      <c r="H22" s="89">
        <f t="shared" ref="H22:H27" si="6">IF(OR(ISBLANK(task_start),ISBLANK(task_end)),"",task_end-task_start+1)</f>
        <v>2</v>
      </c>
      <c r="I22" s="89"/>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row>
    <row r="23" spans="1:93" s="145" customFormat="1" ht="30" customHeight="1" thickBot="1" x14ac:dyDescent="0.25">
      <c r="A23" s="59"/>
      <c r="B23" s="65" t="s">
        <v>166</v>
      </c>
      <c r="C23" s="66" t="s">
        <v>151</v>
      </c>
      <c r="D23" s="116">
        <v>1</v>
      </c>
      <c r="E23" s="67">
        <f>E22</f>
        <v>43867</v>
      </c>
      <c r="F23" s="67">
        <f>E23+2</f>
        <v>43869</v>
      </c>
      <c r="G23" s="89"/>
      <c r="H23" s="89">
        <f t="shared" si="6"/>
        <v>3</v>
      </c>
      <c r="I23" s="89"/>
      <c r="J23" s="88"/>
      <c r="K23" s="88"/>
      <c r="L23" s="88"/>
      <c r="M23" s="88"/>
      <c r="N23" s="88"/>
      <c r="O23" s="88"/>
      <c r="P23" s="88"/>
      <c r="Q23" s="88"/>
      <c r="R23" s="88"/>
      <c r="S23" s="88"/>
      <c r="T23" s="88"/>
      <c r="U23" s="88"/>
      <c r="V23" s="88"/>
      <c r="W23" s="88"/>
      <c r="X23" s="88"/>
      <c r="Y23" s="88"/>
      <c r="Z23" s="115"/>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row>
    <row r="24" spans="1:93" s="145" customFormat="1" ht="30" customHeight="1" thickBot="1" x14ac:dyDescent="0.25">
      <c r="A24" s="59" t="s">
        <v>167</v>
      </c>
      <c r="B24" s="114" t="s">
        <v>168</v>
      </c>
      <c r="C24" s="68"/>
      <c r="D24" s="113"/>
      <c r="E24" s="112"/>
      <c r="F24" s="148"/>
      <c r="G24" s="89"/>
      <c r="H24" s="89" t="str">
        <f t="shared" si="6"/>
        <v/>
      </c>
      <c r="I24" s="89"/>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row>
    <row r="25" spans="1:93" s="145" customFormat="1" ht="30" customHeight="1" thickBot="1" x14ac:dyDescent="0.25">
      <c r="A25" s="59"/>
      <c r="B25" s="69" t="s">
        <v>169</v>
      </c>
      <c r="C25" s="70" t="s">
        <v>151</v>
      </c>
      <c r="D25" s="111">
        <v>1</v>
      </c>
      <c r="E25" s="71">
        <f>E9+15</f>
        <v>43874</v>
      </c>
      <c r="F25" s="71">
        <f>E25+5</f>
        <v>43879</v>
      </c>
      <c r="G25" s="89"/>
      <c r="H25" s="89">
        <f t="shared" si="6"/>
        <v>6</v>
      </c>
      <c r="I25" s="89"/>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row>
    <row r="26" spans="1:93" s="145" customFormat="1" ht="30" customHeight="1" thickBot="1" x14ac:dyDescent="0.25">
      <c r="A26" s="59"/>
      <c r="B26" s="69" t="s">
        <v>170</v>
      </c>
      <c r="C26" s="70" t="s">
        <v>151</v>
      </c>
      <c r="D26" s="111">
        <v>1</v>
      </c>
      <c r="E26" s="71">
        <f>E10+15</f>
        <v>43877</v>
      </c>
      <c r="F26" s="71">
        <f>E26+5</f>
        <v>43882</v>
      </c>
      <c r="G26" s="89"/>
      <c r="H26" s="89">
        <f t="shared" si="6"/>
        <v>6</v>
      </c>
      <c r="I26" s="89"/>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row>
    <row r="27" spans="1:93" s="145" customFormat="1" ht="30" customHeight="1" thickBot="1" x14ac:dyDescent="0.25">
      <c r="A27" s="59"/>
      <c r="B27" s="69" t="s">
        <v>171</v>
      </c>
      <c r="C27" s="70" t="s">
        <v>151</v>
      </c>
      <c r="D27" s="111">
        <v>1</v>
      </c>
      <c r="E27" s="71">
        <f>F25+1</f>
        <v>43880</v>
      </c>
      <c r="F27" s="71">
        <f>E27+4</f>
        <v>43884</v>
      </c>
      <c r="G27" s="89"/>
      <c r="H27" s="89">
        <f t="shared" si="6"/>
        <v>5</v>
      </c>
      <c r="I27" s="89"/>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row>
    <row r="28" spans="1:93" s="145" customFormat="1" ht="30" customHeight="1" thickBot="1" x14ac:dyDescent="0.25">
      <c r="A28" s="59"/>
      <c r="B28" s="69" t="s">
        <v>172</v>
      </c>
      <c r="C28" s="70" t="s">
        <v>151</v>
      </c>
      <c r="D28" s="111">
        <v>1</v>
      </c>
      <c r="E28" s="71">
        <v>43895</v>
      </c>
      <c r="F28" s="71">
        <v>43900</v>
      </c>
      <c r="G28" s="89"/>
      <c r="H28" s="89"/>
      <c r="I28" s="89"/>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row>
    <row r="29" spans="1:93" s="145" customFormat="1" ht="30" customHeight="1" thickBot="1" x14ac:dyDescent="0.25">
      <c r="A29" s="59" t="s">
        <v>167</v>
      </c>
      <c r="B29" s="110" t="s">
        <v>173</v>
      </c>
      <c r="C29" s="72"/>
      <c r="D29" s="109"/>
      <c r="E29" s="108"/>
      <c r="F29" s="147"/>
      <c r="G29" s="89"/>
      <c r="H29" s="89" t="str">
        <f>IF(OR(ISBLANK(task_start),ISBLANK(task_end)),"",task_end-task_start+1)</f>
        <v/>
      </c>
      <c r="I29" s="89"/>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row>
    <row r="30" spans="1:93" s="145" customFormat="1" ht="30" customHeight="1" thickBot="1" x14ac:dyDescent="0.25">
      <c r="A30" s="59"/>
      <c r="B30" s="73" t="s">
        <v>174</v>
      </c>
      <c r="C30" s="74" t="s">
        <v>151</v>
      </c>
      <c r="D30" s="90">
        <v>1</v>
      </c>
      <c r="E30" s="75">
        <v>43872</v>
      </c>
      <c r="F30" s="75">
        <f>E30</f>
        <v>43872</v>
      </c>
      <c r="G30" s="89"/>
      <c r="H30" s="89">
        <f>IF(OR(ISBLANK(task_start),ISBLANK(task_end)),"",task_end-task_start+1)</f>
        <v>1</v>
      </c>
      <c r="I30" s="89"/>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row>
    <row r="31" spans="1:93" s="145" customFormat="1" ht="30" customHeight="1" thickBot="1" x14ac:dyDescent="0.25">
      <c r="A31" s="59"/>
      <c r="B31" s="73" t="s">
        <v>66</v>
      </c>
      <c r="C31" s="74" t="s">
        <v>151</v>
      </c>
      <c r="D31" s="90">
        <v>1</v>
      </c>
      <c r="E31" s="75">
        <v>43874</v>
      </c>
      <c r="F31" s="75">
        <f>E31</f>
        <v>43874</v>
      </c>
      <c r="G31" s="89"/>
      <c r="H31" s="89">
        <f>IF(OR(ISBLANK(task_start),ISBLANK(task_end)),"",task_end-task_start+1)</f>
        <v>1</v>
      </c>
      <c r="I31" s="89"/>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row>
    <row r="32" spans="1:93" s="145" customFormat="1" ht="30" customHeight="1" thickBot="1" x14ac:dyDescent="0.25">
      <c r="A32" s="59" t="s">
        <v>175</v>
      </c>
      <c r="B32" s="73" t="s">
        <v>176</v>
      </c>
      <c r="C32" s="74" t="s">
        <v>151</v>
      </c>
      <c r="D32" s="90">
        <v>1</v>
      </c>
      <c r="E32" s="75">
        <f>E30</f>
        <v>43872</v>
      </c>
      <c r="F32" s="75">
        <f>E32+33</f>
        <v>43905</v>
      </c>
      <c r="G32" s="89"/>
      <c r="H32" s="89"/>
      <c r="I32" s="89"/>
      <c r="J32" s="88"/>
      <c r="K32" s="88"/>
      <c r="L32" s="88"/>
      <c r="M32" s="88"/>
      <c r="N32" s="88"/>
      <c r="O32" s="88"/>
      <c r="P32" s="88"/>
      <c r="Q32" s="88"/>
      <c r="R32" s="88"/>
      <c r="S32" s="88"/>
      <c r="T32" s="88"/>
      <c r="U32" s="88"/>
      <c r="V32" s="88"/>
      <c r="W32" s="88"/>
      <c r="X32" s="88"/>
      <c r="Y32" s="88"/>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row>
    <row r="33" spans="1:93" s="145" customFormat="1" ht="30" customHeight="1" thickBot="1" x14ac:dyDescent="0.25">
      <c r="A33" s="59" t="s">
        <v>167</v>
      </c>
      <c r="B33" s="107" t="s">
        <v>177</v>
      </c>
      <c r="C33" s="106"/>
      <c r="D33" s="105"/>
      <c r="E33" s="104"/>
      <c r="F33" s="104"/>
      <c r="G33" s="89"/>
      <c r="H33" s="89" t="str">
        <f t="shared" ref="H33:H45" si="7">IF(OR(ISBLANK(task_start),ISBLANK(task_end)),"",task_end-task_start+1)</f>
        <v/>
      </c>
      <c r="I33" s="89"/>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row>
    <row r="34" spans="1:93" s="145" customFormat="1" ht="30" customHeight="1" thickBot="1" x14ac:dyDescent="0.25">
      <c r="A34" s="59"/>
      <c r="B34" s="103" t="s">
        <v>178</v>
      </c>
      <c r="C34" s="102" t="s">
        <v>179</v>
      </c>
      <c r="D34" s="90">
        <v>1</v>
      </c>
      <c r="E34" s="101">
        <v>43895</v>
      </c>
      <c r="F34" s="101">
        <f>E34+20</f>
        <v>43915</v>
      </c>
      <c r="G34" s="89"/>
      <c r="H34" s="89">
        <f t="shared" si="7"/>
        <v>21</v>
      </c>
      <c r="I34" s="89"/>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row>
    <row r="35" spans="1:93" s="145" customFormat="1" ht="30" customHeight="1" thickBot="1" x14ac:dyDescent="0.25">
      <c r="A35" s="59"/>
      <c r="B35" s="103" t="s">
        <v>180</v>
      </c>
      <c r="C35" s="102" t="s">
        <v>181</v>
      </c>
      <c r="D35" s="90">
        <v>1</v>
      </c>
      <c r="E35" s="101">
        <v>43895</v>
      </c>
      <c r="F35" s="101">
        <f>E35+20</f>
        <v>43915</v>
      </c>
      <c r="G35" s="89"/>
      <c r="H35" s="89">
        <f t="shared" si="7"/>
        <v>21</v>
      </c>
      <c r="I35" s="89"/>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row>
    <row r="36" spans="1:93" s="145" customFormat="1" ht="30" customHeight="1" thickBot="1" x14ac:dyDescent="0.25">
      <c r="A36" s="59"/>
      <c r="B36" s="103" t="s">
        <v>182</v>
      </c>
      <c r="C36" s="102" t="s">
        <v>183</v>
      </c>
      <c r="D36" s="90">
        <v>1</v>
      </c>
      <c r="E36" s="101">
        <v>43895</v>
      </c>
      <c r="F36" s="101">
        <f>E36+20</f>
        <v>43915</v>
      </c>
      <c r="G36" s="89"/>
      <c r="H36" s="89">
        <f t="shared" si="7"/>
        <v>21</v>
      </c>
      <c r="I36" s="89"/>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row>
    <row r="37" spans="1:93" s="145" customFormat="1" ht="30" customHeight="1" thickBot="1" x14ac:dyDescent="0.25">
      <c r="A37" s="59"/>
      <c r="B37" s="103" t="s">
        <v>184</v>
      </c>
      <c r="C37" s="102" t="s">
        <v>185</v>
      </c>
      <c r="D37" s="90">
        <v>1</v>
      </c>
      <c r="E37" s="101">
        <v>43895</v>
      </c>
      <c r="F37" s="101">
        <f>E37+20</f>
        <v>43915</v>
      </c>
      <c r="G37" s="89"/>
      <c r="H37" s="89">
        <f t="shared" si="7"/>
        <v>21</v>
      </c>
      <c r="I37" s="89"/>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row>
    <row r="38" spans="1:93" s="145" customFormat="1" ht="30" customHeight="1" thickBot="1" x14ac:dyDescent="0.25">
      <c r="A38" s="59"/>
      <c r="B38" s="103" t="s">
        <v>186</v>
      </c>
      <c r="C38" s="102" t="s">
        <v>187</v>
      </c>
      <c r="D38" s="90">
        <v>1</v>
      </c>
      <c r="E38" s="101">
        <v>43895</v>
      </c>
      <c r="F38" s="101">
        <f>E38+20</f>
        <v>43915</v>
      </c>
      <c r="G38" s="89"/>
      <c r="H38" s="89">
        <f t="shared" si="7"/>
        <v>21</v>
      </c>
      <c r="I38" s="89"/>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row>
    <row r="39" spans="1:93" s="145" customFormat="1" ht="30" customHeight="1" thickBot="1" x14ac:dyDescent="0.25">
      <c r="A39" s="59" t="s">
        <v>167</v>
      </c>
      <c r="B39" s="99" t="s">
        <v>188</v>
      </c>
      <c r="C39" s="98"/>
      <c r="D39" s="97"/>
      <c r="E39" s="96"/>
      <c r="F39" s="96"/>
      <c r="G39" s="89"/>
      <c r="H39" s="89" t="str">
        <f t="shared" si="7"/>
        <v/>
      </c>
      <c r="I39" s="89"/>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row>
    <row r="40" spans="1:93" s="145" customFormat="1" ht="30" customHeight="1" thickBot="1" x14ac:dyDescent="0.25">
      <c r="A40" s="59"/>
      <c r="B40" s="76" t="s">
        <v>189</v>
      </c>
      <c r="C40" s="77" t="s">
        <v>151</v>
      </c>
      <c r="D40" s="90">
        <v>1</v>
      </c>
      <c r="E40" s="78">
        <f>F38</f>
        <v>43915</v>
      </c>
      <c r="F40" s="78">
        <f>E40</f>
        <v>43915</v>
      </c>
      <c r="G40" s="89"/>
      <c r="H40" s="89">
        <f t="shared" si="7"/>
        <v>1</v>
      </c>
      <c r="I40" s="89"/>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row>
    <row r="41" spans="1:93" s="145" customFormat="1" ht="30" customHeight="1" thickBot="1" x14ac:dyDescent="0.25">
      <c r="A41" s="59"/>
      <c r="B41" s="76" t="s">
        <v>190</v>
      </c>
      <c r="C41" s="77" t="s">
        <v>151</v>
      </c>
      <c r="D41" s="90">
        <v>1</v>
      </c>
      <c r="E41" s="78">
        <v>43923</v>
      </c>
      <c r="F41" s="78">
        <f>E41</f>
        <v>43923</v>
      </c>
      <c r="G41" s="89"/>
      <c r="H41" s="89">
        <f t="shared" si="7"/>
        <v>1</v>
      </c>
      <c r="I41" s="89"/>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row>
    <row r="42" spans="1:93" s="145" customFormat="1" ht="30" customHeight="1" thickBot="1" x14ac:dyDescent="0.25">
      <c r="A42" s="59" t="s">
        <v>167</v>
      </c>
      <c r="B42" s="94" t="s">
        <v>191</v>
      </c>
      <c r="C42" s="93"/>
      <c r="D42" s="92"/>
      <c r="E42" s="91"/>
      <c r="F42" s="91"/>
      <c r="G42" s="89"/>
      <c r="H42" s="89" t="str">
        <f t="shared" si="7"/>
        <v/>
      </c>
      <c r="I42" s="89"/>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row>
    <row r="43" spans="1:93" s="145" customFormat="1" ht="30" customHeight="1" thickBot="1" x14ac:dyDescent="0.25">
      <c r="A43" s="59"/>
      <c r="B43" s="79" t="s">
        <v>192</v>
      </c>
      <c r="C43" s="80" t="s">
        <v>151</v>
      </c>
      <c r="D43" s="90">
        <v>1</v>
      </c>
      <c r="E43" s="81">
        <f>E41-1</f>
        <v>43922</v>
      </c>
      <c r="F43" s="81">
        <f>F41-1</f>
        <v>43922</v>
      </c>
      <c r="G43" s="89"/>
      <c r="H43" s="89">
        <f t="shared" si="7"/>
        <v>1</v>
      </c>
      <c r="I43" s="89"/>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row>
    <row r="44" spans="1:93" s="145" customFormat="1" ht="30" customHeight="1" thickBot="1" x14ac:dyDescent="0.25">
      <c r="A44" s="59"/>
      <c r="B44" s="82" t="s">
        <v>193</v>
      </c>
      <c r="C44" s="83" t="s">
        <v>151</v>
      </c>
      <c r="D44" s="90">
        <v>1</v>
      </c>
      <c r="E44" s="84">
        <f>E42</f>
        <v>0</v>
      </c>
      <c r="F44" s="84">
        <f>F42</f>
        <v>0</v>
      </c>
      <c r="G44" s="89"/>
      <c r="H44" s="89">
        <f t="shared" si="7"/>
        <v>1</v>
      </c>
      <c r="I44" s="89"/>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row>
    <row r="45" spans="1:93" s="145" customFormat="1" ht="30" customHeight="1" thickBot="1" x14ac:dyDescent="0.25">
      <c r="A45" s="59"/>
      <c r="B45" s="82" t="s">
        <v>194</v>
      </c>
      <c r="C45" s="83" t="s">
        <v>151</v>
      </c>
      <c r="D45" s="90">
        <v>1</v>
      </c>
      <c r="E45" s="84">
        <f>E43</f>
        <v>43922</v>
      </c>
      <c r="F45" s="84">
        <f>F43</f>
        <v>43922</v>
      </c>
      <c r="G45" s="89"/>
      <c r="H45" s="89">
        <f t="shared" si="7"/>
        <v>1</v>
      </c>
      <c r="I45" s="89"/>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row>
    <row r="53" spans="2:94" ht="30" customHeight="1" x14ac:dyDescent="0.35">
      <c r="B53" s="144" t="s">
        <v>204</v>
      </c>
      <c r="C53" s="143"/>
      <c r="D53" s="140"/>
      <c r="E53" s="142"/>
      <c r="F53" s="141"/>
      <c r="H53" s="140"/>
      <c r="I53" s="140"/>
      <c r="J53" s="139"/>
    </row>
    <row r="54" spans="2:94" ht="30" customHeight="1" x14ac:dyDescent="0.25">
      <c r="B54" s="138"/>
      <c r="J54" s="137"/>
    </row>
    <row r="55" spans="2:94" ht="30" customHeight="1" x14ac:dyDescent="0.2">
      <c r="B55" s="177" t="s">
        <v>203</v>
      </c>
      <c r="C55" s="173" t="s">
        <v>137</v>
      </c>
      <c r="D55" s="174"/>
      <c r="E55" s="175">
        <v>43859</v>
      </c>
      <c r="F55" s="175"/>
    </row>
    <row r="56" spans="2:94" ht="30" customHeight="1" x14ac:dyDescent="0.2">
      <c r="B56" s="178"/>
      <c r="C56" s="173" t="s">
        <v>139</v>
      </c>
      <c r="D56" s="174"/>
      <c r="E56" s="136">
        <v>1</v>
      </c>
      <c r="J56" s="170">
        <f>J57</f>
        <v>43857</v>
      </c>
      <c r="K56" s="171"/>
      <c r="L56" s="171"/>
      <c r="M56" s="171"/>
      <c r="N56" s="171"/>
      <c r="O56" s="171"/>
      <c r="P56" s="172"/>
      <c r="Q56" s="170">
        <f>Q57</f>
        <v>43864</v>
      </c>
      <c r="R56" s="171"/>
      <c r="S56" s="171"/>
      <c r="T56" s="171"/>
      <c r="U56" s="171"/>
      <c r="V56" s="171"/>
      <c r="W56" s="172"/>
      <c r="X56" s="170">
        <f>X57</f>
        <v>43871</v>
      </c>
      <c r="Y56" s="171"/>
      <c r="Z56" s="171"/>
      <c r="AA56" s="171"/>
      <c r="AB56" s="171"/>
      <c r="AC56" s="171"/>
      <c r="AD56" s="172"/>
      <c r="AE56" s="170">
        <f>AE57</f>
        <v>43878</v>
      </c>
      <c r="AF56" s="171"/>
      <c r="AG56" s="171"/>
      <c r="AH56" s="171"/>
      <c r="AI56" s="171"/>
      <c r="AJ56" s="171"/>
      <c r="AK56" s="172"/>
      <c r="AL56" s="170">
        <f>AL57</f>
        <v>43885</v>
      </c>
      <c r="AM56" s="171"/>
      <c r="AN56" s="171"/>
      <c r="AO56" s="171"/>
      <c r="AP56" s="171"/>
      <c r="AQ56" s="171"/>
      <c r="AR56" s="172"/>
      <c r="AS56" s="170">
        <f>AS57</f>
        <v>43892</v>
      </c>
      <c r="AT56" s="171"/>
      <c r="AU56" s="171"/>
      <c r="AV56" s="171"/>
      <c r="AW56" s="171"/>
      <c r="AX56" s="171"/>
      <c r="AY56" s="172"/>
      <c r="AZ56" s="170">
        <f>AZ57</f>
        <v>43899</v>
      </c>
      <c r="BA56" s="171"/>
      <c r="BB56" s="171"/>
      <c r="BC56" s="171"/>
      <c r="BD56" s="171"/>
      <c r="BE56" s="171"/>
      <c r="BF56" s="172"/>
      <c r="BG56" s="170">
        <f>BG57</f>
        <v>43906</v>
      </c>
      <c r="BH56" s="171"/>
      <c r="BI56" s="171"/>
      <c r="BJ56" s="171"/>
      <c r="BK56" s="171"/>
      <c r="BL56" s="171"/>
      <c r="BM56" s="172"/>
      <c r="BN56" s="170">
        <f>BN57</f>
        <v>43913</v>
      </c>
      <c r="BO56" s="171"/>
      <c r="BP56" s="171"/>
      <c r="BQ56" s="171"/>
      <c r="BR56" s="171"/>
      <c r="BS56" s="171"/>
      <c r="BT56" s="172"/>
      <c r="BU56" s="170">
        <f>BU57</f>
        <v>43920</v>
      </c>
      <c r="BV56" s="171"/>
      <c r="BW56" s="171"/>
      <c r="BX56" s="171"/>
      <c r="BY56" s="171"/>
      <c r="BZ56" s="171"/>
      <c r="CA56" s="172"/>
      <c r="CB56" s="170">
        <f>CB57</f>
        <v>43927</v>
      </c>
      <c r="CC56" s="171"/>
      <c r="CD56" s="171"/>
      <c r="CE56" s="171"/>
      <c r="CF56" s="171"/>
      <c r="CG56" s="171"/>
      <c r="CH56" s="172"/>
      <c r="CI56" s="170">
        <f>CI57</f>
        <v>43934</v>
      </c>
      <c r="CJ56" s="171"/>
      <c r="CK56" s="171"/>
      <c r="CL56" s="171"/>
      <c r="CM56" s="171"/>
      <c r="CN56" s="171"/>
      <c r="CO56" s="172"/>
    </row>
    <row r="57" spans="2:94" ht="30" customHeight="1" x14ac:dyDescent="0.2">
      <c r="B57" s="176"/>
      <c r="C57" s="176"/>
      <c r="D57" s="176"/>
      <c r="E57" s="176"/>
      <c r="F57" s="176"/>
      <c r="G57" s="176"/>
      <c r="J57" s="134">
        <f>Project_Start-WEEKDAY(Project_Start,1)+2+7*(Display_Week-1)</f>
        <v>43857</v>
      </c>
      <c r="K57" s="133">
        <f t="shared" ref="K57:AP57" si="8">J57+1</f>
        <v>43858</v>
      </c>
      <c r="L57" s="133">
        <f t="shared" si="8"/>
        <v>43859</v>
      </c>
      <c r="M57" s="133">
        <f t="shared" si="8"/>
        <v>43860</v>
      </c>
      <c r="N57" s="133">
        <f t="shared" si="8"/>
        <v>43861</v>
      </c>
      <c r="O57" s="133">
        <f t="shared" si="8"/>
        <v>43862</v>
      </c>
      <c r="P57" s="135">
        <f t="shared" si="8"/>
        <v>43863</v>
      </c>
      <c r="Q57" s="134">
        <f t="shared" si="8"/>
        <v>43864</v>
      </c>
      <c r="R57" s="133">
        <f t="shared" si="8"/>
        <v>43865</v>
      </c>
      <c r="S57" s="133">
        <f t="shared" si="8"/>
        <v>43866</v>
      </c>
      <c r="T57" s="133">
        <f t="shared" si="8"/>
        <v>43867</v>
      </c>
      <c r="U57" s="133">
        <f t="shared" si="8"/>
        <v>43868</v>
      </c>
      <c r="V57" s="133">
        <f t="shared" si="8"/>
        <v>43869</v>
      </c>
      <c r="W57" s="135">
        <f t="shared" si="8"/>
        <v>43870</v>
      </c>
      <c r="X57" s="134">
        <f t="shared" si="8"/>
        <v>43871</v>
      </c>
      <c r="Y57" s="133">
        <f t="shared" si="8"/>
        <v>43872</v>
      </c>
      <c r="Z57" s="133">
        <f t="shared" si="8"/>
        <v>43873</v>
      </c>
      <c r="AA57" s="133">
        <f t="shared" si="8"/>
        <v>43874</v>
      </c>
      <c r="AB57" s="133">
        <f t="shared" si="8"/>
        <v>43875</v>
      </c>
      <c r="AC57" s="133">
        <f t="shared" si="8"/>
        <v>43876</v>
      </c>
      <c r="AD57" s="135">
        <f t="shared" si="8"/>
        <v>43877</v>
      </c>
      <c r="AE57" s="134">
        <f t="shared" si="8"/>
        <v>43878</v>
      </c>
      <c r="AF57" s="133">
        <f t="shared" si="8"/>
        <v>43879</v>
      </c>
      <c r="AG57" s="133">
        <f t="shared" si="8"/>
        <v>43880</v>
      </c>
      <c r="AH57" s="133">
        <f t="shared" si="8"/>
        <v>43881</v>
      </c>
      <c r="AI57" s="133">
        <f t="shared" si="8"/>
        <v>43882</v>
      </c>
      <c r="AJ57" s="133">
        <f t="shared" si="8"/>
        <v>43883</v>
      </c>
      <c r="AK57" s="135">
        <f t="shared" si="8"/>
        <v>43884</v>
      </c>
      <c r="AL57" s="134">
        <f t="shared" si="8"/>
        <v>43885</v>
      </c>
      <c r="AM57" s="133">
        <f t="shared" si="8"/>
        <v>43886</v>
      </c>
      <c r="AN57" s="133">
        <f t="shared" si="8"/>
        <v>43887</v>
      </c>
      <c r="AO57" s="133">
        <f t="shared" si="8"/>
        <v>43888</v>
      </c>
      <c r="AP57" s="133">
        <f t="shared" si="8"/>
        <v>43889</v>
      </c>
      <c r="AQ57" s="133">
        <f t="shared" ref="AQ57:BV57" si="9">AP57+1</f>
        <v>43890</v>
      </c>
      <c r="AR57" s="135">
        <f t="shared" si="9"/>
        <v>43891</v>
      </c>
      <c r="AS57" s="134">
        <f t="shared" si="9"/>
        <v>43892</v>
      </c>
      <c r="AT57" s="133">
        <f t="shared" si="9"/>
        <v>43893</v>
      </c>
      <c r="AU57" s="133">
        <f t="shared" si="9"/>
        <v>43894</v>
      </c>
      <c r="AV57" s="133">
        <f t="shared" si="9"/>
        <v>43895</v>
      </c>
      <c r="AW57" s="133">
        <f t="shared" si="9"/>
        <v>43896</v>
      </c>
      <c r="AX57" s="133">
        <f t="shared" si="9"/>
        <v>43897</v>
      </c>
      <c r="AY57" s="135">
        <f t="shared" si="9"/>
        <v>43898</v>
      </c>
      <c r="AZ57" s="134">
        <f t="shared" si="9"/>
        <v>43899</v>
      </c>
      <c r="BA57" s="133">
        <f t="shared" si="9"/>
        <v>43900</v>
      </c>
      <c r="BB57" s="133">
        <f t="shared" si="9"/>
        <v>43901</v>
      </c>
      <c r="BC57" s="133">
        <f t="shared" si="9"/>
        <v>43902</v>
      </c>
      <c r="BD57" s="133">
        <f t="shared" si="9"/>
        <v>43903</v>
      </c>
      <c r="BE57" s="133">
        <f t="shared" si="9"/>
        <v>43904</v>
      </c>
      <c r="BF57" s="135">
        <f t="shared" si="9"/>
        <v>43905</v>
      </c>
      <c r="BG57" s="134">
        <f t="shared" si="9"/>
        <v>43906</v>
      </c>
      <c r="BH57" s="133">
        <f t="shared" si="9"/>
        <v>43907</v>
      </c>
      <c r="BI57" s="133">
        <f t="shared" si="9"/>
        <v>43908</v>
      </c>
      <c r="BJ57" s="133">
        <f t="shared" si="9"/>
        <v>43909</v>
      </c>
      <c r="BK57" s="133">
        <f t="shared" si="9"/>
        <v>43910</v>
      </c>
      <c r="BL57" s="133">
        <f t="shared" si="9"/>
        <v>43911</v>
      </c>
      <c r="BM57" s="135">
        <f t="shared" si="9"/>
        <v>43912</v>
      </c>
      <c r="BN57" s="134">
        <f t="shared" si="9"/>
        <v>43913</v>
      </c>
      <c r="BO57" s="133">
        <f t="shared" si="9"/>
        <v>43914</v>
      </c>
      <c r="BP57" s="133">
        <f t="shared" si="9"/>
        <v>43915</v>
      </c>
      <c r="BQ57" s="133">
        <f t="shared" si="9"/>
        <v>43916</v>
      </c>
      <c r="BR57" s="133">
        <f t="shared" si="9"/>
        <v>43917</v>
      </c>
      <c r="BS57" s="133">
        <f t="shared" si="9"/>
        <v>43918</v>
      </c>
      <c r="BT57" s="135">
        <f t="shared" si="9"/>
        <v>43919</v>
      </c>
      <c r="BU57" s="134">
        <f t="shared" si="9"/>
        <v>43920</v>
      </c>
      <c r="BV57" s="133">
        <f t="shared" si="9"/>
        <v>43921</v>
      </c>
      <c r="BW57" s="133">
        <f t="shared" ref="BW57:CO57" si="10">BV57+1</f>
        <v>43922</v>
      </c>
      <c r="BX57" s="133">
        <f t="shared" si="10"/>
        <v>43923</v>
      </c>
      <c r="BY57" s="133">
        <f t="shared" si="10"/>
        <v>43924</v>
      </c>
      <c r="BZ57" s="133">
        <f t="shared" si="10"/>
        <v>43925</v>
      </c>
      <c r="CA57" s="135">
        <f t="shared" si="10"/>
        <v>43926</v>
      </c>
      <c r="CB57" s="134">
        <f t="shared" si="10"/>
        <v>43927</v>
      </c>
      <c r="CC57" s="133">
        <f t="shared" si="10"/>
        <v>43928</v>
      </c>
      <c r="CD57" s="133">
        <f t="shared" si="10"/>
        <v>43929</v>
      </c>
      <c r="CE57" s="133">
        <f t="shared" si="10"/>
        <v>43930</v>
      </c>
      <c r="CF57" s="133">
        <f t="shared" si="10"/>
        <v>43931</v>
      </c>
      <c r="CG57" s="133">
        <f t="shared" si="10"/>
        <v>43932</v>
      </c>
      <c r="CH57" s="135">
        <f t="shared" si="10"/>
        <v>43933</v>
      </c>
      <c r="CI57" s="134">
        <f t="shared" si="10"/>
        <v>43934</v>
      </c>
      <c r="CJ57" s="133">
        <f t="shared" si="10"/>
        <v>43935</v>
      </c>
      <c r="CK57" s="133">
        <f t="shared" si="10"/>
        <v>43936</v>
      </c>
      <c r="CL57" s="133">
        <f t="shared" si="10"/>
        <v>43937</v>
      </c>
      <c r="CM57" s="133">
        <f t="shared" si="10"/>
        <v>43938</v>
      </c>
      <c r="CN57" s="133">
        <f t="shared" si="10"/>
        <v>43939</v>
      </c>
      <c r="CO57" s="132">
        <f t="shared" si="10"/>
        <v>43940</v>
      </c>
      <c r="CP57" s="131" t="s">
        <v>202</v>
      </c>
    </row>
    <row r="58" spans="2:94" ht="30" customHeight="1" thickBot="1" x14ac:dyDescent="0.25">
      <c r="B58" s="130" t="s">
        <v>142</v>
      </c>
      <c r="C58" s="129" t="s">
        <v>143</v>
      </c>
      <c r="D58" s="129" t="s">
        <v>144</v>
      </c>
      <c r="E58" s="129" t="s">
        <v>145</v>
      </c>
      <c r="F58" s="129" t="s">
        <v>146</v>
      </c>
      <c r="G58" s="129"/>
      <c r="H58" s="129" t="s">
        <v>195</v>
      </c>
      <c r="I58" s="128" t="s">
        <v>201</v>
      </c>
      <c r="J58" s="127" t="str">
        <f t="shared" ref="J58:AO58" si="11">LEFT(TEXT(J57,"ddd"),1)</f>
        <v>M</v>
      </c>
      <c r="K58" s="127" t="str">
        <f t="shared" si="11"/>
        <v>T</v>
      </c>
      <c r="L58" s="127" t="str">
        <f t="shared" si="11"/>
        <v>W</v>
      </c>
      <c r="M58" s="127" t="str">
        <f t="shared" si="11"/>
        <v>T</v>
      </c>
      <c r="N58" s="127" t="str">
        <f t="shared" si="11"/>
        <v>F</v>
      </c>
      <c r="O58" s="127" t="str">
        <f t="shared" si="11"/>
        <v>S</v>
      </c>
      <c r="P58" s="127" t="str">
        <f t="shared" si="11"/>
        <v>S</v>
      </c>
      <c r="Q58" s="127" t="str">
        <f t="shared" si="11"/>
        <v>M</v>
      </c>
      <c r="R58" s="127" t="str">
        <f t="shared" si="11"/>
        <v>T</v>
      </c>
      <c r="S58" s="127" t="str">
        <f t="shared" si="11"/>
        <v>W</v>
      </c>
      <c r="T58" s="127" t="str">
        <f t="shared" si="11"/>
        <v>T</v>
      </c>
      <c r="U58" s="127" t="str">
        <f t="shared" si="11"/>
        <v>F</v>
      </c>
      <c r="V58" s="127" t="str">
        <f t="shared" si="11"/>
        <v>S</v>
      </c>
      <c r="W58" s="127" t="str">
        <f t="shared" si="11"/>
        <v>S</v>
      </c>
      <c r="X58" s="127" t="str">
        <f t="shared" si="11"/>
        <v>M</v>
      </c>
      <c r="Y58" s="127" t="str">
        <f t="shared" si="11"/>
        <v>T</v>
      </c>
      <c r="Z58" s="127" t="str">
        <f t="shared" si="11"/>
        <v>W</v>
      </c>
      <c r="AA58" s="127" t="str">
        <f t="shared" si="11"/>
        <v>T</v>
      </c>
      <c r="AB58" s="127" t="str">
        <f t="shared" si="11"/>
        <v>F</v>
      </c>
      <c r="AC58" s="127" t="str">
        <f t="shared" si="11"/>
        <v>S</v>
      </c>
      <c r="AD58" s="127" t="str">
        <f t="shared" si="11"/>
        <v>S</v>
      </c>
      <c r="AE58" s="127" t="str">
        <f t="shared" si="11"/>
        <v>M</v>
      </c>
      <c r="AF58" s="127" t="str">
        <f t="shared" si="11"/>
        <v>T</v>
      </c>
      <c r="AG58" s="127" t="str">
        <f t="shared" si="11"/>
        <v>W</v>
      </c>
      <c r="AH58" s="127" t="str">
        <f t="shared" si="11"/>
        <v>T</v>
      </c>
      <c r="AI58" s="127" t="str">
        <f t="shared" si="11"/>
        <v>F</v>
      </c>
      <c r="AJ58" s="127" t="str">
        <f t="shared" si="11"/>
        <v>S</v>
      </c>
      <c r="AK58" s="127" t="str">
        <f t="shared" si="11"/>
        <v>S</v>
      </c>
      <c r="AL58" s="127" t="str">
        <f t="shared" si="11"/>
        <v>M</v>
      </c>
      <c r="AM58" s="127" t="str">
        <f t="shared" si="11"/>
        <v>T</v>
      </c>
      <c r="AN58" s="127" t="str">
        <f t="shared" si="11"/>
        <v>W</v>
      </c>
      <c r="AO58" s="127" t="str">
        <f t="shared" si="11"/>
        <v>T</v>
      </c>
      <c r="AP58" s="127" t="str">
        <f t="shared" ref="AP58:BU58" si="12">LEFT(TEXT(AP57,"ddd"),1)</f>
        <v>F</v>
      </c>
      <c r="AQ58" s="127" t="str">
        <f t="shared" si="12"/>
        <v>S</v>
      </c>
      <c r="AR58" s="127" t="str">
        <f t="shared" si="12"/>
        <v>S</v>
      </c>
      <c r="AS58" s="127" t="str">
        <f t="shared" si="12"/>
        <v>M</v>
      </c>
      <c r="AT58" s="127" t="str">
        <f t="shared" si="12"/>
        <v>T</v>
      </c>
      <c r="AU58" s="127" t="str">
        <f t="shared" si="12"/>
        <v>W</v>
      </c>
      <c r="AV58" s="127" t="str">
        <f t="shared" si="12"/>
        <v>T</v>
      </c>
      <c r="AW58" s="127" t="str">
        <f t="shared" si="12"/>
        <v>F</v>
      </c>
      <c r="AX58" s="127" t="str">
        <f t="shared" si="12"/>
        <v>S</v>
      </c>
      <c r="AY58" s="127" t="str">
        <f t="shared" si="12"/>
        <v>S</v>
      </c>
      <c r="AZ58" s="127" t="str">
        <f t="shared" si="12"/>
        <v>M</v>
      </c>
      <c r="BA58" s="127" t="str">
        <f t="shared" si="12"/>
        <v>T</v>
      </c>
      <c r="BB58" s="127" t="str">
        <f t="shared" si="12"/>
        <v>W</v>
      </c>
      <c r="BC58" s="127" t="str">
        <f t="shared" si="12"/>
        <v>T</v>
      </c>
      <c r="BD58" s="127" t="str">
        <f t="shared" si="12"/>
        <v>F</v>
      </c>
      <c r="BE58" s="127" t="str">
        <f t="shared" si="12"/>
        <v>S</v>
      </c>
      <c r="BF58" s="127" t="str">
        <f t="shared" si="12"/>
        <v>S</v>
      </c>
      <c r="BG58" s="127" t="str">
        <f t="shared" si="12"/>
        <v>M</v>
      </c>
      <c r="BH58" s="127" t="str">
        <f t="shared" si="12"/>
        <v>T</v>
      </c>
      <c r="BI58" s="127" t="str">
        <f t="shared" si="12"/>
        <v>W</v>
      </c>
      <c r="BJ58" s="127" t="str">
        <f t="shared" si="12"/>
        <v>T</v>
      </c>
      <c r="BK58" s="127" t="str">
        <f t="shared" si="12"/>
        <v>F</v>
      </c>
      <c r="BL58" s="127" t="str">
        <f t="shared" si="12"/>
        <v>S</v>
      </c>
      <c r="BM58" s="127" t="str">
        <f t="shared" si="12"/>
        <v>S</v>
      </c>
      <c r="BN58" s="127" t="str">
        <f t="shared" si="12"/>
        <v>M</v>
      </c>
      <c r="BO58" s="127" t="str">
        <f t="shared" si="12"/>
        <v>T</v>
      </c>
      <c r="BP58" s="127" t="str">
        <f t="shared" si="12"/>
        <v>W</v>
      </c>
      <c r="BQ58" s="127" t="str">
        <f t="shared" si="12"/>
        <v>T</v>
      </c>
      <c r="BR58" s="127" t="str">
        <f t="shared" si="12"/>
        <v>F</v>
      </c>
      <c r="BS58" s="127" t="str">
        <f t="shared" si="12"/>
        <v>S</v>
      </c>
      <c r="BT58" s="127" t="str">
        <f t="shared" si="12"/>
        <v>S</v>
      </c>
      <c r="BU58" s="127" t="str">
        <f t="shared" si="12"/>
        <v>M</v>
      </c>
      <c r="BV58" s="127" t="str">
        <f t="shared" ref="BV58:CO58" si="13">LEFT(TEXT(BV57,"ddd"),1)</f>
        <v>T</v>
      </c>
      <c r="BW58" s="127" t="str">
        <f t="shared" si="13"/>
        <v>W</v>
      </c>
      <c r="BX58" s="127" t="str">
        <f t="shared" si="13"/>
        <v>T</v>
      </c>
      <c r="BY58" s="127" t="str">
        <f t="shared" si="13"/>
        <v>F</v>
      </c>
      <c r="BZ58" s="127" t="str">
        <f t="shared" si="13"/>
        <v>S</v>
      </c>
      <c r="CA58" s="127" t="str">
        <f t="shared" si="13"/>
        <v>S</v>
      </c>
      <c r="CB58" s="127" t="str">
        <f t="shared" si="13"/>
        <v>M</v>
      </c>
      <c r="CC58" s="127" t="str">
        <f t="shared" si="13"/>
        <v>T</v>
      </c>
      <c r="CD58" s="127" t="str">
        <f t="shared" si="13"/>
        <v>W</v>
      </c>
      <c r="CE58" s="127" t="str">
        <f t="shared" si="13"/>
        <v>T</v>
      </c>
      <c r="CF58" s="127" t="str">
        <f t="shared" si="13"/>
        <v>F</v>
      </c>
      <c r="CG58" s="127" t="str">
        <f t="shared" si="13"/>
        <v>S</v>
      </c>
      <c r="CH58" s="127" t="str">
        <f t="shared" si="13"/>
        <v>S</v>
      </c>
      <c r="CI58" s="127" t="str">
        <f t="shared" si="13"/>
        <v>M</v>
      </c>
      <c r="CJ58" s="127" t="str">
        <f t="shared" si="13"/>
        <v>T</v>
      </c>
      <c r="CK58" s="127" t="str">
        <f t="shared" si="13"/>
        <v>W</v>
      </c>
      <c r="CL58" s="127" t="str">
        <f t="shared" si="13"/>
        <v>T</v>
      </c>
      <c r="CM58" s="127" t="str">
        <f t="shared" si="13"/>
        <v>F</v>
      </c>
      <c r="CN58" s="127" t="str">
        <f t="shared" si="13"/>
        <v>S</v>
      </c>
      <c r="CO58" s="126" t="str">
        <f t="shared" si="13"/>
        <v>S</v>
      </c>
      <c r="CP58" s="95"/>
    </row>
    <row r="59" spans="2:94" ht="30" customHeight="1" thickBot="1" x14ac:dyDescent="0.25">
      <c r="C59" s="125"/>
      <c r="E59" s="85"/>
      <c r="H59" s="85" t="str">
        <f>IF(OR(ISBLANK(task_start),ISBLANK(task_end)),"",task_end-task_start+1)</f>
        <v/>
      </c>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c r="BU59" s="88"/>
      <c r="BV59" s="88"/>
      <c r="BW59" s="88"/>
      <c r="BX59" s="88"/>
      <c r="BY59" s="88"/>
      <c r="BZ59" s="88"/>
      <c r="CA59" s="88"/>
      <c r="CB59" s="88"/>
      <c r="CC59" s="88"/>
      <c r="CD59" s="88"/>
      <c r="CE59" s="88"/>
      <c r="CF59" s="88"/>
      <c r="CG59" s="88"/>
      <c r="CH59" s="88"/>
      <c r="CI59" s="88"/>
      <c r="CJ59" s="88"/>
      <c r="CK59" s="88"/>
      <c r="CL59" s="88"/>
      <c r="CM59" s="88"/>
      <c r="CN59" s="88"/>
      <c r="CO59" s="88"/>
      <c r="CP59" s="95"/>
    </row>
    <row r="60" spans="2:94" ht="30" customHeight="1" thickBot="1" x14ac:dyDescent="0.25">
      <c r="B60" s="124" t="s">
        <v>149</v>
      </c>
      <c r="C60" s="60"/>
      <c r="D60" s="123"/>
      <c r="E60" s="122"/>
      <c r="F60" s="121"/>
      <c r="G60" s="89"/>
      <c r="H60" s="89" t="str">
        <f>IF(OR(ISBLANK(task_start),ISBLANK(task_end)),"",task_end-task_start+1)</f>
        <v/>
      </c>
      <c r="I60" s="89"/>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c r="BU60" s="88"/>
      <c r="BV60" s="88"/>
      <c r="BW60" s="88"/>
      <c r="BX60" s="88"/>
      <c r="BY60" s="88"/>
      <c r="BZ60" s="88"/>
      <c r="CA60" s="88"/>
      <c r="CB60" s="88"/>
      <c r="CC60" s="88"/>
      <c r="CD60" s="88"/>
      <c r="CE60" s="88"/>
      <c r="CF60" s="88"/>
      <c r="CG60" s="88"/>
      <c r="CH60" s="88"/>
      <c r="CI60" s="88"/>
      <c r="CJ60" s="88"/>
      <c r="CK60" s="88"/>
      <c r="CL60" s="88"/>
      <c r="CM60" s="88"/>
      <c r="CN60" s="88"/>
      <c r="CO60" s="88"/>
      <c r="CP60" s="87" t="s">
        <v>196</v>
      </c>
    </row>
    <row r="61" spans="2:94" ht="30" customHeight="1" thickBot="1" x14ac:dyDescent="0.25">
      <c r="B61" s="61" t="s">
        <v>49</v>
      </c>
      <c r="C61" s="62" t="s">
        <v>151</v>
      </c>
      <c r="D61" s="120">
        <v>0</v>
      </c>
      <c r="E61" s="63">
        <f>Project_Start</f>
        <v>43859</v>
      </c>
      <c r="F61" s="63">
        <f t="shared" ref="F61:F66" si="14">E61+I61-1</f>
        <v>43865</v>
      </c>
      <c r="G61" s="89"/>
      <c r="H61" s="89">
        <v>4</v>
      </c>
      <c r="I61" s="89">
        <f t="shared" ref="I61:I66" si="15">ROUNDUP(H61*5/3,0)</f>
        <v>7</v>
      </c>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s="88"/>
      <c r="CF61" s="88"/>
      <c r="CG61" s="88"/>
      <c r="CH61" s="88"/>
      <c r="CI61" s="88"/>
      <c r="CJ61" s="88"/>
      <c r="CK61" s="88"/>
      <c r="CL61" s="88"/>
      <c r="CM61" s="88"/>
      <c r="CN61" s="88"/>
      <c r="CO61" s="88"/>
      <c r="CP61" s="87" t="s">
        <v>196</v>
      </c>
    </row>
    <row r="62" spans="2:94" ht="30" customHeight="1" thickBot="1" x14ac:dyDescent="0.25">
      <c r="B62" s="61" t="s">
        <v>54</v>
      </c>
      <c r="C62" s="62" t="s">
        <v>151</v>
      </c>
      <c r="D62" s="120">
        <v>0</v>
      </c>
      <c r="E62" s="63">
        <f>F61</f>
        <v>43865</v>
      </c>
      <c r="F62" s="63">
        <f t="shared" si="14"/>
        <v>43869</v>
      </c>
      <c r="G62" s="89"/>
      <c r="H62" s="89">
        <v>3</v>
      </c>
      <c r="I62" s="89">
        <f t="shared" si="15"/>
        <v>5</v>
      </c>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s="88"/>
      <c r="CF62" s="88"/>
      <c r="CG62" s="88"/>
      <c r="CH62" s="88"/>
      <c r="CI62" s="88"/>
      <c r="CJ62" s="88"/>
      <c r="CK62" s="88"/>
      <c r="CL62" s="88"/>
      <c r="CM62" s="88"/>
      <c r="CN62" s="88"/>
      <c r="CO62" s="88"/>
      <c r="CP62" s="87" t="s">
        <v>196</v>
      </c>
    </row>
    <row r="63" spans="2:94" ht="30" customHeight="1" thickBot="1" x14ac:dyDescent="0.25">
      <c r="B63" s="61" t="s">
        <v>153</v>
      </c>
      <c r="C63" s="62" t="s">
        <v>151</v>
      </c>
      <c r="D63" s="120">
        <v>0</v>
      </c>
      <c r="E63" s="63">
        <f>E62</f>
        <v>43865</v>
      </c>
      <c r="F63" s="63">
        <f t="shared" si="14"/>
        <v>43866</v>
      </c>
      <c r="G63" s="89"/>
      <c r="H63" s="89">
        <v>1</v>
      </c>
      <c r="I63" s="89">
        <f t="shared" si="15"/>
        <v>2</v>
      </c>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s="88"/>
      <c r="CF63" s="88"/>
      <c r="CG63" s="88"/>
      <c r="CH63" s="88"/>
      <c r="CI63" s="88"/>
      <c r="CJ63" s="88"/>
      <c r="CK63" s="88"/>
      <c r="CL63" s="88"/>
      <c r="CM63" s="88"/>
      <c r="CN63" s="88"/>
      <c r="CO63" s="88"/>
      <c r="CP63" s="87" t="s">
        <v>196</v>
      </c>
    </row>
    <row r="64" spans="2:94" ht="30" customHeight="1" thickBot="1" x14ac:dyDescent="0.25">
      <c r="B64" s="61" t="s">
        <v>154</v>
      </c>
      <c r="C64" s="62" t="s">
        <v>151</v>
      </c>
      <c r="D64" s="120">
        <v>0</v>
      </c>
      <c r="E64" s="63">
        <f>E63+1</f>
        <v>43866</v>
      </c>
      <c r="F64" s="63">
        <f t="shared" si="14"/>
        <v>43867</v>
      </c>
      <c r="G64" s="89"/>
      <c r="H64" s="89">
        <v>1</v>
      </c>
      <c r="I64" s="89">
        <f t="shared" si="15"/>
        <v>2</v>
      </c>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88"/>
      <c r="BO64" s="88"/>
      <c r="BP64" s="88"/>
      <c r="BQ64" s="88"/>
      <c r="BR64" s="88"/>
      <c r="BS64" s="88"/>
      <c r="BT64" s="88"/>
      <c r="BU64" s="88"/>
      <c r="BV64" s="88"/>
      <c r="BW64" s="88"/>
      <c r="BX64" s="88"/>
      <c r="BY64" s="88"/>
      <c r="BZ64" s="88"/>
      <c r="CA64" s="88"/>
      <c r="CB64" s="88"/>
      <c r="CC64" s="88"/>
      <c r="CD64" s="88"/>
      <c r="CE64" s="88"/>
      <c r="CF64" s="88"/>
      <c r="CG64" s="88"/>
      <c r="CH64" s="88"/>
      <c r="CI64" s="88"/>
      <c r="CJ64" s="88"/>
      <c r="CK64" s="88"/>
      <c r="CL64" s="88"/>
      <c r="CM64" s="88"/>
      <c r="CN64" s="88"/>
      <c r="CO64" s="88"/>
      <c r="CP64" s="87" t="s">
        <v>196</v>
      </c>
    </row>
    <row r="65" spans="2:94" ht="30" customHeight="1" thickBot="1" x14ac:dyDescent="0.25">
      <c r="B65" s="61" t="s">
        <v>155</v>
      </c>
      <c r="C65" s="62" t="s">
        <v>151</v>
      </c>
      <c r="D65" s="120">
        <v>0</v>
      </c>
      <c r="E65" s="63">
        <f>E64+1</f>
        <v>43867</v>
      </c>
      <c r="F65" s="63">
        <f t="shared" si="14"/>
        <v>43868</v>
      </c>
      <c r="G65" s="89"/>
      <c r="H65" s="89">
        <v>1</v>
      </c>
      <c r="I65" s="89">
        <f t="shared" si="15"/>
        <v>2</v>
      </c>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7" t="s">
        <v>196</v>
      </c>
    </row>
    <row r="66" spans="2:94" ht="30" customHeight="1" thickBot="1" x14ac:dyDescent="0.25">
      <c r="B66" s="61" t="s">
        <v>157</v>
      </c>
      <c r="C66" s="62" t="s">
        <v>151</v>
      </c>
      <c r="D66" s="120">
        <v>0</v>
      </c>
      <c r="E66" s="63">
        <f>F61</f>
        <v>43865</v>
      </c>
      <c r="F66" s="63">
        <f t="shared" si="14"/>
        <v>43866</v>
      </c>
      <c r="G66" s="89"/>
      <c r="H66" s="89">
        <v>1</v>
      </c>
      <c r="I66" s="89">
        <f t="shared" si="15"/>
        <v>2</v>
      </c>
      <c r="J66" s="88"/>
      <c r="K66" s="88"/>
      <c r="L66" s="88"/>
      <c r="M66" s="88"/>
      <c r="N66" s="88"/>
      <c r="O66" s="88"/>
      <c r="P66" s="88"/>
      <c r="Q66" s="88"/>
      <c r="R66" s="88"/>
      <c r="S66" s="88"/>
      <c r="T66" s="88"/>
      <c r="U66" s="88"/>
      <c r="V66" s="115"/>
      <c r="W66" s="115"/>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s="88"/>
      <c r="CF66" s="88"/>
      <c r="CG66" s="88"/>
      <c r="CH66" s="88"/>
      <c r="CI66" s="88"/>
      <c r="CJ66" s="88"/>
      <c r="CK66" s="88"/>
      <c r="CL66" s="88"/>
      <c r="CM66" s="88"/>
      <c r="CN66" s="88"/>
      <c r="CO66" s="88"/>
      <c r="CP66" s="87" t="s">
        <v>196</v>
      </c>
    </row>
    <row r="67" spans="2:94" ht="30" customHeight="1" thickBot="1" x14ac:dyDescent="0.25">
      <c r="B67" s="119" t="s">
        <v>159</v>
      </c>
      <c r="C67" s="64"/>
      <c r="D67" s="118"/>
      <c r="E67" s="117"/>
      <c r="F67" s="63"/>
      <c r="G67" s="89"/>
      <c r="H67" s="89" t="s">
        <v>197</v>
      </c>
      <c r="I67" s="89"/>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s="88"/>
      <c r="CF67" s="88"/>
      <c r="CG67" s="88"/>
      <c r="CH67" s="88"/>
      <c r="CI67" s="88"/>
      <c r="CJ67" s="88"/>
      <c r="CK67" s="88"/>
      <c r="CL67" s="88"/>
      <c r="CM67" s="88"/>
      <c r="CN67" s="88"/>
      <c r="CO67" s="88"/>
      <c r="CP67" s="95"/>
    </row>
    <row r="68" spans="2:94" ht="30" customHeight="1" thickBot="1" x14ac:dyDescent="0.25">
      <c r="B68" s="65" t="s">
        <v>160</v>
      </c>
      <c r="C68" s="66" t="s">
        <v>151</v>
      </c>
      <c r="D68" s="116">
        <v>0</v>
      </c>
      <c r="E68" s="67">
        <v>43862</v>
      </c>
      <c r="F68" s="63">
        <f t="shared" ref="F68:F75" si="16">E68+I68-1</f>
        <v>43865</v>
      </c>
      <c r="G68" s="89"/>
      <c r="H68" s="89">
        <v>2</v>
      </c>
      <c r="I68" s="89">
        <f t="shared" ref="I68:I75" si="17">ROUNDUP(H68*5/3,0)</f>
        <v>4</v>
      </c>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s="88"/>
      <c r="CF68" s="88"/>
      <c r="CG68" s="88"/>
      <c r="CH68" s="88"/>
      <c r="CI68" s="88"/>
      <c r="CJ68" s="88"/>
      <c r="CK68" s="88"/>
      <c r="CL68" s="88"/>
      <c r="CM68" s="88"/>
      <c r="CN68" s="88"/>
      <c r="CO68" s="88"/>
      <c r="CP68" s="87" t="s">
        <v>196</v>
      </c>
    </row>
    <row r="69" spans="2:94" ht="30" customHeight="1" thickBot="1" x14ac:dyDescent="0.25">
      <c r="B69" s="65" t="s">
        <v>67</v>
      </c>
      <c r="C69" s="66" t="s">
        <v>151</v>
      </c>
      <c r="D69" s="116">
        <v>0</v>
      </c>
      <c r="E69" s="67">
        <f>F68</f>
        <v>43865</v>
      </c>
      <c r="F69" s="63">
        <f t="shared" si="16"/>
        <v>43871</v>
      </c>
      <c r="G69" s="89"/>
      <c r="H69" s="89">
        <v>4</v>
      </c>
      <c r="I69" s="89">
        <f t="shared" si="17"/>
        <v>7</v>
      </c>
      <c r="J69" s="88"/>
      <c r="K69" s="88"/>
      <c r="L69" s="88"/>
      <c r="M69" s="88"/>
      <c r="N69" s="88"/>
      <c r="O69" s="88"/>
      <c r="P69" s="88"/>
      <c r="Q69" s="88"/>
      <c r="R69" s="88"/>
      <c r="S69" s="88"/>
      <c r="T69" s="88"/>
      <c r="U69" s="88"/>
      <c r="V69" s="115"/>
      <c r="W69" s="115"/>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s="88"/>
      <c r="CF69" s="88"/>
      <c r="CG69" s="88"/>
      <c r="CH69" s="88"/>
      <c r="CI69" s="88"/>
      <c r="CJ69" s="88"/>
      <c r="CK69" s="88"/>
      <c r="CL69" s="88"/>
      <c r="CM69" s="88"/>
      <c r="CN69" s="88"/>
      <c r="CO69" s="88"/>
      <c r="CP69" s="87" t="s">
        <v>196</v>
      </c>
    </row>
    <row r="70" spans="2:94" ht="30" customHeight="1" thickBot="1" x14ac:dyDescent="0.25">
      <c r="B70" s="65" t="s">
        <v>161</v>
      </c>
      <c r="C70" s="66" t="s">
        <v>151</v>
      </c>
      <c r="D70" s="116">
        <v>0</v>
      </c>
      <c r="E70" s="67">
        <f>E69</f>
        <v>43865</v>
      </c>
      <c r="F70" s="63">
        <f t="shared" si="16"/>
        <v>43868</v>
      </c>
      <c r="G70" s="89"/>
      <c r="H70" s="89">
        <v>2</v>
      </c>
      <c r="I70" s="89">
        <f t="shared" si="17"/>
        <v>4</v>
      </c>
      <c r="J70" s="88"/>
      <c r="K70" s="88"/>
      <c r="L70" s="88"/>
      <c r="M70" s="88"/>
      <c r="N70" s="88"/>
      <c r="O70" s="88"/>
      <c r="P70" s="88"/>
      <c r="Q70" s="88"/>
      <c r="R70" s="88"/>
      <c r="S70" s="88"/>
      <c r="T70" s="88"/>
      <c r="U70" s="88"/>
      <c r="V70" s="115"/>
      <c r="W70" s="115"/>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s="88"/>
      <c r="CF70" s="88"/>
      <c r="CG70" s="88"/>
      <c r="CH70" s="88"/>
      <c r="CI70" s="88"/>
      <c r="CJ70" s="88"/>
      <c r="CK70" s="88"/>
      <c r="CL70" s="88"/>
      <c r="CM70" s="88"/>
      <c r="CN70" s="88"/>
      <c r="CO70" s="88"/>
      <c r="CP70" s="87" t="s">
        <v>196</v>
      </c>
    </row>
    <row r="71" spans="2:94" ht="30" customHeight="1" thickBot="1" x14ac:dyDescent="0.25">
      <c r="B71" s="65" t="s">
        <v>162</v>
      </c>
      <c r="C71" s="66" t="s">
        <v>151</v>
      </c>
      <c r="D71" s="116">
        <v>0</v>
      </c>
      <c r="E71" s="67">
        <f>E70</f>
        <v>43865</v>
      </c>
      <c r="F71" s="63">
        <f t="shared" si="16"/>
        <v>43868</v>
      </c>
      <c r="G71" s="89"/>
      <c r="H71" s="89">
        <v>2</v>
      </c>
      <c r="I71" s="89">
        <f t="shared" si="17"/>
        <v>4</v>
      </c>
      <c r="J71" s="88"/>
      <c r="K71" s="88"/>
      <c r="L71" s="88"/>
      <c r="M71" s="88"/>
      <c r="N71" s="88"/>
      <c r="O71" s="88"/>
      <c r="P71" s="88"/>
      <c r="Q71" s="88"/>
      <c r="R71" s="88"/>
      <c r="S71" s="88"/>
      <c r="T71" s="88"/>
      <c r="U71" s="88"/>
      <c r="V71" s="115"/>
      <c r="W71" s="115"/>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7" t="s">
        <v>196</v>
      </c>
    </row>
    <row r="72" spans="2:94" ht="30" customHeight="1" thickBot="1" x14ac:dyDescent="0.25">
      <c r="B72" s="65" t="s">
        <v>163</v>
      </c>
      <c r="C72" s="66" t="s">
        <v>151</v>
      </c>
      <c r="D72" s="116">
        <v>0</v>
      </c>
      <c r="E72" s="67">
        <f>F71+1</f>
        <v>43869</v>
      </c>
      <c r="F72" s="63">
        <f t="shared" si="16"/>
        <v>43870</v>
      </c>
      <c r="G72" s="89"/>
      <c r="H72" s="89">
        <v>1</v>
      </c>
      <c r="I72" s="89">
        <f t="shared" si="17"/>
        <v>2</v>
      </c>
      <c r="J72" s="88"/>
      <c r="K72" s="88"/>
      <c r="L72" s="88"/>
      <c r="M72" s="88"/>
      <c r="N72" s="88"/>
      <c r="O72" s="88"/>
      <c r="P72" s="88"/>
      <c r="Q72" s="88"/>
      <c r="R72" s="88"/>
      <c r="S72" s="88"/>
      <c r="T72" s="88"/>
      <c r="U72" s="88"/>
      <c r="V72" s="115"/>
      <c r="W72" s="115"/>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7" t="s">
        <v>196</v>
      </c>
    </row>
    <row r="73" spans="2:94" ht="30" customHeight="1" thickBot="1" x14ac:dyDescent="0.25">
      <c r="B73" s="65" t="s">
        <v>164</v>
      </c>
      <c r="C73" s="66" t="s">
        <v>151</v>
      </c>
      <c r="D73" s="116">
        <v>0</v>
      </c>
      <c r="E73" s="67">
        <f>F72+1</f>
        <v>43871</v>
      </c>
      <c r="F73" s="63">
        <f t="shared" si="16"/>
        <v>43872</v>
      </c>
      <c r="G73" s="89"/>
      <c r="H73" s="89">
        <v>1</v>
      </c>
      <c r="I73" s="89">
        <f t="shared" si="17"/>
        <v>2</v>
      </c>
      <c r="J73" s="88"/>
      <c r="K73" s="88"/>
      <c r="L73" s="88"/>
      <c r="M73" s="88"/>
      <c r="N73" s="88"/>
      <c r="O73" s="88"/>
      <c r="P73" s="88"/>
      <c r="Q73" s="88"/>
      <c r="R73" s="88"/>
      <c r="S73" s="88"/>
      <c r="T73" s="88"/>
      <c r="U73" s="88"/>
      <c r="V73" s="115"/>
      <c r="W73" s="115"/>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c r="BU73" s="88"/>
      <c r="BV73" s="88"/>
      <c r="BW73" s="88"/>
      <c r="BX73" s="88"/>
      <c r="BY73" s="88"/>
      <c r="BZ73" s="88"/>
      <c r="CA73" s="88"/>
      <c r="CB73" s="88"/>
      <c r="CC73" s="88"/>
      <c r="CD73" s="88"/>
      <c r="CE73" s="88"/>
      <c r="CF73" s="88"/>
      <c r="CG73" s="88"/>
      <c r="CH73" s="88"/>
      <c r="CI73" s="88"/>
      <c r="CJ73" s="88"/>
      <c r="CK73" s="88"/>
      <c r="CL73" s="88"/>
      <c r="CM73" s="88"/>
      <c r="CN73" s="88"/>
      <c r="CO73" s="88"/>
      <c r="CP73" s="87" t="s">
        <v>196</v>
      </c>
    </row>
    <row r="74" spans="2:94" ht="30" customHeight="1" thickBot="1" x14ac:dyDescent="0.25">
      <c r="B74" s="65" t="s">
        <v>165</v>
      </c>
      <c r="C74" s="66" t="s">
        <v>151</v>
      </c>
      <c r="D74" s="116">
        <v>0</v>
      </c>
      <c r="E74" s="67">
        <f>F69+1</f>
        <v>43872</v>
      </c>
      <c r="F74" s="63">
        <f t="shared" si="16"/>
        <v>43875</v>
      </c>
      <c r="G74" s="89"/>
      <c r="H74" s="89">
        <v>2</v>
      </c>
      <c r="I74" s="89">
        <f t="shared" si="17"/>
        <v>4</v>
      </c>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s="88"/>
      <c r="CF74" s="88"/>
      <c r="CG74" s="88"/>
      <c r="CH74" s="88"/>
      <c r="CI74" s="88"/>
      <c r="CJ74" s="88"/>
      <c r="CK74" s="88"/>
      <c r="CL74" s="88"/>
      <c r="CM74" s="88"/>
      <c r="CN74" s="88"/>
      <c r="CO74" s="88"/>
      <c r="CP74" s="87" t="s">
        <v>196</v>
      </c>
    </row>
    <row r="75" spans="2:94" ht="30" customHeight="1" thickBot="1" x14ac:dyDescent="0.25">
      <c r="B75" s="65" t="s">
        <v>166</v>
      </c>
      <c r="C75" s="66" t="s">
        <v>151</v>
      </c>
      <c r="D75" s="116">
        <v>0</v>
      </c>
      <c r="E75" s="67">
        <f>E74</f>
        <v>43872</v>
      </c>
      <c r="F75" s="63">
        <f t="shared" si="16"/>
        <v>43876</v>
      </c>
      <c r="G75" s="89"/>
      <c r="H75" s="89">
        <v>3</v>
      </c>
      <c r="I75" s="89">
        <f t="shared" si="17"/>
        <v>5</v>
      </c>
      <c r="J75" s="88"/>
      <c r="K75" s="88"/>
      <c r="L75" s="88"/>
      <c r="M75" s="88"/>
      <c r="N75" s="88"/>
      <c r="O75" s="88"/>
      <c r="P75" s="88"/>
      <c r="Q75" s="88"/>
      <c r="R75" s="88"/>
      <c r="S75" s="88"/>
      <c r="T75" s="88"/>
      <c r="U75" s="88"/>
      <c r="V75" s="88"/>
      <c r="W75" s="88"/>
      <c r="X75" s="88"/>
      <c r="Y75" s="88"/>
      <c r="Z75" s="115"/>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s="88"/>
      <c r="CF75" s="88"/>
      <c r="CG75" s="88"/>
      <c r="CH75" s="88"/>
      <c r="CI75" s="88"/>
      <c r="CJ75" s="88"/>
      <c r="CK75" s="88"/>
      <c r="CL75" s="88"/>
      <c r="CM75" s="88"/>
      <c r="CN75" s="88"/>
      <c r="CO75" s="88"/>
      <c r="CP75" s="87" t="s">
        <v>196</v>
      </c>
    </row>
    <row r="76" spans="2:94" ht="30" customHeight="1" thickBot="1" x14ac:dyDescent="0.25">
      <c r="B76" s="114" t="s">
        <v>168</v>
      </c>
      <c r="C76" s="68"/>
      <c r="D76" s="113"/>
      <c r="E76" s="112"/>
      <c r="F76" s="63"/>
      <c r="G76" s="89"/>
      <c r="H76" s="89" t="s">
        <v>197</v>
      </c>
      <c r="I76" s="89"/>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c r="BU76" s="88"/>
      <c r="BV76" s="88"/>
      <c r="BW76" s="88"/>
      <c r="BX76" s="88"/>
      <c r="BY76" s="88"/>
      <c r="BZ76" s="88"/>
      <c r="CA76" s="88"/>
      <c r="CB76" s="88"/>
      <c r="CC76" s="88"/>
      <c r="CD76" s="88"/>
      <c r="CE76" s="88"/>
      <c r="CF76" s="88"/>
      <c r="CG76" s="88"/>
      <c r="CH76" s="88"/>
      <c r="CI76" s="88"/>
      <c r="CJ76" s="88"/>
      <c r="CK76" s="88"/>
      <c r="CL76" s="88"/>
      <c r="CM76" s="88"/>
      <c r="CN76" s="88"/>
      <c r="CO76" s="88"/>
      <c r="CP76" s="95"/>
    </row>
    <row r="77" spans="2:94" ht="30" customHeight="1" thickBot="1" x14ac:dyDescent="0.25">
      <c r="B77" s="69" t="s">
        <v>169</v>
      </c>
      <c r="C77" s="70" t="s">
        <v>151</v>
      </c>
      <c r="D77" s="111">
        <v>0</v>
      </c>
      <c r="E77" s="71">
        <f>E61+15</f>
        <v>43874</v>
      </c>
      <c r="F77" s="63">
        <f>E77+I77-1</f>
        <v>43883</v>
      </c>
      <c r="G77" s="89"/>
      <c r="H77" s="89">
        <v>6</v>
      </c>
      <c r="I77" s="89">
        <f>ROUNDUP(H77*5/3,0)</f>
        <v>10</v>
      </c>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c r="BU77" s="88"/>
      <c r="BV77" s="88"/>
      <c r="BW77" s="88"/>
      <c r="BX77" s="88"/>
      <c r="BY77" s="88"/>
      <c r="BZ77" s="88"/>
      <c r="CA77" s="88"/>
      <c r="CB77" s="88"/>
      <c r="CC77" s="88"/>
      <c r="CD77" s="88"/>
      <c r="CE77" s="88"/>
      <c r="CF77" s="88"/>
      <c r="CG77" s="88"/>
      <c r="CH77" s="88"/>
      <c r="CI77" s="88"/>
      <c r="CJ77" s="88"/>
      <c r="CK77" s="88"/>
      <c r="CL77" s="88"/>
      <c r="CM77" s="88"/>
      <c r="CN77" s="88"/>
      <c r="CO77" s="88"/>
      <c r="CP77" s="87" t="s">
        <v>196</v>
      </c>
    </row>
    <row r="78" spans="2:94" ht="30" customHeight="1" thickBot="1" x14ac:dyDescent="0.25">
      <c r="B78" s="69" t="s">
        <v>170</v>
      </c>
      <c r="C78" s="70" t="s">
        <v>151</v>
      </c>
      <c r="D78" s="111">
        <v>0</v>
      </c>
      <c r="E78" s="71">
        <f>E62+15</f>
        <v>43880</v>
      </c>
      <c r="F78" s="63">
        <f>E78+I78-1</f>
        <v>43889</v>
      </c>
      <c r="G78" s="89"/>
      <c r="H78" s="89">
        <v>6</v>
      </c>
      <c r="I78" s="89">
        <f>ROUNDUP(H78*5/3,0)</f>
        <v>10</v>
      </c>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c r="BU78" s="88"/>
      <c r="BV78" s="88"/>
      <c r="BW78" s="88"/>
      <c r="BX78" s="88"/>
      <c r="BY78" s="88"/>
      <c r="BZ78" s="88"/>
      <c r="CA78" s="88"/>
      <c r="CB78" s="88"/>
      <c r="CC78" s="88"/>
      <c r="CD78" s="88"/>
      <c r="CE78" s="88"/>
      <c r="CF78" s="88"/>
      <c r="CG78" s="88"/>
      <c r="CH78" s="88"/>
      <c r="CI78" s="88"/>
      <c r="CJ78" s="88"/>
      <c r="CK78" s="88"/>
      <c r="CL78" s="88"/>
      <c r="CM78" s="88"/>
      <c r="CN78" s="88"/>
      <c r="CO78" s="88"/>
      <c r="CP78" s="87" t="s">
        <v>196</v>
      </c>
    </row>
    <row r="79" spans="2:94" ht="30" customHeight="1" thickBot="1" x14ac:dyDescent="0.25">
      <c r="B79" s="69" t="s">
        <v>171</v>
      </c>
      <c r="C79" s="70" t="s">
        <v>151</v>
      </c>
      <c r="D79" s="111">
        <v>0</v>
      </c>
      <c r="E79" s="71">
        <f>F77+1</f>
        <v>43884</v>
      </c>
      <c r="F79" s="63">
        <f>E79+I79-1</f>
        <v>43892</v>
      </c>
      <c r="G79" s="89"/>
      <c r="H79" s="89">
        <v>5</v>
      </c>
      <c r="I79" s="89">
        <f>ROUNDUP(H79*5/3,0)</f>
        <v>9</v>
      </c>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c r="BU79" s="88"/>
      <c r="BV79" s="88"/>
      <c r="BW79" s="88"/>
      <c r="BX79" s="88"/>
      <c r="BY79" s="88"/>
      <c r="BZ79" s="88"/>
      <c r="CA79" s="88"/>
      <c r="CB79" s="88"/>
      <c r="CC79" s="88"/>
      <c r="CD79" s="88"/>
      <c r="CE79" s="88"/>
      <c r="CF79" s="88"/>
      <c r="CG79" s="88"/>
      <c r="CH79" s="88"/>
      <c r="CI79" s="88"/>
      <c r="CJ79" s="88"/>
      <c r="CK79" s="88"/>
      <c r="CL79" s="88"/>
      <c r="CM79" s="88"/>
      <c r="CN79" s="88"/>
      <c r="CO79" s="88"/>
      <c r="CP79" s="87" t="s">
        <v>196</v>
      </c>
    </row>
    <row r="80" spans="2:94" ht="30" customHeight="1" thickBot="1" x14ac:dyDescent="0.25">
      <c r="B80" s="69" t="s">
        <v>172</v>
      </c>
      <c r="C80" s="70" t="s">
        <v>151</v>
      </c>
      <c r="D80" s="111">
        <v>0</v>
      </c>
      <c r="E80" s="71">
        <v>43895</v>
      </c>
      <c r="F80" s="63">
        <f>E80+I80-1</f>
        <v>43904</v>
      </c>
      <c r="G80" s="89"/>
      <c r="H80" s="89">
        <v>6</v>
      </c>
      <c r="I80" s="89">
        <f>ROUNDUP(H80*5/3,0)</f>
        <v>10</v>
      </c>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88"/>
      <c r="AY80" s="88"/>
      <c r="AZ80" s="88"/>
      <c r="BA80" s="88"/>
      <c r="BB80" s="88"/>
      <c r="BC80" s="88"/>
      <c r="BD80" s="88"/>
      <c r="BE80" s="88"/>
      <c r="BF80" s="88"/>
      <c r="BG80" s="88"/>
      <c r="BH80" s="88"/>
      <c r="BI80" s="88"/>
      <c r="BJ80" s="88"/>
      <c r="BK80" s="88"/>
      <c r="BL80" s="88"/>
      <c r="BM80" s="88"/>
      <c r="BN80" s="88"/>
      <c r="BO80" s="88"/>
      <c r="BP80" s="88"/>
      <c r="BQ80" s="88"/>
      <c r="BR80" s="88"/>
      <c r="BS80" s="88"/>
      <c r="BT80" s="88"/>
      <c r="BU80" s="88"/>
      <c r="BV80" s="88"/>
      <c r="BW80" s="88"/>
      <c r="BX80" s="88"/>
      <c r="BY80" s="88"/>
      <c r="BZ80" s="88"/>
      <c r="CA80" s="88"/>
      <c r="CB80" s="88"/>
      <c r="CC80" s="88"/>
      <c r="CD80" s="88"/>
      <c r="CE80" s="88"/>
      <c r="CF80" s="88"/>
      <c r="CG80" s="88"/>
      <c r="CH80" s="88"/>
      <c r="CI80" s="88"/>
      <c r="CJ80" s="88"/>
      <c r="CK80" s="88"/>
      <c r="CL80" s="88"/>
      <c r="CM80" s="88"/>
      <c r="CN80" s="88"/>
      <c r="CO80" s="88"/>
      <c r="CP80" s="87" t="s">
        <v>196</v>
      </c>
    </row>
    <row r="81" spans="2:94" ht="30" customHeight="1" thickBot="1" x14ac:dyDescent="0.25">
      <c r="B81" s="110" t="s">
        <v>173</v>
      </c>
      <c r="C81" s="72"/>
      <c r="D81" s="109"/>
      <c r="E81" s="108"/>
      <c r="F81" s="63"/>
      <c r="G81" s="89"/>
      <c r="H81" s="89" t="s">
        <v>197</v>
      </c>
      <c r="I81" s="89"/>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8"/>
      <c r="BZ81" s="88"/>
      <c r="CA81" s="88"/>
      <c r="CB81" s="88"/>
      <c r="CC81" s="88"/>
      <c r="CD81" s="88"/>
      <c r="CE81" s="88"/>
      <c r="CF81" s="88"/>
      <c r="CG81" s="88"/>
      <c r="CH81" s="88"/>
      <c r="CI81" s="88"/>
      <c r="CJ81" s="88"/>
      <c r="CK81" s="88"/>
      <c r="CL81" s="88"/>
      <c r="CM81" s="88"/>
      <c r="CN81" s="88"/>
      <c r="CO81" s="88"/>
      <c r="CP81" s="95"/>
    </row>
    <row r="82" spans="2:94" ht="30" customHeight="1" thickBot="1" x14ac:dyDescent="0.25">
      <c r="B82" s="73" t="s">
        <v>174</v>
      </c>
      <c r="C82" s="74" t="s">
        <v>151</v>
      </c>
      <c r="D82" s="90">
        <v>0</v>
      </c>
      <c r="E82" s="75">
        <v>43872</v>
      </c>
      <c r="F82" s="63">
        <f>E82+I82-1</f>
        <v>43873</v>
      </c>
      <c r="G82" s="89"/>
      <c r="H82" s="89">
        <v>1</v>
      </c>
      <c r="I82" s="89">
        <f>ROUNDUP(H82*5/3,0)</f>
        <v>2</v>
      </c>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8"/>
      <c r="BZ82" s="88"/>
      <c r="CA82" s="88"/>
      <c r="CB82" s="88"/>
      <c r="CC82" s="88"/>
      <c r="CD82" s="88"/>
      <c r="CE82" s="88"/>
      <c r="CF82" s="88"/>
      <c r="CG82" s="88"/>
      <c r="CH82" s="88"/>
      <c r="CI82" s="88"/>
      <c r="CJ82" s="88"/>
      <c r="CK82" s="88"/>
      <c r="CL82" s="88"/>
      <c r="CM82" s="88"/>
      <c r="CN82" s="88"/>
      <c r="CO82" s="88"/>
      <c r="CP82" s="87" t="s">
        <v>196</v>
      </c>
    </row>
    <row r="83" spans="2:94" ht="30" customHeight="1" thickBot="1" x14ac:dyDescent="0.25">
      <c r="B83" s="73" t="s">
        <v>66</v>
      </c>
      <c r="C83" s="74" t="s">
        <v>151</v>
      </c>
      <c r="D83" s="90">
        <v>0</v>
      </c>
      <c r="E83" s="75">
        <v>43874</v>
      </c>
      <c r="F83" s="63">
        <f>E83+I83-1</f>
        <v>43875</v>
      </c>
      <c r="G83" s="89"/>
      <c r="H83" s="89">
        <v>1</v>
      </c>
      <c r="I83" s="89">
        <f>ROUNDUP(H83*5/3,0)</f>
        <v>2</v>
      </c>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c r="BC83" s="88"/>
      <c r="BD83" s="88"/>
      <c r="BE83" s="88"/>
      <c r="BF83" s="88"/>
      <c r="BG83" s="88"/>
      <c r="BH83" s="88"/>
      <c r="BI83" s="88"/>
      <c r="BJ83" s="88"/>
      <c r="BK83" s="88"/>
      <c r="BL83" s="88"/>
      <c r="BM83" s="88"/>
      <c r="BN83" s="88"/>
      <c r="BO83" s="88"/>
      <c r="BP83" s="88"/>
      <c r="BQ83" s="88"/>
      <c r="BR83" s="88"/>
      <c r="BS83" s="88"/>
      <c r="BT83" s="88"/>
      <c r="BU83" s="88"/>
      <c r="BV83" s="88"/>
      <c r="BW83" s="88"/>
      <c r="BX83" s="88"/>
      <c r="BY83" s="88"/>
      <c r="BZ83" s="88"/>
      <c r="CA83" s="88"/>
      <c r="CB83" s="88"/>
      <c r="CC83" s="88"/>
      <c r="CD83" s="88"/>
      <c r="CE83" s="88"/>
      <c r="CF83" s="88"/>
      <c r="CG83" s="88"/>
      <c r="CH83" s="88"/>
      <c r="CI83" s="88"/>
      <c r="CJ83" s="88"/>
      <c r="CK83" s="88"/>
      <c r="CL83" s="88"/>
      <c r="CM83" s="88"/>
      <c r="CN83" s="88"/>
      <c r="CO83" s="88"/>
      <c r="CP83" s="87" t="s">
        <v>196</v>
      </c>
    </row>
    <row r="84" spans="2:94" ht="30" customHeight="1" thickBot="1" x14ac:dyDescent="0.25">
      <c r="B84" s="73" t="s">
        <v>176</v>
      </c>
      <c r="C84" s="74" t="s">
        <v>151</v>
      </c>
      <c r="D84" s="90">
        <v>0</v>
      </c>
      <c r="E84" s="75">
        <f>E82</f>
        <v>43872</v>
      </c>
      <c r="F84" s="63">
        <f>E84+I84-1</f>
        <v>43928</v>
      </c>
      <c r="G84" s="89"/>
      <c r="H84" s="89">
        <v>34</v>
      </c>
      <c r="I84" s="89">
        <f>ROUNDUP(H84*5/3,0)</f>
        <v>57</v>
      </c>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c r="BC84" s="88"/>
      <c r="BD84" s="88"/>
      <c r="BE84" s="88"/>
      <c r="BF84" s="88"/>
      <c r="BG84" s="88"/>
      <c r="BH84" s="88"/>
      <c r="BI84" s="88"/>
      <c r="BJ84" s="88"/>
      <c r="BK84" s="88"/>
      <c r="BL84" s="88"/>
      <c r="BM84" s="88"/>
      <c r="BN84" s="88"/>
      <c r="BO84" s="88"/>
      <c r="BP84" s="88"/>
      <c r="BQ84" s="88"/>
      <c r="BR84" s="88"/>
      <c r="BS84" s="88"/>
      <c r="BT84" s="88"/>
      <c r="BU84" s="88"/>
      <c r="BV84" s="88"/>
      <c r="BW84" s="88"/>
      <c r="BX84" s="88"/>
      <c r="BY84" s="88"/>
      <c r="BZ84" s="88"/>
      <c r="CA84" s="88"/>
      <c r="CB84" s="88"/>
      <c r="CC84" s="88"/>
      <c r="CD84" s="88"/>
      <c r="CE84" s="88"/>
      <c r="CF84" s="88"/>
      <c r="CG84" s="88"/>
      <c r="CH84" s="88"/>
      <c r="CI84" s="88"/>
      <c r="CJ84" s="88"/>
      <c r="CK84" s="88"/>
      <c r="CL84" s="88"/>
      <c r="CM84" s="88"/>
      <c r="CN84" s="88"/>
      <c r="CO84" s="88"/>
      <c r="CP84" s="87" t="s">
        <v>196</v>
      </c>
    </row>
    <row r="85" spans="2:94" ht="30" customHeight="1" thickBot="1" x14ac:dyDescent="0.25">
      <c r="B85" s="107" t="s">
        <v>177</v>
      </c>
      <c r="C85" s="106"/>
      <c r="D85" s="105"/>
      <c r="E85" s="104"/>
      <c r="F85" s="63"/>
      <c r="G85" s="89"/>
      <c r="H85" s="89" t="s">
        <v>197</v>
      </c>
      <c r="I85" s="89"/>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88"/>
      <c r="CA85" s="88"/>
      <c r="CB85" s="88"/>
      <c r="CC85" s="88"/>
      <c r="CD85" s="88"/>
      <c r="CE85" s="88"/>
      <c r="CF85" s="88"/>
      <c r="CG85" s="88"/>
      <c r="CH85" s="88"/>
      <c r="CI85" s="88"/>
      <c r="CJ85" s="88"/>
      <c r="CK85" s="88"/>
      <c r="CL85" s="88"/>
      <c r="CM85" s="88"/>
      <c r="CN85" s="88"/>
      <c r="CO85" s="88"/>
      <c r="CP85" s="95"/>
    </row>
    <row r="86" spans="2:94" ht="30" customHeight="1" thickBot="1" x14ac:dyDescent="0.25">
      <c r="B86" s="103" t="s">
        <v>178</v>
      </c>
      <c r="C86" s="102" t="s">
        <v>151</v>
      </c>
      <c r="D86" s="90">
        <v>0</v>
      </c>
      <c r="E86" s="101">
        <v>43911</v>
      </c>
      <c r="F86" s="63">
        <f>E86+I86-1</f>
        <v>43917</v>
      </c>
      <c r="G86" s="89"/>
      <c r="H86" s="89">
        <v>21</v>
      </c>
      <c r="I86" s="89">
        <f>H86/3</f>
        <v>7</v>
      </c>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88"/>
      <c r="CA86" s="88"/>
      <c r="CB86" s="88"/>
      <c r="CC86" s="88"/>
      <c r="CD86" s="88"/>
      <c r="CE86" s="88"/>
      <c r="CF86" s="88"/>
      <c r="CG86" s="88"/>
      <c r="CH86" s="88"/>
      <c r="CI86" s="88"/>
      <c r="CJ86" s="88"/>
      <c r="CK86" s="88"/>
      <c r="CL86" s="88"/>
      <c r="CM86" s="88"/>
      <c r="CN86" s="88"/>
      <c r="CO86" s="88"/>
      <c r="CP86" s="87" t="s">
        <v>200</v>
      </c>
    </row>
    <row r="87" spans="2:94" ht="30" customHeight="1" thickBot="1" x14ac:dyDescent="0.25">
      <c r="B87" s="103" t="s">
        <v>180</v>
      </c>
      <c r="C87" s="102" t="s">
        <v>151</v>
      </c>
      <c r="D87" s="90">
        <v>0</v>
      </c>
      <c r="E87" s="101">
        <v>43911</v>
      </c>
      <c r="F87" s="63">
        <f>E87+I87-1</f>
        <v>43917</v>
      </c>
      <c r="G87" s="89"/>
      <c r="H87" s="89">
        <v>21</v>
      </c>
      <c r="I87" s="89">
        <f>H87/3</f>
        <v>7</v>
      </c>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88"/>
      <c r="CA87" s="88"/>
      <c r="CB87" s="88"/>
      <c r="CC87" s="88"/>
      <c r="CD87" s="88"/>
      <c r="CE87" s="88"/>
      <c r="CF87" s="88"/>
      <c r="CG87" s="88"/>
      <c r="CH87" s="88"/>
      <c r="CI87" s="88"/>
      <c r="CJ87" s="88"/>
      <c r="CK87" s="88"/>
      <c r="CL87" s="88"/>
      <c r="CM87" s="88"/>
      <c r="CN87" s="88"/>
      <c r="CO87" s="88"/>
      <c r="CP87" s="87" t="s">
        <v>199</v>
      </c>
    </row>
    <row r="88" spans="2:94" ht="30" customHeight="1" thickBot="1" x14ac:dyDescent="0.25">
      <c r="B88" s="103" t="s">
        <v>182</v>
      </c>
      <c r="C88" s="102" t="s">
        <v>183</v>
      </c>
      <c r="D88" s="90">
        <v>1</v>
      </c>
      <c r="E88" s="101">
        <v>43917</v>
      </c>
      <c r="F88" s="63">
        <f>E88+I88-1</f>
        <v>43937</v>
      </c>
      <c r="G88" s="89"/>
      <c r="H88" s="89">
        <v>21</v>
      </c>
      <c r="I88" s="89">
        <v>21</v>
      </c>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88"/>
      <c r="CA88" s="88"/>
      <c r="CB88" s="88"/>
      <c r="CC88" s="88"/>
      <c r="CD88" s="88"/>
      <c r="CE88" s="88"/>
      <c r="CF88" s="88"/>
      <c r="CG88" s="88"/>
      <c r="CH88" s="88"/>
      <c r="CI88" s="88"/>
      <c r="CJ88" s="88"/>
      <c r="CK88" s="88"/>
      <c r="CL88" s="88"/>
      <c r="CM88" s="88"/>
      <c r="CN88" s="88"/>
      <c r="CO88" s="88"/>
      <c r="CP88" s="100" t="s">
        <v>198</v>
      </c>
    </row>
    <row r="89" spans="2:94" ht="30" customHeight="1" thickBot="1" x14ac:dyDescent="0.25">
      <c r="B89" s="103" t="s">
        <v>184</v>
      </c>
      <c r="C89" s="102" t="s">
        <v>185</v>
      </c>
      <c r="D89" s="90">
        <v>1</v>
      </c>
      <c r="E89" s="101">
        <v>43917</v>
      </c>
      <c r="F89" s="63">
        <f>E89+I89-1</f>
        <v>43937</v>
      </c>
      <c r="G89" s="89"/>
      <c r="H89" s="89">
        <v>21</v>
      </c>
      <c r="I89" s="89">
        <v>21</v>
      </c>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88"/>
      <c r="CA89" s="88"/>
      <c r="CB89" s="88"/>
      <c r="CC89" s="88"/>
      <c r="CD89" s="88"/>
      <c r="CE89" s="88"/>
      <c r="CF89" s="88"/>
      <c r="CG89" s="88"/>
      <c r="CH89" s="88"/>
      <c r="CI89" s="88"/>
      <c r="CJ89" s="88"/>
      <c r="CK89" s="88"/>
      <c r="CL89" s="88"/>
      <c r="CM89" s="88"/>
      <c r="CN89" s="88"/>
      <c r="CO89" s="88"/>
      <c r="CP89" s="100" t="s">
        <v>198</v>
      </c>
    </row>
    <row r="90" spans="2:94" ht="30" customHeight="1" thickBot="1" x14ac:dyDescent="0.25">
      <c r="B90" s="103" t="s">
        <v>186</v>
      </c>
      <c r="C90" s="102" t="s">
        <v>187</v>
      </c>
      <c r="D90" s="90">
        <v>1</v>
      </c>
      <c r="E90" s="101">
        <v>43917</v>
      </c>
      <c r="F90" s="63">
        <f>E90+I90-1</f>
        <v>43937</v>
      </c>
      <c r="G90" s="89"/>
      <c r="H90" s="89">
        <v>21</v>
      </c>
      <c r="I90" s="89">
        <v>21</v>
      </c>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c r="AX90" s="88"/>
      <c r="AY90" s="88"/>
      <c r="AZ90" s="88"/>
      <c r="BA90" s="88"/>
      <c r="BB90" s="88"/>
      <c r="BC90" s="88"/>
      <c r="BD90" s="88"/>
      <c r="BE90" s="88"/>
      <c r="BF90" s="88"/>
      <c r="BG90" s="88"/>
      <c r="BH90" s="88"/>
      <c r="BI90" s="88"/>
      <c r="BJ90" s="88"/>
      <c r="BK90" s="88"/>
      <c r="BL90" s="88"/>
      <c r="BM90" s="88"/>
      <c r="BN90" s="88"/>
      <c r="BO90" s="88"/>
      <c r="BP90" s="88"/>
      <c r="BQ90" s="88"/>
      <c r="BR90" s="88"/>
      <c r="BS90" s="88"/>
      <c r="BT90" s="88"/>
      <c r="BU90" s="88"/>
      <c r="BV90" s="88"/>
      <c r="BW90" s="88"/>
      <c r="BX90" s="88"/>
      <c r="BY90" s="88"/>
      <c r="BZ90" s="88"/>
      <c r="CA90" s="88"/>
      <c r="CB90" s="88"/>
      <c r="CC90" s="88"/>
      <c r="CD90" s="88"/>
      <c r="CE90" s="88"/>
      <c r="CF90" s="88"/>
      <c r="CG90" s="88"/>
      <c r="CH90" s="88"/>
      <c r="CI90" s="88"/>
      <c r="CJ90" s="88"/>
      <c r="CK90" s="88"/>
      <c r="CL90" s="88"/>
      <c r="CM90" s="88"/>
      <c r="CN90" s="88"/>
      <c r="CO90" s="88"/>
      <c r="CP90" s="100" t="s">
        <v>198</v>
      </c>
    </row>
    <row r="91" spans="2:94" ht="30" customHeight="1" thickBot="1" x14ac:dyDescent="0.25">
      <c r="B91" s="99" t="s">
        <v>188</v>
      </c>
      <c r="C91" s="98"/>
      <c r="D91" s="97"/>
      <c r="E91" s="96"/>
      <c r="F91" s="63"/>
      <c r="G91" s="89"/>
      <c r="H91" s="89" t="s">
        <v>197</v>
      </c>
      <c r="I91" s="89"/>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8"/>
      <c r="BZ91" s="88"/>
      <c r="CA91" s="88"/>
      <c r="CB91" s="88"/>
      <c r="CC91" s="88"/>
      <c r="CD91" s="88"/>
      <c r="CE91" s="88"/>
      <c r="CF91" s="88"/>
      <c r="CG91" s="88"/>
      <c r="CH91" s="88"/>
      <c r="CI91" s="88"/>
      <c r="CJ91" s="88"/>
      <c r="CK91" s="88"/>
      <c r="CL91" s="88"/>
      <c r="CM91" s="88"/>
      <c r="CN91" s="88"/>
      <c r="CO91" s="88"/>
      <c r="CP91" s="95"/>
    </row>
    <row r="92" spans="2:94" ht="30" customHeight="1" thickBot="1" x14ac:dyDescent="0.25">
      <c r="B92" s="76" t="s">
        <v>189</v>
      </c>
      <c r="C92" s="77" t="s">
        <v>151</v>
      </c>
      <c r="D92" s="90">
        <v>0</v>
      </c>
      <c r="E92" s="78">
        <f>F90</f>
        <v>43937</v>
      </c>
      <c r="F92" s="63">
        <f>E92+I92-1</f>
        <v>43938</v>
      </c>
      <c r="G92" s="89"/>
      <c r="H92" s="89">
        <v>1</v>
      </c>
      <c r="I92" s="89">
        <f>ROUNDUP(H92*5/3,0)</f>
        <v>2</v>
      </c>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8"/>
      <c r="BZ92" s="88"/>
      <c r="CA92" s="88"/>
      <c r="CB92" s="88"/>
      <c r="CC92" s="88"/>
      <c r="CD92" s="88"/>
      <c r="CE92" s="88"/>
      <c r="CF92" s="88"/>
      <c r="CG92" s="88"/>
      <c r="CH92" s="88"/>
      <c r="CI92" s="88"/>
      <c r="CJ92" s="88"/>
      <c r="CK92" s="88"/>
      <c r="CL92" s="88"/>
      <c r="CM92" s="88"/>
      <c r="CN92" s="88"/>
      <c r="CO92" s="88"/>
      <c r="CP92" s="87" t="s">
        <v>196</v>
      </c>
    </row>
    <row r="93" spans="2:94" ht="30" customHeight="1" thickBot="1" x14ac:dyDescent="0.25">
      <c r="B93" s="76" t="s">
        <v>190</v>
      </c>
      <c r="C93" s="77" t="s">
        <v>151</v>
      </c>
      <c r="D93" s="90">
        <v>0</v>
      </c>
      <c r="E93" s="78">
        <v>43938</v>
      </c>
      <c r="F93" s="63">
        <f>E93+I93-1</f>
        <v>43939</v>
      </c>
      <c r="G93" s="89"/>
      <c r="H93" s="89">
        <v>1</v>
      </c>
      <c r="I93" s="89">
        <f>ROUNDUP(H93*5/3,0)</f>
        <v>2</v>
      </c>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88"/>
      <c r="BJ93" s="88"/>
      <c r="BK93" s="88"/>
      <c r="BL93" s="88"/>
      <c r="BM93" s="88"/>
      <c r="BN93" s="88"/>
      <c r="BO93" s="88"/>
      <c r="BP93" s="88"/>
      <c r="BQ93" s="88"/>
      <c r="BR93" s="88"/>
      <c r="BS93" s="88"/>
      <c r="BT93" s="88"/>
      <c r="BU93" s="88"/>
      <c r="BV93" s="88"/>
      <c r="BW93" s="88"/>
      <c r="BX93" s="88"/>
      <c r="BY93" s="88"/>
      <c r="BZ93" s="88"/>
      <c r="CA93" s="88"/>
      <c r="CB93" s="88"/>
      <c r="CC93" s="88"/>
      <c r="CD93" s="88"/>
      <c r="CE93" s="88"/>
      <c r="CF93" s="88"/>
      <c r="CG93" s="88"/>
      <c r="CH93" s="88"/>
      <c r="CI93" s="88"/>
      <c r="CJ93" s="88"/>
      <c r="CK93" s="88"/>
      <c r="CL93" s="88"/>
      <c r="CM93" s="88"/>
      <c r="CN93" s="88"/>
      <c r="CO93" s="88"/>
      <c r="CP93" s="87" t="s">
        <v>196</v>
      </c>
    </row>
    <row r="94" spans="2:94" ht="30" customHeight="1" thickBot="1" x14ac:dyDescent="0.25">
      <c r="B94" s="94" t="s">
        <v>191</v>
      </c>
      <c r="C94" s="93"/>
      <c r="D94" s="92"/>
      <c r="E94" s="91"/>
      <c r="F94" s="63"/>
      <c r="G94" s="89"/>
      <c r="H94" s="89" t="s">
        <v>197</v>
      </c>
      <c r="I94" s="89"/>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88"/>
      <c r="BQ94" s="88"/>
      <c r="BR94" s="88"/>
      <c r="BS94" s="88"/>
      <c r="BT94" s="88"/>
      <c r="BU94" s="88"/>
      <c r="BV94" s="88"/>
      <c r="BW94" s="88"/>
      <c r="BX94" s="88"/>
      <c r="BY94" s="88"/>
      <c r="BZ94" s="88"/>
      <c r="CA94" s="88"/>
      <c r="CB94" s="88"/>
      <c r="CC94" s="88"/>
      <c r="CD94" s="88"/>
      <c r="CE94" s="88"/>
      <c r="CF94" s="88"/>
      <c r="CG94" s="88"/>
      <c r="CH94" s="88"/>
      <c r="CI94" s="88"/>
      <c r="CJ94" s="88"/>
      <c r="CK94" s="88"/>
      <c r="CL94" s="88"/>
      <c r="CM94" s="88"/>
      <c r="CN94" s="88"/>
      <c r="CO94" s="88"/>
      <c r="CP94" s="87" t="s">
        <v>196</v>
      </c>
    </row>
    <row r="95" spans="2:94" ht="30" customHeight="1" thickBot="1" x14ac:dyDescent="0.25">
      <c r="B95" s="79" t="s">
        <v>192</v>
      </c>
      <c r="C95" s="80" t="s">
        <v>151</v>
      </c>
      <c r="D95" s="90">
        <v>0</v>
      </c>
      <c r="E95" s="81">
        <f>E93-1</f>
        <v>43937</v>
      </c>
      <c r="F95" s="63">
        <f>E95+I95-1</f>
        <v>43938</v>
      </c>
      <c r="G95" s="89"/>
      <c r="H95" s="89">
        <v>1</v>
      </c>
      <c r="I95" s="89">
        <f>ROUNDUP(H95*5/3,0)</f>
        <v>2</v>
      </c>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88"/>
      <c r="BQ95" s="88"/>
      <c r="BR95" s="88"/>
      <c r="BS95" s="88"/>
      <c r="BT95" s="88"/>
      <c r="BU95" s="88"/>
      <c r="BV95" s="88"/>
      <c r="BW95" s="88"/>
      <c r="BX95" s="88"/>
      <c r="BY95" s="88"/>
      <c r="BZ95" s="88"/>
      <c r="CA95" s="88"/>
      <c r="CB95" s="88"/>
      <c r="CC95" s="88"/>
      <c r="CD95" s="88"/>
      <c r="CE95" s="88"/>
      <c r="CF95" s="88"/>
      <c r="CG95" s="88"/>
      <c r="CH95" s="88"/>
      <c r="CI95" s="88"/>
      <c r="CJ95" s="88"/>
      <c r="CK95" s="88"/>
      <c r="CL95" s="88"/>
      <c r="CM95" s="88"/>
      <c r="CN95" s="88"/>
      <c r="CO95" s="88"/>
      <c r="CP95" s="87" t="s">
        <v>196</v>
      </c>
    </row>
    <row r="96" spans="2:94" ht="30" customHeight="1" thickBot="1" x14ac:dyDescent="0.25">
      <c r="B96" s="82" t="s">
        <v>193</v>
      </c>
      <c r="C96" s="83" t="s">
        <v>151</v>
      </c>
      <c r="D96" s="90">
        <v>0</v>
      </c>
      <c r="E96" s="84">
        <f>E94</f>
        <v>0</v>
      </c>
      <c r="F96" s="63">
        <f>E96+I96-1</f>
        <v>1</v>
      </c>
      <c r="G96" s="89"/>
      <c r="H96" s="89">
        <v>1</v>
      </c>
      <c r="I96" s="89">
        <f>ROUNDUP(H96*5/3,0)</f>
        <v>2</v>
      </c>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88"/>
      <c r="BK96" s="88"/>
      <c r="BL96" s="88"/>
      <c r="BM96" s="88"/>
      <c r="BN96" s="88"/>
      <c r="BO96" s="88"/>
      <c r="BP96" s="88"/>
      <c r="BQ96" s="88"/>
      <c r="BR96" s="88"/>
      <c r="BS96" s="88"/>
      <c r="BT96" s="88"/>
      <c r="BU96" s="88"/>
      <c r="BV96" s="88"/>
      <c r="BW96" s="88"/>
      <c r="BX96" s="88"/>
      <c r="BY96" s="88"/>
      <c r="BZ96" s="88"/>
      <c r="CA96" s="88"/>
      <c r="CB96" s="88"/>
      <c r="CC96" s="88"/>
      <c r="CD96" s="88"/>
      <c r="CE96" s="88"/>
      <c r="CF96" s="88"/>
      <c r="CG96" s="88"/>
      <c r="CH96" s="88"/>
      <c r="CI96" s="88"/>
      <c r="CJ96" s="88"/>
      <c r="CK96" s="88"/>
      <c r="CL96" s="88"/>
      <c r="CM96" s="88"/>
      <c r="CN96" s="88"/>
      <c r="CO96" s="88"/>
      <c r="CP96" s="87" t="s">
        <v>196</v>
      </c>
    </row>
    <row r="97" spans="2:94" ht="30" customHeight="1" thickBot="1" x14ac:dyDescent="0.25">
      <c r="B97" s="82" t="s">
        <v>194</v>
      </c>
      <c r="C97" s="83" t="s">
        <v>151</v>
      </c>
      <c r="D97" s="90">
        <v>0</v>
      </c>
      <c r="E97" s="84">
        <f>E95</f>
        <v>43937</v>
      </c>
      <c r="F97" s="63">
        <f>E97+I97-1</f>
        <v>43938</v>
      </c>
      <c r="G97" s="89"/>
      <c r="H97" s="89">
        <v>1</v>
      </c>
      <c r="I97" s="89">
        <f>ROUNDUP(H97*5/3,0)</f>
        <v>2</v>
      </c>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c r="AV97" s="88"/>
      <c r="AW97" s="88"/>
      <c r="AX97" s="88"/>
      <c r="AY97" s="88"/>
      <c r="AZ97" s="88"/>
      <c r="BA97" s="88"/>
      <c r="BB97" s="88"/>
      <c r="BC97" s="88"/>
      <c r="BD97" s="88"/>
      <c r="BE97" s="88"/>
      <c r="BF97" s="88"/>
      <c r="BG97" s="88"/>
      <c r="BH97" s="88"/>
      <c r="BI97" s="88"/>
      <c r="BJ97" s="88"/>
      <c r="BK97" s="88"/>
      <c r="BL97" s="88"/>
      <c r="BM97" s="88"/>
      <c r="BN97" s="88"/>
      <c r="BO97" s="88"/>
      <c r="BP97" s="88"/>
      <c r="BQ97" s="88"/>
      <c r="BR97" s="88"/>
      <c r="BS97" s="88"/>
      <c r="BT97" s="88"/>
      <c r="BU97" s="88"/>
      <c r="BV97" s="88"/>
      <c r="BW97" s="88"/>
      <c r="BX97" s="88"/>
      <c r="BY97" s="88"/>
      <c r="BZ97" s="88"/>
      <c r="CA97" s="88"/>
      <c r="CB97" s="88"/>
      <c r="CC97" s="88"/>
      <c r="CD97" s="88"/>
      <c r="CE97" s="88"/>
      <c r="CF97" s="88"/>
      <c r="CG97" s="88"/>
      <c r="CH97" s="88"/>
      <c r="CI97" s="88"/>
      <c r="CJ97" s="88"/>
      <c r="CK97" s="88"/>
      <c r="CL97" s="88"/>
      <c r="CM97" s="88"/>
      <c r="CN97" s="88"/>
      <c r="CO97" s="88"/>
      <c r="CP97" s="87" t="s">
        <v>196</v>
      </c>
    </row>
  </sheetData>
  <mergeCells count="33">
    <mergeCell ref="C3:D3"/>
    <mergeCell ref="C4:D4"/>
    <mergeCell ref="B5:G5"/>
    <mergeCell ref="AL4:AR4"/>
    <mergeCell ref="AS4:AY4"/>
    <mergeCell ref="E3:F3"/>
    <mergeCell ref="J4:P4"/>
    <mergeCell ref="Q4:W4"/>
    <mergeCell ref="X4:AD4"/>
    <mergeCell ref="AE4:AK4"/>
    <mergeCell ref="B57:G57"/>
    <mergeCell ref="B55:B56"/>
    <mergeCell ref="CB4:CH4"/>
    <mergeCell ref="CB56:CH56"/>
    <mergeCell ref="J56:P56"/>
    <mergeCell ref="Q56:W56"/>
    <mergeCell ref="X56:AD56"/>
    <mergeCell ref="AE56:AK56"/>
    <mergeCell ref="AL56:AR56"/>
    <mergeCell ref="AZ56:BF56"/>
    <mergeCell ref="BG56:BM56"/>
    <mergeCell ref="BN56:BT56"/>
    <mergeCell ref="BU56:CA56"/>
    <mergeCell ref="BN4:BT4"/>
    <mergeCell ref="AZ4:BF4"/>
    <mergeCell ref="BG4:BM4"/>
    <mergeCell ref="CI4:CO4"/>
    <mergeCell ref="CI56:CO56"/>
    <mergeCell ref="BU4:CA4"/>
    <mergeCell ref="C55:D55"/>
    <mergeCell ref="E55:F55"/>
    <mergeCell ref="C56:D56"/>
    <mergeCell ref="AS56:AY56"/>
  </mergeCells>
  <conditionalFormatting sqref="D7:D32">
    <cfRule type="dataBar" priority="14">
      <dataBar>
        <cfvo type="num" val="0"/>
        <cfvo type="num" val="1"/>
        <color theme="0" tint="-0.249977111117893"/>
      </dataBar>
      <extLst>
        <ext xmlns:x14="http://schemas.microsoft.com/office/spreadsheetml/2009/9/main" uri="{B025F937-C7B1-47D3-B67F-A62EFF666E3E}">
          <x14:id>{3B94C02B-6D71-4C3E-AC17-46CE1998086C}</x14:id>
        </ext>
      </extLst>
    </cfRule>
  </conditionalFormatting>
  <conditionalFormatting sqref="J5:CN45 J57:CN97">
    <cfRule type="expression" dxfId="5" priority="17">
      <formula>AND(TODAY()&gt;=J$5,TODAY()&lt;K$5)</formula>
    </cfRule>
  </conditionalFormatting>
  <conditionalFormatting sqref="J7:CN45 J59:CN97">
    <cfRule type="expression" dxfId="4" priority="15">
      <formula>AND(task_start&lt;=J$5,ROUNDDOWN((task_end-task_start+1)*task_progress,0)+task_start-1&gt;=J$5)</formula>
    </cfRule>
    <cfRule type="expression" dxfId="3" priority="16" stopIfTrue="1">
      <formula>AND(task_end&gt;=J$5,task_start&lt;K$5)</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{266E86BF-68F0-425C-83EF-EACCAF261685}</x14:id>
        </ext>
      </extLst>
    </cfRule>
  </conditionalFormatting>
  <conditionalFormatting sqref="D39">
    <cfRule type="dataBar" priority="12">
      <dataBar>
        <cfvo type="num" val="0"/>
        <cfvo type="num" val="1"/>
        <color theme="0" tint="-0.249977111117893"/>
      </dataBar>
      <extLst>
        <ext xmlns:x14="http://schemas.microsoft.com/office/spreadsheetml/2009/9/main" uri="{B025F937-C7B1-47D3-B67F-A62EFF666E3E}">
          <x14:id>{A10C5A4E-0E85-4704-887E-6BFAD594DF08}</x14:id>
        </ext>
      </extLst>
    </cfRule>
  </conditionalFormatting>
  <conditionalFormatting sqref="D42">
    <cfRule type="dataBar" priority="11">
      <dataBar>
        <cfvo type="num" val="0"/>
        <cfvo type="num" val="1"/>
        <color theme="0" tint="-0.249977111117893"/>
      </dataBar>
      <extLst>
        <ext xmlns:x14="http://schemas.microsoft.com/office/spreadsheetml/2009/9/main" uri="{B025F937-C7B1-47D3-B67F-A62EFF666E3E}">
          <x14:id>{98246C62-2A92-4826-8CB7-09793B731D8A}</x14:id>
        </ext>
      </extLst>
    </cfRule>
  </conditionalFormatting>
  <conditionalFormatting sqref="D59:D84">
    <cfRule type="dataBar" priority="10">
      <dataBar>
        <cfvo type="num" val="0"/>
        <cfvo type="num" val="1"/>
        <color theme="0" tint="-0.249977111117893"/>
      </dataBar>
      <extLst>
        <ext xmlns:x14="http://schemas.microsoft.com/office/spreadsheetml/2009/9/main" uri="{B025F937-C7B1-47D3-B67F-A62EFF666E3E}">
          <x14:id>{60C70E00-917A-4003-BEA3-473DF5C11BA0}</x14:id>
        </ext>
      </extLst>
    </cfRule>
  </conditionalFormatting>
  <conditionalFormatting sqref="D85">
    <cfRule type="dataBar" priority="9">
      <dataBar>
        <cfvo type="num" val="0"/>
        <cfvo type="num" val="1"/>
        <color theme="0" tint="-0.249977111117893"/>
      </dataBar>
      <extLst>
        <ext xmlns:x14="http://schemas.microsoft.com/office/spreadsheetml/2009/9/main" uri="{B025F937-C7B1-47D3-B67F-A62EFF666E3E}">
          <x14:id>{360E8E73-1A4C-49F9-BE3B-38C1BBEB6BD3}</x14:id>
        </ext>
      </extLst>
    </cfRule>
  </conditionalFormatting>
  <conditionalFormatting sqref="D91">
    <cfRule type="dataBar" priority="8">
      <dataBar>
        <cfvo type="num" val="0"/>
        <cfvo type="num" val="1"/>
        <color theme="0" tint="-0.249977111117893"/>
      </dataBar>
      <extLst>
        <ext xmlns:x14="http://schemas.microsoft.com/office/spreadsheetml/2009/9/main" uri="{B025F937-C7B1-47D3-B67F-A62EFF666E3E}">
          <x14:id>{1E9AA5C0-2EF1-4341-9108-917697FCE174}</x14:id>
        </ext>
      </extLst>
    </cfRule>
  </conditionalFormatting>
  <conditionalFormatting sqref="D94">
    <cfRule type="dataBar" priority="7">
      <dataBar>
        <cfvo type="num" val="0"/>
        <cfvo type="num" val="1"/>
        <color theme="0" tint="-0.249977111117893"/>
      </dataBar>
      <extLst>
        <ext xmlns:x14="http://schemas.microsoft.com/office/spreadsheetml/2009/9/main" uri="{B025F937-C7B1-47D3-B67F-A62EFF666E3E}">
          <x14:id>{3A320223-A96C-4A0D-AD1D-E6506FFB689C}</x14:id>
        </ext>
      </extLst>
    </cfRule>
  </conditionalFormatting>
  <conditionalFormatting sqref="D34:D38">
    <cfRule type="dataBar" priority="6">
      <dataBar>
        <cfvo type="num" val="0"/>
        <cfvo type="num" val="1"/>
        <color theme="0" tint="-0.249977111117893"/>
      </dataBar>
      <extLst>
        <ext xmlns:x14="http://schemas.microsoft.com/office/spreadsheetml/2009/9/main" uri="{B025F937-C7B1-47D3-B67F-A62EFF666E3E}">
          <x14:id>{CC4C7F00-B14C-4D40-8468-00C1922055FF}</x14:id>
        </ext>
      </extLst>
    </cfRule>
  </conditionalFormatting>
  <conditionalFormatting sqref="D40:D41">
    <cfRule type="dataBar" priority="5">
      <dataBar>
        <cfvo type="num" val="0"/>
        <cfvo type="num" val="1"/>
        <color theme="0" tint="-0.249977111117893"/>
      </dataBar>
      <extLst>
        <ext xmlns:x14="http://schemas.microsoft.com/office/spreadsheetml/2009/9/main" uri="{B025F937-C7B1-47D3-B67F-A62EFF666E3E}">
          <x14:id>{CAC5CFCE-8ACA-48D4-BDF3-EAD95C305BCA}</x14:id>
        </ext>
      </extLst>
    </cfRule>
  </conditionalFormatting>
  <conditionalFormatting sqref="D43:D45">
    <cfRule type="dataBar" priority="4">
      <dataBar>
        <cfvo type="num" val="0"/>
        <cfvo type="num" val="1"/>
        <color theme="0" tint="-0.249977111117893"/>
      </dataBar>
      <extLst>
        <ext xmlns:x14="http://schemas.microsoft.com/office/spreadsheetml/2009/9/main" uri="{B025F937-C7B1-47D3-B67F-A62EFF666E3E}">
          <x14:id>{DE231E08-CFB2-4E5B-AAA7-EB4B199F6609}</x14:id>
        </ext>
      </extLst>
    </cfRule>
  </conditionalFormatting>
  <conditionalFormatting sqref="D86:D90">
    <cfRule type="dataBar" priority="3">
      <dataBar>
        <cfvo type="num" val="0"/>
        <cfvo type="num" val="1"/>
        <color theme="0" tint="-0.249977111117893"/>
      </dataBar>
      <extLst>
        <ext xmlns:x14="http://schemas.microsoft.com/office/spreadsheetml/2009/9/main" uri="{B025F937-C7B1-47D3-B67F-A62EFF666E3E}">
          <x14:id>{CCC2F941-251A-4558-AFD8-1E7B98C2F9FB}</x14:id>
        </ext>
      </extLst>
    </cfRule>
  </conditionalFormatting>
  <conditionalFormatting sqref="D92:D93">
    <cfRule type="dataBar" priority="2">
      <dataBar>
        <cfvo type="num" val="0"/>
        <cfvo type="num" val="1"/>
        <color theme="0" tint="-0.249977111117893"/>
      </dataBar>
      <extLst>
        <ext xmlns:x14="http://schemas.microsoft.com/office/spreadsheetml/2009/9/main" uri="{B025F937-C7B1-47D3-B67F-A62EFF666E3E}">
          <x14:id>{B1A3C503-C272-44E2-9171-D898CAFAE518}</x14:id>
        </ext>
      </extLst>
    </cfRule>
  </conditionalFormatting>
  <conditionalFormatting sqref="D95:D97">
    <cfRule type="dataBar" priority="1">
      <dataBar>
        <cfvo type="num" val="0"/>
        <cfvo type="num" val="1"/>
        <color theme="0" tint="-0.249977111117893"/>
      </dataBar>
      <extLst>
        <ext xmlns:x14="http://schemas.microsoft.com/office/spreadsheetml/2009/9/main" uri="{B025F937-C7B1-47D3-B67F-A62EFF666E3E}">
          <x14:id>{962B8740-9867-4C95-843B-667A31315096}</x14:id>
        </ext>
      </extLst>
    </cfRule>
  </conditionalFormatting>
  <conditionalFormatting sqref="CO5:CO45 CO57:CO97">
    <cfRule type="expression" dxfId="2" priority="18">
      <formula>AND(TODAY()&gt;=CO$5,TODAY()&lt;#REF!)</formula>
    </cfRule>
  </conditionalFormatting>
  <conditionalFormatting sqref="CO7:CO45 CO59:CO97">
    <cfRule type="expression" dxfId="1" priority="19">
      <formula>AND(task_start&lt;=CO$5,ROUNDDOWN((task_end-task_start+1)*task_progress,0)+task_start-1&gt;=CO$5)</formula>
    </cfRule>
    <cfRule type="expression" dxfId="0" priority="20" stopIfTrue="1">
      <formula>AND(task_end&gt;=CO$5,task_start&lt;#REF!)</formula>
    </cfRule>
  </conditionalFormatting>
  <dataValidations count="1">
    <dataValidation type="whole" operator="greaterThanOrEqual" allowBlank="1" showInputMessage="1" promptTitle="Display Week" prompt="Changing this number will scroll the Gantt Chart view." sqref="E4 E56" xr:uid="{00000000-0002-0000-0300-000000000000}">
      <formula1>1</formula1>
    </dataValidation>
  </dataValidations>
  <printOptions horizontalCentered="1"/>
  <pageMargins left="0.35" right="0.35" top="0.35" bottom="0.5" header="0.3" footer="0.3"/>
  <pageSetup scale="3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B94C02B-6D71-4C3E-AC17-46CE1998086C}">
            <x14:dataBar minLength="0" maxLength="100" gradient="0">
              <x14:cfvo type="num">
                <xm:f>0</xm:f>
              </x14:cfvo>
              <x14:cfvo type="num">
                <xm:f>1</xm:f>
              </x14:cfvo>
              <x14:negativeFillColor rgb="FFFF0000"/>
              <x14:axisColor rgb="FF000000"/>
            </x14:dataBar>
          </x14:cfRule>
          <xm:sqref>D7:D32</xm:sqref>
        </x14:conditionalFormatting>
        <x14:conditionalFormatting xmlns:xm="http://schemas.microsoft.com/office/excel/2006/main">
          <x14:cfRule type="dataBar" id="{266E86BF-68F0-425C-83EF-EACCAF261685}">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A10C5A4E-0E85-4704-887E-6BFAD594DF08}">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8246C62-2A92-4826-8CB7-09793B731D8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60C70E00-917A-4003-BEA3-473DF5C11BA0}">
            <x14:dataBar minLength="0" maxLength="100" gradient="0">
              <x14:cfvo type="num">
                <xm:f>0</xm:f>
              </x14:cfvo>
              <x14:cfvo type="num">
                <xm:f>1</xm:f>
              </x14:cfvo>
              <x14:negativeFillColor rgb="FFFF0000"/>
              <x14:axisColor rgb="FF000000"/>
            </x14:dataBar>
          </x14:cfRule>
          <xm:sqref>D59:D84</xm:sqref>
        </x14:conditionalFormatting>
        <x14:conditionalFormatting xmlns:xm="http://schemas.microsoft.com/office/excel/2006/main">
          <x14:cfRule type="dataBar" id="{360E8E73-1A4C-49F9-BE3B-38C1BBEB6BD3}">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1E9AA5C0-2EF1-4341-9108-917697FCE174}">
            <x14:dataBar minLength="0" maxLength="100" gradient="0">
              <x14:cfvo type="num">
                <xm:f>0</xm:f>
              </x14:cfvo>
              <x14:cfvo type="num">
                <xm:f>1</xm:f>
              </x14:cfvo>
              <x14:negativeFillColor rgb="FFFF0000"/>
              <x14:axisColor rgb="FF000000"/>
            </x14:dataBar>
          </x14:cfRule>
          <xm:sqref>D91</xm:sqref>
        </x14:conditionalFormatting>
        <x14:conditionalFormatting xmlns:xm="http://schemas.microsoft.com/office/excel/2006/main">
          <x14:cfRule type="dataBar" id="{3A320223-A96C-4A0D-AD1D-E6506FFB689C}">
            <x14:dataBar minLength="0" maxLength="100" gradient="0">
              <x14:cfvo type="num">
                <xm:f>0</xm:f>
              </x14:cfvo>
              <x14:cfvo type="num">
                <xm:f>1</xm:f>
              </x14:cfvo>
              <x14:negativeFillColor rgb="FFFF0000"/>
              <x14:axisColor rgb="FF000000"/>
            </x14:dataBar>
          </x14:cfRule>
          <xm:sqref>D94</xm:sqref>
        </x14:conditionalFormatting>
        <x14:conditionalFormatting xmlns:xm="http://schemas.microsoft.com/office/excel/2006/main">
          <x14:cfRule type="dataBar" id="{CC4C7F00-B14C-4D40-8468-00C1922055FF}">
            <x14:dataBar minLength="0" maxLength="100" gradient="0">
              <x14:cfvo type="num">
                <xm:f>0</xm:f>
              </x14:cfvo>
              <x14:cfvo type="num">
                <xm:f>1</xm:f>
              </x14:cfvo>
              <x14:negativeFillColor rgb="FFFF0000"/>
              <x14:axisColor rgb="FF000000"/>
            </x14:dataBar>
          </x14:cfRule>
          <xm:sqref>D34:D38</xm:sqref>
        </x14:conditionalFormatting>
        <x14:conditionalFormatting xmlns:xm="http://schemas.microsoft.com/office/excel/2006/main">
          <x14:cfRule type="dataBar" id="{CAC5CFCE-8ACA-48D4-BDF3-EAD95C305BCA}">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DE231E08-CFB2-4E5B-AAA7-EB4B199F6609}">
            <x14:dataBar minLength="0" maxLength="100" gradient="0">
              <x14:cfvo type="num">
                <xm:f>0</xm:f>
              </x14:cfvo>
              <x14:cfvo type="num">
                <xm:f>1</xm:f>
              </x14:cfvo>
              <x14:negativeFillColor rgb="FFFF0000"/>
              <x14:axisColor rgb="FF000000"/>
            </x14:dataBar>
          </x14:cfRule>
          <xm:sqref>D43:D45</xm:sqref>
        </x14:conditionalFormatting>
        <x14:conditionalFormatting xmlns:xm="http://schemas.microsoft.com/office/excel/2006/main">
          <x14:cfRule type="dataBar" id="{CCC2F941-251A-4558-AFD8-1E7B98C2F9FB}">
            <x14:dataBar minLength="0" maxLength="100" gradient="0">
              <x14:cfvo type="num">
                <xm:f>0</xm:f>
              </x14:cfvo>
              <x14:cfvo type="num">
                <xm:f>1</xm:f>
              </x14:cfvo>
              <x14:negativeFillColor rgb="FFFF0000"/>
              <x14:axisColor rgb="FF000000"/>
            </x14:dataBar>
          </x14:cfRule>
          <xm:sqref>D86:D90</xm:sqref>
        </x14:conditionalFormatting>
        <x14:conditionalFormatting xmlns:xm="http://schemas.microsoft.com/office/excel/2006/main">
          <x14:cfRule type="dataBar" id="{B1A3C503-C272-44E2-9171-D898CAFAE518}">
            <x14:dataBar minLength="0" maxLength="100" gradient="0">
              <x14:cfvo type="num">
                <xm:f>0</xm:f>
              </x14:cfvo>
              <x14:cfvo type="num">
                <xm:f>1</xm:f>
              </x14:cfvo>
              <x14:negativeFillColor rgb="FFFF0000"/>
              <x14:axisColor rgb="FF000000"/>
            </x14:dataBar>
          </x14:cfRule>
          <xm:sqref>D92:D93</xm:sqref>
        </x14:conditionalFormatting>
        <x14:conditionalFormatting xmlns:xm="http://schemas.microsoft.com/office/excel/2006/main">
          <x14:cfRule type="dataBar" id="{962B8740-9867-4C95-843B-667A31315096}">
            <x14:dataBar minLength="0" maxLength="100" gradient="0">
              <x14:cfvo type="num">
                <xm:f>0</xm:f>
              </x14:cfvo>
              <x14:cfvo type="num">
                <xm:f>1</xm:f>
              </x14:cfvo>
              <x14:negativeFillColor rgb="FFFF0000"/>
              <x14:axisColor rgb="FF000000"/>
            </x14:dataBar>
          </x14:cfRule>
          <xm:sqref>D95:D97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572D7-028E-2C4B-B7CE-BABD0E97896B}">
  <dimension ref="A1"/>
  <sheetViews>
    <sheetView topLeftCell="A12" workbookViewId="0">
      <selection activeCell="J42" sqref="J42"/>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BF10-9CF8-264F-8DD8-28368AA269A8}">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Activity Description</vt:lpstr>
      <vt:lpstr>Network Activity Diagram</vt:lpstr>
      <vt:lpstr>PERT &amp; PROBABILITY</vt:lpstr>
      <vt:lpstr>Level</vt:lpstr>
      <vt:lpstr>Bonus</vt:lpstr>
      <vt:lpstr>Sheet2</vt:lpstr>
      <vt:lpstr>Level!Display_Week</vt:lpstr>
      <vt:lpstr>Level!Print_Titles</vt:lpstr>
      <vt:lpstr>Level!Project_Start</vt:lpstr>
      <vt:lpstr>Level!task_end</vt:lpstr>
      <vt:lpstr>Level!task_progress</vt:lpstr>
      <vt:lpstr>Level!task_start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Patel</dc:creator>
  <cp:lastModifiedBy>Microsoft Office User</cp:lastModifiedBy>
  <dcterms:created xsi:type="dcterms:W3CDTF">2020-03-30T21:33:58Z</dcterms:created>
  <dcterms:modified xsi:type="dcterms:W3CDTF">2021-12-08T18:42:35Z</dcterms:modified>
</cp:coreProperties>
</file>