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45" windowWidth="12390" windowHeight="8400"/>
  </bookViews>
  <sheets>
    <sheet name="WorkSpace" sheetId="4" r:id="rId1"/>
  </sheets>
  <definedNames>
    <definedName name="solver_adj" localSheetId="0" hidden="1">WorkSpace!$E$2:$E$3,WorkSpace!$F$8:$F$11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1000</definedName>
    <definedName name="solver_lhs1" localSheetId="0" hidden="1">WorkSpace!$E$4</definedName>
    <definedName name="solver_lin" localSheetId="0" hidden="1">2</definedName>
    <definedName name="solver_lva" localSheetId="0" hidden="1">2</definedName>
    <definedName name="solver_mip" localSheetId="0" hidden="1">1000</definedName>
    <definedName name="solver_neg" localSheetId="0" hidden="1">1</definedName>
    <definedName name="solver_nod" localSheetId="0" hidden="1">1000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WorkSpace!$G$2</definedName>
    <definedName name="solver_pre" localSheetId="0" hidden="1">0.000001</definedName>
    <definedName name="solver_pro" localSheetId="0" hidden="1">2</definedName>
    <definedName name="solver_rel1" localSheetId="0" hidden="1">2</definedName>
    <definedName name="solver_reo" localSheetId="0" hidden="1">2</definedName>
    <definedName name="solver_rep" localSheetId="0" hidden="1">2</definedName>
    <definedName name="solver_rhs1" localSheetId="0" hidden="1">WorkSpace!$B$4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5725"/>
</workbook>
</file>

<file path=xl/calcChain.xml><?xml version="1.0" encoding="utf-8"?>
<calcChain xmlns="http://schemas.openxmlformats.org/spreadsheetml/2006/main">
  <c r="D44" i="4"/>
  <c r="D45"/>
  <c r="D46"/>
  <c r="D43"/>
  <c r="E23"/>
  <c r="E44"/>
  <c r="E45"/>
  <c r="E46"/>
  <c r="E43"/>
  <c r="F43" s="1"/>
  <c r="F20"/>
  <c r="F44"/>
  <c r="E4"/>
  <c r="E17"/>
  <c r="E18"/>
  <c r="E19"/>
  <c r="E20"/>
  <c r="E21"/>
  <c r="E22"/>
  <c r="E16"/>
  <c r="E8"/>
  <c r="F21"/>
  <c r="F22"/>
  <c r="F23"/>
  <c r="F17"/>
  <c r="F18"/>
  <c r="F19"/>
  <c r="F16"/>
  <c r="F13"/>
  <c r="F14"/>
  <c r="F15"/>
  <c r="F12"/>
  <c r="E9"/>
  <c r="G9" s="1"/>
  <c r="H9" s="1"/>
  <c r="I9" s="1"/>
  <c r="E10"/>
  <c r="G10" s="1"/>
  <c r="H10" s="1"/>
  <c r="I10" s="1"/>
  <c r="E11"/>
  <c r="G11" s="1"/>
  <c r="H11" s="1"/>
  <c r="I11" s="1"/>
  <c r="E12"/>
  <c r="E13"/>
  <c r="G13" s="1"/>
  <c r="H13" s="1"/>
  <c r="I13" s="1"/>
  <c r="E14"/>
  <c r="G14" s="1"/>
  <c r="H14" s="1"/>
  <c r="I14" s="1"/>
  <c r="E15"/>
  <c r="G15" s="1"/>
  <c r="H15" s="1"/>
  <c r="I15" s="1"/>
  <c r="F45" l="1"/>
  <c r="F46"/>
  <c r="G8"/>
  <c r="H8" s="1"/>
  <c r="I8" s="1"/>
  <c r="G12"/>
  <c r="H12" s="1"/>
  <c r="I12" s="1"/>
  <c r="G16"/>
  <c r="H16" s="1"/>
  <c r="I16" s="1"/>
  <c r="G20"/>
  <c r="H20" s="1"/>
  <c r="I20" s="1"/>
  <c r="G22"/>
  <c r="H22" s="1"/>
  <c r="I22" s="1"/>
  <c r="G18"/>
  <c r="H18" s="1"/>
  <c r="I18" s="1"/>
  <c r="G21"/>
  <c r="H21" s="1"/>
  <c r="I21" s="1"/>
  <c r="G17"/>
  <c r="H17" s="1"/>
  <c r="I17" s="1"/>
  <c r="G23"/>
  <c r="H23" s="1"/>
  <c r="I23" s="1"/>
  <c r="G19"/>
  <c r="H19" s="1"/>
  <c r="I19" s="1"/>
  <c r="G3" l="1"/>
  <c r="G4" s="1"/>
  <c r="G2"/>
</calcChain>
</file>

<file path=xl/sharedStrings.xml><?xml version="1.0" encoding="utf-8"?>
<sst xmlns="http://schemas.openxmlformats.org/spreadsheetml/2006/main" count="24" uniqueCount="18">
  <si>
    <t>MSE =</t>
  </si>
  <si>
    <t>n =</t>
  </si>
  <si>
    <t>Trend =</t>
  </si>
  <si>
    <t>MAD =</t>
  </si>
  <si>
    <t>TS =</t>
  </si>
  <si>
    <t>p =</t>
  </si>
  <si>
    <t>Seasonal Sum =</t>
  </si>
  <si>
    <t>Year</t>
  </si>
  <si>
    <t>Quarter</t>
  </si>
  <si>
    <t>Period</t>
  </si>
  <si>
    <t>Demand</t>
  </si>
  <si>
    <t>Forecast</t>
  </si>
  <si>
    <t>Error</t>
  </si>
  <si>
    <t>Forecasting with Trend and Seasonality</t>
  </si>
  <si>
    <t>Intercept =</t>
  </si>
  <si>
    <t>Trend Line</t>
  </si>
  <si>
    <t>Seasonal Index</t>
  </si>
  <si>
    <t>Absolute Error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</si>
</sst>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name val="Arial"/>
    </font>
    <font>
      <sz val="8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3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3" fillId="0" borderId="5" xfId="0" applyFont="1" applyBorder="1"/>
    <xf numFmtId="0" fontId="4" fillId="0" borderId="5" xfId="0" applyFont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/>
    <xf numFmtId="164" fontId="3" fillId="2" borderId="2" xfId="0" applyNumberFormat="1" applyFont="1" applyFill="1" applyBorder="1"/>
    <xf numFmtId="164" fontId="3" fillId="2" borderId="0" xfId="0" applyNumberFormat="1" applyFont="1" applyFill="1" applyBorder="1"/>
    <xf numFmtId="2" fontId="3" fillId="3" borderId="5" xfId="0" applyNumberFormat="1" applyFont="1" applyFill="1" applyBorder="1"/>
    <xf numFmtId="2" fontId="3" fillId="0" borderId="0" xfId="0" applyNumberFormat="1" applyFont="1" applyFill="1" applyBorder="1"/>
    <xf numFmtId="164" fontId="3" fillId="3" borderId="6" xfId="0" applyNumberFormat="1" applyFont="1" applyFill="1" applyBorder="1"/>
    <xf numFmtId="164" fontId="3" fillId="0" borderId="7" xfId="0" applyNumberFormat="1" applyFont="1" applyFill="1" applyBorder="1"/>
    <xf numFmtId="2" fontId="3" fillId="0" borderId="8" xfId="0" applyNumberFormat="1" applyFont="1" applyFill="1" applyBorder="1"/>
    <xf numFmtId="0" fontId="4" fillId="0" borderId="0" xfId="0" applyFont="1" applyBorder="1"/>
    <xf numFmtId="164" fontId="3" fillId="0" borderId="0" xfId="0" applyNumberFormat="1" applyFont="1" applyBorder="1"/>
    <xf numFmtId="164" fontId="3" fillId="0" borderId="9" xfId="0" applyNumberFormat="1" applyFont="1" applyFill="1" applyBorder="1"/>
    <xf numFmtId="2" fontId="3" fillId="2" borderId="9" xfId="0" applyNumberFormat="1" applyFont="1" applyFill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2" fontId="3" fillId="4" borderId="9" xfId="0" applyNumberFormat="1" applyFont="1" applyFill="1" applyBorder="1" applyAlignment="1">
      <alignment horizontal="center"/>
    </xf>
    <xf numFmtId="164" fontId="3" fillId="0" borderId="10" xfId="0" applyNumberFormat="1" applyFont="1" applyFill="1" applyBorder="1"/>
    <xf numFmtId="2" fontId="3" fillId="2" borderId="11" xfId="0" applyNumberFormat="1" applyFont="1" applyFill="1" applyBorder="1" applyAlignment="1">
      <alignment horizontal="center"/>
    </xf>
    <xf numFmtId="164" fontId="3" fillId="0" borderId="11" xfId="0" applyNumberFormat="1" applyFont="1" applyFill="1" applyBorder="1"/>
    <xf numFmtId="164" fontId="3" fillId="0" borderId="12" xfId="0" applyNumberFormat="1" applyFont="1" applyFill="1" applyBorder="1"/>
    <xf numFmtId="164" fontId="3" fillId="0" borderId="13" xfId="0" applyNumberFormat="1" applyFont="1" applyFill="1" applyBorder="1"/>
    <xf numFmtId="164" fontId="3" fillId="0" borderId="14" xfId="0" applyNumberFormat="1" applyFont="1" applyFill="1" applyBorder="1"/>
    <xf numFmtId="164" fontId="3" fillId="0" borderId="15" xfId="0" applyNumberFormat="1" applyFont="1" applyFill="1" applyBorder="1"/>
    <xf numFmtId="2" fontId="3" fillId="0" borderId="16" xfId="0" applyNumberFormat="1" applyFont="1" applyFill="1" applyBorder="1" applyAlignment="1">
      <alignment horizontal="center"/>
    </xf>
    <xf numFmtId="164" fontId="3" fillId="0" borderId="16" xfId="0" applyNumberFormat="1" applyFont="1" applyFill="1" applyBorder="1"/>
    <xf numFmtId="164" fontId="3" fillId="0" borderId="17" xfId="0" applyNumberFormat="1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2" fontId="3" fillId="0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923555964239616"/>
          <c:y val="3.4841076579253755E-2"/>
          <c:w val="0.83433296362931098"/>
          <c:h val="0.61300309597523217"/>
        </c:manualLayout>
      </c:layout>
      <c:scatterChart>
        <c:scatterStyle val="lineMarker"/>
        <c:ser>
          <c:idx val="0"/>
          <c:order val="0"/>
          <c:tx>
            <c:v>Demand</c:v>
          </c:tx>
          <c:xVal>
            <c:numRef>
              <c:f>WorkSpace!$C$8:$C$23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WorkSpace!$D$8:$D$23</c:f>
              <c:numCache>
                <c:formatCode>General</c:formatCode>
                <c:ptCount val="16"/>
                <c:pt idx="0">
                  <c:v>1400</c:v>
                </c:pt>
                <c:pt idx="1">
                  <c:v>1500</c:v>
                </c:pt>
                <c:pt idx="2">
                  <c:v>1000</c:v>
                </c:pt>
                <c:pt idx="3">
                  <c:v>600</c:v>
                </c:pt>
                <c:pt idx="4">
                  <c:v>1200</c:v>
                </c:pt>
                <c:pt idx="5">
                  <c:v>1400</c:v>
                </c:pt>
                <c:pt idx="6">
                  <c:v>2100</c:v>
                </c:pt>
                <c:pt idx="7">
                  <c:v>750</c:v>
                </c:pt>
                <c:pt idx="8">
                  <c:v>1000</c:v>
                </c:pt>
                <c:pt idx="9">
                  <c:v>1600</c:v>
                </c:pt>
                <c:pt idx="10">
                  <c:v>2000</c:v>
                </c:pt>
                <c:pt idx="11">
                  <c:v>650</c:v>
                </c:pt>
                <c:pt idx="12">
                  <c:v>900</c:v>
                </c:pt>
                <c:pt idx="13">
                  <c:v>1500</c:v>
                </c:pt>
                <c:pt idx="14">
                  <c:v>1900</c:v>
                </c:pt>
                <c:pt idx="15">
                  <c:v>500</c:v>
                </c:pt>
              </c:numCache>
            </c:numRef>
          </c:yVal>
        </c:ser>
        <c:ser>
          <c:idx val="2"/>
          <c:order val="1"/>
          <c:tx>
            <c:v>Trend Line</c:v>
          </c:tx>
          <c:xVal>
            <c:numRef>
              <c:f>WorkSpace!$C$8:$C$23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WorkSpace!$E$8:$E$23</c:f>
              <c:numCache>
                <c:formatCode>0.0</c:formatCode>
                <c:ptCount val="16"/>
                <c:pt idx="0">
                  <c:v>1161.6035456286627</c:v>
                </c:pt>
                <c:pt idx="1">
                  <c:v>1173.4032511434646</c:v>
                </c:pt>
                <c:pt idx="2">
                  <c:v>1185.2029566582664</c:v>
                </c:pt>
                <c:pt idx="3">
                  <c:v>1197.0026621730683</c:v>
                </c:pt>
                <c:pt idx="4">
                  <c:v>1208.8023676878702</c:v>
                </c:pt>
                <c:pt idx="5">
                  <c:v>1220.602073202672</c:v>
                </c:pt>
                <c:pt idx="6">
                  <c:v>1232.4017787174739</c:v>
                </c:pt>
                <c:pt idx="7">
                  <c:v>1244.2014842322756</c:v>
                </c:pt>
                <c:pt idx="8">
                  <c:v>1256.0011897470774</c:v>
                </c:pt>
                <c:pt idx="9">
                  <c:v>1267.8008952618793</c:v>
                </c:pt>
                <c:pt idx="10">
                  <c:v>1279.6006007766812</c:v>
                </c:pt>
                <c:pt idx="11">
                  <c:v>1291.400306291483</c:v>
                </c:pt>
                <c:pt idx="12">
                  <c:v>1303.2000118062849</c:v>
                </c:pt>
                <c:pt idx="13">
                  <c:v>1314.9997173210868</c:v>
                </c:pt>
                <c:pt idx="14">
                  <c:v>1326.7994228358887</c:v>
                </c:pt>
                <c:pt idx="15">
                  <c:v>1338.5991283506905</c:v>
                </c:pt>
              </c:numCache>
            </c:numRef>
          </c:yVal>
        </c:ser>
        <c:ser>
          <c:idx val="1"/>
          <c:order val="2"/>
          <c:tx>
            <c:v>Forecast</c:v>
          </c:tx>
          <c:xVal>
            <c:numRef>
              <c:f>WorkSpace!$C$8:$C$23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WorkSpace!$G$8:$G$23</c:f>
              <c:numCache>
                <c:formatCode>0.0</c:formatCode>
                <c:ptCount val="16"/>
                <c:pt idx="0">
                  <c:v>1050.7739146783283</c:v>
                </c:pt>
                <c:pt idx="1">
                  <c:v>1412.9982287443977</c:v>
                </c:pt>
                <c:pt idx="2">
                  <c:v>1659.9498003479903</c:v>
                </c:pt>
                <c:pt idx="3">
                  <c:v>587.32270486183938</c:v>
                </c:pt>
                <c:pt idx="4">
                  <c:v>1093.4694550027323</c:v>
                </c:pt>
                <c:pt idx="5">
                  <c:v>1469.8344884901346</c:v>
                </c:pt>
                <c:pt idx="6">
                  <c:v>1726.0546601221733</c:v>
                </c:pt>
                <c:pt idx="7">
                  <c:v>610.48133325434515</c:v>
                </c:pt>
                <c:pt idx="8">
                  <c:v>1136.164995327136</c:v>
                </c:pt>
                <c:pt idx="9">
                  <c:v>1526.6707482358713</c:v>
                </c:pt>
                <c:pt idx="10">
                  <c:v>1792.159519896356</c:v>
                </c:pt>
                <c:pt idx="11">
                  <c:v>633.63996164685113</c:v>
                </c:pt>
                <c:pt idx="12">
                  <c:v>1178.8605356515402</c:v>
                </c:pt>
                <c:pt idx="13">
                  <c:v>1583.5070079816082</c:v>
                </c:pt>
                <c:pt idx="14">
                  <c:v>1858.264379670539</c:v>
                </c:pt>
                <c:pt idx="15">
                  <c:v>656.79859003935701</c:v>
                </c:pt>
              </c:numCache>
            </c:numRef>
          </c:yVal>
        </c:ser>
        <c:dLbls/>
        <c:axId val="134717440"/>
        <c:axId val="134718976"/>
      </c:scatterChart>
      <c:valAx>
        <c:axId val="134717440"/>
        <c:scaling>
          <c:orientation val="minMax"/>
          <c:max val="8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34718976"/>
        <c:crosses val="autoZero"/>
        <c:crossBetween val="midCat"/>
        <c:majorUnit val="1"/>
      </c:valAx>
      <c:valAx>
        <c:axId val="134718976"/>
        <c:scaling>
          <c:orientation val="minMax"/>
        </c:scaling>
        <c:axPos val="l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347174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6367297372632419"/>
          <c:y val="0.88235294117647056"/>
          <c:w val="0.74850445301672641"/>
          <c:h val="9.5975232198142454E-2"/>
        </c:manualLayout>
      </c:layout>
    </c:legend>
    <c:plotVisOnly val="1"/>
    <c:dispBlanksAs val="gap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75660</xdr:colOff>
      <xdr:row>24</xdr:row>
      <xdr:rowOff>16619</xdr:rowOff>
    </xdr:from>
    <xdr:to>
      <xdr:col>8</xdr:col>
      <xdr:colOff>20266</xdr:colOff>
      <xdr:row>39</xdr:row>
      <xdr:rowOff>92818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101330</xdr:colOff>
      <xdr:row>24</xdr:row>
      <xdr:rowOff>20268</xdr:rowOff>
    </xdr:from>
    <xdr:to>
      <xdr:col>12</xdr:col>
      <xdr:colOff>405320</xdr:colOff>
      <xdr:row>32</xdr:row>
      <xdr:rowOff>135867</xdr:rowOff>
    </xdr:to>
    <xdr:pic>
      <xdr:nvPicPr>
        <xdr:cNvPr id="3" name="Picture 2" descr="Capture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2660" y="4971917"/>
          <a:ext cx="3154734" cy="1736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zoomScale="141" workbookViewId="0">
      <selection activeCell="I39" sqref="I39"/>
    </sheetView>
  </sheetViews>
  <sheetFormatPr defaultColWidth="8.85546875" defaultRowHeight="15.75"/>
  <cols>
    <col min="1" max="1" width="5.85546875" style="1" bestFit="1" customWidth="1"/>
    <col min="2" max="2" width="9.28515625" style="1" bestFit="1" customWidth="1"/>
    <col min="3" max="3" width="7.5703125" style="1" bestFit="1" customWidth="1"/>
    <col min="4" max="4" width="9.5703125" style="1" customWidth="1"/>
    <col min="5" max="5" width="12.28515625" style="1" customWidth="1"/>
    <col min="6" max="6" width="16.28515625" style="1" customWidth="1"/>
    <col min="7" max="7" width="9.85546875" style="1" bestFit="1" customWidth="1"/>
    <col min="8" max="8" width="7" style="1" bestFit="1" customWidth="1"/>
    <col min="9" max="9" width="16.28515625" style="1" bestFit="1" customWidth="1"/>
    <col min="10" max="16384" width="8.85546875" style="1"/>
  </cols>
  <sheetData>
    <row r="1" spans="1:10" ht="21" thickBot="1">
      <c r="A1" s="49" t="s">
        <v>13</v>
      </c>
      <c r="B1" s="49"/>
      <c r="C1" s="49"/>
      <c r="D1" s="49"/>
      <c r="E1" s="49"/>
      <c r="F1" s="49"/>
    </row>
    <row r="2" spans="1:10">
      <c r="A2" s="2"/>
      <c r="B2" s="3"/>
      <c r="C2" s="50" t="s">
        <v>14</v>
      </c>
      <c r="D2" s="50"/>
      <c r="E2" s="20">
        <v>1149.8038401138608</v>
      </c>
      <c r="F2" s="4" t="s">
        <v>0</v>
      </c>
      <c r="G2" s="24">
        <f>SUMSQ(H8:H23)/B3</f>
        <v>57449.780484930074</v>
      </c>
      <c r="H2" s="7"/>
      <c r="I2" s="23"/>
    </row>
    <row r="3" spans="1:10">
      <c r="A3" s="5" t="s">
        <v>1</v>
      </c>
      <c r="B3" s="6">
        <v>16</v>
      </c>
      <c r="C3" s="51" t="s">
        <v>2</v>
      </c>
      <c r="D3" s="51"/>
      <c r="E3" s="21">
        <v>11.799705514801857</v>
      </c>
      <c r="F3" s="7" t="s">
        <v>3</v>
      </c>
      <c r="G3" s="25">
        <f>SUM(I8:I23)/B3</f>
        <v>174.58003198277078</v>
      </c>
      <c r="H3" s="6"/>
      <c r="I3" s="6"/>
    </row>
    <row r="4" spans="1:10" ht="16.5" thickBot="1">
      <c r="A4" s="8" t="s">
        <v>5</v>
      </c>
      <c r="B4" s="9">
        <v>4</v>
      </c>
      <c r="C4" s="52" t="s">
        <v>6</v>
      </c>
      <c r="D4" s="52"/>
      <c r="E4" s="22">
        <f>SUM(F8:F11)</f>
        <v>3.9999999999999996</v>
      </c>
      <c r="F4" s="10" t="s">
        <v>4</v>
      </c>
      <c r="G4" s="26">
        <f>SUM(H8:H23)/G3</f>
        <v>0.13202928070877437</v>
      </c>
      <c r="H4" s="6"/>
      <c r="I4" s="6"/>
    </row>
    <row r="5" spans="1:10" ht="16.5" thickBot="1"/>
    <row r="6" spans="1:10">
      <c r="A6" s="43" t="s">
        <v>7</v>
      </c>
      <c r="B6" s="45" t="s">
        <v>8</v>
      </c>
      <c r="C6" s="45" t="s">
        <v>9</v>
      </c>
      <c r="D6" s="47" t="s">
        <v>10</v>
      </c>
      <c r="E6" s="53" t="s">
        <v>15</v>
      </c>
      <c r="F6" s="54" t="s">
        <v>16</v>
      </c>
      <c r="G6" s="45" t="s">
        <v>11</v>
      </c>
      <c r="H6" s="45" t="s">
        <v>12</v>
      </c>
      <c r="I6" s="57" t="s">
        <v>17</v>
      </c>
      <c r="J6" s="27"/>
    </row>
    <row r="7" spans="1:10" ht="16.5" thickBot="1">
      <c r="A7" s="44"/>
      <c r="B7" s="46"/>
      <c r="C7" s="46"/>
      <c r="D7" s="48"/>
      <c r="E7" s="55"/>
      <c r="F7" s="56"/>
      <c r="G7" s="46"/>
      <c r="H7" s="46"/>
      <c r="I7" s="58"/>
      <c r="J7" s="27"/>
    </row>
    <row r="8" spans="1:10">
      <c r="A8" s="11">
        <v>1</v>
      </c>
      <c r="B8" s="12">
        <v>1</v>
      </c>
      <c r="C8" s="12">
        <v>1</v>
      </c>
      <c r="D8" s="13">
        <v>1400</v>
      </c>
      <c r="E8" s="33">
        <f>$E$2+$E$3*C8</f>
        <v>1161.6035456286627</v>
      </c>
      <c r="F8" s="34">
        <v>0.90458910755962507</v>
      </c>
      <c r="G8" s="35">
        <f>E8*F8</f>
        <v>1050.7739146783283</v>
      </c>
      <c r="H8" s="35">
        <f>D8-G8</f>
        <v>349.22608532167169</v>
      </c>
      <c r="I8" s="36">
        <f>ABS(H8)</f>
        <v>349.22608532167169</v>
      </c>
      <c r="J8" s="28"/>
    </row>
    <row r="9" spans="1:10">
      <c r="A9" s="14"/>
      <c r="B9" s="15">
        <v>2</v>
      </c>
      <c r="C9" s="15">
        <v>2</v>
      </c>
      <c r="D9" s="16">
        <v>1500</v>
      </c>
      <c r="E9" s="37">
        <f t="shared" ref="E9:E15" si="0">$E$2+$E$3*C9</f>
        <v>1173.4032511434646</v>
      </c>
      <c r="F9" s="30">
        <v>1.2041880976275217</v>
      </c>
      <c r="G9" s="29">
        <f t="shared" ref="G9:G15" si="1">E9*F9</f>
        <v>1412.9982287443977</v>
      </c>
      <c r="H9" s="29">
        <f t="shared" ref="H9:H15" si="2">D9-G9</f>
        <v>87.001771255602307</v>
      </c>
      <c r="I9" s="38">
        <f t="shared" ref="I9:I15" si="3">ABS(H9)</f>
        <v>87.001771255602307</v>
      </c>
      <c r="J9" s="28"/>
    </row>
    <row r="10" spans="1:10">
      <c r="A10" s="14"/>
      <c r="B10" s="15">
        <v>3</v>
      </c>
      <c r="C10" s="15">
        <v>3</v>
      </c>
      <c r="D10" s="16">
        <v>1000</v>
      </c>
      <c r="E10" s="37">
        <f t="shared" si="0"/>
        <v>1185.2029566582664</v>
      </c>
      <c r="F10" s="30">
        <v>1.4005616430693812</v>
      </c>
      <c r="G10" s="29">
        <f t="shared" si="1"/>
        <v>1659.9498003479903</v>
      </c>
      <c r="H10" s="29">
        <f t="shared" si="2"/>
        <v>-659.94980034799028</v>
      </c>
      <c r="I10" s="38">
        <f t="shared" si="3"/>
        <v>659.94980034799028</v>
      </c>
      <c r="J10" s="28"/>
    </row>
    <row r="11" spans="1:10">
      <c r="A11" s="14"/>
      <c r="B11" s="15">
        <v>4</v>
      </c>
      <c r="C11" s="15">
        <v>4</v>
      </c>
      <c r="D11" s="16">
        <v>600</v>
      </c>
      <c r="E11" s="37">
        <f t="shared" si="0"/>
        <v>1197.0026621730683</v>
      </c>
      <c r="F11" s="30">
        <v>0.49066115174347164</v>
      </c>
      <c r="G11" s="29">
        <f t="shared" si="1"/>
        <v>587.32270486183938</v>
      </c>
      <c r="H11" s="29">
        <f t="shared" si="2"/>
        <v>12.677295138160616</v>
      </c>
      <c r="I11" s="38">
        <f t="shared" si="3"/>
        <v>12.677295138160616</v>
      </c>
      <c r="J11" s="28"/>
    </row>
    <row r="12" spans="1:10">
      <c r="A12" s="14">
        <v>2</v>
      </c>
      <c r="B12" s="15">
        <v>1</v>
      </c>
      <c r="C12" s="15">
        <v>5</v>
      </c>
      <c r="D12" s="16">
        <v>1200</v>
      </c>
      <c r="E12" s="37">
        <f t="shared" si="0"/>
        <v>1208.8023676878702</v>
      </c>
      <c r="F12" s="31">
        <f>$F8</f>
        <v>0.90458910755962507</v>
      </c>
      <c r="G12" s="29">
        <f t="shared" si="1"/>
        <v>1093.4694550027323</v>
      </c>
      <c r="H12" s="29">
        <f t="shared" si="2"/>
        <v>106.53054499726773</v>
      </c>
      <c r="I12" s="38">
        <f t="shared" si="3"/>
        <v>106.53054499726773</v>
      </c>
      <c r="J12" s="28"/>
    </row>
    <row r="13" spans="1:10">
      <c r="A13" s="14"/>
      <c r="B13" s="15">
        <v>2</v>
      </c>
      <c r="C13" s="15">
        <v>6</v>
      </c>
      <c r="D13" s="16">
        <v>1400</v>
      </c>
      <c r="E13" s="37">
        <f t="shared" si="0"/>
        <v>1220.602073202672</v>
      </c>
      <c r="F13" s="31">
        <f t="shared" ref="F13:F15" si="4">$F9</f>
        <v>1.2041880976275217</v>
      </c>
      <c r="G13" s="29">
        <f t="shared" si="1"/>
        <v>1469.8344884901346</v>
      </c>
      <c r="H13" s="29">
        <f t="shared" si="2"/>
        <v>-69.834488490134618</v>
      </c>
      <c r="I13" s="38">
        <f t="shared" si="3"/>
        <v>69.834488490134618</v>
      </c>
      <c r="J13" s="28"/>
    </row>
    <row r="14" spans="1:10">
      <c r="A14" s="14"/>
      <c r="B14" s="15">
        <v>3</v>
      </c>
      <c r="C14" s="15">
        <v>7</v>
      </c>
      <c r="D14" s="16">
        <v>2100</v>
      </c>
      <c r="E14" s="37">
        <f t="shared" si="0"/>
        <v>1232.4017787174739</v>
      </c>
      <c r="F14" s="31">
        <f t="shared" si="4"/>
        <v>1.4005616430693812</v>
      </c>
      <c r="G14" s="29">
        <f t="shared" si="1"/>
        <v>1726.0546601221733</v>
      </c>
      <c r="H14" s="29">
        <f t="shared" si="2"/>
        <v>373.94533987782665</v>
      </c>
      <c r="I14" s="38">
        <f t="shared" si="3"/>
        <v>373.94533987782665</v>
      </c>
      <c r="J14" s="28"/>
    </row>
    <row r="15" spans="1:10">
      <c r="A15" s="14"/>
      <c r="B15" s="15">
        <v>4</v>
      </c>
      <c r="C15" s="15">
        <v>8</v>
      </c>
      <c r="D15" s="16">
        <v>750</v>
      </c>
      <c r="E15" s="37">
        <f t="shared" si="0"/>
        <v>1244.2014842322756</v>
      </c>
      <c r="F15" s="31">
        <f t="shared" si="4"/>
        <v>0.49066115174347164</v>
      </c>
      <c r="G15" s="29">
        <f t="shared" si="1"/>
        <v>610.48133325434515</v>
      </c>
      <c r="H15" s="29">
        <f t="shared" si="2"/>
        <v>139.51866674565485</v>
      </c>
      <c r="I15" s="38">
        <f t="shared" si="3"/>
        <v>139.51866674565485</v>
      </c>
      <c r="J15" s="28"/>
    </row>
    <row r="16" spans="1:10">
      <c r="A16" s="14">
        <v>3</v>
      </c>
      <c r="B16" s="15">
        <v>1</v>
      </c>
      <c r="C16" s="15">
        <v>9</v>
      </c>
      <c r="D16" s="16">
        <v>1000</v>
      </c>
      <c r="E16" s="37">
        <f>$E$2+$E$3*C16</f>
        <v>1256.0011897470774</v>
      </c>
      <c r="F16" s="32">
        <f>$F8</f>
        <v>0.90458910755962507</v>
      </c>
      <c r="G16" s="29">
        <f>E16*F16</f>
        <v>1136.164995327136</v>
      </c>
      <c r="H16" s="29">
        <f>D16-G16</f>
        <v>-136.16499532713601</v>
      </c>
      <c r="I16" s="38">
        <f>ABS(H16)</f>
        <v>136.16499532713601</v>
      </c>
    </row>
    <row r="17" spans="1:9">
      <c r="A17" s="14"/>
      <c r="B17" s="15">
        <v>2</v>
      </c>
      <c r="C17" s="15">
        <v>10</v>
      </c>
      <c r="D17" s="16">
        <v>1600</v>
      </c>
      <c r="E17" s="37">
        <f t="shared" ref="E17:E22" si="5">$E$2+$E$3*C17</f>
        <v>1267.8008952618793</v>
      </c>
      <c r="F17" s="32">
        <f>$F9</f>
        <v>1.2041880976275217</v>
      </c>
      <c r="G17" s="29">
        <f t="shared" ref="G17:G23" si="6">E17*F17</f>
        <v>1526.6707482358713</v>
      </c>
      <c r="H17" s="29">
        <f t="shared" ref="H17:H23" si="7">D17-G17</f>
        <v>73.329251764128685</v>
      </c>
      <c r="I17" s="38">
        <f t="shared" ref="I17:I23" si="8">ABS(H17)</f>
        <v>73.329251764128685</v>
      </c>
    </row>
    <row r="18" spans="1:9">
      <c r="A18" s="14"/>
      <c r="B18" s="15">
        <v>3</v>
      </c>
      <c r="C18" s="15">
        <v>11</v>
      </c>
      <c r="D18" s="16">
        <v>2000</v>
      </c>
      <c r="E18" s="37">
        <f t="shared" si="5"/>
        <v>1279.6006007766812</v>
      </c>
      <c r="F18" s="32">
        <f>$F10</f>
        <v>1.4005616430693812</v>
      </c>
      <c r="G18" s="29">
        <f t="shared" si="6"/>
        <v>1792.159519896356</v>
      </c>
      <c r="H18" s="29">
        <f t="shared" si="7"/>
        <v>207.84048010364404</v>
      </c>
      <c r="I18" s="38">
        <f t="shared" si="8"/>
        <v>207.84048010364404</v>
      </c>
    </row>
    <row r="19" spans="1:9">
      <c r="A19" s="14"/>
      <c r="B19" s="15">
        <v>4</v>
      </c>
      <c r="C19" s="15">
        <v>12</v>
      </c>
      <c r="D19" s="16">
        <v>650</v>
      </c>
      <c r="E19" s="37">
        <f t="shared" si="5"/>
        <v>1291.400306291483</v>
      </c>
      <c r="F19" s="32">
        <f>$F11</f>
        <v>0.49066115174347164</v>
      </c>
      <c r="G19" s="29">
        <f t="shared" si="6"/>
        <v>633.63996164685113</v>
      </c>
      <c r="H19" s="29">
        <f t="shared" si="7"/>
        <v>16.360038353148866</v>
      </c>
      <c r="I19" s="38">
        <f t="shared" si="8"/>
        <v>16.360038353148866</v>
      </c>
    </row>
    <row r="20" spans="1:9">
      <c r="A20" s="14">
        <v>4</v>
      </c>
      <c r="B20" s="15">
        <v>1</v>
      </c>
      <c r="C20" s="15">
        <v>13</v>
      </c>
      <c r="D20" s="16">
        <v>900</v>
      </c>
      <c r="E20" s="37">
        <f t="shared" si="5"/>
        <v>1303.2000118062849</v>
      </c>
      <c r="F20" s="31">
        <f>$F8</f>
        <v>0.90458910755962507</v>
      </c>
      <c r="G20" s="29">
        <f t="shared" si="6"/>
        <v>1178.8605356515402</v>
      </c>
      <c r="H20" s="29">
        <f t="shared" si="7"/>
        <v>-278.8605356515402</v>
      </c>
      <c r="I20" s="38">
        <f t="shared" si="8"/>
        <v>278.8605356515402</v>
      </c>
    </row>
    <row r="21" spans="1:9">
      <c r="A21" s="14"/>
      <c r="B21" s="15">
        <v>2</v>
      </c>
      <c r="C21" s="15">
        <v>14</v>
      </c>
      <c r="D21" s="16">
        <v>1500</v>
      </c>
      <c r="E21" s="37">
        <f t="shared" si="5"/>
        <v>1314.9997173210868</v>
      </c>
      <c r="F21" s="31">
        <f>$F9</f>
        <v>1.2041880976275217</v>
      </c>
      <c r="G21" s="29">
        <f t="shared" si="6"/>
        <v>1583.5070079816082</v>
      </c>
      <c r="H21" s="29">
        <f t="shared" si="7"/>
        <v>-83.50700798160824</v>
      </c>
      <c r="I21" s="38">
        <f t="shared" si="8"/>
        <v>83.50700798160824</v>
      </c>
    </row>
    <row r="22" spans="1:9">
      <c r="A22" s="14"/>
      <c r="B22" s="15">
        <v>3</v>
      </c>
      <c r="C22" s="15">
        <v>15</v>
      </c>
      <c r="D22" s="16">
        <v>1900</v>
      </c>
      <c r="E22" s="37">
        <f t="shared" si="5"/>
        <v>1326.7994228358887</v>
      </c>
      <c r="F22" s="31">
        <f>$F10</f>
        <v>1.4005616430693812</v>
      </c>
      <c r="G22" s="29">
        <f t="shared" si="6"/>
        <v>1858.264379670539</v>
      </c>
      <c r="H22" s="29">
        <f t="shared" si="7"/>
        <v>41.735620329460971</v>
      </c>
      <c r="I22" s="38">
        <f t="shared" si="8"/>
        <v>41.735620329460971</v>
      </c>
    </row>
    <row r="23" spans="1:9" ht="16.5" thickBot="1">
      <c r="A23" s="17"/>
      <c r="B23" s="18">
        <v>4</v>
      </c>
      <c r="C23" s="18">
        <v>16</v>
      </c>
      <c r="D23" s="19">
        <v>500</v>
      </c>
      <c r="E23" s="39">
        <f>$E$2+$E$3*C23</f>
        <v>1338.5991283506905</v>
      </c>
      <c r="F23" s="40">
        <f>$F11</f>
        <v>0.49066115174347164</v>
      </c>
      <c r="G23" s="41">
        <f t="shared" si="6"/>
        <v>656.79859003935701</v>
      </c>
      <c r="H23" s="41">
        <f t="shared" si="7"/>
        <v>-156.79859003935701</v>
      </c>
      <c r="I23" s="42">
        <f t="shared" si="8"/>
        <v>156.79859003935701</v>
      </c>
    </row>
    <row r="40" spans="1:6" ht="16.5" thickBot="1"/>
    <row r="41" spans="1:6">
      <c r="A41" s="43" t="s">
        <v>7</v>
      </c>
      <c r="B41" s="45" t="s">
        <v>8</v>
      </c>
      <c r="C41" s="45" t="s">
        <v>9</v>
      </c>
      <c r="D41" s="53" t="s">
        <v>15</v>
      </c>
      <c r="E41" s="54" t="s">
        <v>16</v>
      </c>
      <c r="F41" s="47" t="s">
        <v>11</v>
      </c>
    </row>
    <row r="42" spans="1:6" ht="16.5" thickBot="1">
      <c r="A42" s="61"/>
      <c r="B42" s="59"/>
      <c r="C42" s="59"/>
      <c r="D42" s="62"/>
      <c r="E42" s="60"/>
      <c r="F42" s="63"/>
    </row>
    <row r="43" spans="1:6">
      <c r="A43" s="11">
        <v>5</v>
      </c>
      <c r="B43" s="12">
        <v>1</v>
      </c>
      <c r="C43" s="12">
        <v>17</v>
      </c>
      <c r="D43" s="33">
        <f>$E$2+$E$3*C43</f>
        <v>1350.3988338654924</v>
      </c>
      <c r="E43" s="64">
        <f>$F8</f>
        <v>0.90458910755962507</v>
      </c>
      <c r="F43" s="36">
        <f>D43*E43</f>
        <v>1221.5560759759442</v>
      </c>
    </row>
    <row r="44" spans="1:6">
      <c r="A44" s="14"/>
      <c r="B44" s="15">
        <v>2</v>
      </c>
      <c r="C44" s="15">
        <v>18</v>
      </c>
      <c r="D44" s="37">
        <f>$E$2+$E$3*C44</f>
        <v>1362.1985393802943</v>
      </c>
      <c r="E44" s="31">
        <f>$F9</f>
        <v>1.2041880976275217</v>
      </c>
      <c r="F44" s="38">
        <f>D44*E44</f>
        <v>1640.3432677273452</v>
      </c>
    </row>
    <row r="45" spans="1:6">
      <c r="A45" s="14"/>
      <c r="B45" s="15">
        <v>3</v>
      </c>
      <c r="C45" s="15">
        <v>19</v>
      </c>
      <c r="D45" s="37">
        <f>$E$2+$E$3*C45</f>
        <v>1373.9982448950961</v>
      </c>
      <c r="E45" s="31">
        <f>$F10</f>
        <v>1.4005616430693812</v>
      </c>
      <c r="F45" s="38">
        <f>D45*E45</f>
        <v>1924.3692394447219</v>
      </c>
    </row>
    <row r="46" spans="1:6" ht="16.5" thickBot="1">
      <c r="A46" s="17"/>
      <c r="B46" s="18">
        <v>4</v>
      </c>
      <c r="C46" s="18">
        <v>20</v>
      </c>
      <c r="D46" s="39">
        <f>$E$2+$E$3*C46</f>
        <v>1385.797950409898</v>
      </c>
      <c r="E46" s="40">
        <f>$F11</f>
        <v>0.49066115174347164</v>
      </c>
      <c r="F46" s="42">
        <f>D46*E46</f>
        <v>679.957218431863</v>
      </c>
    </row>
  </sheetData>
  <mergeCells count="19">
    <mergeCell ref="A41:A42"/>
    <mergeCell ref="B41:B42"/>
    <mergeCell ref="C41:C42"/>
    <mergeCell ref="D41:D42"/>
    <mergeCell ref="E41:E42"/>
    <mergeCell ref="F41:F42"/>
    <mergeCell ref="G6:G7"/>
    <mergeCell ref="H6:H7"/>
    <mergeCell ref="I6:I7"/>
    <mergeCell ref="A1:F1"/>
    <mergeCell ref="C2:D2"/>
    <mergeCell ref="C3:D3"/>
    <mergeCell ref="C4:D4"/>
    <mergeCell ref="A6:A7"/>
    <mergeCell ref="B6:B7"/>
    <mergeCell ref="C6:C7"/>
    <mergeCell ref="D6:D7"/>
    <mergeCell ref="E6:E7"/>
    <mergeCell ref="F6:F7"/>
  </mergeCells>
  <phoneticPr fontId="1" type="noConversion"/>
  <pageMargins left="0.75" right="0.75" top="1" bottom="1" header="0.5" footer="0.5"/>
  <pageSetup orientation="landscape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WorkSpace</vt:lpstr>
    </vt:vector>
  </TitlesOfParts>
  <Company>The University of Alabama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Sox</dc:creator>
  <cp:lastModifiedBy>Hunter</cp:lastModifiedBy>
  <dcterms:created xsi:type="dcterms:W3CDTF">2006-04-01T15:37:15Z</dcterms:created>
  <dcterms:modified xsi:type="dcterms:W3CDTF">2016-07-15T04:07:07Z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32c3dc10-c451-42a6-80f0-dbd9d81001da</vt:lpwstr>
  </property>
</Properties>
</file>