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koenker/Dropbox/R Directory/DM Maps/"/>
    </mc:Choice>
  </mc:AlternateContent>
  <xr:revisionPtr revIDLastSave="0" documentId="13_ncr:1_{FCED0C34-9865-1F4D-8A48-69441AF2F546}" xr6:coauthVersionLast="47" xr6:coauthVersionMax="47" xr10:uidLastSave="{00000000-0000-0000-0000-000000000000}"/>
  <bookViews>
    <workbookView xWindow="41560" yWindow="500" windowWidth="34200" windowHeight="19460" xr2:uid="{5AE54625-0DFC-4F43-A835-441D1ADA2E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10" i="1" l="1"/>
  <c r="V110" i="1"/>
  <c r="U113" i="1"/>
  <c r="V113" i="1"/>
  <c r="P110" i="1"/>
  <c r="Q110" i="1"/>
  <c r="P111" i="1"/>
  <c r="U111" i="1" s="1"/>
  <c r="Q111" i="1"/>
  <c r="V111" i="1" s="1"/>
  <c r="P112" i="1"/>
  <c r="U112" i="1" s="1"/>
  <c r="Q112" i="1"/>
  <c r="V112" i="1" s="1"/>
  <c r="M112" i="1"/>
  <c r="M111" i="1"/>
  <c r="M110" i="1"/>
  <c r="K112" i="1"/>
  <c r="K111" i="1"/>
  <c r="K110" i="1"/>
  <c r="P108" i="1" l="1"/>
  <c r="Q108" i="1"/>
  <c r="P109" i="1"/>
  <c r="U109" i="1" s="1"/>
  <c r="Q109" i="1"/>
  <c r="V109" i="1" s="1"/>
  <c r="U108" i="1"/>
  <c r="V108" i="1"/>
  <c r="M100" i="1"/>
  <c r="M101" i="1"/>
  <c r="M102" i="1"/>
  <c r="M103" i="1"/>
  <c r="M104" i="1"/>
  <c r="M105" i="1"/>
  <c r="M106" i="1"/>
  <c r="M107" i="1"/>
  <c r="M108" i="1"/>
  <c r="M109" i="1"/>
  <c r="K108" i="1"/>
  <c r="K109" i="1"/>
  <c r="P104" i="1"/>
  <c r="U104" i="1" s="1"/>
  <c r="Q104" i="1"/>
  <c r="V104" i="1" s="1"/>
  <c r="P105" i="1"/>
  <c r="U105" i="1" s="1"/>
  <c r="Q105" i="1"/>
  <c r="V105" i="1" s="1"/>
  <c r="P106" i="1"/>
  <c r="U106" i="1" s="1"/>
  <c r="Q106" i="1"/>
  <c r="V106" i="1" s="1"/>
  <c r="P107" i="1"/>
  <c r="U107" i="1" s="1"/>
  <c r="Q107" i="1"/>
  <c r="V107" i="1" s="1"/>
  <c r="K107" i="1"/>
  <c r="K106" i="1"/>
  <c r="K105" i="1"/>
  <c r="K104" i="1"/>
  <c r="K103" i="1"/>
  <c r="K102" i="1"/>
  <c r="K101" i="1"/>
  <c r="V81" i="1"/>
  <c r="P81" i="1"/>
  <c r="U81" i="1" s="1"/>
  <c r="Q81" i="1"/>
  <c r="P82" i="1"/>
  <c r="U82" i="1" s="1"/>
  <c r="Q82" i="1"/>
  <c r="V82" i="1" s="1"/>
  <c r="P83" i="1"/>
  <c r="U83" i="1" s="1"/>
  <c r="Q83" i="1"/>
  <c r="V83" i="1" s="1"/>
  <c r="P84" i="1"/>
  <c r="U84" i="1" s="1"/>
  <c r="Q84" i="1"/>
  <c r="V84" i="1" s="1"/>
  <c r="P85" i="1"/>
  <c r="U85" i="1" s="1"/>
  <c r="Q85" i="1"/>
  <c r="V85" i="1" s="1"/>
  <c r="P86" i="1"/>
  <c r="U86" i="1" s="1"/>
  <c r="Q86" i="1"/>
  <c r="V86" i="1" s="1"/>
  <c r="M84" i="1"/>
  <c r="K84" i="1"/>
  <c r="M83" i="1"/>
  <c r="K83" i="1"/>
  <c r="M81" i="1"/>
  <c r="K81" i="1"/>
  <c r="P50" i="1"/>
  <c r="U50" i="1" s="1"/>
  <c r="P39" i="1"/>
  <c r="P38" i="1"/>
  <c r="U38" i="1" s="1"/>
  <c r="P25" i="1"/>
  <c r="U25" i="1" s="1"/>
  <c r="P24" i="1"/>
  <c r="U24" i="1" s="1"/>
  <c r="V3" i="1"/>
  <c r="U3" i="1"/>
  <c r="V4" i="1"/>
  <c r="U4" i="1"/>
  <c r="V5" i="1"/>
  <c r="U5" i="1"/>
  <c r="S5" i="1" s="1"/>
  <c r="V6" i="1"/>
  <c r="U6" i="1"/>
  <c r="V7" i="1"/>
  <c r="U7" i="1"/>
  <c r="S7" i="1" s="1"/>
  <c r="V8" i="1"/>
  <c r="U8" i="1"/>
  <c r="S8" i="1" s="1"/>
  <c r="V9" i="1"/>
  <c r="U9" i="1"/>
  <c r="V10" i="1"/>
  <c r="U10" i="1"/>
  <c r="V11" i="1"/>
  <c r="U11" i="1"/>
  <c r="S11" i="1" s="1"/>
  <c r="V12" i="1"/>
  <c r="U12" i="1"/>
  <c r="V13" i="1"/>
  <c r="U13" i="1"/>
  <c r="S13" i="1" s="1"/>
  <c r="V14" i="1"/>
  <c r="U14" i="1"/>
  <c r="S14" i="1" s="1"/>
  <c r="V15" i="1"/>
  <c r="U15" i="1"/>
  <c r="V16" i="1"/>
  <c r="U16" i="1"/>
  <c r="V17" i="1"/>
  <c r="U17" i="1"/>
  <c r="S17" i="1" s="1"/>
  <c r="U20" i="1"/>
  <c r="S20" i="1" s="1"/>
  <c r="V20" i="1"/>
  <c r="U39" i="1"/>
  <c r="U2" i="1"/>
  <c r="V2" i="1"/>
  <c r="K26" i="1"/>
  <c r="K27" i="1"/>
  <c r="P52" i="1"/>
  <c r="U52" i="1" s="1"/>
  <c r="Q52" i="1"/>
  <c r="V52" i="1" s="1"/>
  <c r="P53" i="1"/>
  <c r="U53" i="1" s="1"/>
  <c r="Q53" i="1"/>
  <c r="V53" i="1" s="1"/>
  <c r="M52" i="1"/>
  <c r="M53" i="1"/>
  <c r="K52" i="1"/>
  <c r="K53" i="1"/>
  <c r="M99" i="1"/>
  <c r="K100" i="1"/>
  <c r="K99" i="1"/>
  <c r="K94" i="1"/>
  <c r="M94" i="1"/>
  <c r="K95" i="1"/>
  <c r="M95" i="1"/>
  <c r="K96" i="1"/>
  <c r="M96" i="1"/>
  <c r="K97" i="1"/>
  <c r="M97" i="1"/>
  <c r="K98" i="1"/>
  <c r="M98" i="1"/>
  <c r="P68" i="1"/>
  <c r="U68" i="1" s="1"/>
  <c r="Q68" i="1"/>
  <c r="V68" i="1" s="1"/>
  <c r="P69" i="1"/>
  <c r="U69" i="1" s="1"/>
  <c r="Q69" i="1"/>
  <c r="V69" i="1" s="1"/>
  <c r="P70" i="1"/>
  <c r="U70" i="1" s="1"/>
  <c r="Q70" i="1"/>
  <c r="V70" i="1" s="1"/>
  <c r="P71" i="1"/>
  <c r="U71" i="1" s="1"/>
  <c r="Q71" i="1"/>
  <c r="V71" i="1" s="1"/>
  <c r="P72" i="1"/>
  <c r="U72" i="1" s="1"/>
  <c r="Q72" i="1"/>
  <c r="V72" i="1" s="1"/>
  <c r="P73" i="1"/>
  <c r="U73" i="1" s="1"/>
  <c r="Q73" i="1"/>
  <c r="V73" i="1" s="1"/>
  <c r="P74" i="1"/>
  <c r="U74" i="1" s="1"/>
  <c r="Q74" i="1"/>
  <c r="V74" i="1" s="1"/>
  <c r="P75" i="1"/>
  <c r="U75" i="1" s="1"/>
  <c r="Q75" i="1"/>
  <c r="V75" i="1" s="1"/>
  <c r="P76" i="1"/>
  <c r="U76" i="1" s="1"/>
  <c r="Q76" i="1"/>
  <c r="V76" i="1" s="1"/>
  <c r="P77" i="1"/>
  <c r="U77" i="1" s="1"/>
  <c r="Q77" i="1"/>
  <c r="V77" i="1" s="1"/>
  <c r="P78" i="1"/>
  <c r="U78" i="1" s="1"/>
  <c r="Q78" i="1"/>
  <c r="V78" i="1" s="1"/>
  <c r="P79" i="1"/>
  <c r="U79" i="1" s="1"/>
  <c r="Q79" i="1"/>
  <c r="V79" i="1" s="1"/>
  <c r="P80" i="1"/>
  <c r="U80" i="1" s="1"/>
  <c r="Q80" i="1"/>
  <c r="V80" i="1" s="1"/>
  <c r="P87" i="1"/>
  <c r="U87" i="1" s="1"/>
  <c r="Q87" i="1"/>
  <c r="V87" i="1" s="1"/>
  <c r="P88" i="1"/>
  <c r="U88" i="1" s="1"/>
  <c r="Q88" i="1"/>
  <c r="V88" i="1" s="1"/>
  <c r="P89" i="1"/>
  <c r="U89" i="1" s="1"/>
  <c r="Q89" i="1"/>
  <c r="V89" i="1" s="1"/>
  <c r="P90" i="1"/>
  <c r="U90" i="1" s="1"/>
  <c r="Q90" i="1"/>
  <c r="V90" i="1" s="1"/>
  <c r="P91" i="1"/>
  <c r="U91" i="1" s="1"/>
  <c r="Q91" i="1"/>
  <c r="V91" i="1" s="1"/>
  <c r="P92" i="1"/>
  <c r="U92" i="1" s="1"/>
  <c r="Q92" i="1"/>
  <c r="V92" i="1" s="1"/>
  <c r="P93" i="1"/>
  <c r="U93" i="1" s="1"/>
  <c r="Q93" i="1"/>
  <c r="V93" i="1" s="1"/>
  <c r="P94" i="1"/>
  <c r="U94" i="1" s="1"/>
  <c r="Q94" i="1"/>
  <c r="V94" i="1" s="1"/>
  <c r="P95" i="1"/>
  <c r="U95" i="1" s="1"/>
  <c r="Q95" i="1"/>
  <c r="V95" i="1" s="1"/>
  <c r="P96" i="1"/>
  <c r="U96" i="1" s="1"/>
  <c r="Q96" i="1"/>
  <c r="V96" i="1" s="1"/>
  <c r="P97" i="1"/>
  <c r="U97" i="1" s="1"/>
  <c r="Q97" i="1"/>
  <c r="V97" i="1" s="1"/>
  <c r="P98" i="1"/>
  <c r="U98" i="1" s="1"/>
  <c r="Q98" i="1"/>
  <c r="V98" i="1" s="1"/>
  <c r="P99" i="1"/>
  <c r="U99" i="1" s="1"/>
  <c r="Q99" i="1"/>
  <c r="V99" i="1" s="1"/>
  <c r="P100" i="1"/>
  <c r="U100" i="1" s="1"/>
  <c r="Q100" i="1"/>
  <c r="V100" i="1" s="1"/>
  <c r="P101" i="1"/>
  <c r="U101" i="1" s="1"/>
  <c r="Q101" i="1"/>
  <c r="V101" i="1" s="1"/>
  <c r="P102" i="1"/>
  <c r="U102" i="1" s="1"/>
  <c r="Q102" i="1"/>
  <c r="V102" i="1" s="1"/>
  <c r="P103" i="1"/>
  <c r="U103" i="1" s="1"/>
  <c r="Q103" i="1"/>
  <c r="V103" i="1" s="1"/>
  <c r="K78" i="1"/>
  <c r="K79" i="1"/>
  <c r="K80" i="1"/>
  <c r="K82" i="1"/>
  <c r="K85" i="1"/>
  <c r="K86" i="1"/>
  <c r="K87" i="1"/>
  <c r="K88" i="1"/>
  <c r="K89" i="1"/>
  <c r="K90" i="1"/>
  <c r="K91" i="1"/>
  <c r="K92" i="1"/>
  <c r="K93" i="1"/>
  <c r="M78" i="1"/>
  <c r="M79" i="1"/>
  <c r="M80" i="1"/>
  <c r="M82" i="1"/>
  <c r="M85" i="1"/>
  <c r="M86" i="1"/>
  <c r="M87" i="1"/>
  <c r="M88" i="1"/>
  <c r="M89" i="1"/>
  <c r="M90" i="1"/>
  <c r="M91" i="1"/>
  <c r="M92" i="1"/>
  <c r="M93" i="1"/>
  <c r="P56" i="1"/>
  <c r="U56" i="1" s="1"/>
  <c r="Q56" i="1"/>
  <c r="V56" i="1" s="1"/>
  <c r="P57" i="1"/>
  <c r="U57" i="1" s="1"/>
  <c r="Q57" i="1"/>
  <c r="V57" i="1" s="1"/>
  <c r="P58" i="1"/>
  <c r="U58" i="1" s="1"/>
  <c r="Q58" i="1"/>
  <c r="V58" i="1" s="1"/>
  <c r="P59" i="1"/>
  <c r="U59" i="1" s="1"/>
  <c r="Q59" i="1"/>
  <c r="V59" i="1" s="1"/>
  <c r="P60" i="1"/>
  <c r="U60" i="1" s="1"/>
  <c r="Q60" i="1"/>
  <c r="V60" i="1" s="1"/>
  <c r="P61" i="1"/>
  <c r="U61" i="1" s="1"/>
  <c r="Q61" i="1"/>
  <c r="V61" i="1" s="1"/>
  <c r="P62" i="1"/>
  <c r="U62" i="1" s="1"/>
  <c r="Q62" i="1"/>
  <c r="V62" i="1" s="1"/>
  <c r="P63" i="1"/>
  <c r="U63" i="1" s="1"/>
  <c r="Q63" i="1"/>
  <c r="V63" i="1" s="1"/>
  <c r="P64" i="1"/>
  <c r="U64" i="1" s="1"/>
  <c r="Q64" i="1"/>
  <c r="V64" i="1" s="1"/>
  <c r="P65" i="1"/>
  <c r="U65" i="1" s="1"/>
  <c r="Q65" i="1"/>
  <c r="V65" i="1" s="1"/>
  <c r="P66" i="1"/>
  <c r="U66" i="1" s="1"/>
  <c r="Q66" i="1"/>
  <c r="V66" i="1" s="1"/>
  <c r="P67" i="1"/>
  <c r="U67" i="1" s="1"/>
  <c r="Q67" i="1"/>
  <c r="V67" i="1" s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Q19" i="1"/>
  <c r="V19" i="1" s="1"/>
  <c r="P19" i="1"/>
  <c r="U19" i="1" s="1"/>
  <c r="Q18" i="1"/>
  <c r="V18" i="1" s="1"/>
  <c r="P18" i="1"/>
  <c r="U18" i="1" s="1"/>
  <c r="M54" i="1"/>
  <c r="P54" i="1"/>
  <c r="U54" i="1" s="1"/>
  <c r="Q54" i="1"/>
  <c r="V54" i="1" s="1"/>
  <c r="M55" i="1"/>
  <c r="P55" i="1"/>
  <c r="U55" i="1" s="1"/>
  <c r="Q55" i="1"/>
  <c r="V55" i="1" s="1"/>
  <c r="K54" i="1"/>
  <c r="K55" i="1"/>
  <c r="P51" i="1"/>
  <c r="U51" i="1" s="1"/>
  <c r="P49" i="1"/>
  <c r="U49" i="1" s="1"/>
  <c r="Q50" i="1"/>
  <c r="V50" i="1" s="1"/>
  <c r="Q51" i="1"/>
  <c r="V51" i="1" s="1"/>
  <c r="M50" i="1"/>
  <c r="M51" i="1"/>
  <c r="K50" i="1"/>
  <c r="K51" i="1"/>
  <c r="Q49" i="1"/>
  <c r="V49" i="1" s="1"/>
  <c r="P48" i="1"/>
  <c r="U48" i="1" s="1"/>
  <c r="M49" i="1"/>
  <c r="M48" i="1"/>
  <c r="M47" i="1"/>
  <c r="K49" i="1"/>
  <c r="K48" i="1"/>
  <c r="K47" i="1"/>
  <c r="K46" i="1"/>
  <c r="M45" i="1"/>
  <c r="M46" i="1"/>
  <c r="M44" i="1"/>
  <c r="K45" i="1"/>
  <c r="K44" i="1"/>
  <c r="P42" i="1"/>
  <c r="U42" i="1" s="1"/>
  <c r="Q42" i="1"/>
  <c r="V42" i="1" s="1"/>
  <c r="P43" i="1"/>
  <c r="U43" i="1" s="1"/>
  <c r="Q43" i="1"/>
  <c r="V43" i="1" s="1"/>
  <c r="P44" i="1"/>
  <c r="U44" i="1" s="1"/>
  <c r="Q44" i="1"/>
  <c r="V44" i="1" s="1"/>
  <c r="P45" i="1"/>
  <c r="U45" i="1" s="1"/>
  <c r="Q45" i="1"/>
  <c r="V45" i="1" s="1"/>
  <c r="P46" i="1"/>
  <c r="U46" i="1" s="1"/>
  <c r="Q46" i="1"/>
  <c r="V46" i="1" s="1"/>
  <c r="P47" i="1"/>
  <c r="U47" i="1" s="1"/>
  <c r="Q47" i="1"/>
  <c r="V47" i="1" s="1"/>
  <c r="Q48" i="1"/>
  <c r="V48" i="1" s="1"/>
  <c r="M43" i="1"/>
  <c r="M42" i="1"/>
  <c r="M41" i="1"/>
  <c r="M40" i="1"/>
  <c r="M39" i="1"/>
  <c r="M38" i="1"/>
  <c r="M37" i="1"/>
  <c r="M36" i="1"/>
  <c r="M35" i="1"/>
  <c r="K43" i="1"/>
  <c r="K42" i="1"/>
  <c r="K41" i="1"/>
  <c r="K40" i="1"/>
  <c r="P33" i="1"/>
  <c r="U33" i="1" s="1"/>
  <c r="Q33" i="1"/>
  <c r="V33" i="1" s="1"/>
  <c r="P34" i="1"/>
  <c r="U34" i="1" s="1"/>
  <c r="Q34" i="1"/>
  <c r="V34" i="1" s="1"/>
  <c r="P35" i="1"/>
  <c r="U35" i="1" s="1"/>
  <c r="Q35" i="1"/>
  <c r="V35" i="1" s="1"/>
  <c r="P36" i="1"/>
  <c r="U36" i="1" s="1"/>
  <c r="Q36" i="1"/>
  <c r="V36" i="1" s="1"/>
  <c r="P37" i="1"/>
  <c r="U37" i="1" s="1"/>
  <c r="Q37" i="1"/>
  <c r="V37" i="1" s="1"/>
  <c r="Q38" i="1"/>
  <c r="V38" i="1" s="1"/>
  <c r="Q39" i="1"/>
  <c r="V39" i="1" s="1"/>
  <c r="P40" i="1"/>
  <c r="U40" i="1" s="1"/>
  <c r="Q40" i="1"/>
  <c r="V40" i="1" s="1"/>
  <c r="P41" i="1"/>
  <c r="U41" i="1" s="1"/>
  <c r="Q41" i="1"/>
  <c r="V41" i="1" s="1"/>
  <c r="K39" i="1"/>
  <c r="K38" i="1"/>
  <c r="K37" i="1"/>
  <c r="K36" i="1"/>
  <c r="K35" i="1"/>
  <c r="K34" i="1"/>
  <c r="K33" i="1"/>
  <c r="P30" i="1"/>
  <c r="U30" i="1" s="1"/>
  <c r="Q30" i="1"/>
  <c r="V30" i="1" s="1"/>
  <c r="P31" i="1"/>
  <c r="U31" i="1" s="1"/>
  <c r="Q31" i="1"/>
  <c r="V31" i="1" s="1"/>
  <c r="P32" i="1"/>
  <c r="U32" i="1" s="1"/>
  <c r="Q32" i="1"/>
  <c r="V32" i="1" s="1"/>
  <c r="M31" i="1"/>
  <c r="M32" i="1"/>
  <c r="M33" i="1"/>
  <c r="M34" i="1"/>
  <c r="K32" i="1"/>
  <c r="K31" i="1"/>
  <c r="K30" i="1"/>
  <c r="K29" i="1"/>
  <c r="M24" i="1"/>
  <c r="M25" i="1"/>
  <c r="M26" i="1"/>
  <c r="M27" i="1"/>
  <c r="M28" i="1"/>
  <c r="M29" i="1"/>
  <c r="M30" i="1"/>
  <c r="K24" i="1"/>
  <c r="K25" i="1"/>
  <c r="K28" i="1"/>
  <c r="P22" i="1"/>
  <c r="U22" i="1" s="1"/>
  <c r="Q22" i="1"/>
  <c r="V22" i="1" s="1"/>
  <c r="P23" i="1"/>
  <c r="U23" i="1" s="1"/>
  <c r="Q23" i="1"/>
  <c r="V23" i="1" s="1"/>
  <c r="Q24" i="1"/>
  <c r="V24" i="1" s="1"/>
  <c r="Q25" i="1"/>
  <c r="V25" i="1" s="1"/>
  <c r="P26" i="1"/>
  <c r="U26" i="1" s="1"/>
  <c r="Q26" i="1"/>
  <c r="V26" i="1" s="1"/>
  <c r="P27" i="1"/>
  <c r="U27" i="1" s="1"/>
  <c r="Q27" i="1"/>
  <c r="V27" i="1" s="1"/>
  <c r="P28" i="1"/>
  <c r="U28" i="1" s="1"/>
  <c r="Q28" i="1"/>
  <c r="V28" i="1" s="1"/>
  <c r="P29" i="1"/>
  <c r="U29" i="1" s="1"/>
  <c r="Q29" i="1"/>
  <c r="V29" i="1" s="1"/>
  <c r="Q21" i="1"/>
  <c r="V21" i="1" s="1"/>
  <c r="P21" i="1"/>
  <c r="U21" i="1" s="1"/>
  <c r="M23" i="1"/>
  <c r="M22" i="1"/>
  <c r="M21" i="1"/>
  <c r="M20" i="1"/>
  <c r="K23" i="1"/>
  <c r="K22" i="1"/>
  <c r="K21" i="1"/>
  <c r="K20" i="1"/>
  <c r="S12" i="1" l="1"/>
  <c r="S15" i="1"/>
  <c r="S9" i="1"/>
  <c r="S3" i="1"/>
  <c r="S16" i="1"/>
  <c r="S10" i="1"/>
  <c r="S4" i="1"/>
  <c r="S6" i="1"/>
  <c r="S2" i="1"/>
  <c r="M19" i="1"/>
  <c r="M18" i="1"/>
  <c r="K19" i="1"/>
  <c r="K18" i="1"/>
  <c r="M17" i="1"/>
  <c r="K17" i="1"/>
  <c r="M16" i="1"/>
  <c r="K16" i="1"/>
  <c r="M15" i="1"/>
  <c r="K15" i="1"/>
  <c r="M14" i="1"/>
  <c r="K14" i="1"/>
  <c r="M13" i="1"/>
  <c r="K13" i="1"/>
  <c r="M12" i="1"/>
  <c r="K12" i="1"/>
  <c r="M11" i="1"/>
  <c r="K11" i="1"/>
  <c r="M10" i="1"/>
  <c r="K10" i="1"/>
  <c r="M9" i="1"/>
  <c r="K9" i="1"/>
  <c r="M8" i="1"/>
  <c r="K8" i="1"/>
  <c r="O7" i="1"/>
  <c r="N7" i="1"/>
  <c r="M7" i="1"/>
  <c r="K7" i="1"/>
  <c r="O6" i="1"/>
  <c r="N6" i="1"/>
  <c r="M6" i="1"/>
  <c r="K6" i="1"/>
  <c r="N5" i="1"/>
  <c r="M5" i="1"/>
  <c r="K5" i="1"/>
  <c r="O4" i="1"/>
  <c r="N4" i="1"/>
  <c r="M4" i="1"/>
  <c r="K4" i="1"/>
  <c r="M3" i="1"/>
  <c r="K3" i="1"/>
  <c r="M2" i="1"/>
  <c r="K2" i="1"/>
</calcChain>
</file>

<file path=xl/sharedStrings.xml><?xml version="1.0" encoding="utf-8"?>
<sst xmlns="http://schemas.openxmlformats.org/spreadsheetml/2006/main" count="829" uniqueCount="329">
  <si>
    <t>Country</t>
  </si>
  <si>
    <t>CODE</t>
  </si>
  <si>
    <t>ISO</t>
  </si>
  <si>
    <t>region</t>
  </si>
  <si>
    <t>district</t>
  </si>
  <si>
    <t>medianlifespan</t>
  </si>
  <si>
    <t>survivalinserviceablecondition</t>
  </si>
  <si>
    <t>brand</t>
  </si>
  <si>
    <t>brandsurv</t>
  </si>
  <si>
    <t>bnd</t>
  </si>
  <si>
    <t>bndsurv</t>
  </si>
  <si>
    <t>NAME_1</t>
  </si>
  <si>
    <t>NAME_2</t>
  </si>
  <si>
    <t>_CX</t>
  </si>
  <si>
    <t>_CY</t>
  </si>
  <si>
    <t>pos</t>
  </si>
  <si>
    <t>Democratic Republic of Congo</t>
  </si>
  <si>
    <t>ZAI</t>
  </si>
  <si>
    <t>COD</t>
  </si>
  <si>
    <t>Equateur</t>
  </si>
  <si>
    <t>Mongala</t>
  </si>
  <si>
    <t>DawaPlus 2.0</t>
  </si>
  <si>
    <t>Dawa</t>
  </si>
  <si>
    <t>Équateur</t>
  </si>
  <si>
    <t>Sud Ubangi</t>
  </si>
  <si>
    <t>Duranet</t>
  </si>
  <si>
    <t>Dura</t>
  </si>
  <si>
    <t>Sud-Ubangi</t>
  </si>
  <si>
    <t>Ghana</t>
  </si>
  <si>
    <t>GHA</t>
  </si>
  <si>
    <t>Northern</t>
  </si>
  <si>
    <t>Nanumba South</t>
  </si>
  <si>
    <t>Olyset</t>
  </si>
  <si>
    <t>Oly</t>
  </si>
  <si>
    <t>Zabzugu</t>
  </si>
  <si>
    <t>Zabzugu Tatale</t>
  </si>
  <si>
    <t>Kenya</t>
  </si>
  <si>
    <t>KEN</t>
  </si>
  <si>
    <t>Coast</t>
  </si>
  <si>
    <t>Kwale</t>
  </si>
  <si>
    <t>Western</t>
  </si>
  <si>
    <t>Busia</t>
  </si>
  <si>
    <t>Liberia</t>
  </si>
  <si>
    <t>LIB</t>
  </si>
  <si>
    <t>LBR</t>
  </si>
  <si>
    <t>Grand Gedeh</t>
  </si>
  <si>
    <t>Tchien</t>
  </si>
  <si>
    <t>GrandGedeh</t>
  </si>
  <si>
    <t>Lofa</t>
  </si>
  <si>
    <t>Zorzor</t>
  </si>
  <si>
    <t>Mozambique</t>
  </si>
  <si>
    <t>MOZ</t>
  </si>
  <si>
    <t>Inhambane</t>
  </si>
  <si>
    <t>Jangamo</t>
  </si>
  <si>
    <t>Royal Sentry</t>
  </si>
  <si>
    <t>RS</t>
  </si>
  <si>
    <t>Nampula</t>
  </si>
  <si>
    <t>Angoche</t>
  </si>
  <si>
    <t>Tete</t>
  </si>
  <si>
    <t>Changara</t>
  </si>
  <si>
    <t>MAGNet</t>
  </si>
  <si>
    <t>MAG</t>
  </si>
  <si>
    <t>Nigeria</t>
  </si>
  <si>
    <t>NIR</t>
  </si>
  <si>
    <t>NGA</t>
  </si>
  <si>
    <t>Ebonyi</t>
  </si>
  <si>
    <t>Ishielu</t>
  </si>
  <si>
    <t>Oyo</t>
  </si>
  <si>
    <t>Akinyele</t>
  </si>
  <si>
    <t>Zamfara</t>
  </si>
  <si>
    <t>Bakura</t>
  </si>
  <si>
    <t>Tanzania</t>
  </si>
  <si>
    <t>TAN</t>
  </si>
  <si>
    <t>TZA</t>
  </si>
  <si>
    <t>Zanzibar</t>
  </si>
  <si>
    <t>Pemba</t>
  </si>
  <si>
    <t>Kaskazini-Pemba</t>
  </si>
  <si>
    <t>Wete</t>
  </si>
  <si>
    <t>Unguja</t>
  </si>
  <si>
    <t>PermaNet 2.0</t>
  </si>
  <si>
    <t>PN</t>
  </si>
  <si>
    <t>Kaskazini-Unguja</t>
  </si>
  <si>
    <t>Kaskazini 'B'</t>
  </si>
  <si>
    <t>Burundi</t>
  </si>
  <si>
    <t>BDI</t>
  </si>
  <si>
    <t>PermaNet 3.0</t>
  </si>
  <si>
    <t>Yorkool</t>
  </si>
  <si>
    <t>PN3</t>
  </si>
  <si>
    <t>Ykl</t>
  </si>
  <si>
    <t>Rwanda</t>
  </si>
  <si>
    <t>RWA</t>
  </si>
  <si>
    <t>Karongi</t>
  </si>
  <si>
    <t>Kicukiro</t>
  </si>
  <si>
    <t>Burera</t>
  </si>
  <si>
    <t>Ruhango</t>
  </si>
  <si>
    <t>Interceptor G2</t>
  </si>
  <si>
    <t>Olyset Plus</t>
  </si>
  <si>
    <t>Yahe</t>
  </si>
  <si>
    <t>IG2</t>
  </si>
  <si>
    <t>Oly+</t>
  </si>
  <si>
    <t>GPS</t>
  </si>
  <si>
    <t>-2.007801, 30.107901</t>
  </si>
  <si>
    <t>-1.494518, 29.811562</t>
  </si>
  <si>
    <t>-2.237123, 29.784837</t>
  </si>
  <si>
    <t>Sierra Leone</t>
  </si>
  <si>
    <t>Bo</t>
  </si>
  <si>
    <t>Moyamba</t>
  </si>
  <si>
    <t>7.963056, -11.739278</t>
  </si>
  <si>
    <t>8.161313, -12.435139</t>
  </si>
  <si>
    <t>Mali</t>
  </si>
  <si>
    <t>Kita</t>
  </si>
  <si>
    <t>Kenieba</t>
  </si>
  <si>
    <t>13.032255, -9.490471</t>
  </si>
  <si>
    <t>12.838140, -11.224536</t>
  </si>
  <si>
    <t>Zambia</t>
  </si>
  <si>
    <t>Katete</t>
  </si>
  <si>
    <t>Lundazi</t>
  </si>
  <si>
    <t xml:space="preserve">Oly </t>
  </si>
  <si>
    <t>-14.070148, 32.044573</t>
  </si>
  <si>
    <t>-12.290799, 33.178325</t>
  </si>
  <si>
    <t>Burkina Faso</t>
  </si>
  <si>
    <t>Orodara</t>
  </si>
  <si>
    <t>Banfora</t>
  </si>
  <si>
    <t>Gaoua</t>
  </si>
  <si>
    <t>Interceptor</t>
  </si>
  <si>
    <t>Int</t>
  </si>
  <si>
    <t>10.978330, -4.914451</t>
  </si>
  <si>
    <t>10.632516, -4.754291</t>
  </si>
  <si>
    <t>10.325776, -3.174079</t>
  </si>
  <si>
    <t>Madagascar</t>
  </si>
  <si>
    <t>Fort-Dauphin</t>
  </si>
  <si>
    <t>Farafangana</t>
  </si>
  <si>
    <t>Niger</t>
  </si>
  <si>
    <t>Gazaoua</t>
  </si>
  <si>
    <t>Madaoua</t>
  </si>
  <si>
    <t>Benin</t>
  </si>
  <si>
    <t>Ketou</t>
  </si>
  <si>
    <t>Dogbo</t>
  </si>
  <si>
    <t>Djougou</t>
  </si>
  <si>
    <t>-25.023055, 46.978172</t>
  </si>
  <si>
    <t>-22.819014, 47.826040</t>
  </si>
  <si>
    <t>13.523875, 7.912179</t>
  </si>
  <si>
    <t>14.072337, 5.954671</t>
  </si>
  <si>
    <t>7.359936, 2.604307</t>
  </si>
  <si>
    <t>6.797307, 1.775234</t>
  </si>
  <si>
    <t>9.714572, 1.664426</t>
  </si>
  <si>
    <t>Guinea</t>
  </si>
  <si>
    <t>Boffa</t>
  </si>
  <si>
    <t>Dinguiraye</t>
  </si>
  <si>
    <t>10.181890, -14.039702</t>
  </si>
  <si>
    <t>11.290342, -10.714187</t>
  </si>
  <si>
    <t>Malawi</t>
  </si>
  <si>
    <t>Mangochi</t>
  </si>
  <si>
    <t>Kasungu</t>
  </si>
  <si>
    <t>-14.480699, 35.252055</t>
  </si>
  <si>
    <t>-13.035886, 33.480181</t>
  </si>
  <si>
    <t>Zimbabwe</t>
  </si>
  <si>
    <t>Mashonaland Central</t>
  </si>
  <si>
    <t>DuraNet</t>
  </si>
  <si>
    <t>-16.788959, 31.229362</t>
  </si>
  <si>
    <t>-17.250433, 29.545740</t>
  </si>
  <si>
    <t>Mashonaland West</t>
  </si>
  <si>
    <t>Ethiopia</t>
  </si>
  <si>
    <t>Oromia</t>
  </si>
  <si>
    <t>Tigray</t>
  </si>
  <si>
    <t>SNNP</t>
  </si>
  <si>
    <t>Amhara</t>
  </si>
  <si>
    <t>10.183498, 37.048720</t>
  </si>
  <si>
    <t>14.268161, 38.507649</t>
  </si>
  <si>
    <t>7.880860, 38.516108</t>
  </si>
  <si>
    <t>12.607325, 37.453444</t>
  </si>
  <si>
    <t>PN/Mag</t>
  </si>
  <si>
    <t>Oueme</t>
  </si>
  <si>
    <t>LifeNet</t>
  </si>
  <si>
    <t>Life</t>
  </si>
  <si>
    <t>6.579831, 2.577133</t>
  </si>
  <si>
    <t>6.594269217063114, 2.512536</t>
  </si>
  <si>
    <t>End</t>
  </si>
  <si>
    <t>Tulear II</t>
  </si>
  <si>
    <t>Ankazobe</t>
  </si>
  <si>
    <t>Kirundo</t>
  </si>
  <si>
    <t>Muyinga</t>
  </si>
  <si>
    <t>-2.5804216933865165, 30.111578708758554</t>
  </si>
  <si>
    <t>-2.844502560896822, 30.336167595647435</t>
  </si>
  <si>
    <t>-18.31835093127729, 47.111992</t>
  </si>
  <si>
    <t>Ambanja</t>
  </si>
  <si>
    <t>Morondava</t>
  </si>
  <si>
    <t>Diego-Suarez</t>
  </si>
  <si>
    <t>Mandoto</t>
  </si>
  <si>
    <t>Sakaraha</t>
  </si>
  <si>
    <t>Toamasina II</t>
  </si>
  <si>
    <t>Randriamaherijaona</t>
  </si>
  <si>
    <t>Nasarawa</t>
  </si>
  <si>
    <t>Cross River</t>
  </si>
  <si>
    <t>Shinkafe</t>
  </si>
  <si>
    <t>Toto</t>
  </si>
  <si>
    <t>Abi</t>
  </si>
  <si>
    <t>-20.286185496341826, 44.31228</t>
  </si>
  <si>
    <t>-23.3521992024668, 43.683332</t>
  </si>
  <si>
    <t>-12.309051189685315, 49.291447</t>
  </si>
  <si>
    <t>-13.6636895678054, 48.452067</t>
  </si>
  <si>
    <t>-19.58128085624872, 46.290341</t>
  </si>
  <si>
    <t>-22.91058429946071, 44.529031</t>
  </si>
  <si>
    <t>-17.752385404174888, 49.234989</t>
  </si>
  <si>
    <t>13.072178656967427, 6.5046817</t>
  </si>
  <si>
    <t>8.388721286514192, 7.0779848</t>
  </si>
  <si>
    <t>5.952410127529095, 8.030671</t>
  </si>
  <si>
    <t>Uganda</t>
  </si>
  <si>
    <t>Eastern</t>
  </si>
  <si>
    <t>PN/Oly</t>
  </si>
  <si>
    <t>Kaliro</t>
  </si>
  <si>
    <t>Serere</t>
  </si>
  <si>
    <t>0.893525593575609, 33.503912</t>
  </si>
  <si>
    <t>1.518366455836413, 33.43694</t>
  </si>
  <si>
    <t>Angola</t>
  </si>
  <si>
    <t>Kwanza Sul</t>
  </si>
  <si>
    <t>Uije</t>
  </si>
  <si>
    <t>Kessounou</t>
  </si>
  <si>
    <t>Allada</t>
  </si>
  <si>
    <t>Kandi</t>
  </si>
  <si>
    <t>Malanville</t>
  </si>
  <si>
    <t>Luapula</t>
  </si>
  <si>
    <t xml:space="preserve">Olyset  </t>
  </si>
  <si>
    <t>Masaka</t>
  </si>
  <si>
    <t>Kinazi</t>
  </si>
  <si>
    <t>Bungwe</t>
  </si>
  <si>
    <t>Senegal</t>
  </si>
  <si>
    <t>Lifenet</t>
  </si>
  <si>
    <t>NetProtect</t>
  </si>
  <si>
    <t>NetP</t>
  </si>
  <si>
    <t>Gem</t>
  </si>
  <si>
    <t xml:space="preserve">Interceptor </t>
  </si>
  <si>
    <t xml:space="preserve">Int </t>
  </si>
  <si>
    <t>Chikwawa</t>
  </si>
  <si>
    <t>PE/PET</t>
  </si>
  <si>
    <t>Toliary II</t>
  </si>
  <si>
    <t>Mananjary</t>
  </si>
  <si>
    <t>Antsohihy</t>
  </si>
  <si>
    <t>-21.208734008512334, 48.356291</t>
  </si>
  <si>
    <t>-14.883822348507563, 47.993645</t>
  </si>
  <si>
    <t>-11.12299157300863, 28.92767</t>
  </si>
  <si>
    <t>-11.020373737419051, 14.526190</t>
  </si>
  <si>
    <t>-6.890045344202085, 15.566055</t>
  </si>
  <si>
    <t>6.537714665783784, 2.6649322</t>
  </si>
  <si>
    <t>6.664266248911304, 2.153577</t>
  </si>
  <si>
    <t>11.130956158868992, 2.9345933</t>
  </si>
  <si>
    <t>11.857492933993024, 3.3859348</t>
  </si>
  <si>
    <t>-10.638452853476409, 31.171706</t>
  </si>
  <si>
    <t>-2.020655450851285, 30.212209</t>
  </si>
  <si>
    <t>-2.141352212092847, 30.09487</t>
  </si>
  <si>
    <t>-1.5004228127260626, 29.971736</t>
  </si>
  <si>
    <t>0.08532933243484588, 34.433475</t>
  </si>
  <si>
    <t>0.043254898128368836, 34.464256</t>
  </si>
  <si>
    <t>0.11044775806910888, 34.412119</t>
  </si>
  <si>
    <t>0.16195457047669135, 34.408992</t>
  </si>
  <si>
    <t>0.09096506291667489, 34.331089</t>
  </si>
  <si>
    <t>-0.035874480267585655, 34.387606</t>
  </si>
  <si>
    <t>0.13680326696200276, 34.274577</t>
  </si>
  <si>
    <t>-15.876472759516709, 34.491440</t>
  </si>
  <si>
    <t>-16.120486864819497, 34.539585</t>
  </si>
  <si>
    <t>-16.027897626484496, 34.745425</t>
  </si>
  <si>
    <t>-16.262347559120535, 34.927343</t>
  </si>
  <si>
    <t>-16.521105171115433, 34.879924</t>
  </si>
  <si>
    <t>-14.836750118428254, 37.452935</t>
  </si>
  <si>
    <t>-15.21811980953487, 38.117507</t>
  </si>
  <si>
    <t>lon</t>
  </si>
  <si>
    <t>lat</t>
  </si>
  <si>
    <t>PermaNet 2.0 R</t>
  </si>
  <si>
    <t>PermaNet 2.0 C</t>
  </si>
  <si>
    <t>14.64197576657543, -16.234681</t>
  </si>
  <si>
    <t>14.477809089986016, -16.934324</t>
  </si>
  <si>
    <t>14.393751919489487, -16.533560</t>
  </si>
  <si>
    <t>14.762312452849486, -16.796432</t>
  </si>
  <si>
    <t>14.18998702126089, -16.041097</t>
  </si>
  <si>
    <t>13.837986788381038, -15.394592</t>
  </si>
  <si>
    <t>13.989391558157214, -15.391885</t>
  </si>
  <si>
    <t>14.38547860685717, -16.484908</t>
  </si>
  <si>
    <t>multi</t>
  </si>
  <si>
    <t>Guro</t>
  </si>
  <si>
    <t>Mandimba</t>
  </si>
  <si>
    <t>Ife North</t>
  </si>
  <si>
    <t>Ejigbo</t>
  </si>
  <si>
    <t>Asa</t>
  </si>
  <si>
    <t>Moro</t>
  </si>
  <si>
    <t>Royal Guard</t>
  </si>
  <si>
    <t>Veeralin</t>
  </si>
  <si>
    <t>RG</t>
  </si>
  <si>
    <t>Veer</t>
  </si>
  <si>
    <t>-16.57509368046409, 33.187558</t>
  </si>
  <si>
    <t>-16.929762674890526, 33.512294</t>
  </si>
  <si>
    <t>-14.217448099390142, 35.807938</t>
  </si>
  <si>
    <t>7.459079075748699, 4.4737296</t>
  </si>
  <si>
    <t>7.893604693131279, 4.2830415</t>
  </si>
  <si>
    <t>8.443308341420998, 4.4206128</t>
  </si>
  <si>
    <t>8.814884385252928, 4.5555268</t>
  </si>
  <si>
    <t>Kalemie</t>
  </si>
  <si>
    <t>SafeNet</t>
  </si>
  <si>
    <t>Manono</t>
  </si>
  <si>
    <t>Safe</t>
  </si>
  <si>
    <t>-5.946373086952679, 29.18852</t>
  </si>
  <si>
    <t>-7.2901737776915025, 27.428903</t>
  </si>
  <si>
    <t>iso_a2</t>
  </si>
  <si>
    <t>CD</t>
  </si>
  <si>
    <t>GH</t>
  </si>
  <si>
    <t>KE</t>
  </si>
  <si>
    <t>MZ</t>
  </si>
  <si>
    <t>NG</t>
  </si>
  <si>
    <t>LR</t>
  </si>
  <si>
    <t>MW</t>
  </si>
  <si>
    <t>SN</t>
  </si>
  <si>
    <t>RW</t>
  </si>
  <si>
    <t>ZM</t>
  </si>
  <si>
    <t>UG</t>
  </si>
  <si>
    <t>ZW</t>
  </si>
  <si>
    <t>MG</t>
  </si>
  <si>
    <t>GN</t>
  </si>
  <si>
    <t>NE</t>
  </si>
  <si>
    <t>ML</t>
  </si>
  <si>
    <t>SL</t>
  </si>
  <si>
    <t>TZ</t>
  </si>
  <si>
    <t>ET</t>
  </si>
  <si>
    <t>BI</t>
  </si>
  <si>
    <t>BF</t>
  </si>
  <si>
    <t>BJ</t>
  </si>
  <si>
    <t>AO</t>
  </si>
  <si>
    <t>ABCDR</t>
  </si>
  <si>
    <t>-6.833970056365363, 36.989078</t>
  </si>
  <si>
    <t>-3.229665195775862, 32.341940</t>
  </si>
  <si>
    <t>-9.05334641141889, 32.95179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</si>
</sst>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"/>
  </numFmts>
  <fonts count="3" x14ac:knownFonts="1">
    <font>
      <sz val="12"/>
      <color theme="1"/>
      <name val="Calibri"/>
      <family val="2"/>
      <scheme val="minor"/>
    </font>
    <font>
      <b/>
      <sz val="13"/>
      <color rgb="FF000000"/>
      <name val="Arial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75" fontId="0" fillId="0" borderId="0" xfId="0" applyNumberFormat="1"/>
    <xf numFmtId="0" fontId="2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B2353-FAB9-6F43-A8DD-31A80880E53B}">
  <dimension ref="A1:V113"/>
  <sheetViews>
    <sheetView tabSelected="1" workbookViewId="0">
      <pane xSplit="2" ySplit="1" topLeftCell="C58" activePane="bottomRight" state="frozen"/>
      <selection pane="topRight" activeCell="C1" sqref="C1"/>
      <selection pane="bottomLeft" activeCell="A2" sqref="A2"/>
      <selection pane="bottomRight" activeCell="D113" sqref="D113"/>
    </sheetView>
  </sheetViews>
  <sheetFormatPr baseColWidth="10" defaultRowHeight="16" x14ac:dyDescent="0.2"/>
  <cols>
    <col min="8" max="8" width="11.6640625" bestFit="1" customWidth="1"/>
    <col min="10" max="10" width="22.6640625" customWidth="1"/>
    <col min="11" max="11" width="16" customWidth="1"/>
  </cols>
  <sheetData>
    <row r="1" spans="1:22" x14ac:dyDescent="0.2">
      <c r="A1" t="s">
        <v>0</v>
      </c>
      <c r="B1" t="s">
        <v>177</v>
      </c>
      <c r="C1" t="s">
        <v>1</v>
      </c>
      <c r="D1" t="s">
        <v>301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100</v>
      </c>
      <c r="U1" t="s">
        <v>266</v>
      </c>
      <c r="V1" t="s">
        <v>265</v>
      </c>
    </row>
    <row r="2" spans="1:22" x14ac:dyDescent="0.2">
      <c r="A2" t="s">
        <v>16</v>
      </c>
      <c r="B2">
        <v>2019</v>
      </c>
      <c r="C2" t="s">
        <v>17</v>
      </c>
      <c r="D2" t="s">
        <v>302</v>
      </c>
      <c r="E2" t="s">
        <v>18</v>
      </c>
      <c r="F2" t="s">
        <v>19</v>
      </c>
      <c r="G2" t="s">
        <v>20</v>
      </c>
      <c r="H2">
        <v>1.6</v>
      </c>
      <c r="I2">
        <v>17.399999999999999</v>
      </c>
      <c r="J2" t="s">
        <v>21</v>
      </c>
      <c r="K2" t="str">
        <f>_xlfn.CONCAT(J2," (",H2,")")</f>
        <v>DawaPlus 2.0 (1.6)</v>
      </c>
      <c r="L2" t="s">
        <v>22</v>
      </c>
      <c r="M2" t="str">
        <f>_xlfn.CONCAT(L2," (",H2,")")</f>
        <v>Dawa (1.6)</v>
      </c>
      <c r="N2" t="s">
        <v>23</v>
      </c>
      <c r="O2" t="s">
        <v>20</v>
      </c>
      <c r="P2">
        <v>21.518884</v>
      </c>
      <c r="Q2">
        <v>2.0629632</v>
      </c>
      <c r="R2">
        <v>6</v>
      </c>
      <c r="S2" t="str">
        <f t="shared" ref="S2:S16" si="0">_xlfn.CONCAT(U2,", ",V2)</f>
        <v>2.0629632, 21.518884</v>
      </c>
      <c r="U2">
        <f>Q2</f>
        <v>2.0629632</v>
      </c>
      <c r="V2">
        <f>P2</f>
        <v>21.518884</v>
      </c>
    </row>
    <row r="3" spans="1:22" x14ac:dyDescent="0.2">
      <c r="A3" t="s">
        <v>16</v>
      </c>
      <c r="B3">
        <v>2019</v>
      </c>
      <c r="C3" t="s">
        <v>17</v>
      </c>
      <c r="D3" t="s">
        <v>302</v>
      </c>
      <c r="E3" t="s">
        <v>18</v>
      </c>
      <c r="F3" t="s">
        <v>19</v>
      </c>
      <c r="G3" t="s">
        <v>24</v>
      </c>
      <c r="H3">
        <v>2.2000000000000002</v>
      </c>
      <c r="I3">
        <v>36.700000000000003</v>
      </c>
      <c r="J3" t="s">
        <v>25</v>
      </c>
      <c r="K3" t="str">
        <f>_xlfn.CONCAT(J3," (",H3,")")</f>
        <v>Duranet (2.2)</v>
      </c>
      <c r="L3" t="s">
        <v>26</v>
      </c>
      <c r="M3" t="str">
        <f>_xlfn.CONCAT(L3," (",H3,")")</f>
        <v>Dura (2.2)</v>
      </c>
      <c r="N3" t="s">
        <v>23</v>
      </c>
      <c r="O3" t="s">
        <v>27</v>
      </c>
      <c r="P3">
        <v>19.342525999999999</v>
      </c>
      <c r="Q3">
        <v>3.0821800000000001</v>
      </c>
      <c r="R3">
        <v>12</v>
      </c>
      <c r="S3" t="str">
        <f t="shared" si="0"/>
        <v>3.08218, 19.342526</v>
      </c>
      <c r="U3">
        <f>Q3</f>
        <v>3.0821800000000001</v>
      </c>
      <c r="V3">
        <f>P3</f>
        <v>19.342525999999999</v>
      </c>
    </row>
    <row r="4" spans="1:22" x14ac:dyDescent="0.2">
      <c r="A4" t="s">
        <v>28</v>
      </c>
      <c r="B4">
        <v>2021</v>
      </c>
      <c r="C4" t="s">
        <v>29</v>
      </c>
      <c r="D4" t="s">
        <v>303</v>
      </c>
      <c r="E4" t="s">
        <v>29</v>
      </c>
      <c r="F4" t="s">
        <v>30</v>
      </c>
      <c r="G4" t="s">
        <v>31</v>
      </c>
      <c r="H4">
        <v>-1</v>
      </c>
      <c r="J4" t="s">
        <v>32</v>
      </c>
      <c r="K4" t="str">
        <f t="shared" ref="K4:K9" si="1">J4</f>
        <v>Olyset</v>
      </c>
      <c r="L4" t="s">
        <v>33</v>
      </c>
      <c r="M4" t="str">
        <f t="shared" ref="M4:M9" si="2">L4</f>
        <v>Oly</v>
      </c>
      <c r="N4" t="str">
        <f>F4</f>
        <v>Northern</v>
      </c>
      <c r="O4" t="str">
        <f>G4</f>
        <v>Nanumba South</v>
      </c>
      <c r="P4">
        <v>0.123586</v>
      </c>
      <c r="Q4">
        <v>8.7753894999999993</v>
      </c>
      <c r="R4">
        <v>12</v>
      </c>
      <c r="S4" t="str">
        <f t="shared" si="0"/>
        <v>8.7753895, 0.123586</v>
      </c>
      <c r="U4">
        <f>Q4</f>
        <v>8.7753894999999993</v>
      </c>
      <c r="V4">
        <f>P4</f>
        <v>0.123586</v>
      </c>
    </row>
    <row r="5" spans="1:22" x14ac:dyDescent="0.2">
      <c r="A5" t="s">
        <v>28</v>
      </c>
      <c r="B5">
        <v>2021</v>
      </c>
      <c r="C5" t="s">
        <v>29</v>
      </c>
      <c r="D5" t="s">
        <v>303</v>
      </c>
      <c r="E5" t="s">
        <v>29</v>
      </c>
      <c r="F5" t="s">
        <v>30</v>
      </c>
      <c r="G5" t="s">
        <v>34</v>
      </c>
      <c r="H5">
        <v>-1</v>
      </c>
      <c r="J5" t="s">
        <v>21</v>
      </c>
      <c r="K5" t="str">
        <f t="shared" si="1"/>
        <v>DawaPlus 2.0</v>
      </c>
      <c r="L5" t="s">
        <v>22</v>
      </c>
      <c r="M5" t="str">
        <f t="shared" si="2"/>
        <v>Dawa</v>
      </c>
      <c r="N5" t="str">
        <f>F5</f>
        <v>Northern</v>
      </c>
      <c r="O5" t="s">
        <v>35</v>
      </c>
      <c r="P5">
        <v>0.37350508999999998</v>
      </c>
      <c r="Q5">
        <v>9.1732735999999999</v>
      </c>
      <c r="R5">
        <v>6</v>
      </c>
      <c r="S5" t="str">
        <f t="shared" si="0"/>
        <v>9.1732736, 0.37350509</v>
      </c>
      <c r="U5">
        <f>Q5</f>
        <v>9.1732735999999999</v>
      </c>
      <c r="V5">
        <f>P5</f>
        <v>0.37350508999999998</v>
      </c>
    </row>
    <row r="6" spans="1:22" x14ac:dyDescent="0.2">
      <c r="A6" t="s">
        <v>36</v>
      </c>
      <c r="B6">
        <v>2021</v>
      </c>
      <c r="C6" t="s">
        <v>37</v>
      </c>
      <c r="D6" t="s">
        <v>304</v>
      </c>
      <c r="E6" t="s">
        <v>37</v>
      </c>
      <c r="F6" t="s">
        <v>38</v>
      </c>
      <c r="G6" t="s">
        <v>39</v>
      </c>
      <c r="H6">
        <v>2</v>
      </c>
      <c r="I6">
        <v>24.8</v>
      </c>
      <c r="J6" t="s">
        <v>25</v>
      </c>
      <c r="K6" t="str">
        <f t="shared" si="1"/>
        <v>Duranet</v>
      </c>
      <c r="L6" t="s">
        <v>26</v>
      </c>
      <c r="M6" t="str">
        <f t="shared" si="2"/>
        <v>Dura</v>
      </c>
      <c r="N6" t="str">
        <f>F6</f>
        <v>Coast</v>
      </c>
      <c r="O6" t="str">
        <f>G6</f>
        <v>Kwale</v>
      </c>
      <c r="P6">
        <v>39.162075999999999</v>
      </c>
      <c r="Q6">
        <v>-4.1409662999999997</v>
      </c>
      <c r="R6">
        <v>12</v>
      </c>
      <c r="S6" t="str">
        <f t="shared" si="0"/>
        <v>-4.1409663, 39.162076</v>
      </c>
      <c r="U6">
        <f>Q6</f>
        <v>-4.1409662999999997</v>
      </c>
      <c r="V6">
        <f>P6</f>
        <v>39.162075999999999</v>
      </c>
    </row>
    <row r="7" spans="1:22" x14ac:dyDescent="0.2">
      <c r="A7" t="s">
        <v>36</v>
      </c>
      <c r="B7">
        <v>2021</v>
      </c>
      <c r="C7" t="s">
        <v>37</v>
      </c>
      <c r="D7" t="s">
        <v>304</v>
      </c>
      <c r="E7" t="s">
        <v>37</v>
      </c>
      <c r="F7" t="s">
        <v>40</v>
      </c>
      <c r="G7" t="s">
        <v>41</v>
      </c>
      <c r="H7">
        <v>2.4</v>
      </c>
      <c r="I7">
        <v>37</v>
      </c>
      <c r="J7" t="s">
        <v>21</v>
      </c>
      <c r="K7" t="str">
        <f t="shared" si="1"/>
        <v>DawaPlus 2.0</v>
      </c>
      <c r="L7" t="s">
        <v>22</v>
      </c>
      <c r="M7" t="str">
        <f t="shared" si="2"/>
        <v>Dawa</v>
      </c>
      <c r="N7" t="str">
        <f>F7</f>
        <v>Western</v>
      </c>
      <c r="O7" t="str">
        <f>G7</f>
        <v>Busia</v>
      </c>
      <c r="P7">
        <v>34.192625999999997</v>
      </c>
      <c r="Q7">
        <v>0.39107895999999998</v>
      </c>
      <c r="R7">
        <v>12</v>
      </c>
      <c r="S7" t="str">
        <f t="shared" si="0"/>
        <v>0.39107896, 34.192626</v>
      </c>
      <c r="U7">
        <f>Q7</f>
        <v>0.39107895999999998</v>
      </c>
      <c r="V7">
        <f>P7</f>
        <v>34.192625999999997</v>
      </c>
    </row>
    <row r="8" spans="1:22" x14ac:dyDescent="0.2">
      <c r="A8" t="s">
        <v>42</v>
      </c>
      <c r="B8">
        <v>2021</v>
      </c>
      <c r="C8" t="s">
        <v>43</v>
      </c>
      <c r="D8" t="s">
        <v>307</v>
      </c>
      <c r="E8" t="s">
        <v>44</v>
      </c>
      <c r="F8" t="s">
        <v>45</v>
      </c>
      <c r="G8" t="s">
        <v>46</v>
      </c>
      <c r="H8">
        <v>-1</v>
      </c>
      <c r="J8" t="s">
        <v>25</v>
      </c>
      <c r="K8" t="str">
        <f t="shared" si="1"/>
        <v>Duranet</v>
      </c>
      <c r="L8" t="s">
        <v>26</v>
      </c>
      <c r="M8" t="str">
        <f t="shared" si="2"/>
        <v>Dura</v>
      </c>
      <c r="N8" t="s">
        <v>47</v>
      </c>
      <c r="O8" t="s">
        <v>46</v>
      </c>
      <c r="P8">
        <v>-8.1563762000000004</v>
      </c>
      <c r="Q8">
        <v>6.0428835000000003</v>
      </c>
      <c r="R8">
        <v>6</v>
      </c>
      <c r="S8" t="str">
        <f t="shared" si="0"/>
        <v>6.0428835, -8.1563762</v>
      </c>
      <c r="U8">
        <f>Q8</f>
        <v>6.0428835000000003</v>
      </c>
      <c r="V8">
        <f>P8</f>
        <v>-8.1563762000000004</v>
      </c>
    </row>
    <row r="9" spans="1:22" x14ac:dyDescent="0.2">
      <c r="A9" t="s">
        <v>42</v>
      </c>
      <c r="B9">
        <v>2021</v>
      </c>
      <c r="C9" t="s">
        <v>43</v>
      </c>
      <c r="D9" t="s">
        <v>307</v>
      </c>
      <c r="E9" t="s">
        <v>44</v>
      </c>
      <c r="F9" t="s">
        <v>48</v>
      </c>
      <c r="G9" t="s">
        <v>49</v>
      </c>
      <c r="H9">
        <v>-1</v>
      </c>
      <c r="J9" t="s">
        <v>25</v>
      </c>
      <c r="K9" t="str">
        <f t="shared" si="1"/>
        <v>Duranet</v>
      </c>
      <c r="L9" t="s">
        <v>26</v>
      </c>
      <c r="M9" t="str">
        <f t="shared" si="2"/>
        <v>Dura</v>
      </c>
      <c r="N9" t="s">
        <v>48</v>
      </c>
      <c r="O9" t="s">
        <v>49</v>
      </c>
      <c r="P9">
        <v>-9.6278711000000001</v>
      </c>
      <c r="Q9">
        <v>7.9144769000000004</v>
      </c>
      <c r="R9">
        <v>12</v>
      </c>
      <c r="S9" t="str">
        <f t="shared" si="0"/>
        <v>7.9144769, -9.6278711</v>
      </c>
      <c r="U9">
        <f>Q9</f>
        <v>7.9144769000000004</v>
      </c>
      <c r="V9">
        <f>P9</f>
        <v>-9.6278711000000001</v>
      </c>
    </row>
    <row r="10" spans="1:22" x14ac:dyDescent="0.2">
      <c r="A10" t="s">
        <v>50</v>
      </c>
      <c r="B10">
        <v>2018</v>
      </c>
      <c r="C10" t="s">
        <v>51</v>
      </c>
      <c r="D10" t="s">
        <v>305</v>
      </c>
      <c r="E10" t="s">
        <v>51</v>
      </c>
      <c r="F10" t="s">
        <v>52</v>
      </c>
      <c r="G10" t="s">
        <v>53</v>
      </c>
      <c r="H10">
        <v>3.1</v>
      </c>
      <c r="I10">
        <v>57.3</v>
      </c>
      <c r="J10" t="s">
        <v>54</v>
      </c>
      <c r="K10" t="str">
        <f t="shared" ref="K10:K72" si="3">_xlfn.CONCAT(J10," (",H10,")")</f>
        <v>Royal Sentry (3.1)</v>
      </c>
      <c r="L10" t="s">
        <v>55</v>
      </c>
      <c r="M10" t="str">
        <f t="shared" ref="M10:M53" si="4">_xlfn.CONCAT(L10," (",H10,")")</f>
        <v>RS (3.1)</v>
      </c>
      <c r="N10" t="s">
        <v>52</v>
      </c>
      <c r="O10" t="s">
        <v>53</v>
      </c>
      <c r="P10">
        <v>35.296765999999998</v>
      </c>
      <c r="Q10">
        <v>-24.124911000000001</v>
      </c>
      <c r="R10">
        <v>6</v>
      </c>
      <c r="S10" t="str">
        <f t="shared" si="0"/>
        <v>-24.124911, 35.296766</v>
      </c>
      <c r="U10">
        <f>Q10</f>
        <v>-24.124911000000001</v>
      </c>
      <c r="V10">
        <f>P10</f>
        <v>35.296765999999998</v>
      </c>
    </row>
    <row r="11" spans="1:22" x14ac:dyDescent="0.2">
      <c r="A11" t="s">
        <v>50</v>
      </c>
      <c r="B11">
        <v>2018</v>
      </c>
      <c r="C11" t="s">
        <v>51</v>
      </c>
      <c r="D11" t="s">
        <v>305</v>
      </c>
      <c r="E11" t="s">
        <v>51</v>
      </c>
      <c r="F11" t="s">
        <v>56</v>
      </c>
      <c r="G11" t="s">
        <v>57</v>
      </c>
      <c r="H11">
        <v>2.2000000000000002</v>
      </c>
      <c r="I11">
        <v>32.5</v>
      </c>
      <c r="J11" t="s">
        <v>54</v>
      </c>
      <c r="K11" t="str">
        <f t="shared" si="3"/>
        <v>Royal Sentry (2.2)</v>
      </c>
      <c r="L11" t="s">
        <v>55</v>
      </c>
      <c r="M11" t="str">
        <f t="shared" si="4"/>
        <v>RS (2.2)</v>
      </c>
      <c r="N11" t="s">
        <v>56</v>
      </c>
      <c r="O11" t="s">
        <v>57</v>
      </c>
      <c r="P11">
        <v>39.804333</v>
      </c>
      <c r="Q11">
        <v>-16.091685999999999</v>
      </c>
      <c r="R11">
        <v>3</v>
      </c>
      <c r="S11" t="str">
        <f t="shared" si="0"/>
        <v>-16.091686, 39.804333</v>
      </c>
      <c r="U11">
        <f>Q11</f>
        <v>-16.091685999999999</v>
      </c>
      <c r="V11">
        <f>P11</f>
        <v>39.804333</v>
      </c>
    </row>
    <row r="12" spans="1:22" x14ac:dyDescent="0.2">
      <c r="A12" t="s">
        <v>50</v>
      </c>
      <c r="B12">
        <v>2018</v>
      </c>
      <c r="C12" t="s">
        <v>51</v>
      </c>
      <c r="D12" t="s">
        <v>305</v>
      </c>
      <c r="E12" t="s">
        <v>51</v>
      </c>
      <c r="F12" t="s">
        <v>58</v>
      </c>
      <c r="G12" t="s">
        <v>59</v>
      </c>
      <c r="H12">
        <v>2.7</v>
      </c>
      <c r="I12">
        <v>43.4</v>
      </c>
      <c r="J12" t="s">
        <v>60</v>
      </c>
      <c r="K12" t="str">
        <f t="shared" si="3"/>
        <v>MAGNet (2.7)</v>
      </c>
      <c r="L12" t="s">
        <v>61</v>
      </c>
      <c r="M12" t="str">
        <f t="shared" si="4"/>
        <v>MAG (2.7)</v>
      </c>
      <c r="N12" t="s">
        <v>58</v>
      </c>
      <c r="O12" t="s">
        <v>59</v>
      </c>
      <c r="P12">
        <v>33.158037999999998</v>
      </c>
      <c r="Q12">
        <v>-16.414947999999999</v>
      </c>
      <c r="R12">
        <v>12</v>
      </c>
      <c r="S12" t="str">
        <f t="shared" si="0"/>
        <v>-16.414948, 33.158038</v>
      </c>
      <c r="U12">
        <f>Q12</f>
        <v>-16.414947999999999</v>
      </c>
      <c r="V12">
        <f>P12</f>
        <v>33.158037999999998</v>
      </c>
    </row>
    <row r="13" spans="1:22" x14ac:dyDescent="0.2">
      <c r="A13" t="s">
        <v>62</v>
      </c>
      <c r="B13">
        <v>2018</v>
      </c>
      <c r="C13" t="s">
        <v>63</v>
      </c>
      <c r="D13" t="s">
        <v>306</v>
      </c>
      <c r="E13" t="s">
        <v>64</v>
      </c>
      <c r="F13" t="s">
        <v>65</v>
      </c>
      <c r="G13" t="s">
        <v>66</v>
      </c>
      <c r="H13">
        <v>3.3</v>
      </c>
      <c r="I13">
        <v>54.8</v>
      </c>
      <c r="J13" t="s">
        <v>21</v>
      </c>
      <c r="K13" t="str">
        <f t="shared" si="3"/>
        <v>DawaPlus 2.0 (3.3)</v>
      </c>
      <c r="L13" t="s">
        <v>22</v>
      </c>
      <c r="M13" t="str">
        <f t="shared" si="4"/>
        <v>Dawa (3.3)</v>
      </c>
      <c r="N13" t="s">
        <v>65</v>
      </c>
      <c r="O13" t="s">
        <v>66</v>
      </c>
      <c r="P13">
        <v>7.8117891000000004</v>
      </c>
      <c r="Q13">
        <v>6.4118766999999997</v>
      </c>
      <c r="R13">
        <v>6</v>
      </c>
      <c r="S13" t="str">
        <f t="shared" si="0"/>
        <v>6.4118767, 7.8117891</v>
      </c>
      <c r="U13">
        <f>Q13</f>
        <v>6.4118766999999997</v>
      </c>
      <c r="V13">
        <f>P13</f>
        <v>7.8117891000000004</v>
      </c>
    </row>
    <row r="14" spans="1:22" x14ac:dyDescent="0.2">
      <c r="A14" t="s">
        <v>62</v>
      </c>
      <c r="B14">
        <v>2018</v>
      </c>
      <c r="C14" t="s">
        <v>63</v>
      </c>
      <c r="D14" t="s">
        <v>306</v>
      </c>
      <c r="E14" t="s">
        <v>64</v>
      </c>
      <c r="F14" t="s">
        <v>67</v>
      </c>
      <c r="G14" t="s">
        <v>68</v>
      </c>
      <c r="H14">
        <v>3.2</v>
      </c>
      <c r="J14" t="s">
        <v>21</v>
      </c>
      <c r="K14" t="str">
        <f t="shared" si="3"/>
        <v>DawaPlus 2.0 (3.2)</v>
      </c>
      <c r="L14" t="s">
        <v>22</v>
      </c>
      <c r="M14" t="str">
        <f t="shared" si="4"/>
        <v>Dawa (3.2)</v>
      </c>
      <c r="N14" t="s">
        <v>67</v>
      </c>
      <c r="O14" t="s">
        <v>68</v>
      </c>
      <c r="P14">
        <v>3.9161659000000002</v>
      </c>
      <c r="Q14">
        <v>7.5612101999999997</v>
      </c>
      <c r="R14">
        <v>2</v>
      </c>
      <c r="S14" t="str">
        <f t="shared" si="0"/>
        <v>7.5612102, 3.9161659</v>
      </c>
      <c r="U14">
        <f>Q14</f>
        <v>7.5612101999999997</v>
      </c>
      <c r="V14">
        <f>P14</f>
        <v>3.9161659000000002</v>
      </c>
    </row>
    <row r="15" spans="1:22" x14ac:dyDescent="0.2">
      <c r="A15" t="s">
        <v>62</v>
      </c>
      <c r="B15">
        <v>2018</v>
      </c>
      <c r="C15" t="s">
        <v>63</v>
      </c>
      <c r="D15" t="s">
        <v>306</v>
      </c>
      <c r="E15" t="s">
        <v>64</v>
      </c>
      <c r="F15" t="s">
        <v>69</v>
      </c>
      <c r="G15" t="s">
        <v>70</v>
      </c>
      <c r="H15">
        <v>5.3</v>
      </c>
      <c r="I15">
        <v>80.400000000000006</v>
      </c>
      <c r="J15" t="s">
        <v>21</v>
      </c>
      <c r="K15" t="str">
        <f t="shared" si="3"/>
        <v>DawaPlus 2.0 (5.3)</v>
      </c>
      <c r="L15" t="s">
        <v>22</v>
      </c>
      <c r="M15" t="str">
        <f t="shared" si="4"/>
        <v>Dawa (5.3)</v>
      </c>
      <c r="N15" t="s">
        <v>69</v>
      </c>
      <c r="O15" t="s">
        <v>70</v>
      </c>
      <c r="P15">
        <v>5.8360288000000002</v>
      </c>
      <c r="Q15">
        <v>12.529814</v>
      </c>
      <c r="R15">
        <v>12</v>
      </c>
      <c r="S15" t="str">
        <f t="shared" si="0"/>
        <v>12.529814, 5.8360288</v>
      </c>
      <c r="U15">
        <f>Q15</f>
        <v>12.529814</v>
      </c>
      <c r="V15">
        <f>P15</f>
        <v>5.8360288000000002</v>
      </c>
    </row>
    <row r="16" spans="1:22" x14ac:dyDescent="0.2">
      <c r="A16" t="s">
        <v>71</v>
      </c>
      <c r="B16">
        <v>2019</v>
      </c>
      <c r="C16" t="s">
        <v>72</v>
      </c>
      <c r="D16" t="s">
        <v>319</v>
      </c>
      <c r="E16" t="s">
        <v>73</v>
      </c>
      <c r="F16" t="s">
        <v>74</v>
      </c>
      <c r="G16" t="s">
        <v>75</v>
      </c>
      <c r="H16">
        <v>2.7</v>
      </c>
      <c r="I16">
        <v>51</v>
      </c>
      <c r="J16" t="s">
        <v>32</v>
      </c>
      <c r="K16" t="str">
        <f t="shared" si="3"/>
        <v>Olyset (2.7)</v>
      </c>
      <c r="L16" t="s">
        <v>33</v>
      </c>
      <c r="M16" t="str">
        <f t="shared" si="4"/>
        <v>Oly (2.7)</v>
      </c>
      <c r="N16" t="s">
        <v>76</v>
      </c>
      <c r="O16" t="s">
        <v>77</v>
      </c>
      <c r="P16">
        <v>39.763393000000001</v>
      </c>
      <c r="Q16">
        <v>-5.0962565</v>
      </c>
      <c r="R16">
        <v>3</v>
      </c>
      <c r="S16" t="str">
        <f t="shared" si="0"/>
        <v>-5.0962565, 39.763393</v>
      </c>
      <c r="U16">
        <f>Q16</f>
        <v>-5.0962565</v>
      </c>
      <c r="V16">
        <f>P16</f>
        <v>39.763393000000001</v>
      </c>
    </row>
    <row r="17" spans="1:22" x14ac:dyDescent="0.2">
      <c r="A17" t="s">
        <v>71</v>
      </c>
      <c r="B17">
        <v>2019</v>
      </c>
      <c r="C17" t="s">
        <v>72</v>
      </c>
      <c r="D17" t="s">
        <v>319</v>
      </c>
      <c r="E17" t="s">
        <v>73</v>
      </c>
      <c r="F17" t="s">
        <v>74</v>
      </c>
      <c r="G17" t="s">
        <v>78</v>
      </c>
      <c r="H17">
        <v>2.9</v>
      </c>
      <c r="I17">
        <v>55.2</v>
      </c>
      <c r="J17" t="s">
        <v>79</v>
      </c>
      <c r="K17" t="str">
        <f t="shared" si="3"/>
        <v>PermaNet 2.0 (2.9)</v>
      </c>
      <c r="L17" t="s">
        <v>80</v>
      </c>
      <c r="M17" t="str">
        <f t="shared" si="4"/>
        <v>PN (2.9)</v>
      </c>
      <c r="N17" t="s">
        <v>81</v>
      </c>
      <c r="O17" t="s">
        <v>82</v>
      </c>
      <c r="P17">
        <v>39.267536</v>
      </c>
      <c r="Q17">
        <v>-5.9765847000000001</v>
      </c>
      <c r="R17">
        <v>6</v>
      </c>
      <c r="S17" t="str">
        <f>_xlfn.CONCAT(U17,", ",V17)</f>
        <v>-5.9765847, 39.267536</v>
      </c>
      <c r="U17">
        <f>Q17</f>
        <v>-5.9765847000000001</v>
      </c>
      <c r="V17">
        <f>P17</f>
        <v>39.267536</v>
      </c>
    </row>
    <row r="18" spans="1:22" x14ac:dyDescent="0.2">
      <c r="A18" t="s">
        <v>83</v>
      </c>
      <c r="B18">
        <v>2023</v>
      </c>
      <c r="D18" t="s">
        <v>321</v>
      </c>
      <c r="E18" t="s">
        <v>84</v>
      </c>
      <c r="G18" t="s">
        <v>180</v>
      </c>
      <c r="H18">
        <v>-1</v>
      </c>
      <c r="J18" t="s">
        <v>85</v>
      </c>
      <c r="K18" t="str">
        <f t="shared" si="3"/>
        <v>PermaNet 3.0 (-1)</v>
      </c>
      <c r="L18" t="s">
        <v>87</v>
      </c>
      <c r="M18" t="str">
        <f t="shared" si="4"/>
        <v>PN3 (-1)</v>
      </c>
      <c r="O18" t="s">
        <v>180</v>
      </c>
      <c r="P18" t="str">
        <f t="shared" ref="P18:P19" si="5">LEFT(S18,9)</f>
        <v>-2.580421</v>
      </c>
      <c r="Q18" t="str">
        <f t="shared" ref="Q18:Q19" si="6">RIGHT(S18,9)</f>
        <v>708758554</v>
      </c>
      <c r="S18" s="3" t="s">
        <v>182</v>
      </c>
      <c r="U18" t="str">
        <f t="shared" ref="U3:U66" si="7">P18</f>
        <v>-2.580421</v>
      </c>
      <c r="V18" t="str">
        <f t="shared" ref="V3:V66" si="8">Q18</f>
        <v>708758554</v>
      </c>
    </row>
    <row r="19" spans="1:22" x14ac:dyDescent="0.2">
      <c r="A19" t="s">
        <v>83</v>
      </c>
      <c r="B19">
        <v>2023</v>
      </c>
      <c r="D19" t="s">
        <v>321</v>
      </c>
      <c r="E19" t="s">
        <v>84</v>
      </c>
      <c r="G19" t="s">
        <v>181</v>
      </c>
      <c r="H19">
        <v>-1</v>
      </c>
      <c r="J19" t="s">
        <v>86</v>
      </c>
      <c r="K19" t="str">
        <f t="shared" si="3"/>
        <v>Yorkool (-1)</v>
      </c>
      <c r="L19" t="s">
        <v>88</v>
      </c>
      <c r="M19" t="str">
        <f t="shared" si="4"/>
        <v>Ykl (-1)</v>
      </c>
      <c r="O19" t="s">
        <v>181</v>
      </c>
      <c r="P19" t="str">
        <f t="shared" si="5"/>
        <v>-2.844502</v>
      </c>
      <c r="Q19" t="str">
        <f t="shared" si="6"/>
        <v>595647435</v>
      </c>
      <c r="S19" s="3" t="s">
        <v>183</v>
      </c>
      <c r="U19" t="str">
        <f t="shared" si="7"/>
        <v>-2.844502</v>
      </c>
      <c r="V19" t="str">
        <f t="shared" si="8"/>
        <v>595647435</v>
      </c>
    </row>
    <row r="20" spans="1:22" x14ac:dyDescent="0.2">
      <c r="A20" t="s">
        <v>89</v>
      </c>
      <c r="B20">
        <v>2023</v>
      </c>
      <c r="D20" t="s">
        <v>310</v>
      </c>
      <c r="E20" t="s">
        <v>90</v>
      </c>
      <c r="G20" t="s">
        <v>91</v>
      </c>
      <c r="H20">
        <v>-1</v>
      </c>
      <c r="J20" t="s">
        <v>95</v>
      </c>
      <c r="K20" t="str">
        <f t="shared" si="3"/>
        <v>Interceptor G2 (-1)</v>
      </c>
      <c r="L20" t="s">
        <v>98</v>
      </c>
      <c r="M20" t="str">
        <f t="shared" si="4"/>
        <v>IG2 (-1)</v>
      </c>
      <c r="O20" t="s">
        <v>91</v>
      </c>
      <c r="P20">
        <v>-2.1767099999999999</v>
      </c>
      <c r="Q20">
        <v>29.445191999999999</v>
      </c>
      <c r="S20" t="str">
        <f t="shared" ref="S20" si="9">_xlfn.CONCAT(U20,", ",V20)</f>
        <v>-2.17671, 29.445192</v>
      </c>
      <c r="U20">
        <f t="shared" si="7"/>
        <v>-2.1767099999999999</v>
      </c>
      <c r="V20">
        <f t="shared" si="8"/>
        <v>29.445191999999999</v>
      </c>
    </row>
    <row r="21" spans="1:22" ht="17" x14ac:dyDescent="0.2">
      <c r="A21" t="s">
        <v>89</v>
      </c>
      <c r="B21">
        <v>2023</v>
      </c>
      <c r="D21" t="s">
        <v>310</v>
      </c>
      <c r="E21" t="s">
        <v>90</v>
      </c>
      <c r="G21" t="s">
        <v>92</v>
      </c>
      <c r="H21">
        <v>-1</v>
      </c>
      <c r="J21" t="s">
        <v>96</v>
      </c>
      <c r="K21" t="str">
        <f t="shared" si="3"/>
        <v>Olyset Plus (-1)</v>
      </c>
      <c r="L21" t="s">
        <v>99</v>
      </c>
      <c r="M21" t="str">
        <f t="shared" si="4"/>
        <v>Oly+ (-1)</v>
      </c>
      <c r="O21" t="s">
        <v>92</v>
      </c>
      <c r="P21" t="str">
        <f>LEFT(S21,9)</f>
        <v>-2.007801</v>
      </c>
      <c r="Q21" t="str">
        <f>RIGHT(S21,9)</f>
        <v>30.107901</v>
      </c>
      <c r="S21" s="1" t="s">
        <v>101</v>
      </c>
      <c r="U21" t="str">
        <f t="shared" si="7"/>
        <v>-2.007801</v>
      </c>
      <c r="V21" t="str">
        <f t="shared" si="8"/>
        <v>30.107901</v>
      </c>
    </row>
    <row r="22" spans="1:22" ht="17" x14ac:dyDescent="0.2">
      <c r="A22" t="s">
        <v>89</v>
      </c>
      <c r="B22">
        <v>2023</v>
      </c>
      <c r="D22" t="s">
        <v>310</v>
      </c>
      <c r="E22" t="s">
        <v>90</v>
      </c>
      <c r="G22" t="s">
        <v>93</v>
      </c>
      <c r="H22">
        <v>-1</v>
      </c>
      <c r="J22" t="s">
        <v>85</v>
      </c>
      <c r="K22" t="str">
        <f t="shared" si="3"/>
        <v>PermaNet 3.0 (-1)</v>
      </c>
      <c r="L22" t="s">
        <v>87</v>
      </c>
      <c r="M22" t="str">
        <f t="shared" si="4"/>
        <v>PN3 (-1)</v>
      </c>
      <c r="O22" t="s">
        <v>93</v>
      </c>
      <c r="P22" t="str">
        <f t="shared" ref="P22:P29" si="10">LEFT(S22,9)</f>
        <v>-1.494518</v>
      </c>
      <c r="Q22" t="str">
        <f t="shared" ref="Q22:Q29" si="11">RIGHT(S22,9)</f>
        <v>29.811562</v>
      </c>
      <c r="S22" s="1" t="s">
        <v>102</v>
      </c>
      <c r="U22" t="str">
        <f t="shared" si="7"/>
        <v>-1.494518</v>
      </c>
      <c r="V22" t="str">
        <f t="shared" si="8"/>
        <v>29.811562</v>
      </c>
    </row>
    <row r="23" spans="1:22" ht="17" x14ac:dyDescent="0.2">
      <c r="A23" t="s">
        <v>89</v>
      </c>
      <c r="B23">
        <v>2023</v>
      </c>
      <c r="D23" t="s">
        <v>310</v>
      </c>
      <c r="E23" t="s">
        <v>90</v>
      </c>
      <c r="G23" t="s">
        <v>94</v>
      </c>
      <c r="H23">
        <v>-1</v>
      </c>
      <c r="J23" t="s">
        <v>97</v>
      </c>
      <c r="K23" t="str">
        <f t="shared" si="3"/>
        <v>Yahe (-1)</v>
      </c>
      <c r="L23" t="s">
        <v>97</v>
      </c>
      <c r="M23" t="str">
        <f t="shared" si="4"/>
        <v>Yahe (-1)</v>
      </c>
      <c r="O23" t="s">
        <v>94</v>
      </c>
      <c r="P23" t="str">
        <f t="shared" si="10"/>
        <v>-2.237123</v>
      </c>
      <c r="Q23" t="str">
        <f t="shared" si="11"/>
        <v>29.784837</v>
      </c>
      <c r="S23" s="1" t="s">
        <v>103</v>
      </c>
      <c r="U23" t="str">
        <f t="shared" si="7"/>
        <v>-2.237123</v>
      </c>
      <c r="V23" t="str">
        <f t="shared" si="8"/>
        <v>29.784837</v>
      </c>
    </row>
    <row r="24" spans="1:22" ht="17" x14ac:dyDescent="0.2">
      <c r="A24" t="s">
        <v>104</v>
      </c>
      <c r="B24">
        <v>2023</v>
      </c>
      <c r="D24" t="s">
        <v>318</v>
      </c>
      <c r="G24" t="s">
        <v>105</v>
      </c>
      <c r="H24">
        <v>-1</v>
      </c>
      <c r="J24" t="s">
        <v>85</v>
      </c>
      <c r="K24" t="str">
        <f t="shared" si="3"/>
        <v>PermaNet 3.0 (-1)</v>
      </c>
      <c r="L24" t="s">
        <v>87</v>
      </c>
      <c r="M24" t="str">
        <f t="shared" si="4"/>
        <v>PN3 (-1)</v>
      </c>
      <c r="O24" t="s">
        <v>105</v>
      </c>
      <c r="P24" t="str">
        <f>LEFT(S24,8)</f>
        <v>7.963056</v>
      </c>
      <c r="Q24" t="str">
        <f t="shared" si="11"/>
        <v>11.739278</v>
      </c>
      <c r="S24" s="1" t="s">
        <v>107</v>
      </c>
      <c r="U24" t="str">
        <f t="shared" si="7"/>
        <v>7.963056</v>
      </c>
      <c r="V24" t="str">
        <f t="shared" si="8"/>
        <v>11.739278</v>
      </c>
    </row>
    <row r="25" spans="1:22" ht="17" x14ac:dyDescent="0.2">
      <c r="A25" t="s">
        <v>104</v>
      </c>
      <c r="B25">
        <v>2023</v>
      </c>
      <c r="D25" t="s">
        <v>318</v>
      </c>
      <c r="G25" t="s">
        <v>106</v>
      </c>
      <c r="H25">
        <v>-1</v>
      </c>
      <c r="J25" t="s">
        <v>96</v>
      </c>
      <c r="K25" t="str">
        <f t="shared" si="3"/>
        <v>Olyset Plus (-1)</v>
      </c>
      <c r="L25" t="s">
        <v>99</v>
      </c>
      <c r="M25" t="str">
        <f t="shared" si="4"/>
        <v>Oly+ (-1)</v>
      </c>
      <c r="O25" t="s">
        <v>106</v>
      </c>
      <c r="P25" t="str">
        <f>LEFT(S25,8)</f>
        <v>8.161313</v>
      </c>
      <c r="Q25" t="str">
        <f t="shared" si="11"/>
        <v>12.435139</v>
      </c>
      <c r="S25" s="1" t="s">
        <v>108</v>
      </c>
      <c r="U25" t="str">
        <f t="shared" si="7"/>
        <v>8.161313</v>
      </c>
      <c r="V25" t="str">
        <f t="shared" si="8"/>
        <v>12.435139</v>
      </c>
    </row>
    <row r="26" spans="1:22" ht="17" x14ac:dyDescent="0.2">
      <c r="A26" t="s">
        <v>109</v>
      </c>
      <c r="B26">
        <v>2021</v>
      </c>
      <c r="D26" t="s">
        <v>317</v>
      </c>
      <c r="G26" t="s">
        <v>110</v>
      </c>
      <c r="H26">
        <v>3.4</v>
      </c>
      <c r="J26" t="s">
        <v>79</v>
      </c>
      <c r="K26" t="str">
        <f>_xlfn.CONCAT(J26," (",H26,")")</f>
        <v>PermaNet 2.0 (3.4)</v>
      </c>
      <c r="L26" t="s">
        <v>80</v>
      </c>
      <c r="M26" t="str">
        <f t="shared" si="4"/>
        <v>PN (3.4)</v>
      </c>
      <c r="O26" t="s">
        <v>110</v>
      </c>
      <c r="P26" t="str">
        <f t="shared" si="10"/>
        <v>13.032255</v>
      </c>
      <c r="Q26" t="str">
        <f t="shared" si="11"/>
        <v>-9.490471</v>
      </c>
      <c r="S26" s="1" t="s">
        <v>112</v>
      </c>
      <c r="U26" t="str">
        <f t="shared" si="7"/>
        <v>13.032255</v>
      </c>
      <c r="V26" t="str">
        <f t="shared" si="8"/>
        <v>-9.490471</v>
      </c>
    </row>
    <row r="27" spans="1:22" ht="17" x14ac:dyDescent="0.2">
      <c r="A27" t="s">
        <v>109</v>
      </c>
      <c r="B27">
        <v>2021</v>
      </c>
      <c r="D27" t="s">
        <v>317</v>
      </c>
      <c r="G27" t="s">
        <v>111</v>
      </c>
      <c r="H27">
        <v>2.1</v>
      </c>
      <c r="J27" t="s">
        <v>86</v>
      </c>
      <c r="K27" t="str">
        <f>_xlfn.CONCAT(J27," (",H27,")")</f>
        <v>Yorkool (2.1)</v>
      </c>
      <c r="L27" t="s">
        <v>88</v>
      </c>
      <c r="M27" t="str">
        <f t="shared" si="4"/>
        <v>Ykl (2.1)</v>
      </c>
      <c r="O27" t="s">
        <v>111</v>
      </c>
      <c r="P27" t="str">
        <f t="shared" si="10"/>
        <v>12.838140</v>
      </c>
      <c r="Q27" t="str">
        <f t="shared" si="11"/>
        <v>11.224536</v>
      </c>
      <c r="S27" s="1" t="s">
        <v>113</v>
      </c>
      <c r="U27" t="str">
        <f t="shared" si="7"/>
        <v>12.838140</v>
      </c>
      <c r="V27" t="str">
        <f t="shared" si="8"/>
        <v>11.224536</v>
      </c>
    </row>
    <row r="28" spans="1:22" ht="17" x14ac:dyDescent="0.2">
      <c r="A28" t="s">
        <v>114</v>
      </c>
      <c r="B28">
        <v>2021</v>
      </c>
      <c r="D28" t="s">
        <v>311</v>
      </c>
      <c r="G28" t="s">
        <v>115</v>
      </c>
      <c r="H28">
        <v>-1</v>
      </c>
      <c r="J28" t="s">
        <v>79</v>
      </c>
      <c r="K28" t="str">
        <f t="shared" si="3"/>
        <v>PermaNet 2.0 (-1)</v>
      </c>
      <c r="L28" t="s">
        <v>80</v>
      </c>
      <c r="M28" t="str">
        <f t="shared" si="4"/>
        <v>PN (-1)</v>
      </c>
      <c r="O28" t="s">
        <v>115</v>
      </c>
      <c r="P28" t="str">
        <f t="shared" si="10"/>
        <v>-14.07014</v>
      </c>
      <c r="Q28" t="str">
        <f t="shared" si="11"/>
        <v>32.044573</v>
      </c>
      <c r="S28" s="1" t="s">
        <v>118</v>
      </c>
      <c r="U28" t="str">
        <f t="shared" si="7"/>
        <v>-14.07014</v>
      </c>
      <c r="V28" t="str">
        <f t="shared" si="8"/>
        <v>32.044573</v>
      </c>
    </row>
    <row r="29" spans="1:22" ht="17" x14ac:dyDescent="0.2">
      <c r="A29" t="s">
        <v>114</v>
      </c>
      <c r="B29">
        <v>2021</v>
      </c>
      <c r="D29" t="s">
        <v>311</v>
      </c>
      <c r="G29" t="s">
        <v>116</v>
      </c>
      <c r="H29">
        <v>-1</v>
      </c>
      <c r="J29" t="s">
        <v>32</v>
      </c>
      <c r="K29" t="str">
        <f t="shared" si="3"/>
        <v>Olyset (-1)</v>
      </c>
      <c r="L29" t="s">
        <v>117</v>
      </c>
      <c r="M29" t="str">
        <f t="shared" si="4"/>
        <v>Oly  (-1)</v>
      </c>
      <c r="O29" t="s">
        <v>116</v>
      </c>
      <c r="P29" t="str">
        <f t="shared" si="10"/>
        <v>-12.29079</v>
      </c>
      <c r="Q29" t="str">
        <f t="shared" si="11"/>
        <v>33.178325</v>
      </c>
      <c r="S29" s="1" t="s">
        <v>119</v>
      </c>
      <c r="U29" t="str">
        <f t="shared" si="7"/>
        <v>-12.29079</v>
      </c>
      <c r="V29" t="str">
        <f t="shared" si="8"/>
        <v>33.178325</v>
      </c>
    </row>
    <row r="30" spans="1:22" ht="17" x14ac:dyDescent="0.2">
      <c r="A30" t="s">
        <v>120</v>
      </c>
      <c r="B30">
        <v>2022</v>
      </c>
      <c r="D30" t="s">
        <v>322</v>
      </c>
      <c r="G30" t="s">
        <v>121</v>
      </c>
      <c r="H30">
        <v>-1</v>
      </c>
      <c r="J30" t="s">
        <v>95</v>
      </c>
      <c r="K30" t="str">
        <f t="shared" si="3"/>
        <v>Interceptor G2 (-1)</v>
      </c>
      <c r="L30" t="s">
        <v>98</v>
      </c>
      <c r="M30" t="str">
        <f t="shared" si="4"/>
        <v>IG2 (-1)</v>
      </c>
      <c r="O30" t="s">
        <v>121</v>
      </c>
      <c r="P30" t="str">
        <f t="shared" ref="P30:P32" si="12">LEFT(S30,9)</f>
        <v>10.978330</v>
      </c>
      <c r="Q30" t="str">
        <f t="shared" ref="Q30:Q32" si="13">RIGHT(S30,9)</f>
        <v>-4.914451</v>
      </c>
      <c r="S30" s="1" t="s">
        <v>126</v>
      </c>
      <c r="U30" t="str">
        <f t="shared" si="7"/>
        <v>10.978330</v>
      </c>
      <c r="V30" t="str">
        <f t="shared" si="8"/>
        <v>-4.914451</v>
      </c>
    </row>
    <row r="31" spans="1:22" ht="17" x14ac:dyDescent="0.2">
      <c r="A31" t="s">
        <v>120</v>
      </c>
      <c r="B31">
        <v>2022</v>
      </c>
      <c r="D31" t="s">
        <v>322</v>
      </c>
      <c r="G31" t="s">
        <v>122</v>
      </c>
      <c r="H31">
        <v>-1</v>
      </c>
      <c r="J31" t="s">
        <v>85</v>
      </c>
      <c r="K31" t="str">
        <f t="shared" si="3"/>
        <v>PermaNet 3.0 (-1)</v>
      </c>
      <c r="L31" t="s">
        <v>87</v>
      </c>
      <c r="M31" t="str">
        <f t="shared" si="4"/>
        <v>PN3 (-1)</v>
      </c>
      <c r="O31" t="s">
        <v>122</v>
      </c>
      <c r="P31" t="str">
        <f t="shared" si="12"/>
        <v>10.632516</v>
      </c>
      <c r="Q31" t="str">
        <f t="shared" si="13"/>
        <v>-4.754291</v>
      </c>
      <c r="S31" s="1" t="s">
        <v>127</v>
      </c>
      <c r="U31" t="str">
        <f t="shared" si="7"/>
        <v>10.632516</v>
      </c>
      <c r="V31" t="str">
        <f t="shared" si="8"/>
        <v>-4.754291</v>
      </c>
    </row>
    <row r="32" spans="1:22" ht="17" x14ac:dyDescent="0.2">
      <c r="A32" t="s">
        <v>120</v>
      </c>
      <c r="B32">
        <v>2022</v>
      </c>
      <c r="D32" t="s">
        <v>322</v>
      </c>
      <c r="G32" t="s">
        <v>123</v>
      </c>
      <c r="H32">
        <v>-1</v>
      </c>
      <c r="J32" t="s">
        <v>124</v>
      </c>
      <c r="K32" t="str">
        <f t="shared" si="3"/>
        <v>Interceptor (-1)</v>
      </c>
      <c r="L32" t="s">
        <v>125</v>
      </c>
      <c r="M32" t="str">
        <f t="shared" si="4"/>
        <v>Int (-1)</v>
      </c>
      <c r="O32" t="s">
        <v>123</v>
      </c>
      <c r="P32" t="str">
        <f t="shared" si="12"/>
        <v>10.325776</v>
      </c>
      <c r="Q32" t="str">
        <f t="shared" si="13"/>
        <v>-3.174079</v>
      </c>
      <c r="S32" s="1" t="s">
        <v>128</v>
      </c>
      <c r="U32" t="str">
        <f t="shared" si="7"/>
        <v>10.325776</v>
      </c>
      <c r="V32" t="str">
        <f t="shared" si="8"/>
        <v>-3.174079</v>
      </c>
    </row>
    <row r="33" spans="1:22" ht="17" x14ac:dyDescent="0.2">
      <c r="A33" t="s">
        <v>129</v>
      </c>
      <c r="B33">
        <v>2021</v>
      </c>
      <c r="D33" t="s">
        <v>314</v>
      </c>
      <c r="G33" t="s">
        <v>130</v>
      </c>
      <c r="H33">
        <v>-1</v>
      </c>
      <c r="J33" t="s">
        <v>79</v>
      </c>
      <c r="K33" t="str">
        <f t="shared" si="3"/>
        <v>PermaNet 2.0 (-1)</v>
      </c>
      <c r="L33" t="s">
        <v>80</v>
      </c>
      <c r="M33" t="str">
        <f t="shared" si="4"/>
        <v>PN (-1)</v>
      </c>
      <c r="O33" t="s">
        <v>130</v>
      </c>
      <c r="P33" t="str">
        <f t="shared" ref="P33:P41" si="14">LEFT(S33,9)</f>
        <v>-25.02305</v>
      </c>
      <c r="Q33" t="str">
        <f t="shared" ref="Q33:Q41" si="15">RIGHT(S33,9)</f>
        <v>46.978172</v>
      </c>
      <c r="S33" s="1" t="s">
        <v>139</v>
      </c>
      <c r="U33" t="str">
        <f t="shared" si="7"/>
        <v>-25.02305</v>
      </c>
      <c r="V33" t="str">
        <f t="shared" si="8"/>
        <v>46.978172</v>
      </c>
    </row>
    <row r="34" spans="1:22" ht="17" x14ac:dyDescent="0.2">
      <c r="A34" t="s">
        <v>129</v>
      </c>
      <c r="B34">
        <v>2021</v>
      </c>
      <c r="D34" t="s">
        <v>314</v>
      </c>
      <c r="G34" t="s">
        <v>131</v>
      </c>
      <c r="H34">
        <v>-1</v>
      </c>
      <c r="J34" t="s">
        <v>21</v>
      </c>
      <c r="K34" t="str">
        <f t="shared" si="3"/>
        <v>DawaPlus 2.0 (-1)</v>
      </c>
      <c r="L34" t="s">
        <v>22</v>
      </c>
      <c r="M34" t="str">
        <f t="shared" si="4"/>
        <v>Dawa (-1)</v>
      </c>
      <c r="O34" t="s">
        <v>131</v>
      </c>
      <c r="P34" t="str">
        <f t="shared" si="14"/>
        <v>-22.81901</v>
      </c>
      <c r="Q34" t="str">
        <f t="shared" si="15"/>
        <v>47.826040</v>
      </c>
      <c r="S34" s="1" t="s">
        <v>140</v>
      </c>
      <c r="U34" t="str">
        <f t="shared" si="7"/>
        <v>-22.81901</v>
      </c>
      <c r="V34" t="str">
        <f t="shared" si="8"/>
        <v>47.826040</v>
      </c>
    </row>
    <row r="35" spans="1:22" ht="17" x14ac:dyDescent="0.2">
      <c r="A35" t="s">
        <v>132</v>
      </c>
      <c r="B35">
        <v>2021</v>
      </c>
      <c r="D35" t="s">
        <v>316</v>
      </c>
      <c r="G35" t="s">
        <v>133</v>
      </c>
      <c r="H35">
        <v>-1</v>
      </c>
      <c r="J35" t="s">
        <v>32</v>
      </c>
      <c r="K35" t="str">
        <f t="shared" si="3"/>
        <v>Olyset (-1)</v>
      </c>
      <c r="L35" t="s">
        <v>33</v>
      </c>
      <c r="M35" t="str">
        <f t="shared" si="4"/>
        <v>Oly (-1)</v>
      </c>
      <c r="O35" t="s">
        <v>133</v>
      </c>
      <c r="P35" t="str">
        <f t="shared" si="14"/>
        <v>13.523875</v>
      </c>
      <c r="Q35" t="str">
        <f t="shared" si="15"/>
        <v xml:space="preserve"> 7.912179</v>
      </c>
      <c r="S35" s="1" t="s">
        <v>141</v>
      </c>
      <c r="U35" t="str">
        <f t="shared" si="7"/>
        <v>13.523875</v>
      </c>
      <c r="V35" t="str">
        <f t="shared" si="8"/>
        <v xml:space="preserve"> 7.912179</v>
      </c>
    </row>
    <row r="36" spans="1:22" ht="17" x14ac:dyDescent="0.2">
      <c r="A36" t="s">
        <v>132</v>
      </c>
      <c r="B36">
        <v>2021</v>
      </c>
      <c r="D36" t="s">
        <v>316</v>
      </c>
      <c r="G36" t="s">
        <v>134</v>
      </c>
      <c r="H36">
        <v>-1</v>
      </c>
      <c r="J36" t="s">
        <v>32</v>
      </c>
      <c r="K36" t="str">
        <f t="shared" si="3"/>
        <v>Olyset (-1)</v>
      </c>
      <c r="L36" t="s">
        <v>33</v>
      </c>
      <c r="M36" t="str">
        <f t="shared" si="4"/>
        <v>Oly (-1)</v>
      </c>
      <c r="O36" t="s">
        <v>134</v>
      </c>
      <c r="P36" t="str">
        <f t="shared" si="14"/>
        <v>14.072337</v>
      </c>
      <c r="Q36" t="str">
        <f t="shared" si="15"/>
        <v xml:space="preserve"> 5.954671</v>
      </c>
      <c r="S36" s="1" t="s">
        <v>142</v>
      </c>
      <c r="U36" t="str">
        <f t="shared" si="7"/>
        <v>14.072337</v>
      </c>
      <c r="V36" t="str">
        <f t="shared" si="8"/>
        <v xml:space="preserve"> 5.954671</v>
      </c>
    </row>
    <row r="37" spans="1:22" ht="17" x14ac:dyDescent="0.2">
      <c r="A37" t="s">
        <v>135</v>
      </c>
      <c r="B37">
        <v>2020</v>
      </c>
      <c r="D37" t="s">
        <v>323</v>
      </c>
      <c r="G37" t="s">
        <v>136</v>
      </c>
      <c r="H37">
        <v>-1</v>
      </c>
      <c r="J37" t="s">
        <v>21</v>
      </c>
      <c r="K37" t="str">
        <f t="shared" si="3"/>
        <v>DawaPlus 2.0 (-1)</v>
      </c>
      <c r="L37" t="s">
        <v>22</v>
      </c>
      <c r="M37" t="str">
        <f t="shared" si="4"/>
        <v>Dawa (-1)</v>
      </c>
      <c r="O37" t="s">
        <v>136</v>
      </c>
      <c r="P37" t="str">
        <f t="shared" si="14"/>
        <v>7.359936,</v>
      </c>
      <c r="Q37" t="str">
        <f t="shared" si="15"/>
        <v xml:space="preserve"> 2.604307</v>
      </c>
      <c r="S37" s="1" t="s">
        <v>143</v>
      </c>
      <c r="U37" t="str">
        <f t="shared" si="7"/>
        <v>7.359936,</v>
      </c>
      <c r="V37" t="str">
        <f t="shared" si="8"/>
        <v xml:space="preserve"> 2.604307</v>
      </c>
    </row>
    <row r="38" spans="1:22" ht="17" x14ac:dyDescent="0.2">
      <c r="A38" t="s">
        <v>135</v>
      </c>
      <c r="B38">
        <v>2020</v>
      </c>
      <c r="D38" t="s">
        <v>323</v>
      </c>
      <c r="G38" t="s">
        <v>137</v>
      </c>
      <c r="H38">
        <v>-1</v>
      </c>
      <c r="J38" t="s">
        <v>79</v>
      </c>
      <c r="K38" t="str">
        <f t="shared" si="3"/>
        <v>PermaNet 2.0 (-1)</v>
      </c>
      <c r="L38" t="s">
        <v>80</v>
      </c>
      <c r="M38" t="str">
        <f t="shared" si="4"/>
        <v>PN (-1)</v>
      </c>
      <c r="O38" t="s">
        <v>137</v>
      </c>
      <c r="P38" t="str">
        <f>LEFT(S38,8)</f>
        <v>6.797307</v>
      </c>
      <c r="Q38" t="str">
        <f t="shared" si="15"/>
        <v xml:space="preserve"> 1.775234</v>
      </c>
      <c r="S38" s="1" t="s">
        <v>144</v>
      </c>
      <c r="U38" t="str">
        <f t="shared" si="7"/>
        <v>6.797307</v>
      </c>
      <c r="V38" t="str">
        <f t="shared" si="8"/>
        <v xml:space="preserve"> 1.775234</v>
      </c>
    </row>
    <row r="39" spans="1:22" ht="17" x14ac:dyDescent="0.2">
      <c r="A39" t="s">
        <v>135</v>
      </c>
      <c r="B39">
        <v>2020</v>
      </c>
      <c r="D39" t="s">
        <v>323</v>
      </c>
      <c r="G39" t="s">
        <v>138</v>
      </c>
      <c r="H39">
        <v>-1</v>
      </c>
      <c r="J39" t="s">
        <v>86</v>
      </c>
      <c r="K39" t="str">
        <f t="shared" si="3"/>
        <v>Yorkool (-1)</v>
      </c>
      <c r="L39" t="s">
        <v>88</v>
      </c>
      <c r="M39" t="str">
        <f t="shared" si="4"/>
        <v>Ykl (-1)</v>
      </c>
      <c r="O39" t="s">
        <v>138</v>
      </c>
      <c r="P39" t="str">
        <f>LEFT(S39,8)</f>
        <v>9.714572</v>
      </c>
      <c r="Q39" t="str">
        <f t="shared" si="15"/>
        <v xml:space="preserve"> 1.664426</v>
      </c>
      <c r="S39" s="1" t="s">
        <v>145</v>
      </c>
      <c r="U39" t="str">
        <f t="shared" si="7"/>
        <v>9.714572</v>
      </c>
      <c r="V39" t="str">
        <f t="shared" si="8"/>
        <v xml:space="preserve"> 1.664426</v>
      </c>
    </row>
    <row r="40" spans="1:22" ht="17" x14ac:dyDescent="0.2">
      <c r="A40" t="s">
        <v>146</v>
      </c>
      <c r="B40">
        <v>2019</v>
      </c>
      <c r="D40" t="s">
        <v>315</v>
      </c>
      <c r="G40" t="s">
        <v>147</v>
      </c>
      <c r="H40">
        <v>-1</v>
      </c>
      <c r="J40" t="s">
        <v>79</v>
      </c>
      <c r="K40" t="str">
        <f t="shared" si="3"/>
        <v>PermaNet 2.0 (-1)</v>
      </c>
      <c r="L40" t="s">
        <v>80</v>
      </c>
      <c r="M40" t="str">
        <f t="shared" si="4"/>
        <v>PN (-1)</v>
      </c>
      <c r="O40" t="s">
        <v>147</v>
      </c>
      <c r="P40" t="str">
        <f t="shared" si="14"/>
        <v>10.181890</v>
      </c>
      <c r="Q40" t="str">
        <f t="shared" si="15"/>
        <v>14.039702</v>
      </c>
      <c r="S40" s="1" t="s">
        <v>149</v>
      </c>
      <c r="U40" t="str">
        <f t="shared" si="7"/>
        <v>10.181890</v>
      </c>
      <c r="V40" t="str">
        <f t="shared" si="8"/>
        <v>14.039702</v>
      </c>
    </row>
    <row r="41" spans="1:22" ht="17" x14ac:dyDescent="0.2">
      <c r="A41" t="s">
        <v>146</v>
      </c>
      <c r="B41">
        <v>2019</v>
      </c>
      <c r="D41" t="s">
        <v>315</v>
      </c>
      <c r="G41" t="s">
        <v>148</v>
      </c>
      <c r="H41">
        <v>-1</v>
      </c>
      <c r="J41" t="s">
        <v>79</v>
      </c>
      <c r="K41" t="str">
        <f t="shared" si="3"/>
        <v>PermaNet 2.0 (-1)</v>
      </c>
      <c r="L41" t="s">
        <v>80</v>
      </c>
      <c r="M41" t="str">
        <f t="shared" si="4"/>
        <v>PN (-1)</v>
      </c>
      <c r="O41" t="s">
        <v>148</v>
      </c>
      <c r="P41" t="str">
        <f t="shared" si="14"/>
        <v>11.290342</v>
      </c>
      <c r="Q41" t="str">
        <f t="shared" si="15"/>
        <v>10.714187</v>
      </c>
      <c r="S41" s="1" t="s">
        <v>150</v>
      </c>
      <c r="U41" t="str">
        <f t="shared" si="7"/>
        <v>11.290342</v>
      </c>
      <c r="V41" t="str">
        <f t="shared" si="8"/>
        <v>10.714187</v>
      </c>
    </row>
    <row r="42" spans="1:22" ht="17" x14ac:dyDescent="0.2">
      <c r="A42" t="s">
        <v>151</v>
      </c>
      <c r="B42">
        <v>2019</v>
      </c>
      <c r="D42" t="s">
        <v>308</v>
      </c>
      <c r="G42" t="s">
        <v>152</v>
      </c>
      <c r="H42">
        <v>-1</v>
      </c>
      <c r="J42" t="s">
        <v>86</v>
      </c>
      <c r="K42" t="str">
        <f t="shared" si="3"/>
        <v>Yorkool (-1)</v>
      </c>
      <c r="L42" t="s">
        <v>88</v>
      </c>
      <c r="M42" t="str">
        <f t="shared" si="4"/>
        <v>Ykl (-1)</v>
      </c>
      <c r="O42" t="s">
        <v>152</v>
      </c>
      <c r="P42" t="str">
        <f t="shared" ref="P42:P47" si="16">LEFT(S42,9)</f>
        <v>-14.48069</v>
      </c>
      <c r="Q42" t="str">
        <f t="shared" ref="Q42:Q48" si="17">RIGHT(S42,9)</f>
        <v>35.252055</v>
      </c>
      <c r="S42" s="1" t="s">
        <v>154</v>
      </c>
      <c r="U42" t="str">
        <f t="shared" si="7"/>
        <v>-14.48069</v>
      </c>
      <c r="V42" t="str">
        <f t="shared" si="8"/>
        <v>35.252055</v>
      </c>
    </row>
    <row r="43" spans="1:22" ht="17" x14ac:dyDescent="0.2">
      <c r="A43" t="s">
        <v>151</v>
      </c>
      <c r="B43">
        <v>2019</v>
      </c>
      <c r="D43" t="s">
        <v>308</v>
      </c>
      <c r="G43" t="s">
        <v>153</v>
      </c>
      <c r="H43">
        <v>-1</v>
      </c>
      <c r="J43" t="s">
        <v>54</v>
      </c>
      <c r="K43" t="str">
        <f t="shared" si="3"/>
        <v>Royal Sentry (-1)</v>
      </c>
      <c r="L43" t="s">
        <v>55</v>
      </c>
      <c r="M43" t="str">
        <f t="shared" si="4"/>
        <v>RS (-1)</v>
      </c>
      <c r="O43" t="s">
        <v>153</v>
      </c>
      <c r="P43" t="str">
        <f t="shared" si="16"/>
        <v>-13.03588</v>
      </c>
      <c r="Q43" t="str">
        <f t="shared" si="17"/>
        <v>33.480181</v>
      </c>
      <c r="S43" s="1" t="s">
        <v>155</v>
      </c>
      <c r="U43" t="str">
        <f t="shared" si="7"/>
        <v>-13.03588</v>
      </c>
      <c r="V43" t="str">
        <f t="shared" si="8"/>
        <v>33.480181</v>
      </c>
    </row>
    <row r="44" spans="1:22" ht="17" x14ac:dyDescent="0.2">
      <c r="A44" t="s">
        <v>156</v>
      </c>
      <c r="B44">
        <v>2019</v>
      </c>
      <c r="D44" t="s">
        <v>313</v>
      </c>
      <c r="G44" t="s">
        <v>157</v>
      </c>
      <c r="H44">
        <v>-1</v>
      </c>
      <c r="J44" t="s">
        <v>21</v>
      </c>
      <c r="K44" t="str">
        <f t="shared" si="3"/>
        <v>DawaPlus 2.0 (-1)</v>
      </c>
      <c r="L44" t="s">
        <v>22</v>
      </c>
      <c r="M44" t="str">
        <f t="shared" si="4"/>
        <v>Dawa (-1)</v>
      </c>
      <c r="N44" t="s">
        <v>157</v>
      </c>
      <c r="O44" t="s">
        <v>157</v>
      </c>
      <c r="P44" t="str">
        <f t="shared" si="16"/>
        <v>-16.78895</v>
      </c>
      <c r="Q44" t="str">
        <f t="shared" si="17"/>
        <v>31.229362</v>
      </c>
      <c r="S44" s="1" t="s">
        <v>159</v>
      </c>
      <c r="U44" t="str">
        <f t="shared" si="7"/>
        <v>-16.78895</v>
      </c>
      <c r="V44" t="str">
        <f t="shared" si="8"/>
        <v>31.229362</v>
      </c>
    </row>
    <row r="45" spans="1:22" ht="17" x14ac:dyDescent="0.2">
      <c r="A45" t="s">
        <v>156</v>
      </c>
      <c r="B45">
        <v>2019</v>
      </c>
      <c r="D45" t="s">
        <v>313</v>
      </c>
      <c r="G45" t="s">
        <v>161</v>
      </c>
      <c r="H45">
        <v>-1</v>
      </c>
      <c r="J45" t="s">
        <v>158</v>
      </c>
      <c r="K45" t="str">
        <f t="shared" si="3"/>
        <v>DuraNet (-1)</v>
      </c>
      <c r="L45" t="s">
        <v>26</v>
      </c>
      <c r="M45" t="str">
        <f t="shared" si="4"/>
        <v>Dura (-1)</v>
      </c>
      <c r="N45" t="s">
        <v>161</v>
      </c>
      <c r="O45" t="s">
        <v>161</v>
      </c>
      <c r="P45" t="str">
        <f t="shared" si="16"/>
        <v>-17.25043</v>
      </c>
      <c r="Q45" t="str">
        <f t="shared" si="17"/>
        <v>29.545740</v>
      </c>
      <c r="S45" s="1" t="s">
        <v>160</v>
      </c>
      <c r="U45" t="str">
        <f t="shared" si="7"/>
        <v>-17.25043</v>
      </c>
      <c r="V45" t="str">
        <f t="shared" si="8"/>
        <v>29.545740</v>
      </c>
    </row>
    <row r="46" spans="1:22" ht="17" x14ac:dyDescent="0.2">
      <c r="A46" t="s">
        <v>162</v>
      </c>
      <c r="B46">
        <v>2018</v>
      </c>
      <c r="D46" t="s">
        <v>320</v>
      </c>
      <c r="G46" t="s">
        <v>163</v>
      </c>
      <c r="H46" s="2">
        <v>1.8</v>
      </c>
      <c r="J46" t="s">
        <v>79</v>
      </c>
      <c r="K46" t="str">
        <f t="shared" si="3"/>
        <v>PermaNet 2.0 (1.8)</v>
      </c>
      <c r="L46" t="s">
        <v>171</v>
      </c>
      <c r="M46" t="str">
        <f t="shared" si="4"/>
        <v>PN/Mag (1.8)</v>
      </c>
      <c r="O46" t="s">
        <v>163</v>
      </c>
      <c r="P46" t="str">
        <f t="shared" si="16"/>
        <v>10.183498</v>
      </c>
      <c r="Q46" t="str">
        <f t="shared" si="17"/>
        <v>37.048720</v>
      </c>
      <c r="S46" s="1" t="s">
        <v>167</v>
      </c>
      <c r="U46" t="str">
        <f t="shared" si="7"/>
        <v>10.183498</v>
      </c>
      <c r="V46" t="str">
        <f t="shared" si="8"/>
        <v>37.048720</v>
      </c>
    </row>
    <row r="47" spans="1:22" ht="17" x14ac:dyDescent="0.2">
      <c r="A47" t="s">
        <v>162</v>
      </c>
      <c r="B47">
        <v>2018</v>
      </c>
      <c r="D47" t="s">
        <v>320</v>
      </c>
      <c r="G47" t="s">
        <v>164</v>
      </c>
      <c r="H47" s="2">
        <v>2.2999999999999998</v>
      </c>
      <c r="J47" t="s">
        <v>60</v>
      </c>
      <c r="K47" t="str">
        <f t="shared" si="3"/>
        <v>MAGNet (2.3)</v>
      </c>
      <c r="L47" t="s">
        <v>171</v>
      </c>
      <c r="M47" t="str">
        <f t="shared" si="4"/>
        <v>PN/Mag (2.3)</v>
      </c>
      <c r="O47" t="s">
        <v>164</v>
      </c>
      <c r="P47" t="str">
        <f t="shared" si="16"/>
        <v>14.268161</v>
      </c>
      <c r="Q47" t="str">
        <f t="shared" si="17"/>
        <v>38.507649</v>
      </c>
      <c r="S47" s="1" t="s">
        <v>168</v>
      </c>
      <c r="U47" t="str">
        <f t="shared" si="7"/>
        <v>14.268161</v>
      </c>
      <c r="V47" t="str">
        <f t="shared" si="8"/>
        <v>38.507649</v>
      </c>
    </row>
    <row r="48" spans="1:22" ht="17" x14ac:dyDescent="0.2">
      <c r="A48" t="s">
        <v>162</v>
      </c>
      <c r="B48">
        <v>2018</v>
      </c>
      <c r="D48" t="s">
        <v>320</v>
      </c>
      <c r="G48" t="s">
        <v>165</v>
      </c>
      <c r="H48" s="2">
        <v>1.7</v>
      </c>
      <c r="J48" t="s">
        <v>79</v>
      </c>
      <c r="K48" t="str">
        <f t="shared" si="3"/>
        <v>PermaNet 2.0 (1.7)</v>
      </c>
      <c r="L48" t="s">
        <v>171</v>
      </c>
      <c r="M48" t="str">
        <f t="shared" si="4"/>
        <v>PN/Mag (1.7)</v>
      </c>
      <c r="O48" t="s">
        <v>165</v>
      </c>
      <c r="P48" t="str">
        <f>LEFT(S48,8)</f>
        <v>7.880860</v>
      </c>
      <c r="Q48" t="str">
        <f t="shared" si="17"/>
        <v>38.516108</v>
      </c>
      <c r="S48" s="1" t="s">
        <v>169</v>
      </c>
      <c r="U48" t="str">
        <f t="shared" si="7"/>
        <v>7.880860</v>
      </c>
      <c r="V48" t="str">
        <f t="shared" si="8"/>
        <v>38.516108</v>
      </c>
    </row>
    <row r="49" spans="1:22" ht="17" x14ac:dyDescent="0.2">
      <c r="A49" t="s">
        <v>162</v>
      </c>
      <c r="B49">
        <v>2018</v>
      </c>
      <c r="D49" t="s">
        <v>320</v>
      </c>
      <c r="G49" t="s">
        <v>166</v>
      </c>
      <c r="H49" s="2">
        <v>0.9</v>
      </c>
      <c r="J49" t="s">
        <v>60</v>
      </c>
      <c r="K49" t="str">
        <f t="shared" si="3"/>
        <v>MAGNet (0.9)</v>
      </c>
      <c r="L49" t="s">
        <v>171</v>
      </c>
      <c r="M49" t="str">
        <f t="shared" si="4"/>
        <v>PN/Mag (0.9)</v>
      </c>
      <c r="O49" t="s">
        <v>166</v>
      </c>
      <c r="P49" t="str">
        <f>LEFT(S49,9)</f>
        <v>12.607325</v>
      </c>
      <c r="Q49" t="str">
        <f t="shared" ref="Q49" si="18">RIGHT(S49,9)</f>
        <v>37.453444</v>
      </c>
      <c r="S49" s="1" t="s">
        <v>170</v>
      </c>
      <c r="U49" t="str">
        <f t="shared" si="7"/>
        <v>12.607325</v>
      </c>
      <c r="V49" t="str">
        <f t="shared" si="8"/>
        <v>37.453444</v>
      </c>
    </row>
    <row r="50" spans="1:22" ht="17" x14ac:dyDescent="0.2">
      <c r="A50" t="s">
        <v>135</v>
      </c>
      <c r="B50">
        <v>2017</v>
      </c>
      <c r="D50" t="s">
        <v>323</v>
      </c>
      <c r="G50" t="s">
        <v>172</v>
      </c>
      <c r="H50">
        <v>-1</v>
      </c>
      <c r="J50" t="s">
        <v>173</v>
      </c>
      <c r="K50" t="str">
        <f t="shared" si="3"/>
        <v>LifeNet (-1)</v>
      </c>
      <c r="L50" t="s">
        <v>174</v>
      </c>
      <c r="M50" t="str">
        <f t="shared" si="4"/>
        <v>Life (-1)</v>
      </c>
      <c r="O50" t="s">
        <v>172</v>
      </c>
      <c r="P50" t="str">
        <f>LEFT(S50,8)</f>
        <v>6.579831</v>
      </c>
      <c r="Q50" t="str">
        <f t="shared" ref="Q50:Q51" si="19">RIGHT(S50,9)</f>
        <v xml:space="preserve"> 2.577133</v>
      </c>
      <c r="S50" s="1" t="s">
        <v>175</v>
      </c>
      <c r="U50" t="str">
        <f t="shared" si="7"/>
        <v>6.579831</v>
      </c>
      <c r="V50" t="str">
        <f t="shared" si="8"/>
        <v xml:space="preserve"> 2.577133</v>
      </c>
    </row>
    <row r="51" spans="1:22" x14ac:dyDescent="0.2">
      <c r="A51" t="s">
        <v>135</v>
      </c>
      <c r="B51">
        <v>2017</v>
      </c>
      <c r="D51" t="s">
        <v>323</v>
      </c>
      <c r="G51" t="s">
        <v>172</v>
      </c>
      <c r="H51">
        <v>-1</v>
      </c>
      <c r="J51" t="s">
        <v>85</v>
      </c>
      <c r="K51" t="str">
        <f t="shared" si="3"/>
        <v>PermaNet 3.0 (-1)</v>
      </c>
      <c r="L51" t="s">
        <v>87</v>
      </c>
      <c r="M51" t="str">
        <f t="shared" si="4"/>
        <v>PN3 (-1)</v>
      </c>
      <c r="O51" t="s">
        <v>172</v>
      </c>
      <c r="P51" t="str">
        <f t="shared" ref="P51" si="20">LEFT(S51,9)</f>
        <v>6.5942692</v>
      </c>
      <c r="Q51" t="str">
        <f t="shared" si="19"/>
        <v xml:space="preserve"> 2.512536</v>
      </c>
      <c r="S51" t="s">
        <v>176</v>
      </c>
      <c r="U51" t="str">
        <f t="shared" si="7"/>
        <v>6.5942692</v>
      </c>
      <c r="V51" t="str">
        <f t="shared" si="8"/>
        <v xml:space="preserve"> 2.512536</v>
      </c>
    </row>
    <row r="52" spans="1:22" x14ac:dyDescent="0.2">
      <c r="A52" t="s">
        <v>129</v>
      </c>
      <c r="B52">
        <v>2017</v>
      </c>
      <c r="D52" t="s">
        <v>314</v>
      </c>
      <c r="G52" t="s">
        <v>236</v>
      </c>
      <c r="H52" s="2">
        <v>1.85</v>
      </c>
      <c r="J52" t="s">
        <v>79</v>
      </c>
      <c r="K52" t="str">
        <f t="shared" si="3"/>
        <v>PermaNet 2.0 (1.85)</v>
      </c>
      <c r="L52" t="s">
        <v>80</v>
      </c>
      <c r="M52" t="str">
        <f t="shared" si="4"/>
        <v>PN (1.85)</v>
      </c>
      <c r="P52" t="str">
        <f t="shared" ref="P52:P53" si="21">LEFT(S52,9)</f>
        <v>-21.20873</v>
      </c>
      <c r="Q52" t="str">
        <f t="shared" ref="Q52:Q53" si="22">RIGHT(S52,9)</f>
        <v>48.356291</v>
      </c>
      <c r="S52" s="4" t="s">
        <v>238</v>
      </c>
      <c r="U52" t="str">
        <f t="shared" si="7"/>
        <v>-21.20873</v>
      </c>
      <c r="V52" t="str">
        <f t="shared" si="8"/>
        <v>48.356291</v>
      </c>
    </row>
    <row r="53" spans="1:22" x14ac:dyDescent="0.2">
      <c r="A53" t="s">
        <v>129</v>
      </c>
      <c r="B53">
        <v>2017</v>
      </c>
      <c r="D53" t="s">
        <v>314</v>
      </c>
      <c r="G53" t="s">
        <v>237</v>
      </c>
      <c r="H53">
        <v>5.7</v>
      </c>
      <c r="J53" t="s">
        <v>79</v>
      </c>
      <c r="K53" t="str">
        <f t="shared" si="3"/>
        <v>PermaNet 2.0 (5.7)</v>
      </c>
      <c r="L53" t="s">
        <v>80</v>
      </c>
      <c r="M53" t="str">
        <f t="shared" si="4"/>
        <v>PN (5.7)</v>
      </c>
      <c r="P53" t="str">
        <f t="shared" si="21"/>
        <v>-14.88382</v>
      </c>
      <c r="Q53" t="str">
        <f t="shared" si="22"/>
        <v>47.993645</v>
      </c>
      <c r="S53" s="4" t="s">
        <v>239</v>
      </c>
      <c r="U53" t="str">
        <f t="shared" si="7"/>
        <v>-14.88382</v>
      </c>
      <c r="V53" t="str">
        <f t="shared" si="8"/>
        <v>47.993645</v>
      </c>
    </row>
    <row r="54" spans="1:22" x14ac:dyDescent="0.2">
      <c r="A54" t="s">
        <v>129</v>
      </c>
      <c r="B54">
        <v>2017</v>
      </c>
      <c r="D54" t="s">
        <v>314</v>
      </c>
      <c r="G54" t="s">
        <v>235</v>
      </c>
      <c r="H54">
        <v>1.87</v>
      </c>
      <c r="J54" t="s">
        <v>79</v>
      </c>
      <c r="K54" t="str">
        <f t="shared" si="3"/>
        <v>PermaNet 2.0 (1.87)</v>
      </c>
      <c r="L54" t="s">
        <v>80</v>
      </c>
      <c r="M54" t="str">
        <f t="shared" ref="M54:M93" si="23">_xlfn.CONCAT(L54," (",H54,")")</f>
        <v>PN (1.87)</v>
      </c>
      <c r="O54" t="s">
        <v>178</v>
      </c>
      <c r="P54" t="str">
        <f t="shared" ref="P54:P55" si="24">LEFT(S54,9)</f>
        <v>-23.35219</v>
      </c>
      <c r="Q54" t="str">
        <f t="shared" ref="Q54:Q55" si="25">RIGHT(S54,9)</f>
        <v>43.683332</v>
      </c>
      <c r="S54" s="4" t="s">
        <v>198</v>
      </c>
      <c r="U54" t="str">
        <f t="shared" si="7"/>
        <v>-23.35219</v>
      </c>
      <c r="V54" t="str">
        <f t="shared" si="8"/>
        <v>43.683332</v>
      </c>
    </row>
    <row r="55" spans="1:22" x14ac:dyDescent="0.2">
      <c r="A55" t="s">
        <v>129</v>
      </c>
      <c r="B55">
        <v>2017</v>
      </c>
      <c r="D55" t="s">
        <v>314</v>
      </c>
      <c r="G55" t="s">
        <v>179</v>
      </c>
      <c r="H55">
        <v>4</v>
      </c>
      <c r="J55" t="s">
        <v>79</v>
      </c>
      <c r="K55" t="str">
        <f t="shared" si="3"/>
        <v>PermaNet 2.0 (4)</v>
      </c>
      <c r="L55" t="s">
        <v>80</v>
      </c>
      <c r="M55" t="str">
        <f t="shared" si="23"/>
        <v>PN (4)</v>
      </c>
      <c r="O55" t="s">
        <v>179</v>
      </c>
      <c r="P55" t="str">
        <f t="shared" si="24"/>
        <v>-18.31835</v>
      </c>
      <c r="Q55" t="str">
        <f t="shared" si="25"/>
        <v>47.111992</v>
      </c>
      <c r="S55" s="4" t="s">
        <v>184</v>
      </c>
      <c r="U55" t="str">
        <f t="shared" si="7"/>
        <v>-18.31835</v>
      </c>
      <c r="V55" t="str">
        <f t="shared" si="8"/>
        <v>47.111992</v>
      </c>
    </row>
    <row r="56" spans="1:22" x14ac:dyDescent="0.2">
      <c r="A56" t="s">
        <v>129</v>
      </c>
      <c r="B56">
        <v>2015</v>
      </c>
      <c r="D56" t="s">
        <v>314</v>
      </c>
      <c r="G56" t="s">
        <v>185</v>
      </c>
      <c r="H56">
        <v>-1</v>
      </c>
      <c r="K56" t="str">
        <f t="shared" si="3"/>
        <v xml:space="preserve"> (-1)</v>
      </c>
      <c r="M56" t="str">
        <f t="shared" si="23"/>
        <v xml:space="preserve"> (-1)</v>
      </c>
      <c r="O56" t="s">
        <v>185</v>
      </c>
      <c r="P56" t="str">
        <f t="shared" ref="P56:P67" si="26">LEFT(S56,9)</f>
        <v>-13.66368</v>
      </c>
      <c r="Q56" t="str">
        <f t="shared" ref="Q56:Q67" si="27">RIGHT(S56,9)</f>
        <v>48.452067</v>
      </c>
      <c r="S56" s="4" t="s">
        <v>200</v>
      </c>
      <c r="U56" t="str">
        <f t="shared" si="7"/>
        <v>-13.66368</v>
      </c>
      <c r="V56" t="str">
        <f t="shared" si="8"/>
        <v>48.452067</v>
      </c>
    </row>
    <row r="57" spans="1:22" x14ac:dyDescent="0.2">
      <c r="A57" t="s">
        <v>129</v>
      </c>
      <c r="B57">
        <v>2015</v>
      </c>
      <c r="D57" t="s">
        <v>314</v>
      </c>
      <c r="G57" t="s">
        <v>186</v>
      </c>
      <c r="H57">
        <v>-1</v>
      </c>
      <c r="K57" t="str">
        <f t="shared" si="3"/>
        <v xml:space="preserve"> (-1)</v>
      </c>
      <c r="M57" t="str">
        <f t="shared" si="23"/>
        <v xml:space="preserve"> (-1)</v>
      </c>
      <c r="O57" t="s">
        <v>186</v>
      </c>
      <c r="P57" t="str">
        <f t="shared" si="26"/>
        <v>-20.28618</v>
      </c>
      <c r="Q57" t="str">
        <f t="shared" si="27"/>
        <v xml:space="preserve"> 44.31228</v>
      </c>
      <c r="S57" s="4" t="s">
        <v>197</v>
      </c>
      <c r="U57" t="str">
        <f t="shared" si="7"/>
        <v>-20.28618</v>
      </c>
      <c r="V57" t="str">
        <f t="shared" si="8"/>
        <v xml:space="preserve"> 44.31228</v>
      </c>
    </row>
    <row r="58" spans="1:22" x14ac:dyDescent="0.2">
      <c r="A58" t="s">
        <v>129</v>
      </c>
      <c r="B58">
        <v>2015</v>
      </c>
      <c r="D58" t="s">
        <v>314</v>
      </c>
      <c r="G58" t="s">
        <v>187</v>
      </c>
      <c r="H58">
        <v>-1</v>
      </c>
      <c r="K58" t="str">
        <f t="shared" si="3"/>
        <v xml:space="preserve"> (-1)</v>
      </c>
      <c r="M58" t="str">
        <f t="shared" si="23"/>
        <v xml:space="preserve"> (-1)</v>
      </c>
      <c r="O58" t="s">
        <v>187</v>
      </c>
      <c r="P58" t="str">
        <f t="shared" si="26"/>
        <v>-12.30905</v>
      </c>
      <c r="Q58" t="str">
        <f t="shared" si="27"/>
        <v>49.291447</v>
      </c>
      <c r="S58" s="4" t="s">
        <v>199</v>
      </c>
      <c r="U58" t="str">
        <f t="shared" si="7"/>
        <v>-12.30905</v>
      </c>
      <c r="V58" t="str">
        <f t="shared" si="8"/>
        <v>49.291447</v>
      </c>
    </row>
    <row r="59" spans="1:22" x14ac:dyDescent="0.2">
      <c r="A59" t="s">
        <v>129</v>
      </c>
      <c r="B59">
        <v>2015</v>
      </c>
      <c r="D59" t="s">
        <v>314</v>
      </c>
      <c r="G59" t="s">
        <v>188</v>
      </c>
      <c r="H59">
        <v>-1</v>
      </c>
      <c r="K59" t="str">
        <f t="shared" si="3"/>
        <v xml:space="preserve"> (-1)</v>
      </c>
      <c r="M59" t="str">
        <f t="shared" si="23"/>
        <v xml:space="preserve"> (-1)</v>
      </c>
      <c r="O59" t="s">
        <v>188</v>
      </c>
      <c r="P59" t="str">
        <f t="shared" si="26"/>
        <v>-19.58128</v>
      </c>
      <c r="Q59" t="str">
        <f t="shared" si="27"/>
        <v>46.290341</v>
      </c>
      <c r="S59" s="4" t="s">
        <v>201</v>
      </c>
      <c r="U59" t="str">
        <f t="shared" si="7"/>
        <v>-19.58128</v>
      </c>
      <c r="V59" t="str">
        <f t="shared" si="8"/>
        <v>46.290341</v>
      </c>
    </row>
    <row r="60" spans="1:22" x14ac:dyDescent="0.2">
      <c r="A60" t="s">
        <v>129</v>
      </c>
      <c r="B60">
        <v>2015</v>
      </c>
      <c r="D60" t="s">
        <v>314</v>
      </c>
      <c r="G60" t="s">
        <v>189</v>
      </c>
      <c r="H60">
        <v>-1</v>
      </c>
      <c r="K60" t="str">
        <f t="shared" si="3"/>
        <v xml:space="preserve"> (-1)</v>
      </c>
      <c r="M60" t="str">
        <f t="shared" si="23"/>
        <v xml:space="preserve"> (-1)</v>
      </c>
      <c r="O60" t="s">
        <v>189</v>
      </c>
      <c r="P60" t="str">
        <f t="shared" si="26"/>
        <v>-22.91058</v>
      </c>
      <c r="Q60" t="str">
        <f t="shared" si="27"/>
        <v>44.529031</v>
      </c>
      <c r="S60" s="4" t="s">
        <v>202</v>
      </c>
      <c r="U60" t="str">
        <f t="shared" si="7"/>
        <v>-22.91058</v>
      </c>
      <c r="V60" t="str">
        <f t="shared" si="8"/>
        <v>44.529031</v>
      </c>
    </row>
    <row r="61" spans="1:22" x14ac:dyDescent="0.2">
      <c r="A61" t="s">
        <v>129</v>
      </c>
      <c r="B61">
        <v>2015</v>
      </c>
      <c r="D61" t="s">
        <v>314</v>
      </c>
      <c r="G61" t="s">
        <v>190</v>
      </c>
      <c r="H61">
        <v>-1</v>
      </c>
      <c r="K61" t="str">
        <f t="shared" si="3"/>
        <v xml:space="preserve"> (-1)</v>
      </c>
      <c r="M61" t="str">
        <f t="shared" si="23"/>
        <v xml:space="preserve"> (-1)</v>
      </c>
      <c r="O61" t="s">
        <v>190</v>
      </c>
      <c r="P61" t="str">
        <f t="shared" si="26"/>
        <v>-17.75238</v>
      </c>
      <c r="Q61" t="str">
        <f t="shared" si="27"/>
        <v>49.234989</v>
      </c>
      <c r="S61" s="4" t="s">
        <v>203</v>
      </c>
      <c r="U61" t="str">
        <f t="shared" si="7"/>
        <v>-17.75238</v>
      </c>
      <c r="V61" t="str">
        <f t="shared" si="8"/>
        <v>49.234989</v>
      </c>
    </row>
    <row r="62" spans="1:22" x14ac:dyDescent="0.2">
      <c r="A62" t="s">
        <v>129</v>
      </c>
      <c r="B62">
        <v>2015</v>
      </c>
      <c r="D62" t="s">
        <v>314</v>
      </c>
      <c r="G62" t="s">
        <v>191</v>
      </c>
      <c r="H62">
        <v>-1</v>
      </c>
      <c r="K62" t="str">
        <f t="shared" si="3"/>
        <v xml:space="preserve"> (-1)</v>
      </c>
      <c r="M62" t="str">
        <f t="shared" si="23"/>
        <v xml:space="preserve"> (-1)</v>
      </c>
      <c r="O62" t="s">
        <v>191</v>
      </c>
      <c r="P62" t="str">
        <f t="shared" si="26"/>
        <v/>
      </c>
      <c r="Q62" t="str">
        <f t="shared" si="27"/>
        <v/>
      </c>
      <c r="U62" t="str">
        <f t="shared" si="7"/>
        <v/>
      </c>
      <c r="V62" t="str">
        <f t="shared" si="8"/>
        <v/>
      </c>
    </row>
    <row r="63" spans="1:22" x14ac:dyDescent="0.2">
      <c r="A63" t="s">
        <v>62</v>
      </c>
      <c r="B63">
        <v>2014</v>
      </c>
      <c r="D63" t="s">
        <v>306</v>
      </c>
      <c r="G63" t="s">
        <v>69</v>
      </c>
      <c r="H63">
        <v>4.7</v>
      </c>
      <c r="I63">
        <v>74.7</v>
      </c>
      <c r="J63" t="s">
        <v>79</v>
      </c>
      <c r="K63" t="str">
        <f t="shared" si="3"/>
        <v>PermaNet 2.0 (4.7)</v>
      </c>
      <c r="L63" t="s">
        <v>80</v>
      </c>
      <c r="M63" t="str">
        <f t="shared" si="23"/>
        <v>PN (4.7)</v>
      </c>
      <c r="O63" t="s">
        <v>194</v>
      </c>
      <c r="P63" t="str">
        <f t="shared" si="26"/>
        <v>13.072178</v>
      </c>
      <c r="Q63" t="str">
        <f t="shared" si="27"/>
        <v>6.5046817</v>
      </c>
      <c r="S63" t="s">
        <v>204</v>
      </c>
      <c r="U63" t="str">
        <f t="shared" si="7"/>
        <v>13.072178</v>
      </c>
      <c r="V63" t="str">
        <f t="shared" si="8"/>
        <v>6.5046817</v>
      </c>
    </row>
    <row r="64" spans="1:22" x14ac:dyDescent="0.2">
      <c r="A64" t="s">
        <v>62</v>
      </c>
      <c r="B64">
        <v>2014</v>
      </c>
      <c r="D64" t="s">
        <v>306</v>
      </c>
      <c r="G64" t="s">
        <v>192</v>
      </c>
      <c r="H64">
        <v>3</v>
      </c>
      <c r="I64">
        <v>41.9</v>
      </c>
      <c r="J64" t="s">
        <v>79</v>
      </c>
      <c r="K64" t="str">
        <f t="shared" si="3"/>
        <v>PermaNet 2.0 (3)</v>
      </c>
      <c r="L64" t="s">
        <v>80</v>
      </c>
      <c r="M64" t="str">
        <f t="shared" si="23"/>
        <v>PN (3)</v>
      </c>
      <c r="O64" t="s">
        <v>195</v>
      </c>
      <c r="P64" t="str">
        <f t="shared" si="26"/>
        <v>8.3887212</v>
      </c>
      <c r="Q64" t="str">
        <f t="shared" si="27"/>
        <v>7.0779848</v>
      </c>
      <c r="S64" t="s">
        <v>205</v>
      </c>
      <c r="U64" t="str">
        <f t="shared" si="7"/>
        <v>8.3887212</v>
      </c>
      <c r="V64" t="str">
        <f t="shared" si="8"/>
        <v>7.0779848</v>
      </c>
    </row>
    <row r="65" spans="1:22" x14ac:dyDescent="0.2">
      <c r="A65" t="s">
        <v>62</v>
      </c>
      <c r="B65">
        <v>2014</v>
      </c>
      <c r="D65" t="s">
        <v>306</v>
      </c>
      <c r="G65" t="s">
        <v>193</v>
      </c>
      <c r="H65">
        <v>4.5</v>
      </c>
      <c r="I65">
        <v>70.099999999999994</v>
      </c>
      <c r="J65" t="s">
        <v>21</v>
      </c>
      <c r="K65" t="str">
        <f t="shared" si="3"/>
        <v>DawaPlus 2.0 (4.5)</v>
      </c>
      <c r="L65" t="s">
        <v>22</v>
      </c>
      <c r="M65" t="str">
        <f t="shared" si="23"/>
        <v>Dawa (4.5)</v>
      </c>
      <c r="O65" t="s">
        <v>196</v>
      </c>
      <c r="P65" t="str">
        <f t="shared" si="26"/>
        <v>5.9524101</v>
      </c>
      <c r="Q65" t="str">
        <f t="shared" si="27"/>
        <v xml:space="preserve"> 8.030671</v>
      </c>
      <c r="S65" t="s">
        <v>206</v>
      </c>
      <c r="U65" t="str">
        <f t="shared" si="7"/>
        <v>5.9524101</v>
      </c>
      <c r="V65" t="str">
        <f t="shared" si="8"/>
        <v xml:space="preserve"> 8.030671</v>
      </c>
    </row>
    <row r="66" spans="1:22" x14ac:dyDescent="0.2">
      <c r="A66" t="s">
        <v>207</v>
      </c>
      <c r="B66">
        <v>2014</v>
      </c>
      <c r="D66" t="s">
        <v>312</v>
      </c>
      <c r="G66" t="s">
        <v>208</v>
      </c>
      <c r="H66">
        <v>2.1</v>
      </c>
      <c r="I66">
        <v>55.2</v>
      </c>
      <c r="J66" t="s">
        <v>32</v>
      </c>
      <c r="K66" t="str">
        <f t="shared" si="3"/>
        <v>Olyset (2.1)</v>
      </c>
      <c r="L66" t="s">
        <v>33</v>
      </c>
      <c r="M66" t="str">
        <f t="shared" si="23"/>
        <v>Oly (2.1)</v>
      </c>
      <c r="O66" t="s">
        <v>210</v>
      </c>
      <c r="P66" t="str">
        <f t="shared" si="26"/>
        <v>0.8935255</v>
      </c>
      <c r="Q66" t="str">
        <f t="shared" si="27"/>
        <v>33.503912</v>
      </c>
      <c r="S66" t="s">
        <v>212</v>
      </c>
      <c r="U66" t="str">
        <f t="shared" si="7"/>
        <v>0.8935255</v>
      </c>
      <c r="V66" t="str">
        <f t="shared" si="8"/>
        <v>33.503912</v>
      </c>
    </row>
    <row r="67" spans="1:22" x14ac:dyDescent="0.2">
      <c r="A67" t="s">
        <v>207</v>
      </c>
      <c r="B67">
        <v>2014</v>
      </c>
      <c r="D67" t="s">
        <v>312</v>
      </c>
      <c r="G67" t="s">
        <v>208</v>
      </c>
      <c r="H67">
        <v>2.9</v>
      </c>
      <c r="I67">
        <v>74.3</v>
      </c>
      <c r="J67" t="s">
        <v>209</v>
      </c>
      <c r="K67" t="str">
        <f t="shared" si="3"/>
        <v>PN/Oly (2.9)</v>
      </c>
      <c r="L67" t="s">
        <v>209</v>
      </c>
      <c r="M67" t="str">
        <f t="shared" si="23"/>
        <v>PN/Oly (2.9)</v>
      </c>
      <c r="O67" t="s">
        <v>211</v>
      </c>
      <c r="P67" t="str">
        <f t="shared" si="26"/>
        <v>1.5183664</v>
      </c>
      <c r="Q67" t="str">
        <f t="shared" si="27"/>
        <v xml:space="preserve"> 33.43694</v>
      </c>
      <c r="S67" t="s">
        <v>213</v>
      </c>
      <c r="U67" t="str">
        <f t="shared" ref="U67:U100" si="28">P67</f>
        <v>1.5183664</v>
      </c>
      <c r="V67" t="str">
        <f t="shared" ref="V67:V100" si="29">Q67</f>
        <v xml:space="preserve"> 33.43694</v>
      </c>
    </row>
    <row r="68" spans="1:22" x14ac:dyDescent="0.2">
      <c r="A68" t="s">
        <v>214</v>
      </c>
      <c r="B68">
        <v>2014</v>
      </c>
      <c r="D68" t="s">
        <v>324</v>
      </c>
      <c r="G68" t="s">
        <v>215</v>
      </c>
      <c r="H68">
        <v>2.9</v>
      </c>
      <c r="J68" t="s">
        <v>21</v>
      </c>
      <c r="K68" t="str">
        <f t="shared" si="3"/>
        <v>DawaPlus 2.0 (2.9)</v>
      </c>
      <c r="L68" t="s">
        <v>22</v>
      </c>
      <c r="M68" t="str">
        <f t="shared" si="23"/>
        <v>Dawa (2.9)</v>
      </c>
      <c r="O68" t="s">
        <v>215</v>
      </c>
      <c r="P68" t="str">
        <f t="shared" ref="P68:P103" si="30">LEFT(S68,9)</f>
        <v>-11.02037</v>
      </c>
      <c r="Q68" t="str">
        <f t="shared" ref="Q68:Q103" si="31">RIGHT(S68,9)</f>
        <v>14.526190</v>
      </c>
      <c r="S68" s="4" t="s">
        <v>241</v>
      </c>
      <c r="U68" t="str">
        <f t="shared" si="28"/>
        <v>-11.02037</v>
      </c>
      <c r="V68" t="str">
        <f t="shared" si="29"/>
        <v>14.526190</v>
      </c>
    </row>
    <row r="69" spans="1:22" x14ac:dyDescent="0.2">
      <c r="A69" t="s">
        <v>214</v>
      </c>
      <c r="B69">
        <v>2014</v>
      </c>
      <c r="D69" t="s">
        <v>324</v>
      </c>
      <c r="G69" t="s">
        <v>216</v>
      </c>
      <c r="H69">
        <v>2.9</v>
      </c>
      <c r="J69" t="s">
        <v>21</v>
      </c>
      <c r="K69" t="str">
        <f t="shared" si="3"/>
        <v>DawaPlus 2.0 (2.9)</v>
      </c>
      <c r="L69" t="s">
        <v>22</v>
      </c>
      <c r="M69" t="str">
        <f t="shared" si="23"/>
        <v>Dawa (2.9)</v>
      </c>
      <c r="O69" t="s">
        <v>216</v>
      </c>
      <c r="P69" t="str">
        <f t="shared" si="30"/>
        <v>-6.890045</v>
      </c>
      <c r="Q69" t="str">
        <f t="shared" si="31"/>
        <v>15.566055</v>
      </c>
      <c r="S69" s="4" t="s">
        <v>242</v>
      </c>
      <c r="U69" t="str">
        <f t="shared" si="28"/>
        <v>-6.890045</v>
      </c>
      <c r="V69" t="str">
        <f t="shared" si="29"/>
        <v>15.566055</v>
      </c>
    </row>
    <row r="70" spans="1:22" x14ac:dyDescent="0.2">
      <c r="A70" t="s">
        <v>135</v>
      </c>
      <c r="B70">
        <v>2013</v>
      </c>
      <c r="D70" t="s">
        <v>323</v>
      </c>
      <c r="G70" t="s">
        <v>217</v>
      </c>
      <c r="H70">
        <v>1.4</v>
      </c>
      <c r="J70" t="s">
        <v>32</v>
      </c>
      <c r="K70" t="str">
        <f t="shared" si="3"/>
        <v>Olyset (1.4)</v>
      </c>
      <c r="L70" t="s">
        <v>33</v>
      </c>
      <c r="M70" t="str">
        <f t="shared" si="23"/>
        <v>Oly (1.4)</v>
      </c>
      <c r="O70" t="s">
        <v>217</v>
      </c>
      <c r="P70" t="str">
        <f t="shared" si="30"/>
        <v>6.5377146</v>
      </c>
      <c r="Q70" t="str">
        <f t="shared" si="31"/>
        <v>2.6649322</v>
      </c>
      <c r="S70" t="s">
        <v>243</v>
      </c>
      <c r="U70" t="str">
        <f t="shared" si="28"/>
        <v>6.5377146</v>
      </c>
      <c r="V70" t="str">
        <f t="shared" si="29"/>
        <v>2.6649322</v>
      </c>
    </row>
    <row r="71" spans="1:22" x14ac:dyDescent="0.2">
      <c r="A71" t="s">
        <v>135</v>
      </c>
      <c r="B71">
        <v>2013</v>
      </c>
      <c r="D71" t="s">
        <v>323</v>
      </c>
      <c r="G71" t="s">
        <v>218</v>
      </c>
      <c r="H71">
        <v>1.7</v>
      </c>
      <c r="J71" t="s">
        <v>32</v>
      </c>
      <c r="K71" t="str">
        <f t="shared" si="3"/>
        <v>Olyset (1.7)</v>
      </c>
      <c r="L71" t="s">
        <v>33</v>
      </c>
      <c r="M71" t="str">
        <f t="shared" si="23"/>
        <v>Oly (1.7)</v>
      </c>
      <c r="O71" t="s">
        <v>218</v>
      </c>
      <c r="P71" t="str">
        <f t="shared" si="30"/>
        <v>6.6642662</v>
      </c>
      <c r="Q71" t="str">
        <f t="shared" si="31"/>
        <v xml:space="preserve"> 2.153577</v>
      </c>
      <c r="S71" t="s">
        <v>244</v>
      </c>
      <c r="U71" t="str">
        <f t="shared" si="28"/>
        <v>6.6642662</v>
      </c>
      <c r="V71" t="str">
        <f t="shared" si="29"/>
        <v xml:space="preserve"> 2.153577</v>
      </c>
    </row>
    <row r="72" spans="1:22" x14ac:dyDescent="0.2">
      <c r="A72" t="s">
        <v>135</v>
      </c>
      <c r="B72">
        <v>2013</v>
      </c>
      <c r="D72" t="s">
        <v>323</v>
      </c>
      <c r="G72" t="s">
        <v>219</v>
      </c>
      <c r="H72">
        <v>2</v>
      </c>
      <c r="J72" t="s">
        <v>32</v>
      </c>
      <c r="K72" t="str">
        <f t="shared" si="3"/>
        <v>Olyset (2)</v>
      </c>
      <c r="L72" t="s">
        <v>33</v>
      </c>
      <c r="M72" t="str">
        <f t="shared" si="23"/>
        <v>Oly (2)</v>
      </c>
      <c r="O72" t="s">
        <v>219</v>
      </c>
      <c r="P72" t="str">
        <f t="shared" si="30"/>
        <v>11.130956</v>
      </c>
      <c r="Q72" t="str">
        <f t="shared" si="31"/>
        <v>2.9345933</v>
      </c>
      <c r="S72" t="s">
        <v>245</v>
      </c>
      <c r="U72" t="str">
        <f t="shared" si="28"/>
        <v>11.130956</v>
      </c>
      <c r="V72" t="str">
        <f t="shared" si="29"/>
        <v>2.9345933</v>
      </c>
    </row>
    <row r="73" spans="1:22" x14ac:dyDescent="0.2">
      <c r="A73" t="s">
        <v>135</v>
      </c>
      <c r="B73">
        <v>2013</v>
      </c>
      <c r="D73" t="s">
        <v>323</v>
      </c>
      <c r="G73" t="s">
        <v>220</v>
      </c>
      <c r="H73">
        <v>2</v>
      </c>
      <c r="J73" t="s">
        <v>32</v>
      </c>
      <c r="K73" t="str">
        <f t="shared" ref="K73:K93" si="32">_xlfn.CONCAT(J73," (",H73,")")</f>
        <v>Olyset (2)</v>
      </c>
      <c r="L73" t="s">
        <v>33</v>
      </c>
      <c r="M73" t="str">
        <f t="shared" si="23"/>
        <v>Oly (2)</v>
      </c>
      <c r="O73" t="s">
        <v>220</v>
      </c>
      <c r="P73" t="str">
        <f t="shared" si="30"/>
        <v>11.857492</v>
      </c>
      <c r="Q73" t="str">
        <f t="shared" si="31"/>
        <v>3.3859348</v>
      </c>
      <c r="S73" t="s">
        <v>246</v>
      </c>
      <c r="U73" t="str">
        <f t="shared" si="28"/>
        <v>11.857492</v>
      </c>
      <c r="V73" t="str">
        <f t="shared" si="29"/>
        <v>3.3859348</v>
      </c>
    </row>
    <row r="74" spans="1:22" x14ac:dyDescent="0.2">
      <c r="A74" t="s">
        <v>114</v>
      </c>
      <c r="B74">
        <v>2011</v>
      </c>
      <c r="D74" t="s">
        <v>311</v>
      </c>
      <c r="G74" t="s">
        <v>221</v>
      </c>
      <c r="H74">
        <v>2.7</v>
      </c>
      <c r="J74" t="s">
        <v>79</v>
      </c>
      <c r="K74" t="str">
        <f t="shared" si="32"/>
        <v>PermaNet 2.0 (2.7)</v>
      </c>
      <c r="L74" t="s">
        <v>80</v>
      </c>
      <c r="M74" t="str">
        <f t="shared" si="23"/>
        <v>PN (2.7)</v>
      </c>
      <c r="O74" t="s">
        <v>221</v>
      </c>
      <c r="P74" t="str">
        <f t="shared" si="30"/>
        <v>-11.12299</v>
      </c>
      <c r="Q74" t="str">
        <f t="shared" si="31"/>
        <v xml:space="preserve"> 28.92767</v>
      </c>
      <c r="S74" s="4" t="s">
        <v>240</v>
      </c>
      <c r="U74" t="str">
        <f t="shared" si="28"/>
        <v>-11.12299</v>
      </c>
      <c r="V74" t="str">
        <f t="shared" si="29"/>
        <v xml:space="preserve"> 28.92767</v>
      </c>
    </row>
    <row r="75" spans="1:22" x14ac:dyDescent="0.2">
      <c r="A75" t="s">
        <v>114</v>
      </c>
      <c r="B75">
        <v>2011</v>
      </c>
      <c r="D75" t="s">
        <v>311</v>
      </c>
      <c r="G75" t="s">
        <v>30</v>
      </c>
      <c r="H75">
        <v>2.7</v>
      </c>
      <c r="J75" t="s">
        <v>222</v>
      </c>
      <c r="K75" t="str">
        <f t="shared" si="32"/>
        <v>Olyset   (2.7)</v>
      </c>
      <c r="L75" t="s">
        <v>33</v>
      </c>
      <c r="M75" t="str">
        <f t="shared" si="23"/>
        <v>Oly (2.7)</v>
      </c>
      <c r="O75" t="s">
        <v>30</v>
      </c>
      <c r="P75" t="str">
        <f t="shared" si="30"/>
        <v>-10.63845</v>
      </c>
      <c r="Q75" t="str">
        <f t="shared" si="31"/>
        <v>31.171706</v>
      </c>
      <c r="S75" s="4" t="s">
        <v>247</v>
      </c>
      <c r="U75" t="str">
        <f t="shared" si="28"/>
        <v>-10.63845</v>
      </c>
      <c r="V75" t="str">
        <f t="shared" si="29"/>
        <v>31.171706</v>
      </c>
    </row>
    <row r="76" spans="1:22" x14ac:dyDescent="0.2">
      <c r="A76" t="s">
        <v>89</v>
      </c>
      <c r="B76">
        <v>2013</v>
      </c>
      <c r="D76" t="s">
        <v>310</v>
      </c>
      <c r="G76" t="s">
        <v>223</v>
      </c>
      <c r="H76">
        <v>2.5</v>
      </c>
      <c r="J76" t="s">
        <v>234</v>
      </c>
      <c r="K76" t="str">
        <f t="shared" si="32"/>
        <v>PE/PET (2.5)</v>
      </c>
      <c r="L76" t="s">
        <v>234</v>
      </c>
      <c r="M76" t="str">
        <f t="shared" si="23"/>
        <v>PE/PET (2.5)</v>
      </c>
      <c r="O76" t="s">
        <v>223</v>
      </c>
      <c r="P76" t="str">
        <f t="shared" si="30"/>
        <v>-2.020655</v>
      </c>
      <c r="Q76" t="str">
        <f t="shared" si="31"/>
        <v>30.212209</v>
      </c>
      <c r="S76" s="4" t="s">
        <v>248</v>
      </c>
      <c r="U76" t="str">
        <f t="shared" si="28"/>
        <v>-2.020655</v>
      </c>
      <c r="V76" t="str">
        <f t="shared" si="29"/>
        <v>30.212209</v>
      </c>
    </row>
    <row r="77" spans="1:22" x14ac:dyDescent="0.2">
      <c r="A77" t="s">
        <v>89</v>
      </c>
      <c r="B77">
        <v>2013</v>
      </c>
      <c r="D77" t="s">
        <v>310</v>
      </c>
      <c r="G77" t="s">
        <v>224</v>
      </c>
      <c r="H77">
        <v>2.5</v>
      </c>
      <c r="J77" t="s">
        <v>234</v>
      </c>
      <c r="K77" t="str">
        <f t="shared" si="32"/>
        <v>PE/PET (2.5)</v>
      </c>
      <c r="L77" t="s">
        <v>234</v>
      </c>
      <c r="M77" t="str">
        <f t="shared" si="23"/>
        <v>PE/PET (2.5)</v>
      </c>
      <c r="O77" t="s">
        <v>224</v>
      </c>
      <c r="P77" t="str">
        <f t="shared" si="30"/>
        <v>-2.141352</v>
      </c>
      <c r="Q77" t="str">
        <f t="shared" si="31"/>
        <v xml:space="preserve"> 30.09487</v>
      </c>
      <c r="S77" s="4" t="s">
        <v>249</v>
      </c>
      <c r="U77" t="str">
        <f t="shared" si="28"/>
        <v>-2.141352</v>
      </c>
      <c r="V77" t="str">
        <f t="shared" si="29"/>
        <v xml:space="preserve"> 30.09487</v>
      </c>
    </row>
    <row r="78" spans="1:22" x14ac:dyDescent="0.2">
      <c r="A78" t="s">
        <v>89</v>
      </c>
      <c r="B78">
        <v>2013</v>
      </c>
      <c r="D78" t="s">
        <v>310</v>
      </c>
      <c r="G78" t="s">
        <v>225</v>
      </c>
      <c r="H78">
        <v>2.5</v>
      </c>
      <c r="J78" t="s">
        <v>234</v>
      </c>
      <c r="K78" t="str">
        <f t="shared" si="32"/>
        <v>PE/PET (2.5)</v>
      </c>
      <c r="L78" t="s">
        <v>234</v>
      </c>
      <c r="M78" t="str">
        <f t="shared" si="23"/>
        <v>PE/PET (2.5)</v>
      </c>
      <c r="O78" t="s">
        <v>225</v>
      </c>
      <c r="P78" t="str">
        <f t="shared" si="30"/>
        <v>-1.500422</v>
      </c>
      <c r="Q78" t="str">
        <f t="shared" si="31"/>
        <v>29.971736</v>
      </c>
      <c r="S78" s="4" t="s">
        <v>250</v>
      </c>
      <c r="U78" t="str">
        <f t="shared" si="28"/>
        <v>-1.500422</v>
      </c>
      <c r="V78" t="str">
        <f t="shared" si="29"/>
        <v>29.971736</v>
      </c>
    </row>
    <row r="79" spans="1:22" x14ac:dyDescent="0.2">
      <c r="A79" t="s">
        <v>226</v>
      </c>
      <c r="B79">
        <v>2013</v>
      </c>
      <c r="D79" t="s">
        <v>309</v>
      </c>
      <c r="G79" t="s">
        <v>277</v>
      </c>
      <c r="H79">
        <v>1.9</v>
      </c>
      <c r="J79" t="s">
        <v>227</v>
      </c>
      <c r="K79" t="str">
        <f t="shared" si="32"/>
        <v>Lifenet (1.9)</v>
      </c>
      <c r="L79" t="s">
        <v>174</v>
      </c>
      <c r="M79" t="str">
        <f t="shared" si="23"/>
        <v>Life (1.9)</v>
      </c>
      <c r="O79" t="s">
        <v>277</v>
      </c>
      <c r="P79" t="str">
        <f t="shared" si="30"/>
        <v>14.641975</v>
      </c>
      <c r="Q79" t="str">
        <f t="shared" si="31"/>
        <v>16.234681</v>
      </c>
      <c r="S79" t="s">
        <v>269</v>
      </c>
      <c r="U79" t="str">
        <f t="shared" si="28"/>
        <v>14.641975</v>
      </c>
      <c r="V79" t="str">
        <f t="shared" si="29"/>
        <v>16.234681</v>
      </c>
    </row>
    <row r="80" spans="1:22" x14ac:dyDescent="0.2">
      <c r="A80" t="s">
        <v>226</v>
      </c>
      <c r="B80">
        <v>2013</v>
      </c>
      <c r="D80" t="s">
        <v>309</v>
      </c>
      <c r="G80" t="s">
        <v>277</v>
      </c>
      <c r="H80">
        <v>2.5</v>
      </c>
      <c r="J80" t="s">
        <v>228</v>
      </c>
      <c r="K80" t="str">
        <f t="shared" si="32"/>
        <v>NetProtect (2.5)</v>
      </c>
      <c r="L80" t="s">
        <v>229</v>
      </c>
      <c r="M80" t="str">
        <f t="shared" si="23"/>
        <v>NetP (2.5)</v>
      </c>
      <c r="O80" t="s">
        <v>277</v>
      </c>
      <c r="P80" t="str">
        <f t="shared" si="30"/>
        <v>14.477809</v>
      </c>
      <c r="Q80" t="str">
        <f t="shared" si="31"/>
        <v>16.934324</v>
      </c>
      <c r="S80" t="s">
        <v>270</v>
      </c>
      <c r="U80" t="str">
        <f t="shared" si="28"/>
        <v>14.477809</v>
      </c>
      <c r="V80" t="str">
        <f t="shared" si="29"/>
        <v>16.934324</v>
      </c>
    </row>
    <row r="81" spans="1:22" x14ac:dyDescent="0.2">
      <c r="A81" t="s">
        <v>226</v>
      </c>
      <c r="B81">
        <v>2013</v>
      </c>
      <c r="D81" t="s">
        <v>309</v>
      </c>
      <c r="G81" t="s">
        <v>277</v>
      </c>
      <c r="H81">
        <v>1.8</v>
      </c>
      <c r="J81" t="s">
        <v>86</v>
      </c>
      <c r="K81" t="str">
        <f t="shared" si="32"/>
        <v>Yorkool (1.8)</v>
      </c>
      <c r="L81" t="s">
        <v>88</v>
      </c>
      <c r="M81" t="str">
        <f t="shared" si="23"/>
        <v>Ykl (1.8)</v>
      </c>
      <c r="O81" t="s">
        <v>277</v>
      </c>
      <c r="P81" t="str">
        <f t="shared" ref="P81:P86" si="33">LEFT(S81,9)</f>
        <v>14.393751</v>
      </c>
      <c r="Q81" t="str">
        <f t="shared" ref="Q81:Q86" si="34">RIGHT(S81,9)</f>
        <v>16.533560</v>
      </c>
      <c r="S81" t="s">
        <v>271</v>
      </c>
      <c r="U81" t="str">
        <f t="shared" ref="U81:U86" si="35">P81</f>
        <v>14.393751</v>
      </c>
      <c r="V81" t="str">
        <f t="shared" ref="V81:V86" si="36">Q81</f>
        <v>16.533560</v>
      </c>
    </row>
    <row r="82" spans="1:22" x14ac:dyDescent="0.2">
      <c r="A82" t="s">
        <v>226</v>
      </c>
      <c r="B82">
        <v>2013</v>
      </c>
      <c r="D82" t="s">
        <v>309</v>
      </c>
      <c r="G82" t="s">
        <v>277</v>
      </c>
      <c r="H82">
        <v>2.1</v>
      </c>
      <c r="J82" t="s">
        <v>32</v>
      </c>
      <c r="K82" t="str">
        <f t="shared" si="32"/>
        <v>Olyset (2.1)</v>
      </c>
      <c r="L82" t="s">
        <v>33</v>
      </c>
      <c r="M82" t="str">
        <f t="shared" si="23"/>
        <v>Oly (2.1)</v>
      </c>
      <c r="O82" t="s">
        <v>277</v>
      </c>
      <c r="P82" t="str">
        <f t="shared" si="33"/>
        <v>14.762312</v>
      </c>
      <c r="Q82" t="str">
        <f t="shared" si="34"/>
        <v>16.796432</v>
      </c>
      <c r="S82" t="s">
        <v>272</v>
      </c>
      <c r="U82" t="str">
        <f t="shared" si="35"/>
        <v>14.762312</v>
      </c>
      <c r="V82" t="str">
        <f t="shared" si="36"/>
        <v>16.796432</v>
      </c>
    </row>
    <row r="83" spans="1:22" x14ac:dyDescent="0.2">
      <c r="A83" t="s">
        <v>226</v>
      </c>
      <c r="B83">
        <v>2013</v>
      </c>
      <c r="D83" t="s">
        <v>309</v>
      </c>
      <c r="G83" t="s">
        <v>277</v>
      </c>
      <c r="H83">
        <v>4.0999999999999996</v>
      </c>
      <c r="J83" t="s">
        <v>124</v>
      </c>
      <c r="K83" t="str">
        <f t="shared" si="32"/>
        <v>Interceptor (4.1)</v>
      </c>
      <c r="L83" t="s">
        <v>125</v>
      </c>
      <c r="M83" t="str">
        <f t="shared" si="23"/>
        <v>Int (4.1)</v>
      </c>
      <c r="O83" t="s">
        <v>277</v>
      </c>
      <c r="P83" t="str">
        <f t="shared" si="33"/>
        <v>14.189987</v>
      </c>
      <c r="Q83" t="str">
        <f t="shared" si="34"/>
        <v>16.041097</v>
      </c>
      <c r="S83" t="s">
        <v>273</v>
      </c>
      <c r="U83" t="str">
        <f t="shared" si="35"/>
        <v>14.189987</v>
      </c>
      <c r="V83" t="str">
        <f t="shared" si="36"/>
        <v>16.041097</v>
      </c>
    </row>
    <row r="84" spans="1:22" x14ac:dyDescent="0.2">
      <c r="A84" t="s">
        <v>226</v>
      </c>
      <c r="B84">
        <v>2013</v>
      </c>
      <c r="D84" t="s">
        <v>309</v>
      </c>
      <c r="G84" t="s">
        <v>277</v>
      </c>
      <c r="H84">
        <v>2</v>
      </c>
      <c r="J84" t="s">
        <v>60</v>
      </c>
      <c r="K84" t="str">
        <f t="shared" si="32"/>
        <v>MAGNet (2)</v>
      </c>
      <c r="L84" t="s">
        <v>61</v>
      </c>
      <c r="M84" t="str">
        <f t="shared" si="23"/>
        <v>MAG (2)</v>
      </c>
      <c r="O84" t="s">
        <v>277</v>
      </c>
      <c r="P84" t="str">
        <f t="shared" si="33"/>
        <v>13.837986</v>
      </c>
      <c r="Q84" t="str">
        <f t="shared" si="34"/>
        <v>15.394592</v>
      </c>
      <c r="S84" t="s">
        <v>274</v>
      </c>
      <c r="U84" t="str">
        <f t="shared" si="35"/>
        <v>13.837986</v>
      </c>
      <c r="V84" t="str">
        <f t="shared" si="36"/>
        <v>15.394592</v>
      </c>
    </row>
    <row r="85" spans="1:22" x14ac:dyDescent="0.2">
      <c r="A85" t="s">
        <v>226</v>
      </c>
      <c r="B85">
        <v>2013</v>
      </c>
      <c r="D85" t="s">
        <v>309</v>
      </c>
      <c r="G85" t="s">
        <v>277</v>
      </c>
      <c r="H85">
        <v>2.1</v>
      </c>
      <c r="J85" t="s">
        <v>267</v>
      </c>
      <c r="K85" t="str">
        <f t="shared" si="32"/>
        <v>PermaNet 2.0 R (2.1)</v>
      </c>
      <c r="L85" t="s">
        <v>80</v>
      </c>
      <c r="M85" t="str">
        <f t="shared" si="23"/>
        <v>PN (2.1)</v>
      </c>
      <c r="O85" t="s">
        <v>277</v>
      </c>
      <c r="P85" t="str">
        <f t="shared" si="33"/>
        <v>13.989391</v>
      </c>
      <c r="Q85" t="str">
        <f t="shared" si="34"/>
        <v>15.391885</v>
      </c>
      <c r="S85" t="s">
        <v>275</v>
      </c>
      <c r="U85" t="str">
        <f t="shared" si="35"/>
        <v>13.989391</v>
      </c>
      <c r="V85" t="str">
        <f t="shared" si="36"/>
        <v>15.391885</v>
      </c>
    </row>
    <row r="86" spans="1:22" x14ac:dyDescent="0.2">
      <c r="A86" t="s">
        <v>226</v>
      </c>
      <c r="B86">
        <v>2013</v>
      </c>
      <c r="D86" t="s">
        <v>309</v>
      </c>
      <c r="G86" t="s">
        <v>277</v>
      </c>
      <c r="H86">
        <v>3.5</v>
      </c>
      <c r="J86" t="s">
        <v>268</v>
      </c>
      <c r="K86" t="str">
        <f t="shared" si="32"/>
        <v>PermaNet 2.0 C (3.5)</v>
      </c>
      <c r="L86" t="s">
        <v>80</v>
      </c>
      <c r="M86" t="str">
        <f t="shared" si="23"/>
        <v>PN (3.5)</v>
      </c>
      <c r="O86" t="s">
        <v>277</v>
      </c>
      <c r="P86" t="str">
        <f t="shared" si="33"/>
        <v>14.385478</v>
      </c>
      <c r="Q86" t="str">
        <f t="shared" si="34"/>
        <v>16.484908</v>
      </c>
      <c r="S86" t="s">
        <v>276</v>
      </c>
      <c r="U86" t="str">
        <f t="shared" si="35"/>
        <v>14.385478</v>
      </c>
      <c r="V86" t="str">
        <f t="shared" si="36"/>
        <v>16.484908</v>
      </c>
    </row>
    <row r="87" spans="1:22" x14ac:dyDescent="0.2">
      <c r="A87" t="s">
        <v>36</v>
      </c>
      <c r="B87">
        <v>2014</v>
      </c>
      <c r="D87" t="s">
        <v>304</v>
      </c>
      <c r="G87" t="s">
        <v>230</v>
      </c>
      <c r="H87">
        <v>2.9</v>
      </c>
      <c r="J87" t="s">
        <v>21</v>
      </c>
      <c r="K87" t="str">
        <f t="shared" si="32"/>
        <v>DawaPlus 2.0 (2.9)</v>
      </c>
      <c r="L87" t="s">
        <v>22</v>
      </c>
      <c r="M87" t="str">
        <f t="shared" si="23"/>
        <v>Dawa (2.9)</v>
      </c>
      <c r="O87" t="s">
        <v>230</v>
      </c>
      <c r="P87" t="str">
        <f t="shared" si="30"/>
        <v>0.0853293</v>
      </c>
      <c r="Q87" t="str">
        <f t="shared" si="31"/>
        <v>34.433475</v>
      </c>
      <c r="S87" t="s">
        <v>251</v>
      </c>
      <c r="U87" t="str">
        <f t="shared" si="28"/>
        <v>0.0853293</v>
      </c>
      <c r="V87" t="str">
        <f t="shared" si="29"/>
        <v>34.433475</v>
      </c>
    </row>
    <row r="88" spans="1:22" x14ac:dyDescent="0.2">
      <c r="A88" t="s">
        <v>36</v>
      </c>
      <c r="B88">
        <v>2014</v>
      </c>
      <c r="D88" t="s">
        <v>304</v>
      </c>
      <c r="G88" t="s">
        <v>230</v>
      </c>
      <c r="H88">
        <v>2.9</v>
      </c>
      <c r="J88" t="s">
        <v>158</v>
      </c>
      <c r="K88" t="str">
        <f t="shared" si="32"/>
        <v>DuraNet (2.9)</v>
      </c>
      <c r="L88" t="s">
        <v>26</v>
      </c>
      <c r="M88" t="str">
        <f t="shared" si="23"/>
        <v>Dura (2.9)</v>
      </c>
      <c r="O88" t="s">
        <v>230</v>
      </c>
      <c r="P88" t="str">
        <f t="shared" si="30"/>
        <v>0.0432548</v>
      </c>
      <c r="Q88" t="str">
        <f t="shared" si="31"/>
        <v>34.464256</v>
      </c>
      <c r="S88" t="s">
        <v>252</v>
      </c>
      <c r="U88" t="str">
        <f t="shared" si="28"/>
        <v>0.0432548</v>
      </c>
      <c r="V88" t="str">
        <f t="shared" si="29"/>
        <v>34.464256</v>
      </c>
    </row>
    <row r="89" spans="1:22" x14ac:dyDescent="0.2">
      <c r="A89" t="s">
        <v>36</v>
      </c>
      <c r="B89">
        <v>2014</v>
      </c>
      <c r="D89" t="s">
        <v>304</v>
      </c>
      <c r="G89" t="s">
        <v>230</v>
      </c>
      <c r="H89">
        <v>2.9</v>
      </c>
      <c r="J89" t="s">
        <v>231</v>
      </c>
      <c r="K89" t="str">
        <f t="shared" si="32"/>
        <v>Interceptor  (2.9)</v>
      </c>
      <c r="L89" t="s">
        <v>232</v>
      </c>
      <c r="M89" t="str">
        <f t="shared" si="23"/>
        <v>Int  (2.9)</v>
      </c>
      <c r="O89" t="s">
        <v>230</v>
      </c>
      <c r="P89" t="str">
        <f t="shared" si="30"/>
        <v>0.1104477</v>
      </c>
      <c r="Q89" t="str">
        <f t="shared" si="31"/>
        <v>34.412119</v>
      </c>
      <c r="S89" t="s">
        <v>253</v>
      </c>
      <c r="U89" t="str">
        <f t="shared" si="28"/>
        <v>0.1104477</v>
      </c>
      <c r="V89" t="str">
        <f t="shared" si="29"/>
        <v>34.412119</v>
      </c>
    </row>
    <row r="90" spans="1:22" x14ac:dyDescent="0.2">
      <c r="A90" t="s">
        <v>36</v>
      </c>
      <c r="B90">
        <v>2014</v>
      </c>
      <c r="D90" t="s">
        <v>304</v>
      </c>
      <c r="G90" t="s">
        <v>230</v>
      </c>
      <c r="H90">
        <v>2.9</v>
      </c>
      <c r="J90" t="s">
        <v>228</v>
      </c>
      <c r="K90" t="str">
        <f t="shared" si="32"/>
        <v>NetProtect (2.9)</v>
      </c>
      <c r="L90" t="s">
        <v>229</v>
      </c>
      <c r="M90" t="str">
        <f t="shared" si="23"/>
        <v>NetP (2.9)</v>
      </c>
      <c r="O90" t="s">
        <v>230</v>
      </c>
      <c r="P90" t="str">
        <f t="shared" si="30"/>
        <v>0.1619545</v>
      </c>
      <c r="Q90" t="str">
        <f t="shared" si="31"/>
        <v>34.408992</v>
      </c>
      <c r="S90" t="s">
        <v>254</v>
      </c>
      <c r="U90" t="str">
        <f t="shared" si="28"/>
        <v>0.1619545</v>
      </c>
      <c r="V90" t="str">
        <f t="shared" si="29"/>
        <v>34.408992</v>
      </c>
    </row>
    <row r="91" spans="1:22" x14ac:dyDescent="0.2">
      <c r="A91" t="s">
        <v>36</v>
      </c>
      <c r="B91">
        <v>2014</v>
      </c>
      <c r="D91" t="s">
        <v>304</v>
      </c>
      <c r="G91" t="s">
        <v>230</v>
      </c>
      <c r="H91">
        <v>2.9</v>
      </c>
      <c r="J91" t="s">
        <v>32</v>
      </c>
      <c r="K91" t="str">
        <f t="shared" si="32"/>
        <v>Olyset (2.9)</v>
      </c>
      <c r="L91" t="s">
        <v>33</v>
      </c>
      <c r="M91" t="str">
        <f t="shared" si="23"/>
        <v>Oly (2.9)</v>
      </c>
      <c r="O91" t="s">
        <v>230</v>
      </c>
      <c r="P91" t="str">
        <f t="shared" si="30"/>
        <v>0.0909650</v>
      </c>
      <c r="Q91" t="str">
        <f t="shared" si="31"/>
        <v>34.331089</v>
      </c>
      <c r="S91" t="s">
        <v>255</v>
      </c>
      <c r="U91" t="str">
        <f t="shared" si="28"/>
        <v>0.0909650</v>
      </c>
      <c r="V91" t="str">
        <f t="shared" si="29"/>
        <v>34.331089</v>
      </c>
    </row>
    <row r="92" spans="1:22" x14ac:dyDescent="0.2">
      <c r="A92" t="s">
        <v>36</v>
      </c>
      <c r="B92">
        <v>2014</v>
      </c>
      <c r="D92" t="s">
        <v>304</v>
      </c>
      <c r="G92" t="s">
        <v>230</v>
      </c>
      <c r="H92">
        <v>2.9</v>
      </c>
      <c r="J92" t="s">
        <v>79</v>
      </c>
      <c r="K92" t="str">
        <f t="shared" si="32"/>
        <v>PermaNet 2.0 (2.9)</v>
      </c>
      <c r="L92" t="s">
        <v>80</v>
      </c>
      <c r="M92" t="str">
        <f t="shared" si="23"/>
        <v>PN (2.9)</v>
      </c>
      <c r="O92" t="s">
        <v>230</v>
      </c>
      <c r="P92" t="str">
        <f t="shared" si="30"/>
        <v>-0.035874</v>
      </c>
      <c r="Q92" t="str">
        <f t="shared" si="31"/>
        <v>34.387606</v>
      </c>
      <c r="S92" s="4" t="s">
        <v>256</v>
      </c>
      <c r="U92" t="str">
        <f t="shared" si="28"/>
        <v>-0.035874</v>
      </c>
      <c r="V92" t="str">
        <f t="shared" si="29"/>
        <v>34.387606</v>
      </c>
    </row>
    <row r="93" spans="1:22" x14ac:dyDescent="0.2">
      <c r="A93" t="s">
        <v>36</v>
      </c>
      <c r="B93">
        <v>2014</v>
      </c>
      <c r="D93" t="s">
        <v>304</v>
      </c>
      <c r="G93" t="s">
        <v>230</v>
      </c>
      <c r="H93">
        <v>2.9</v>
      </c>
      <c r="J93" t="s">
        <v>85</v>
      </c>
      <c r="K93" t="str">
        <f t="shared" si="32"/>
        <v>PermaNet 3.0 (2.9)</v>
      </c>
      <c r="L93" t="s">
        <v>80</v>
      </c>
      <c r="M93" t="str">
        <f t="shared" si="23"/>
        <v>PN (2.9)</v>
      </c>
      <c r="O93" t="s">
        <v>230</v>
      </c>
      <c r="P93" t="str">
        <f t="shared" si="30"/>
        <v>0.1368032</v>
      </c>
      <c r="Q93" t="str">
        <f t="shared" si="31"/>
        <v>34.274577</v>
      </c>
      <c r="S93" t="s">
        <v>257</v>
      </c>
      <c r="U93" t="str">
        <f t="shared" si="28"/>
        <v>0.1368032</v>
      </c>
      <c r="V93" t="str">
        <f t="shared" si="29"/>
        <v>34.274577</v>
      </c>
    </row>
    <row r="94" spans="1:22" x14ac:dyDescent="0.2">
      <c r="A94" t="s">
        <v>151</v>
      </c>
      <c r="B94">
        <v>2013</v>
      </c>
      <c r="D94" t="s">
        <v>308</v>
      </c>
      <c r="G94" t="s">
        <v>233</v>
      </c>
      <c r="H94">
        <v>2.9</v>
      </c>
      <c r="J94" t="s">
        <v>158</v>
      </c>
      <c r="K94" t="str">
        <f t="shared" ref="K94:K112" si="37">_xlfn.CONCAT(J94," (",H94,")")</f>
        <v>DuraNet (2.9)</v>
      </c>
      <c r="L94" t="s">
        <v>26</v>
      </c>
      <c r="M94" t="str">
        <f t="shared" ref="M94:M112" si="38">_xlfn.CONCAT(L94," (",H94,")")</f>
        <v>Dura (2.9)</v>
      </c>
      <c r="O94" t="s">
        <v>233</v>
      </c>
      <c r="P94" t="str">
        <f t="shared" si="30"/>
        <v>-15.87647</v>
      </c>
      <c r="Q94" t="str">
        <f t="shared" si="31"/>
        <v>34.491440</v>
      </c>
      <c r="S94" s="4" t="s">
        <v>258</v>
      </c>
      <c r="U94" t="str">
        <f t="shared" si="28"/>
        <v>-15.87647</v>
      </c>
      <c r="V94" t="str">
        <f t="shared" si="29"/>
        <v>34.491440</v>
      </c>
    </row>
    <row r="95" spans="1:22" x14ac:dyDescent="0.2">
      <c r="A95" t="s">
        <v>151</v>
      </c>
      <c r="B95">
        <v>2013</v>
      </c>
      <c r="D95" t="s">
        <v>308</v>
      </c>
      <c r="G95" t="s">
        <v>233</v>
      </c>
      <c r="H95">
        <v>2.9</v>
      </c>
      <c r="J95" t="s">
        <v>231</v>
      </c>
      <c r="K95" t="str">
        <f t="shared" si="37"/>
        <v>Interceptor  (2.9)</v>
      </c>
      <c r="L95" t="s">
        <v>232</v>
      </c>
      <c r="M95" t="str">
        <f t="shared" si="38"/>
        <v>Int  (2.9)</v>
      </c>
      <c r="O95" t="s">
        <v>233</v>
      </c>
      <c r="P95" t="str">
        <f t="shared" si="30"/>
        <v>-16.12048</v>
      </c>
      <c r="Q95" t="str">
        <f t="shared" si="31"/>
        <v>34.539585</v>
      </c>
      <c r="S95" s="4" t="s">
        <v>259</v>
      </c>
      <c r="U95" t="str">
        <f t="shared" si="28"/>
        <v>-16.12048</v>
      </c>
      <c r="V95" t="str">
        <f t="shared" si="29"/>
        <v>34.539585</v>
      </c>
    </row>
    <row r="96" spans="1:22" x14ac:dyDescent="0.2">
      <c r="A96" t="s">
        <v>151</v>
      </c>
      <c r="B96">
        <v>2013</v>
      </c>
      <c r="D96" t="s">
        <v>308</v>
      </c>
      <c r="G96" t="s">
        <v>233</v>
      </c>
      <c r="H96">
        <v>2.9</v>
      </c>
      <c r="J96" t="s">
        <v>228</v>
      </c>
      <c r="K96" t="str">
        <f t="shared" si="37"/>
        <v>NetProtect (2.9)</v>
      </c>
      <c r="L96" t="s">
        <v>229</v>
      </c>
      <c r="M96" t="str">
        <f t="shared" si="38"/>
        <v>NetP (2.9)</v>
      </c>
      <c r="O96" t="s">
        <v>233</v>
      </c>
      <c r="P96" t="str">
        <f t="shared" si="30"/>
        <v>-16.02789</v>
      </c>
      <c r="Q96" t="str">
        <f t="shared" si="31"/>
        <v>34.745425</v>
      </c>
      <c r="S96" s="4" t="s">
        <v>260</v>
      </c>
      <c r="U96" t="str">
        <f t="shared" si="28"/>
        <v>-16.02789</v>
      </c>
      <c r="V96" t="str">
        <f t="shared" si="29"/>
        <v>34.745425</v>
      </c>
    </row>
    <row r="97" spans="1:22" x14ac:dyDescent="0.2">
      <c r="A97" t="s">
        <v>151</v>
      </c>
      <c r="B97">
        <v>2013</v>
      </c>
      <c r="D97" t="s">
        <v>308</v>
      </c>
      <c r="G97" t="s">
        <v>233</v>
      </c>
      <c r="H97">
        <v>2.9</v>
      </c>
      <c r="J97" t="s">
        <v>32</v>
      </c>
      <c r="K97" t="str">
        <f t="shared" si="37"/>
        <v>Olyset (2.9)</v>
      </c>
      <c r="L97" t="s">
        <v>33</v>
      </c>
      <c r="M97" t="str">
        <f t="shared" si="38"/>
        <v>Oly (2.9)</v>
      </c>
      <c r="O97" t="s">
        <v>233</v>
      </c>
      <c r="P97" t="str">
        <f t="shared" si="30"/>
        <v>-16.26234</v>
      </c>
      <c r="Q97" t="str">
        <f t="shared" si="31"/>
        <v>34.927343</v>
      </c>
      <c r="S97" s="4" t="s">
        <v>261</v>
      </c>
      <c r="U97" t="str">
        <f t="shared" si="28"/>
        <v>-16.26234</v>
      </c>
      <c r="V97" t="str">
        <f t="shared" si="29"/>
        <v>34.927343</v>
      </c>
    </row>
    <row r="98" spans="1:22" x14ac:dyDescent="0.2">
      <c r="A98" t="s">
        <v>151</v>
      </c>
      <c r="B98">
        <v>2013</v>
      </c>
      <c r="D98" t="s">
        <v>308</v>
      </c>
      <c r="G98" t="s">
        <v>233</v>
      </c>
      <c r="H98">
        <v>2.9</v>
      </c>
      <c r="J98" t="s">
        <v>79</v>
      </c>
      <c r="K98" t="str">
        <f t="shared" si="37"/>
        <v>PermaNet 2.0 (2.9)</v>
      </c>
      <c r="L98" t="s">
        <v>80</v>
      </c>
      <c r="M98" t="str">
        <f t="shared" si="38"/>
        <v>PN (2.9)</v>
      </c>
      <c r="O98" t="s">
        <v>233</v>
      </c>
      <c r="P98" t="str">
        <f t="shared" si="30"/>
        <v>-16.52110</v>
      </c>
      <c r="Q98" t="str">
        <f t="shared" si="31"/>
        <v>34.879924</v>
      </c>
      <c r="S98" s="4" t="s">
        <v>262</v>
      </c>
      <c r="U98" t="str">
        <f t="shared" si="28"/>
        <v>-16.52110</v>
      </c>
      <c r="V98" t="str">
        <f t="shared" si="29"/>
        <v>34.879924</v>
      </c>
    </row>
    <row r="99" spans="1:22" x14ac:dyDescent="0.2">
      <c r="A99" t="s">
        <v>50</v>
      </c>
      <c r="B99">
        <v>2011</v>
      </c>
      <c r="D99" t="s">
        <v>305</v>
      </c>
      <c r="G99" t="s">
        <v>56</v>
      </c>
      <c r="H99">
        <v>2.9</v>
      </c>
      <c r="J99" t="s">
        <v>32</v>
      </c>
      <c r="K99" t="str">
        <f t="shared" si="37"/>
        <v>Olyset (2.9)</v>
      </c>
      <c r="L99" t="s">
        <v>33</v>
      </c>
      <c r="M99" t="str">
        <f t="shared" si="38"/>
        <v>Oly (2.9)</v>
      </c>
      <c r="O99" t="s">
        <v>56</v>
      </c>
      <c r="P99" t="str">
        <f t="shared" si="30"/>
        <v>-14.83675</v>
      </c>
      <c r="Q99" t="str">
        <f t="shared" si="31"/>
        <v>37.452935</v>
      </c>
      <c r="S99" s="4" t="s">
        <v>263</v>
      </c>
      <c r="U99" t="str">
        <f t="shared" si="28"/>
        <v>-14.83675</v>
      </c>
      <c r="V99" t="str">
        <f t="shared" si="29"/>
        <v>37.452935</v>
      </c>
    </row>
    <row r="100" spans="1:22" x14ac:dyDescent="0.2">
      <c r="A100" t="s">
        <v>50</v>
      </c>
      <c r="B100">
        <v>2011</v>
      </c>
      <c r="D100" t="s">
        <v>305</v>
      </c>
      <c r="G100" t="s">
        <v>56</v>
      </c>
      <c r="H100">
        <v>2.9</v>
      </c>
      <c r="J100" t="s">
        <v>79</v>
      </c>
      <c r="K100" t="str">
        <f t="shared" si="37"/>
        <v>PermaNet 2.0 (2.9)</v>
      </c>
      <c r="L100" t="s">
        <v>80</v>
      </c>
      <c r="M100" t="str">
        <f t="shared" si="38"/>
        <v>PN (2.9)</v>
      </c>
      <c r="O100" t="s">
        <v>56</v>
      </c>
      <c r="P100" t="str">
        <f t="shared" si="30"/>
        <v>-15.21811</v>
      </c>
      <c r="Q100" t="str">
        <f t="shared" si="31"/>
        <v>38.117507</v>
      </c>
      <c r="S100" s="4" t="s">
        <v>264</v>
      </c>
      <c r="U100" t="str">
        <f t="shared" si="28"/>
        <v>-15.21811</v>
      </c>
      <c r="V100" t="str">
        <f t="shared" si="29"/>
        <v>38.117507</v>
      </c>
    </row>
    <row r="101" spans="1:22" x14ac:dyDescent="0.2">
      <c r="A101" t="s">
        <v>50</v>
      </c>
      <c r="B101">
        <v>2022</v>
      </c>
      <c r="D101" t="s">
        <v>305</v>
      </c>
      <c r="G101" t="s">
        <v>59</v>
      </c>
      <c r="H101">
        <v>-1</v>
      </c>
      <c r="J101" t="s">
        <v>96</v>
      </c>
      <c r="K101" t="str">
        <f t="shared" si="37"/>
        <v>Olyset Plus (-1)</v>
      </c>
      <c r="L101" t="s">
        <v>99</v>
      </c>
      <c r="M101" t="str">
        <f t="shared" si="38"/>
        <v>Oly+ (-1)</v>
      </c>
      <c r="O101" t="s">
        <v>59</v>
      </c>
      <c r="P101" t="str">
        <f t="shared" si="30"/>
        <v>-16.57509</v>
      </c>
      <c r="Q101" t="str">
        <f t="shared" si="31"/>
        <v>33.187558</v>
      </c>
      <c r="S101" s="4" t="s">
        <v>288</v>
      </c>
      <c r="U101" t="str">
        <f t="shared" ref="U101:U109" si="39">P101</f>
        <v>-16.57509</v>
      </c>
      <c r="V101" t="str">
        <f t="shared" ref="V101:V109" si="40">Q101</f>
        <v>33.187558</v>
      </c>
    </row>
    <row r="102" spans="1:22" x14ac:dyDescent="0.2">
      <c r="A102" t="s">
        <v>50</v>
      </c>
      <c r="B102">
        <v>2022</v>
      </c>
      <c r="D102" t="s">
        <v>305</v>
      </c>
      <c r="G102" t="s">
        <v>278</v>
      </c>
      <c r="H102">
        <v>-1</v>
      </c>
      <c r="J102" t="s">
        <v>95</v>
      </c>
      <c r="K102" t="str">
        <f t="shared" si="37"/>
        <v>Interceptor G2 (-1)</v>
      </c>
      <c r="L102" t="s">
        <v>98</v>
      </c>
      <c r="M102" t="str">
        <f t="shared" si="38"/>
        <v>IG2 (-1)</v>
      </c>
      <c r="O102" t="s">
        <v>278</v>
      </c>
      <c r="P102" t="str">
        <f t="shared" si="30"/>
        <v>-16.92976</v>
      </c>
      <c r="Q102" t="str">
        <f t="shared" si="31"/>
        <v>33.512294</v>
      </c>
      <c r="S102" s="4" t="s">
        <v>289</v>
      </c>
      <c r="U102" t="str">
        <f t="shared" si="39"/>
        <v>-16.92976</v>
      </c>
      <c r="V102" t="str">
        <f t="shared" si="40"/>
        <v>33.512294</v>
      </c>
    </row>
    <row r="103" spans="1:22" x14ac:dyDescent="0.2">
      <c r="A103" t="s">
        <v>50</v>
      </c>
      <c r="B103">
        <v>2022</v>
      </c>
      <c r="D103" t="s">
        <v>305</v>
      </c>
      <c r="G103" t="s">
        <v>279</v>
      </c>
      <c r="H103">
        <v>-1</v>
      </c>
      <c r="J103" t="s">
        <v>284</v>
      </c>
      <c r="K103" t="str">
        <f t="shared" si="37"/>
        <v>Royal Guard (-1)</v>
      </c>
      <c r="L103" t="s">
        <v>286</v>
      </c>
      <c r="M103" t="str">
        <f t="shared" si="38"/>
        <v>RG (-1)</v>
      </c>
      <c r="O103" t="s">
        <v>279</v>
      </c>
      <c r="P103" t="str">
        <f t="shared" si="30"/>
        <v>-14.21744</v>
      </c>
      <c r="Q103" t="str">
        <f t="shared" si="31"/>
        <v>35.807938</v>
      </c>
      <c r="S103" s="4" t="s">
        <v>290</v>
      </c>
      <c r="U103" t="str">
        <f t="shared" si="39"/>
        <v>-14.21744</v>
      </c>
      <c r="V103" t="str">
        <f t="shared" si="40"/>
        <v>35.807938</v>
      </c>
    </row>
    <row r="104" spans="1:22" x14ac:dyDescent="0.2">
      <c r="A104" t="s">
        <v>62</v>
      </c>
      <c r="B104">
        <v>2022</v>
      </c>
      <c r="D104" t="s">
        <v>306</v>
      </c>
      <c r="G104" t="s">
        <v>280</v>
      </c>
      <c r="H104">
        <v>-1</v>
      </c>
      <c r="J104" t="s">
        <v>285</v>
      </c>
      <c r="K104" t="str">
        <f t="shared" si="37"/>
        <v>Veeralin (-1)</v>
      </c>
      <c r="L104" t="s">
        <v>287</v>
      </c>
      <c r="M104" t="str">
        <f t="shared" si="38"/>
        <v>Veer (-1)</v>
      </c>
      <c r="O104" t="s">
        <v>280</v>
      </c>
      <c r="P104" t="str">
        <f t="shared" ref="P104:P107" si="41">LEFT(S104,9)</f>
        <v>7.4590790</v>
      </c>
      <c r="Q104" t="str">
        <f t="shared" ref="Q104:Q107" si="42">RIGHT(S104,9)</f>
        <v>4.4737296</v>
      </c>
      <c r="S104" t="s">
        <v>291</v>
      </c>
      <c r="U104" t="str">
        <f t="shared" si="39"/>
        <v>7.4590790</v>
      </c>
      <c r="V104" t="str">
        <f t="shared" si="40"/>
        <v>4.4737296</v>
      </c>
    </row>
    <row r="105" spans="1:22" x14ac:dyDescent="0.2">
      <c r="A105" t="s">
        <v>62</v>
      </c>
      <c r="B105">
        <v>2022</v>
      </c>
      <c r="D105" t="s">
        <v>306</v>
      </c>
      <c r="G105" t="s">
        <v>281</v>
      </c>
      <c r="H105">
        <v>-1</v>
      </c>
      <c r="J105" t="s">
        <v>25</v>
      </c>
      <c r="K105" t="str">
        <f t="shared" si="37"/>
        <v>Duranet (-1)</v>
      </c>
      <c r="L105" t="s">
        <v>26</v>
      </c>
      <c r="M105" t="str">
        <f t="shared" si="38"/>
        <v>Dura (-1)</v>
      </c>
      <c r="O105" t="s">
        <v>281</v>
      </c>
      <c r="P105" t="str">
        <f t="shared" si="41"/>
        <v>7.8936046</v>
      </c>
      <c r="Q105" t="str">
        <f t="shared" si="42"/>
        <v>4.2830415</v>
      </c>
      <c r="S105" t="s">
        <v>292</v>
      </c>
      <c r="U105" t="str">
        <f t="shared" si="39"/>
        <v>7.8936046</v>
      </c>
      <c r="V105" t="str">
        <f t="shared" si="40"/>
        <v>4.2830415</v>
      </c>
    </row>
    <row r="106" spans="1:22" x14ac:dyDescent="0.2">
      <c r="A106" t="s">
        <v>62</v>
      </c>
      <c r="B106">
        <v>2022</v>
      </c>
      <c r="D106" t="s">
        <v>306</v>
      </c>
      <c r="G106" t="s">
        <v>282</v>
      </c>
      <c r="H106">
        <v>-1</v>
      </c>
      <c r="J106" t="s">
        <v>95</v>
      </c>
      <c r="K106" t="str">
        <f t="shared" si="37"/>
        <v>Interceptor G2 (-1)</v>
      </c>
      <c r="L106" t="s">
        <v>98</v>
      </c>
      <c r="M106" t="str">
        <f t="shared" si="38"/>
        <v>IG2 (-1)</v>
      </c>
      <c r="O106" t="s">
        <v>282</v>
      </c>
      <c r="P106" t="str">
        <f t="shared" si="41"/>
        <v>8.4433083</v>
      </c>
      <c r="Q106" t="str">
        <f t="shared" si="42"/>
        <v>4.4206128</v>
      </c>
      <c r="S106" t="s">
        <v>293</v>
      </c>
      <c r="U106" t="str">
        <f t="shared" si="39"/>
        <v>8.4433083</v>
      </c>
      <c r="V106" t="str">
        <f t="shared" si="40"/>
        <v>4.4206128</v>
      </c>
    </row>
    <row r="107" spans="1:22" x14ac:dyDescent="0.2">
      <c r="A107" t="s">
        <v>62</v>
      </c>
      <c r="B107">
        <v>2022</v>
      </c>
      <c r="D107" t="s">
        <v>306</v>
      </c>
      <c r="G107" t="s">
        <v>283</v>
      </c>
      <c r="H107">
        <v>-1</v>
      </c>
      <c r="J107" t="s">
        <v>284</v>
      </c>
      <c r="K107" t="str">
        <f t="shared" si="37"/>
        <v>Royal Guard (-1)</v>
      </c>
      <c r="L107" t="s">
        <v>286</v>
      </c>
      <c r="M107" t="str">
        <f t="shared" si="38"/>
        <v>RG (-1)</v>
      </c>
      <c r="O107" t="s">
        <v>283</v>
      </c>
      <c r="P107" t="str">
        <f t="shared" si="41"/>
        <v>8.8148843</v>
      </c>
      <c r="Q107" t="str">
        <f t="shared" si="42"/>
        <v>4.5555268</v>
      </c>
      <c r="S107" t="s">
        <v>294</v>
      </c>
      <c r="U107" t="str">
        <f t="shared" si="39"/>
        <v>8.8148843</v>
      </c>
      <c r="V107" t="str">
        <f t="shared" si="40"/>
        <v>4.5555268</v>
      </c>
    </row>
    <row r="108" spans="1:22" x14ac:dyDescent="0.2">
      <c r="A108" t="s">
        <v>16</v>
      </c>
      <c r="B108">
        <v>2023</v>
      </c>
      <c r="D108" t="s">
        <v>302</v>
      </c>
      <c r="G108" t="s">
        <v>295</v>
      </c>
      <c r="H108">
        <v>-1</v>
      </c>
      <c r="J108" t="s">
        <v>296</v>
      </c>
      <c r="K108" t="str">
        <f t="shared" si="37"/>
        <v>SafeNet (-1)</v>
      </c>
      <c r="L108" t="s">
        <v>298</v>
      </c>
      <c r="M108" t="str">
        <f t="shared" si="38"/>
        <v>Safe (-1)</v>
      </c>
      <c r="O108" t="s">
        <v>295</v>
      </c>
      <c r="P108" t="str">
        <f t="shared" ref="P108:P109" si="43">LEFT(S108,9)</f>
        <v>-5.946373</v>
      </c>
      <c r="Q108" t="str">
        <f t="shared" ref="Q108:Q109" si="44">RIGHT(S108,9)</f>
        <v xml:space="preserve"> 29.18852</v>
      </c>
      <c r="S108" s="4" t="s">
        <v>299</v>
      </c>
      <c r="U108" t="str">
        <f t="shared" si="39"/>
        <v>-5.946373</v>
      </c>
      <c r="V108" t="str">
        <f t="shared" si="40"/>
        <v xml:space="preserve"> 29.18852</v>
      </c>
    </row>
    <row r="109" spans="1:22" x14ac:dyDescent="0.2">
      <c r="A109" t="s">
        <v>16</v>
      </c>
      <c r="B109">
        <v>2023</v>
      </c>
      <c r="D109" t="s">
        <v>302</v>
      </c>
      <c r="G109" t="s">
        <v>297</v>
      </c>
      <c r="H109">
        <v>-1</v>
      </c>
      <c r="J109" t="s">
        <v>285</v>
      </c>
      <c r="K109" t="str">
        <f t="shared" si="37"/>
        <v>Veeralin (-1)</v>
      </c>
      <c r="L109" t="s">
        <v>287</v>
      </c>
      <c r="M109" t="str">
        <f t="shared" si="38"/>
        <v>Veer (-1)</v>
      </c>
      <c r="O109" t="s">
        <v>297</v>
      </c>
      <c r="P109" t="str">
        <f t="shared" si="43"/>
        <v>-7.290173</v>
      </c>
      <c r="Q109" t="str">
        <f t="shared" si="44"/>
        <v>27.428903</v>
      </c>
      <c r="S109" s="4" t="s">
        <v>300</v>
      </c>
      <c r="U109" t="str">
        <f t="shared" si="39"/>
        <v>-7.290173</v>
      </c>
      <c r="V109" t="str">
        <f t="shared" si="40"/>
        <v>27.428903</v>
      </c>
    </row>
    <row r="110" spans="1:22" x14ac:dyDescent="0.2">
      <c r="A110" t="s">
        <v>71</v>
      </c>
      <c r="B110">
        <v>2016</v>
      </c>
      <c r="D110" t="s">
        <v>319</v>
      </c>
      <c r="G110" t="s">
        <v>325</v>
      </c>
      <c r="H110">
        <v>2</v>
      </c>
      <c r="J110" t="s">
        <v>32</v>
      </c>
      <c r="K110" t="str">
        <f t="shared" si="37"/>
        <v>Olyset (2)</v>
      </c>
      <c r="L110" t="s">
        <v>33</v>
      </c>
      <c r="M110" t="str">
        <f t="shared" si="38"/>
        <v>Oly (2)</v>
      </c>
      <c r="O110" t="s">
        <v>325</v>
      </c>
      <c r="P110" t="str">
        <f t="shared" ref="P110:P112" si="45">LEFT(S110,9)</f>
        <v>-6.833970</v>
      </c>
      <c r="Q110" t="str">
        <f t="shared" ref="Q110:Q112" si="46">RIGHT(S110,9)</f>
        <v>36.989078</v>
      </c>
      <c r="S110" s="4" t="s">
        <v>326</v>
      </c>
      <c r="U110" t="str">
        <f t="shared" ref="U110:U113" si="47">P110</f>
        <v>-6.833970</v>
      </c>
      <c r="V110" t="str">
        <f t="shared" ref="V110:V113" si="48">Q110</f>
        <v>36.989078</v>
      </c>
    </row>
    <row r="111" spans="1:22" x14ac:dyDescent="0.2">
      <c r="A111" t="s">
        <v>71</v>
      </c>
      <c r="B111">
        <v>2016</v>
      </c>
      <c r="D111" t="s">
        <v>319</v>
      </c>
      <c r="G111" t="s">
        <v>325</v>
      </c>
      <c r="H111">
        <v>2.5</v>
      </c>
      <c r="J111" t="s">
        <v>79</v>
      </c>
      <c r="K111" t="str">
        <f t="shared" si="37"/>
        <v>PermaNet 2.0 (2.5)</v>
      </c>
      <c r="L111" t="s">
        <v>80</v>
      </c>
      <c r="M111" t="str">
        <f t="shared" si="38"/>
        <v>PN (2.5)</v>
      </c>
      <c r="O111" t="s">
        <v>325</v>
      </c>
      <c r="P111" t="str">
        <f t="shared" si="45"/>
        <v>-3.229665</v>
      </c>
      <c r="Q111" t="str">
        <f t="shared" si="46"/>
        <v>32.341940</v>
      </c>
      <c r="S111" s="4" t="s">
        <v>327</v>
      </c>
      <c r="U111" t="str">
        <f t="shared" si="47"/>
        <v>-3.229665</v>
      </c>
      <c r="V111" t="str">
        <f t="shared" si="48"/>
        <v>32.341940</v>
      </c>
    </row>
    <row r="112" spans="1:22" x14ac:dyDescent="0.2">
      <c r="A112" t="s">
        <v>71</v>
      </c>
      <c r="B112">
        <v>2016</v>
      </c>
      <c r="D112" t="s">
        <v>319</v>
      </c>
      <c r="G112" t="s">
        <v>325</v>
      </c>
      <c r="H112">
        <v>2.6</v>
      </c>
      <c r="J112" t="s">
        <v>228</v>
      </c>
      <c r="K112" t="str">
        <f t="shared" si="37"/>
        <v>NetProtect (2.6)</v>
      </c>
      <c r="L112" t="s">
        <v>229</v>
      </c>
      <c r="M112" t="str">
        <f t="shared" si="38"/>
        <v>NetP (2.6)</v>
      </c>
      <c r="O112" t="s">
        <v>325</v>
      </c>
      <c r="P112" t="str">
        <f t="shared" si="45"/>
        <v>-9.053346</v>
      </c>
      <c r="Q112" t="str">
        <f t="shared" si="46"/>
        <v xml:space="preserve"> 32.95179</v>
      </c>
      <c r="S112" s="4" t="s">
        <v>328</v>
      </c>
      <c r="U112" t="str">
        <f t="shared" si="47"/>
        <v>-9.053346</v>
      </c>
      <c r="V112" t="str">
        <f t="shared" si="48"/>
        <v xml:space="preserve"> 32.95179</v>
      </c>
    </row>
    <row r="113" spans="21:22" x14ac:dyDescent="0.2">
      <c r="U113">
        <f t="shared" si="47"/>
        <v>0</v>
      </c>
      <c r="V113">
        <f t="shared" si="4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2021-11-30T20:55:10Z</dcterms:created>
  <dcterms:modified xsi:type="dcterms:W3CDTF">2021-12-02T19:22:44Z</dcterms:modified>
</cp:coreProperties>
</file>